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y=ROI" sheetId="1" r:id="rId1"/>
    <sheet name="y0" sheetId="2" r:id="rId2"/>
    <sheet name="megjegyzesek" sheetId="3" r:id="rId3"/>
  </sheets>
  <definedNames/>
  <calcPr calcMode="manual" fullCalcOnLoad="1"/>
</workbook>
</file>

<file path=xl/sharedStrings.xml><?xml version="1.0" encoding="utf-8"?>
<sst xmlns="http://schemas.openxmlformats.org/spreadsheetml/2006/main" count="1327" uniqueCount="124">
  <si>
    <t>becsles</t>
  </si>
  <si>
    <t>teny</t>
  </si>
  <si>
    <t>delta</t>
  </si>
  <si>
    <t>ceg1</t>
  </si>
  <si>
    <t>ceg2</t>
  </si>
  <si>
    <t>ceg3</t>
  </si>
  <si>
    <t>ceg4</t>
  </si>
  <si>
    <t>ceg5</t>
  </si>
  <si>
    <t>ceg6</t>
  </si>
  <si>
    <t>ceg7</t>
  </si>
  <si>
    <t>ceg8</t>
  </si>
  <si>
    <t>ceg9</t>
  </si>
  <si>
    <t>ceg10</t>
  </si>
  <si>
    <t>ceg11</t>
  </si>
  <si>
    <t>ceg12</t>
  </si>
  <si>
    <t>ceg13</t>
  </si>
  <si>
    <t>ceg14</t>
  </si>
  <si>
    <t>ceg15</t>
  </si>
  <si>
    <t>ceg16</t>
  </si>
  <si>
    <t>ceg17</t>
  </si>
  <si>
    <t>ceg18</t>
  </si>
  <si>
    <t>ceg19</t>
  </si>
  <si>
    <t>ceg20</t>
  </si>
  <si>
    <t>ceg21</t>
  </si>
  <si>
    <t>ceg22</t>
  </si>
  <si>
    <t>ceg23</t>
  </si>
  <si>
    <t>ceg24</t>
  </si>
  <si>
    <t>ceg25</t>
  </si>
  <si>
    <t>ceg26</t>
  </si>
  <si>
    <t>ceg27</t>
  </si>
  <si>
    <t>ceg28</t>
  </si>
  <si>
    <t>ceg29</t>
  </si>
  <si>
    <t>ceg30</t>
  </si>
  <si>
    <t>ceg31</t>
  </si>
  <si>
    <t>ceg32</t>
  </si>
  <si>
    <t>ceg33</t>
  </si>
  <si>
    <t>ceg34</t>
  </si>
  <si>
    <t>ceg35</t>
  </si>
  <si>
    <t>ceg36</t>
  </si>
  <si>
    <t>ceg37</t>
  </si>
  <si>
    <t>ceg38</t>
  </si>
  <si>
    <t>ceg39</t>
  </si>
  <si>
    <t>ceg40</t>
  </si>
  <si>
    <t>ceg41</t>
  </si>
  <si>
    <t>ceg42</t>
  </si>
  <si>
    <t>ceg43</t>
  </si>
  <si>
    <t>ceg44</t>
  </si>
  <si>
    <t>ceg45</t>
  </si>
  <si>
    <t>ceg46</t>
  </si>
  <si>
    <t>ceg47</t>
  </si>
  <si>
    <t>ceg48</t>
  </si>
  <si>
    <t>ceg49</t>
  </si>
  <si>
    <t>ceg50</t>
  </si>
  <si>
    <t>ceg51</t>
  </si>
  <si>
    <t>ceg52</t>
  </si>
  <si>
    <t>ceg53</t>
  </si>
  <si>
    <t>ceg54</t>
  </si>
  <si>
    <t>ceg55</t>
  </si>
  <si>
    <t>ceg56</t>
  </si>
  <si>
    <t>ceg57</t>
  </si>
  <si>
    <t>ceg58</t>
  </si>
  <si>
    <t>ceg59</t>
  </si>
  <si>
    <t>ceg60</t>
  </si>
  <si>
    <t>ceg61</t>
  </si>
  <si>
    <t>ceg62</t>
  </si>
  <si>
    <t>ceg63</t>
  </si>
  <si>
    <t>ceg64</t>
  </si>
  <si>
    <t>ceg65</t>
  </si>
  <si>
    <t>ceg66</t>
  </si>
  <si>
    <t>ceg67</t>
  </si>
  <si>
    <t>ceg68</t>
  </si>
  <si>
    <t>objektum</t>
  </si>
  <si>
    <t>statusz</t>
  </si>
  <si>
    <t>sap=van</t>
  </si>
  <si>
    <t>sap=nincs</t>
  </si>
  <si>
    <t>becsles vs. teny</t>
  </si>
  <si>
    <t>1=teny&gt;becsles</t>
  </si>
  <si>
    <t>teny&gt;becsles</t>
  </si>
  <si>
    <t>becsles&gt;teny</t>
  </si>
  <si>
    <t>hiba</t>
  </si>
  <si>
    <t>tenyosszeg</t>
  </si>
  <si>
    <t>becslesosszeg</t>
  </si>
  <si>
    <t>szum</t>
  </si>
  <si>
    <t>"1"</t>
  </si>
  <si>
    <t>"0"</t>
  </si>
  <si>
    <t>varhato</t>
  </si>
  <si>
    <t>tenyleges</t>
  </si>
  <si>
    <t>KHI-PRÓBA</t>
  </si>
  <si>
    <t>???</t>
  </si>
  <si>
    <t>0.05&lt;</t>
  </si>
  <si>
    <t>NEM SZIGNIFIKÁNS</t>
  </si>
  <si>
    <t>Modell általi alul- és túlbecslés vs. kezelések</t>
  </si>
  <si>
    <t>Becslések helyzete saját mediánjuk alatt/felett vs. kezelések</t>
  </si>
  <si>
    <t>1=becslés medián felett</t>
  </si>
  <si>
    <t>medián</t>
  </si>
  <si>
    <t>Tények helyzete saját mediánjuk alatt/felett vs. kezelések</t>
  </si>
  <si>
    <t>SZIGNIFIKÁNS!!!</t>
  </si>
  <si>
    <t>Medián körüli tény/becslés viszonyok</t>
  </si>
  <si>
    <t>tény</t>
  </si>
  <si>
    <t>becslés</t>
  </si>
  <si>
    <t>AZONOS=1</t>
  </si>
  <si>
    <t>teny::becsles</t>
  </si>
  <si>
    <t>MAJDNEM SZIGNIFIKÁNS</t>
  </si>
  <si>
    <t>delta kezelésenként</t>
  </si>
  <si>
    <t>T-PRÓBA</t>
  </si>
  <si>
    <t>variancia</t>
  </si>
  <si>
    <t>SZIGNIFIKÁNS</t>
  </si>
  <si>
    <t>Y=ROI: következő 3 év átlagos ROI-értékének becslése 4 (múltbeli) év sok mérlegadata alapján</t>
  </si>
  <si>
    <t>Y0-modell (anti-cluster): Lehet-e minden cég azonos csoport tagja (y=const=1000) 4 (múltbeli) év sok mérlegadata alapján?</t>
  </si>
  <si>
    <t>T.BRÓBA&gt;KHI.PRÓBA</t>
  </si>
  <si>
    <t>Konklúzió: a cégek múltja szignifikánsan különböző a becslési hibák alapján!</t>
  </si>
  <si>
    <t>Konklúzió: az SAP-bevezetést követő 3 év átlagos becsült jövedelmeinek (vagyis a jövőnek az) alakulására nem gyakorol szignifikáns hatást a bevezetés, DE</t>
  </si>
  <si>
    <t>Konklúzió: … DE a jövőbeli tény- és a becsültjövedelmek kezelések szerinti megoszlásai szignifikánsak, bár a jövőt nem csak a kezelések hatásai befolyásolták.</t>
  </si>
  <si>
    <t>tények megoszlása kezelésenként</t>
  </si>
  <si>
    <t>becslések megoszlása kezelésenként</t>
  </si>
  <si>
    <t>delta megoszlása kezelésenként</t>
  </si>
  <si>
    <t>Megjegyzések:</t>
  </si>
  <si>
    <t>minden egyes próba alkalmazásának előfeltételeit (eloszlás, variancia, szél, típus ,stb.) pontosan tisztázni kell</t>
  </si>
  <si>
    <t>a bemeneti jelek után ezek AUTOMATIKUS számszerű kiértékelési lépéseit meg kell alkotni</t>
  </si>
  <si>
    <t>az automatikusan keletkező számszerű eredményeket értelmező szövegsablonokat ki kell alakítani (= szakértői rendszer_2)</t>
  </si>
  <si>
    <t>az előfeltételek szabályrendszerét és ezek következményét (próba igen/nem, ill. melyik próba) fel kell vázolni  (= szakértői rendszer_1)</t>
  </si>
  <si>
    <t>a szóba jöhető próbák feltárása (pl. Wilcoxon-próba párosított mintaelemekre: Ha adott egy párosított megfigyelésekből álló minta, és tudjuk vagy feltételezzük, hogy az eloszlások szimmetrikusan helyezkednek el a mediánok különbsége körül, akkor a Wilcoxon-próba alkalmazható a különbségre. Speciálisan, ha a sokaság mediánjának eltolódására vagyunk kíváncsiak (például ellenőrzendő valamely beavatkozás vagy hatóanyag hatásosságát), akkor nullhipotézisnek azt vehetjük, hogy nulla a két medián különbsége.) ILL. Wilcoxon-próba: Nemparaméteres próba, amelyben a nullhipotézis az, hogy a medián értéke egy adott szám. A próbához szükséges tudnunk (vagy feltételeznünk), hogy az illető eloszlás szimmetrikus. A mintaelemek a mediántól való előjeles távolságuknak megfelelő rangot kapnak, és összehasonlítjuk az összes negatív és pozitv rangot. Ez a próba erősebb, mint az előjelpróba, ugyanis ez utóbbi csak a medián alá és fölé eső megfigyeléseket számolja össze, így a rendelkezésre álló információ nagy részét nem hasznosítja. Az eljárás abban áll, hogy a nullhipotézisben szereplő mediántól eltérő megfigyeléseket a mediántól való távolságuknak megfelelő ranggal látjuk el, és külön-külön összeadjuk a medián fölötti és alatti rangokat. Vannak táblázatok különböző n mintanagyság mellett egy- és kétoldali próbákhoz, de még n viszonylag kis értékei esetén is az normális eloszlás jó közelítést ad.</t>
  </si>
  <si>
    <t>URL</t>
  </si>
  <si>
    <t>http://www.tankonyvtar.hu/konyvek/oxford-typotex/oxford-typotex-081030-57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</si>
</sst>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0" borderId="11" xfId="0" applyNumberFormat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2" fillId="0" borderId="19" xfId="0" applyFont="1" applyBorder="1" applyAlignment="1">
      <alignment/>
    </xf>
    <xf numFmtId="164" fontId="0" fillId="0" borderId="11" xfId="0" applyNumberForma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27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2" width="9.57421875" style="0" bestFit="1" customWidth="1"/>
    <col min="3" max="3" width="13.57421875" style="0" bestFit="1" customWidth="1" outlineLevel="1"/>
    <col min="4" max="4" width="10.8515625" style="0" bestFit="1" customWidth="1" outlineLevel="1"/>
    <col min="5" max="5" width="12.7109375" style="0" bestFit="1" customWidth="1"/>
    <col min="6" max="6" width="15.00390625" style="0" bestFit="1" customWidth="1"/>
    <col min="7" max="7" width="12.57421875" style="0" bestFit="1" customWidth="1"/>
    <col min="8" max="8" width="34.57421875" style="0" bestFit="1" customWidth="1"/>
    <col min="9" max="9" width="18.140625" style="0" bestFit="1" customWidth="1"/>
  </cols>
  <sheetData>
    <row r="1" ht="15">
      <c r="A1" t="s">
        <v>107</v>
      </c>
    </row>
    <row r="2" ht="15">
      <c r="A2" s="24" t="s">
        <v>111</v>
      </c>
    </row>
    <row r="3" ht="15.75" thickBot="1">
      <c r="A3" s="24" t="s">
        <v>112</v>
      </c>
    </row>
    <row r="4" spans="1:10" ht="15">
      <c r="A4" s="16" t="s">
        <v>91</v>
      </c>
      <c r="B4" s="7"/>
      <c r="C4" s="7"/>
      <c r="D4" s="7"/>
      <c r="E4" s="7"/>
      <c r="F4" s="7"/>
      <c r="G4" s="7"/>
      <c r="H4" s="23" t="s">
        <v>104</v>
      </c>
      <c r="I4" s="23">
        <f>TTEST(H7:H40,I7:I40,2,3)</f>
        <v>0.6797766955984771</v>
      </c>
      <c r="J4" s="8"/>
    </row>
    <row r="5" spans="1:10" ht="15">
      <c r="A5" s="9"/>
      <c r="B5" s="10"/>
      <c r="C5" s="10"/>
      <c r="D5" s="10"/>
      <c r="E5" s="10"/>
      <c r="F5" s="10" t="s">
        <v>76</v>
      </c>
      <c r="G5" s="10"/>
      <c r="H5" s="10" t="s">
        <v>103</v>
      </c>
      <c r="I5" s="10" t="s">
        <v>90</v>
      </c>
      <c r="J5" s="11"/>
    </row>
    <row r="6" spans="1:10" ht="15">
      <c r="A6" s="9" t="s">
        <v>72</v>
      </c>
      <c r="B6" s="10" t="s">
        <v>71</v>
      </c>
      <c r="C6" s="10" t="s">
        <v>0</v>
      </c>
      <c r="D6" s="10" t="s">
        <v>1</v>
      </c>
      <c r="E6" s="10" t="s">
        <v>2</v>
      </c>
      <c r="F6" s="10" t="s">
        <v>75</v>
      </c>
      <c r="G6" s="10"/>
      <c r="H6" s="20" t="s">
        <v>73</v>
      </c>
      <c r="I6" s="20" t="s">
        <v>74</v>
      </c>
      <c r="J6" s="11"/>
    </row>
    <row r="7" spans="1:10" ht="15" hidden="1" outlineLevel="1">
      <c r="A7" s="9" t="s">
        <v>73</v>
      </c>
      <c r="B7" s="10" t="s">
        <v>3</v>
      </c>
      <c r="C7" s="18">
        <v>3582.943613129522</v>
      </c>
      <c r="D7" s="19">
        <v>9646</v>
      </c>
      <c r="E7" s="18">
        <f>D7-C7</f>
        <v>6063.056386870478</v>
      </c>
      <c r="F7" s="10">
        <v>1</v>
      </c>
      <c r="G7" s="10"/>
      <c r="H7" s="12">
        <f>E7</f>
        <v>6063.056386870478</v>
      </c>
      <c r="I7" s="12">
        <f>E41</f>
        <v>7820.0787301531545</v>
      </c>
      <c r="J7" s="11"/>
    </row>
    <row r="8" spans="1:10" ht="15" hidden="1" outlineLevel="1">
      <c r="A8" s="9" t="s">
        <v>73</v>
      </c>
      <c r="B8" s="10" t="s">
        <v>4</v>
      </c>
      <c r="C8" s="18">
        <v>6189.833415338192</v>
      </c>
      <c r="D8" s="19">
        <v>8059</v>
      </c>
      <c r="E8" s="18">
        <f aca="true" t="shared" si="0" ref="E8:E71">D8-C8</f>
        <v>1869.166584661808</v>
      </c>
      <c r="F8" s="10">
        <v>1</v>
      </c>
      <c r="G8" s="10"/>
      <c r="H8" s="12">
        <f aca="true" t="shared" si="1" ref="H8:H40">E8</f>
        <v>1869.166584661808</v>
      </c>
      <c r="I8" s="12">
        <f aca="true" t="shared" si="2" ref="I8:I40">E42</f>
        <v>2538.649510317108</v>
      </c>
      <c r="J8" s="11"/>
    </row>
    <row r="9" spans="1:10" ht="15" hidden="1" outlineLevel="1">
      <c r="A9" s="9" t="s">
        <v>73</v>
      </c>
      <c r="B9" s="10" t="s">
        <v>5</v>
      </c>
      <c r="C9" s="18">
        <v>4973.284840974146</v>
      </c>
      <c r="D9" s="19">
        <v>8501</v>
      </c>
      <c r="E9" s="18">
        <f t="shared" si="0"/>
        <v>3527.7151590258536</v>
      </c>
      <c r="F9" s="10">
        <v>1</v>
      </c>
      <c r="G9" s="10"/>
      <c r="H9" s="12">
        <f t="shared" si="1"/>
        <v>3527.7151590258536</v>
      </c>
      <c r="I9" s="12">
        <f t="shared" si="2"/>
        <v>25477.1443788619</v>
      </c>
      <c r="J9" s="11"/>
    </row>
    <row r="10" spans="1:10" ht="15" hidden="1" outlineLevel="1">
      <c r="A10" s="9" t="s">
        <v>73</v>
      </c>
      <c r="B10" s="10" t="s">
        <v>6</v>
      </c>
      <c r="C10" s="18">
        <v>42287.913824372765</v>
      </c>
      <c r="D10" s="19">
        <v>8270</v>
      </c>
      <c r="E10" s="18">
        <f t="shared" si="0"/>
        <v>-34017.913824372765</v>
      </c>
      <c r="F10" s="10">
        <v>0</v>
      </c>
      <c r="G10" s="10"/>
      <c r="H10" s="12">
        <f t="shared" si="1"/>
        <v>-34017.913824372765</v>
      </c>
      <c r="I10" s="12">
        <f t="shared" si="2"/>
        <v>2324.7222568139728</v>
      </c>
      <c r="J10" s="11"/>
    </row>
    <row r="11" spans="1:10" ht="15" hidden="1" outlineLevel="1">
      <c r="A11" s="9" t="s">
        <v>73</v>
      </c>
      <c r="B11" s="10" t="s">
        <v>7</v>
      </c>
      <c r="C11" s="18">
        <v>15857.049765195346</v>
      </c>
      <c r="D11" s="19">
        <v>9106</v>
      </c>
      <c r="E11" s="18">
        <f t="shared" si="0"/>
        <v>-6751.0497651953465</v>
      </c>
      <c r="F11" s="10">
        <v>0</v>
      </c>
      <c r="G11" s="10"/>
      <c r="H11" s="12">
        <f t="shared" si="1"/>
        <v>-6751.0497651953465</v>
      </c>
      <c r="I11" s="12">
        <f t="shared" si="2"/>
        <v>2309.227493370779</v>
      </c>
      <c r="J11" s="11"/>
    </row>
    <row r="12" spans="1:10" ht="15" hidden="1" outlineLevel="1">
      <c r="A12" s="9" t="s">
        <v>73</v>
      </c>
      <c r="B12" s="10" t="s">
        <v>8</v>
      </c>
      <c r="C12" s="18">
        <v>49300.50858691037</v>
      </c>
      <c r="D12" s="19">
        <v>62115</v>
      </c>
      <c r="E12" s="18">
        <f t="shared" si="0"/>
        <v>12814.491413089629</v>
      </c>
      <c r="F12" s="10">
        <v>1</v>
      </c>
      <c r="G12" s="10"/>
      <c r="H12" s="12">
        <f t="shared" si="1"/>
        <v>12814.491413089629</v>
      </c>
      <c r="I12" s="12">
        <f t="shared" si="2"/>
        <v>-19628.61737173009</v>
      </c>
      <c r="J12" s="11"/>
    </row>
    <row r="13" spans="1:10" ht="15" hidden="1" outlineLevel="1">
      <c r="A13" s="9" t="s">
        <v>73</v>
      </c>
      <c r="B13" s="10" t="s">
        <v>9</v>
      </c>
      <c r="C13" s="18">
        <v>47058.9505245887</v>
      </c>
      <c r="D13" s="19">
        <v>26944</v>
      </c>
      <c r="E13" s="18">
        <f t="shared" si="0"/>
        <v>-20114.950524588698</v>
      </c>
      <c r="F13" s="10">
        <v>0</v>
      </c>
      <c r="G13" s="10"/>
      <c r="H13" s="12">
        <f t="shared" si="1"/>
        <v>-20114.950524588698</v>
      </c>
      <c r="I13" s="12">
        <f t="shared" si="2"/>
        <v>-7736.575415062129</v>
      </c>
      <c r="J13" s="11"/>
    </row>
    <row r="14" spans="1:10" ht="15" hidden="1" outlineLevel="1">
      <c r="A14" s="9" t="s">
        <v>73</v>
      </c>
      <c r="B14" s="10" t="s">
        <v>10</v>
      </c>
      <c r="C14" s="18">
        <v>56799.60039000101</v>
      </c>
      <c r="D14" s="19">
        <v>171849</v>
      </c>
      <c r="E14" s="18">
        <f t="shared" si="0"/>
        <v>115049.39960999899</v>
      </c>
      <c r="F14" s="10">
        <v>1</v>
      </c>
      <c r="G14" s="10"/>
      <c r="H14" s="12">
        <f t="shared" si="1"/>
        <v>115049.39960999899</v>
      </c>
      <c r="I14" s="12">
        <f t="shared" si="2"/>
        <v>-1704.6529418980226</v>
      </c>
      <c r="J14" s="11"/>
    </row>
    <row r="15" spans="1:10" ht="15" hidden="1" outlineLevel="1">
      <c r="A15" s="9" t="s">
        <v>73</v>
      </c>
      <c r="B15" s="10" t="s">
        <v>11</v>
      </c>
      <c r="C15" s="18">
        <v>35506.634635833936</v>
      </c>
      <c r="D15" s="19">
        <v>8300</v>
      </c>
      <c r="E15" s="18">
        <f t="shared" si="0"/>
        <v>-27206.634635833936</v>
      </c>
      <c r="F15" s="10">
        <v>0</v>
      </c>
      <c r="G15" s="10"/>
      <c r="H15" s="12">
        <f t="shared" si="1"/>
        <v>-27206.634635833936</v>
      </c>
      <c r="I15" s="12">
        <f t="shared" si="2"/>
        <v>1741.6837396850192</v>
      </c>
      <c r="J15" s="11"/>
    </row>
    <row r="16" spans="1:10" ht="15" hidden="1" outlineLevel="1">
      <c r="A16" s="9" t="s">
        <v>73</v>
      </c>
      <c r="B16" s="10" t="s">
        <v>12</v>
      </c>
      <c r="C16" s="18">
        <v>44862.064517563085</v>
      </c>
      <c r="D16" s="19">
        <v>46971</v>
      </c>
      <c r="E16" s="18">
        <f t="shared" si="0"/>
        <v>2108.9354824369148</v>
      </c>
      <c r="F16" s="10">
        <v>1</v>
      </c>
      <c r="G16" s="10"/>
      <c r="H16" s="12">
        <f t="shared" si="1"/>
        <v>2108.9354824369148</v>
      </c>
      <c r="I16" s="12">
        <f t="shared" si="2"/>
        <v>-9463.66292243365</v>
      </c>
      <c r="J16" s="11"/>
    </row>
    <row r="17" spans="1:10" ht="15" hidden="1" outlineLevel="1">
      <c r="A17" s="9" t="s">
        <v>73</v>
      </c>
      <c r="B17" s="10" t="s">
        <v>13</v>
      </c>
      <c r="C17" s="18">
        <v>45562.43667217055</v>
      </c>
      <c r="D17" s="19">
        <v>28900</v>
      </c>
      <c r="E17" s="18">
        <f t="shared" si="0"/>
        <v>-16662.436672170552</v>
      </c>
      <c r="F17" s="10">
        <v>0</v>
      </c>
      <c r="G17" s="10"/>
      <c r="H17" s="12">
        <f t="shared" si="1"/>
        <v>-16662.436672170552</v>
      </c>
      <c r="I17" s="12">
        <f t="shared" si="2"/>
        <v>597.6898846983322</v>
      </c>
      <c r="J17" s="11"/>
    </row>
    <row r="18" spans="1:10" ht="15" hidden="1" outlineLevel="1">
      <c r="A18" s="9" t="s">
        <v>73</v>
      </c>
      <c r="B18" s="10" t="s">
        <v>14</v>
      </c>
      <c r="C18" s="18">
        <v>15451.023618771529</v>
      </c>
      <c r="D18" s="19">
        <v>6295</v>
      </c>
      <c r="E18" s="18">
        <f t="shared" si="0"/>
        <v>-9156.023618771529</v>
      </c>
      <c r="F18" s="10">
        <v>0</v>
      </c>
      <c r="G18" s="10"/>
      <c r="H18" s="12">
        <f t="shared" si="1"/>
        <v>-9156.023618771529</v>
      </c>
      <c r="I18" s="12">
        <f t="shared" si="2"/>
        <v>79.40884686532445</v>
      </c>
      <c r="J18" s="11"/>
    </row>
    <row r="19" spans="1:10" ht="15" hidden="1" outlineLevel="1">
      <c r="A19" s="9" t="s">
        <v>73</v>
      </c>
      <c r="B19" s="10" t="s">
        <v>15</v>
      </c>
      <c r="C19" s="18">
        <v>5927.308597228446</v>
      </c>
      <c r="D19" s="19">
        <v>7651</v>
      </c>
      <c r="E19" s="18">
        <f t="shared" si="0"/>
        <v>1723.6914027715538</v>
      </c>
      <c r="F19" s="10">
        <v>1</v>
      </c>
      <c r="G19" s="10"/>
      <c r="H19" s="12">
        <f t="shared" si="1"/>
        <v>1723.6914027715538</v>
      </c>
      <c r="I19" s="12">
        <f t="shared" si="2"/>
        <v>-27782.00846191356</v>
      </c>
      <c r="J19" s="11"/>
    </row>
    <row r="20" spans="1:10" ht="15" hidden="1" outlineLevel="1">
      <c r="A20" s="9" t="s">
        <v>73</v>
      </c>
      <c r="B20" s="10" t="s">
        <v>16</v>
      </c>
      <c r="C20" s="18">
        <v>5299.14606625023</v>
      </c>
      <c r="D20" s="19">
        <v>6495</v>
      </c>
      <c r="E20" s="18">
        <f t="shared" si="0"/>
        <v>1195.8539337497696</v>
      </c>
      <c r="F20" s="10">
        <v>1</v>
      </c>
      <c r="G20" s="10"/>
      <c r="H20" s="12">
        <f t="shared" si="1"/>
        <v>1195.8539337497696</v>
      </c>
      <c r="I20" s="12">
        <f t="shared" si="2"/>
        <v>1283.6827545290416</v>
      </c>
      <c r="J20" s="11"/>
    </row>
    <row r="21" spans="1:10" ht="15" hidden="1" outlineLevel="1">
      <c r="A21" s="9" t="s">
        <v>73</v>
      </c>
      <c r="B21" s="10" t="s">
        <v>17</v>
      </c>
      <c r="C21" s="18">
        <v>7761.922594181872</v>
      </c>
      <c r="D21" s="19">
        <v>13525</v>
      </c>
      <c r="E21" s="18">
        <f t="shared" si="0"/>
        <v>5763.077405818128</v>
      </c>
      <c r="F21" s="10">
        <v>1</v>
      </c>
      <c r="G21" s="10"/>
      <c r="H21" s="12">
        <f t="shared" si="1"/>
        <v>5763.077405818128</v>
      </c>
      <c r="I21" s="12">
        <f t="shared" si="2"/>
        <v>-2987.8539093266827</v>
      </c>
      <c r="J21" s="11"/>
    </row>
    <row r="22" spans="1:10" ht="15" hidden="1" outlineLevel="1">
      <c r="A22" s="9" t="s">
        <v>73</v>
      </c>
      <c r="B22" s="10" t="s">
        <v>18</v>
      </c>
      <c r="C22" s="18">
        <v>43492.835425440564</v>
      </c>
      <c r="D22" s="19">
        <v>84109</v>
      </c>
      <c r="E22" s="18">
        <f t="shared" si="0"/>
        <v>40616.164574559436</v>
      </c>
      <c r="F22" s="10">
        <v>1</v>
      </c>
      <c r="G22" s="10"/>
      <c r="H22" s="12">
        <f t="shared" si="1"/>
        <v>40616.164574559436</v>
      </c>
      <c r="I22" s="12">
        <f t="shared" si="2"/>
        <v>1039.8372269862484</v>
      </c>
      <c r="J22" s="11"/>
    </row>
    <row r="23" spans="1:10" ht="15" hidden="1" outlineLevel="1">
      <c r="A23" s="9" t="s">
        <v>73</v>
      </c>
      <c r="B23" s="10" t="s">
        <v>19</v>
      </c>
      <c r="C23" s="18">
        <v>53224.00012842701</v>
      </c>
      <c r="D23" s="19">
        <v>47880</v>
      </c>
      <c r="E23" s="18">
        <f t="shared" si="0"/>
        <v>-5344.000128427011</v>
      </c>
      <c r="F23" s="10">
        <v>0</v>
      </c>
      <c r="G23" s="10"/>
      <c r="H23" s="12">
        <f t="shared" si="1"/>
        <v>-5344.000128427011</v>
      </c>
      <c r="I23" s="12">
        <f t="shared" si="2"/>
        <v>8124.953924886109</v>
      </c>
      <c r="J23" s="11"/>
    </row>
    <row r="24" spans="1:10" ht="15" hidden="1" outlineLevel="1">
      <c r="A24" s="9" t="s">
        <v>73</v>
      </c>
      <c r="B24" s="10" t="s">
        <v>20</v>
      </c>
      <c r="C24" s="18">
        <v>7406.687962683719</v>
      </c>
      <c r="D24" s="19">
        <v>6795</v>
      </c>
      <c r="E24" s="18">
        <f t="shared" si="0"/>
        <v>-611.687962683719</v>
      </c>
      <c r="F24" s="10">
        <v>0</v>
      </c>
      <c r="G24" s="10"/>
      <c r="H24" s="12">
        <f t="shared" si="1"/>
        <v>-611.687962683719</v>
      </c>
      <c r="I24" s="12">
        <f t="shared" si="2"/>
        <v>-25513.7736446353</v>
      </c>
      <c r="J24" s="11"/>
    </row>
    <row r="25" spans="1:10" ht="15" hidden="1" outlineLevel="1">
      <c r="A25" s="9" t="s">
        <v>73</v>
      </c>
      <c r="B25" s="10" t="s">
        <v>21</v>
      </c>
      <c r="C25" s="18">
        <v>10993.303251591</v>
      </c>
      <c r="D25" s="19">
        <v>12590</v>
      </c>
      <c r="E25" s="18">
        <f t="shared" si="0"/>
        <v>1596.696748409</v>
      </c>
      <c r="F25" s="10">
        <v>1</v>
      </c>
      <c r="G25" s="10"/>
      <c r="H25" s="12">
        <f t="shared" si="1"/>
        <v>1596.696748409</v>
      </c>
      <c r="I25" s="12">
        <f t="shared" si="2"/>
        <v>-2908.183606181292</v>
      </c>
      <c r="J25" s="11"/>
    </row>
    <row r="26" spans="1:10" ht="15" hidden="1" outlineLevel="1">
      <c r="A26" s="9" t="s">
        <v>73</v>
      </c>
      <c r="B26" s="10" t="s">
        <v>22</v>
      </c>
      <c r="C26" s="18">
        <v>36939.81208108576</v>
      </c>
      <c r="D26" s="19">
        <v>12384</v>
      </c>
      <c r="E26" s="18">
        <f t="shared" si="0"/>
        <v>-24555.812081085758</v>
      </c>
      <c r="F26" s="10">
        <v>0</v>
      </c>
      <c r="G26" s="10"/>
      <c r="H26" s="12">
        <f t="shared" si="1"/>
        <v>-24555.812081085758</v>
      </c>
      <c r="I26" s="12">
        <f t="shared" si="2"/>
        <v>4485.158768176332</v>
      </c>
      <c r="J26" s="11"/>
    </row>
    <row r="27" spans="1:10" ht="15" hidden="1" outlineLevel="1">
      <c r="A27" s="9" t="s">
        <v>73</v>
      </c>
      <c r="B27" s="10" t="s">
        <v>23</v>
      </c>
      <c r="C27" s="18">
        <v>8262.494391882974</v>
      </c>
      <c r="D27" s="19">
        <v>14573</v>
      </c>
      <c r="E27" s="18">
        <f t="shared" si="0"/>
        <v>6310.505608117026</v>
      </c>
      <c r="F27" s="10">
        <v>1</v>
      </c>
      <c r="G27" s="10"/>
      <c r="H27" s="12">
        <f t="shared" si="1"/>
        <v>6310.505608117026</v>
      </c>
      <c r="I27" s="12">
        <f t="shared" si="2"/>
        <v>4523.386188826684</v>
      </c>
      <c r="J27" s="11"/>
    </row>
    <row r="28" spans="1:10" ht="15" hidden="1" outlineLevel="1">
      <c r="A28" s="9" t="s">
        <v>73</v>
      </c>
      <c r="B28" s="10" t="s">
        <v>24</v>
      </c>
      <c r="C28" s="18">
        <v>35415.148714371455</v>
      </c>
      <c r="D28" s="19">
        <v>11339</v>
      </c>
      <c r="E28" s="18">
        <f t="shared" si="0"/>
        <v>-24076.148714371455</v>
      </c>
      <c r="F28" s="10">
        <v>0</v>
      </c>
      <c r="G28" s="10"/>
      <c r="H28" s="12">
        <f t="shared" si="1"/>
        <v>-24076.148714371455</v>
      </c>
      <c r="I28" s="12">
        <f t="shared" si="2"/>
        <v>-2163.099966713253</v>
      </c>
      <c r="J28" s="11"/>
    </row>
    <row r="29" spans="1:10" ht="15" hidden="1" outlineLevel="1">
      <c r="A29" s="9" t="s">
        <v>73</v>
      </c>
      <c r="B29" s="10" t="s">
        <v>25</v>
      </c>
      <c r="C29" s="18">
        <v>5644.589562341027</v>
      </c>
      <c r="D29" s="19">
        <v>9224</v>
      </c>
      <c r="E29" s="18">
        <f t="shared" si="0"/>
        <v>3579.410437658973</v>
      </c>
      <c r="F29" s="10">
        <v>1</v>
      </c>
      <c r="G29" s="10"/>
      <c r="H29" s="12">
        <f t="shared" si="1"/>
        <v>3579.410437658973</v>
      </c>
      <c r="I29" s="12">
        <f t="shared" si="2"/>
        <v>-24807.32801687553</v>
      </c>
      <c r="J29" s="11"/>
    </row>
    <row r="30" spans="1:10" ht="15" hidden="1" outlineLevel="1">
      <c r="A30" s="9" t="s">
        <v>73</v>
      </c>
      <c r="B30" s="10" t="s">
        <v>26</v>
      </c>
      <c r="C30" s="18">
        <v>9843.150814208091</v>
      </c>
      <c r="D30" s="19">
        <v>11648</v>
      </c>
      <c r="E30" s="18">
        <f t="shared" si="0"/>
        <v>1804.849185791909</v>
      </c>
      <c r="F30" s="10">
        <v>1</v>
      </c>
      <c r="G30" s="10"/>
      <c r="H30" s="12">
        <f t="shared" si="1"/>
        <v>1804.849185791909</v>
      </c>
      <c r="I30" s="12">
        <f t="shared" si="2"/>
        <v>5523.985384566199</v>
      </c>
      <c r="J30" s="11"/>
    </row>
    <row r="31" spans="1:10" ht="15" hidden="1" outlineLevel="1">
      <c r="A31" s="9" t="s">
        <v>73</v>
      </c>
      <c r="B31" s="10" t="s">
        <v>27</v>
      </c>
      <c r="C31" s="18">
        <v>7466.352694072298</v>
      </c>
      <c r="D31" s="19">
        <v>12580</v>
      </c>
      <c r="E31" s="18">
        <f t="shared" si="0"/>
        <v>5113.647305927702</v>
      </c>
      <c r="F31" s="10">
        <v>1</v>
      </c>
      <c r="G31" s="10"/>
      <c r="H31" s="12">
        <f t="shared" si="1"/>
        <v>5113.647305927702</v>
      </c>
      <c r="I31" s="12">
        <f t="shared" si="2"/>
        <v>-1087.8665464904443</v>
      </c>
      <c r="J31" s="11"/>
    </row>
    <row r="32" spans="1:10" ht="15" hidden="1" outlineLevel="1">
      <c r="A32" s="9" t="s">
        <v>73</v>
      </c>
      <c r="B32" s="10" t="s">
        <v>28</v>
      </c>
      <c r="C32" s="18">
        <v>41542.563641487744</v>
      </c>
      <c r="D32" s="19">
        <v>13874</v>
      </c>
      <c r="E32" s="18">
        <f t="shared" si="0"/>
        <v>-27668.563641487744</v>
      </c>
      <c r="F32" s="10">
        <v>0</v>
      </c>
      <c r="G32" s="10"/>
      <c r="H32" s="12">
        <f t="shared" si="1"/>
        <v>-27668.563641487744</v>
      </c>
      <c r="I32" s="12">
        <f t="shared" si="2"/>
        <v>-3847.2789300382847</v>
      </c>
      <c r="J32" s="11"/>
    </row>
    <row r="33" spans="1:10" ht="15" hidden="1" outlineLevel="1">
      <c r="A33" s="9" t="s">
        <v>73</v>
      </c>
      <c r="B33" s="10" t="s">
        <v>29</v>
      </c>
      <c r="C33" s="18">
        <v>13647.924838910534</v>
      </c>
      <c r="D33" s="19">
        <v>12420</v>
      </c>
      <c r="E33" s="18">
        <f t="shared" si="0"/>
        <v>-1227.9248389105342</v>
      </c>
      <c r="F33" s="10">
        <v>0</v>
      </c>
      <c r="G33" s="10"/>
      <c r="H33" s="12">
        <f t="shared" si="1"/>
        <v>-1227.9248389105342</v>
      </c>
      <c r="I33" s="12">
        <f t="shared" si="2"/>
        <v>3943.5128593040854</v>
      </c>
      <c r="J33" s="11"/>
    </row>
    <row r="34" spans="1:10" ht="15" hidden="1" outlineLevel="1">
      <c r="A34" s="9" t="s">
        <v>73</v>
      </c>
      <c r="B34" s="10" t="s">
        <v>30</v>
      </c>
      <c r="C34" s="18">
        <v>7440.9569366094665</v>
      </c>
      <c r="D34" s="19">
        <v>10332</v>
      </c>
      <c r="E34" s="18">
        <f t="shared" si="0"/>
        <v>2891.0430633905335</v>
      </c>
      <c r="F34" s="10">
        <v>1</v>
      </c>
      <c r="G34" s="10"/>
      <c r="H34" s="12">
        <f t="shared" si="1"/>
        <v>2891.0430633905335</v>
      </c>
      <c r="I34" s="12">
        <f t="shared" si="2"/>
        <v>5725.828659422247</v>
      </c>
      <c r="J34" s="11"/>
    </row>
    <row r="35" spans="1:10" ht="15" hidden="1" outlineLevel="1">
      <c r="A35" s="9" t="s">
        <v>73</v>
      </c>
      <c r="B35" s="10" t="s">
        <v>31</v>
      </c>
      <c r="C35" s="18">
        <v>6931.205949463968</v>
      </c>
      <c r="D35" s="19">
        <v>13604</v>
      </c>
      <c r="E35" s="18">
        <f t="shared" si="0"/>
        <v>6672.794050536032</v>
      </c>
      <c r="F35" s="10">
        <v>1</v>
      </c>
      <c r="G35" s="10"/>
      <c r="H35" s="12">
        <f t="shared" si="1"/>
        <v>6672.794050536032</v>
      </c>
      <c r="I35" s="12">
        <f t="shared" si="2"/>
        <v>3372.0934586466365</v>
      </c>
      <c r="J35" s="11"/>
    </row>
    <row r="36" spans="1:10" ht="15" hidden="1" outlineLevel="1">
      <c r="A36" s="9" t="s">
        <v>73</v>
      </c>
      <c r="B36" s="10" t="s">
        <v>32</v>
      </c>
      <c r="C36" s="18">
        <v>7350.388934091418</v>
      </c>
      <c r="D36" s="19">
        <v>12011</v>
      </c>
      <c r="E36" s="18">
        <f t="shared" si="0"/>
        <v>4660.611065908582</v>
      </c>
      <c r="F36" s="10">
        <v>1</v>
      </c>
      <c r="G36" s="10"/>
      <c r="H36" s="12">
        <f t="shared" si="1"/>
        <v>4660.611065908582</v>
      </c>
      <c r="I36" s="12">
        <f t="shared" si="2"/>
        <v>4421.184761201209</v>
      </c>
      <c r="J36" s="11"/>
    </row>
    <row r="37" spans="1:10" ht="15" hidden="1" outlineLevel="1">
      <c r="A37" s="9" t="s">
        <v>73</v>
      </c>
      <c r="B37" s="10" t="s">
        <v>33</v>
      </c>
      <c r="C37" s="18">
        <v>12969.276765988137</v>
      </c>
      <c r="D37" s="19">
        <v>11425</v>
      </c>
      <c r="E37" s="18">
        <f t="shared" si="0"/>
        <v>-1544.2767659881374</v>
      </c>
      <c r="F37" s="10">
        <v>0</v>
      </c>
      <c r="G37" s="10"/>
      <c r="H37" s="12">
        <f t="shared" si="1"/>
        <v>-1544.2767659881374</v>
      </c>
      <c r="I37" s="12">
        <f t="shared" si="2"/>
        <v>5634.359016907636</v>
      </c>
      <c r="J37" s="11"/>
    </row>
    <row r="38" spans="1:10" ht="15" hidden="1" outlineLevel="1">
      <c r="A38" s="9" t="s">
        <v>73</v>
      </c>
      <c r="B38" s="10" t="s">
        <v>34</v>
      </c>
      <c r="C38" s="18">
        <v>7048.699574352246</v>
      </c>
      <c r="D38" s="19">
        <v>12121</v>
      </c>
      <c r="E38" s="18">
        <f t="shared" si="0"/>
        <v>5072.300425647754</v>
      </c>
      <c r="F38" s="10">
        <v>1</v>
      </c>
      <c r="G38" s="10"/>
      <c r="H38" s="12">
        <f t="shared" si="1"/>
        <v>5072.300425647754</v>
      </c>
      <c r="I38" s="12">
        <f t="shared" si="2"/>
        <v>901.2844858789267</v>
      </c>
      <c r="J38" s="11"/>
    </row>
    <row r="39" spans="1:10" ht="15" hidden="1" outlineLevel="1">
      <c r="A39" s="9" t="s">
        <v>73</v>
      </c>
      <c r="B39" s="10" t="s">
        <v>35</v>
      </c>
      <c r="C39" s="18">
        <v>10450.201209464194</v>
      </c>
      <c r="D39" s="19">
        <v>13087</v>
      </c>
      <c r="E39" s="18">
        <f t="shared" si="0"/>
        <v>2636.798790535806</v>
      </c>
      <c r="F39" s="10">
        <v>1</v>
      </c>
      <c r="G39" s="10"/>
      <c r="H39" s="12">
        <f t="shared" si="1"/>
        <v>2636.798790535806</v>
      </c>
      <c r="I39" s="12">
        <f t="shared" si="2"/>
        <v>3681.9545708630367</v>
      </c>
      <c r="J39" s="11"/>
    </row>
    <row r="40" spans="1:10" ht="15" hidden="1" outlineLevel="1">
      <c r="A40" s="9" t="s">
        <v>73</v>
      </c>
      <c r="B40" s="10" t="s">
        <v>36</v>
      </c>
      <c r="C40" s="18">
        <v>12462.891481638915</v>
      </c>
      <c r="D40" s="19">
        <v>12710</v>
      </c>
      <c r="E40" s="18">
        <f t="shared" si="0"/>
        <v>247.10851836108486</v>
      </c>
      <c r="F40" s="10">
        <v>1</v>
      </c>
      <c r="G40" s="10"/>
      <c r="H40" s="12">
        <f t="shared" si="1"/>
        <v>247.10851836108486</v>
      </c>
      <c r="I40" s="12">
        <f t="shared" si="2"/>
        <v>1701.1808529584714</v>
      </c>
      <c r="J40" s="11"/>
    </row>
    <row r="41" spans="1:10" ht="15" hidden="1" outlineLevel="1">
      <c r="A41" s="9" t="s">
        <v>74</v>
      </c>
      <c r="B41" s="10" t="s">
        <v>37</v>
      </c>
      <c r="C41" s="18">
        <v>11649.921269846845</v>
      </c>
      <c r="D41" s="19">
        <v>19470</v>
      </c>
      <c r="E41" s="18">
        <f t="shared" si="0"/>
        <v>7820.0787301531545</v>
      </c>
      <c r="F41" s="10">
        <v>1</v>
      </c>
      <c r="G41" s="10" t="s">
        <v>105</v>
      </c>
      <c r="H41" s="22">
        <f>VAR(H7:H40)</f>
        <v>605945795.9185135</v>
      </c>
      <c r="I41" s="22">
        <f>VAR(I7:I40)</f>
        <v>108543290.13137724</v>
      </c>
      <c r="J41" s="11"/>
    </row>
    <row r="42" spans="1:10" ht="15" hidden="1" outlineLevel="1">
      <c r="A42" s="9" t="s">
        <v>74</v>
      </c>
      <c r="B42" s="10" t="s">
        <v>38</v>
      </c>
      <c r="C42" s="18">
        <v>4003.350489682892</v>
      </c>
      <c r="D42" s="19">
        <v>6542</v>
      </c>
      <c r="E42" s="18">
        <f t="shared" si="0"/>
        <v>2538.649510317108</v>
      </c>
      <c r="F42" s="10">
        <v>1</v>
      </c>
      <c r="G42" s="10"/>
      <c r="H42" s="10"/>
      <c r="I42" s="10"/>
      <c r="J42" s="11"/>
    </row>
    <row r="43" spans="1:10" ht="15" hidden="1" outlineLevel="1">
      <c r="A43" s="9" t="s">
        <v>74</v>
      </c>
      <c r="B43" s="10" t="s">
        <v>39</v>
      </c>
      <c r="C43" s="18">
        <v>12619.8556211381</v>
      </c>
      <c r="D43" s="19">
        <v>38097</v>
      </c>
      <c r="E43" s="18">
        <f t="shared" si="0"/>
        <v>25477.1443788619</v>
      </c>
      <c r="F43" s="10">
        <v>1</v>
      </c>
      <c r="G43" s="10"/>
      <c r="H43" s="10"/>
      <c r="I43" s="10"/>
      <c r="J43" s="11"/>
    </row>
    <row r="44" spans="1:10" ht="15" hidden="1" outlineLevel="1">
      <c r="A44" s="9" t="s">
        <v>74</v>
      </c>
      <c r="B44" s="10" t="s">
        <v>40</v>
      </c>
      <c r="C44" s="18">
        <v>3400.2777431860272</v>
      </c>
      <c r="D44" s="19">
        <v>5725</v>
      </c>
      <c r="E44" s="18">
        <f t="shared" si="0"/>
        <v>2324.7222568139728</v>
      </c>
      <c r="F44" s="10">
        <v>1</v>
      </c>
      <c r="G44" s="10"/>
      <c r="H44" s="10"/>
      <c r="I44" s="10"/>
      <c r="J44" s="11"/>
    </row>
    <row r="45" spans="1:10" ht="15" hidden="1" outlineLevel="1">
      <c r="A45" s="9" t="s">
        <v>74</v>
      </c>
      <c r="B45" s="10" t="s">
        <v>41</v>
      </c>
      <c r="C45" s="18">
        <v>3640.772506629221</v>
      </c>
      <c r="D45" s="19">
        <v>5950</v>
      </c>
      <c r="E45" s="18">
        <f t="shared" si="0"/>
        <v>2309.227493370779</v>
      </c>
      <c r="F45" s="10">
        <v>1</v>
      </c>
      <c r="G45" s="10"/>
      <c r="H45" s="10"/>
      <c r="I45" s="10"/>
      <c r="J45" s="11"/>
    </row>
    <row r="46" spans="1:10" ht="15" hidden="1" outlineLevel="1">
      <c r="A46" s="9" t="s">
        <v>74</v>
      </c>
      <c r="B46" s="10" t="s">
        <v>42</v>
      </c>
      <c r="C46" s="18">
        <v>37672.61737173009</v>
      </c>
      <c r="D46" s="19">
        <v>18044</v>
      </c>
      <c r="E46" s="18">
        <f t="shared" si="0"/>
        <v>-19628.61737173009</v>
      </c>
      <c r="F46" s="10">
        <v>0</v>
      </c>
      <c r="G46" s="10"/>
      <c r="H46" s="10"/>
      <c r="I46" s="10"/>
      <c r="J46" s="11"/>
    </row>
    <row r="47" spans="1:10" ht="15" hidden="1" outlineLevel="1">
      <c r="A47" s="9" t="s">
        <v>74</v>
      </c>
      <c r="B47" s="10" t="s">
        <v>43</v>
      </c>
      <c r="C47" s="18">
        <v>12984.575415062129</v>
      </c>
      <c r="D47" s="19">
        <v>5248</v>
      </c>
      <c r="E47" s="18">
        <f t="shared" si="0"/>
        <v>-7736.575415062129</v>
      </c>
      <c r="F47" s="10">
        <v>0</v>
      </c>
      <c r="G47" s="10"/>
      <c r="H47" s="10"/>
      <c r="I47" s="10"/>
      <c r="J47" s="11"/>
    </row>
    <row r="48" spans="1:10" ht="15" hidden="1" outlineLevel="1">
      <c r="A48" s="9" t="s">
        <v>74</v>
      </c>
      <c r="B48" s="10" t="s">
        <v>44</v>
      </c>
      <c r="C48" s="18">
        <v>12491.652941898023</v>
      </c>
      <c r="D48" s="19">
        <v>10787</v>
      </c>
      <c r="E48" s="18">
        <f t="shared" si="0"/>
        <v>-1704.6529418980226</v>
      </c>
      <c r="F48" s="10">
        <v>0</v>
      </c>
      <c r="G48" s="10"/>
      <c r="H48" s="10"/>
      <c r="I48" s="10"/>
      <c r="J48" s="11"/>
    </row>
    <row r="49" spans="1:10" ht="15" hidden="1" outlineLevel="1">
      <c r="A49" s="9" t="s">
        <v>74</v>
      </c>
      <c r="B49" s="10" t="s">
        <v>45</v>
      </c>
      <c r="C49" s="18">
        <v>3530.316260314981</v>
      </c>
      <c r="D49" s="19">
        <v>5272</v>
      </c>
      <c r="E49" s="18">
        <f t="shared" si="0"/>
        <v>1741.6837396850192</v>
      </c>
      <c r="F49" s="10">
        <v>1</v>
      </c>
      <c r="G49" s="10"/>
      <c r="H49" s="10"/>
      <c r="I49" s="10"/>
      <c r="J49" s="11"/>
    </row>
    <row r="50" spans="1:10" ht="15" hidden="1" outlineLevel="1">
      <c r="A50" s="9" t="s">
        <v>74</v>
      </c>
      <c r="B50" s="10" t="s">
        <v>46</v>
      </c>
      <c r="C50" s="18">
        <v>12763.66292243365</v>
      </c>
      <c r="D50" s="19">
        <v>3300</v>
      </c>
      <c r="E50" s="18">
        <f t="shared" si="0"/>
        <v>-9463.66292243365</v>
      </c>
      <c r="F50" s="10">
        <v>0</v>
      </c>
      <c r="G50" s="10"/>
      <c r="H50" s="10"/>
      <c r="I50" s="10"/>
      <c r="J50" s="11"/>
    </row>
    <row r="51" spans="1:10" ht="15" hidden="1" outlineLevel="1">
      <c r="A51" s="9" t="s">
        <v>74</v>
      </c>
      <c r="B51" s="10" t="s">
        <v>47</v>
      </c>
      <c r="C51" s="18">
        <v>6091.310115301668</v>
      </c>
      <c r="D51" s="19">
        <v>6689</v>
      </c>
      <c r="E51" s="18">
        <f t="shared" si="0"/>
        <v>597.6898846983322</v>
      </c>
      <c r="F51" s="10">
        <v>1</v>
      </c>
      <c r="G51" s="10"/>
      <c r="H51" s="10"/>
      <c r="I51" s="10"/>
      <c r="J51" s="11"/>
    </row>
    <row r="52" spans="1:10" ht="15" hidden="1" outlineLevel="1">
      <c r="A52" s="9" t="s">
        <v>74</v>
      </c>
      <c r="B52" s="10" t="s">
        <v>48</v>
      </c>
      <c r="C52" s="18">
        <v>2591.5911531346756</v>
      </c>
      <c r="D52" s="19">
        <v>2671</v>
      </c>
      <c r="E52" s="18">
        <f t="shared" si="0"/>
        <v>79.40884686532445</v>
      </c>
      <c r="F52" s="10">
        <v>1</v>
      </c>
      <c r="G52" s="10"/>
      <c r="H52" s="10"/>
      <c r="I52" s="10"/>
      <c r="J52" s="11"/>
    </row>
    <row r="53" spans="1:10" ht="15" hidden="1" outlineLevel="1">
      <c r="A53" s="9" t="s">
        <v>74</v>
      </c>
      <c r="B53" s="10" t="s">
        <v>49</v>
      </c>
      <c r="C53" s="18">
        <v>38000.00846191356</v>
      </c>
      <c r="D53" s="19">
        <v>10218</v>
      </c>
      <c r="E53" s="18">
        <f t="shared" si="0"/>
        <v>-27782.00846191356</v>
      </c>
      <c r="F53" s="10">
        <v>0</v>
      </c>
      <c r="G53" s="10"/>
      <c r="H53" s="10"/>
      <c r="I53" s="10"/>
      <c r="J53" s="11"/>
    </row>
    <row r="54" spans="1:10" ht="15" hidden="1" outlineLevel="1">
      <c r="A54" s="9" t="s">
        <v>74</v>
      </c>
      <c r="B54" s="10" t="s">
        <v>50</v>
      </c>
      <c r="C54" s="18">
        <v>2024.3172454709584</v>
      </c>
      <c r="D54" s="19">
        <v>3308</v>
      </c>
      <c r="E54" s="18">
        <f t="shared" si="0"/>
        <v>1283.6827545290416</v>
      </c>
      <c r="F54" s="10">
        <v>1</v>
      </c>
      <c r="G54" s="10"/>
      <c r="H54" s="10"/>
      <c r="I54" s="10"/>
      <c r="J54" s="11"/>
    </row>
    <row r="55" spans="1:10" ht="15" hidden="1" outlineLevel="1">
      <c r="A55" s="9" t="s">
        <v>74</v>
      </c>
      <c r="B55" s="10" t="s">
        <v>51</v>
      </c>
      <c r="C55" s="18">
        <v>8403.853909326683</v>
      </c>
      <c r="D55" s="19">
        <v>5416</v>
      </c>
      <c r="E55" s="18">
        <f t="shared" si="0"/>
        <v>-2987.8539093266827</v>
      </c>
      <c r="F55" s="10">
        <v>0</v>
      </c>
      <c r="G55" s="10"/>
      <c r="H55" s="10"/>
      <c r="I55" s="10"/>
      <c r="J55" s="11"/>
    </row>
    <row r="56" spans="1:10" ht="15" hidden="1" outlineLevel="1">
      <c r="A56" s="9" t="s">
        <v>74</v>
      </c>
      <c r="B56" s="10" t="s">
        <v>52</v>
      </c>
      <c r="C56" s="18">
        <v>15166.162773013752</v>
      </c>
      <c r="D56" s="19">
        <v>16206</v>
      </c>
      <c r="E56" s="18">
        <f t="shared" si="0"/>
        <v>1039.8372269862484</v>
      </c>
      <c r="F56" s="10">
        <v>1</v>
      </c>
      <c r="G56" s="10"/>
      <c r="H56" s="10"/>
      <c r="I56" s="10"/>
      <c r="J56" s="11"/>
    </row>
    <row r="57" spans="1:10" ht="15" hidden="1" outlineLevel="1">
      <c r="A57" s="9" t="s">
        <v>74</v>
      </c>
      <c r="B57" s="10" t="s">
        <v>53</v>
      </c>
      <c r="C57" s="18">
        <v>6590.046075113891</v>
      </c>
      <c r="D57" s="19">
        <v>14715</v>
      </c>
      <c r="E57" s="18">
        <f t="shared" si="0"/>
        <v>8124.953924886109</v>
      </c>
      <c r="F57" s="10">
        <v>1</v>
      </c>
      <c r="G57" s="10"/>
      <c r="H57" s="10"/>
      <c r="I57" s="10"/>
      <c r="J57" s="11"/>
    </row>
    <row r="58" spans="1:10" ht="15" hidden="1" outlineLevel="1">
      <c r="A58" s="9" t="s">
        <v>74</v>
      </c>
      <c r="B58" s="10" t="s">
        <v>54</v>
      </c>
      <c r="C58" s="18">
        <v>41655.7736446353</v>
      </c>
      <c r="D58" s="19">
        <v>16142</v>
      </c>
      <c r="E58" s="18">
        <f t="shared" si="0"/>
        <v>-25513.7736446353</v>
      </c>
      <c r="F58" s="10">
        <v>0</v>
      </c>
      <c r="G58" s="10"/>
      <c r="H58" s="10"/>
      <c r="I58" s="10"/>
      <c r="J58" s="11"/>
    </row>
    <row r="59" spans="1:10" ht="15" hidden="1" outlineLevel="1">
      <c r="A59" s="9" t="s">
        <v>74</v>
      </c>
      <c r="B59" s="10" t="s">
        <v>55</v>
      </c>
      <c r="C59" s="18">
        <v>14998.183606181292</v>
      </c>
      <c r="D59" s="19">
        <v>12090</v>
      </c>
      <c r="E59" s="18">
        <f t="shared" si="0"/>
        <v>-2908.183606181292</v>
      </c>
      <c r="F59" s="10">
        <v>0</v>
      </c>
      <c r="G59" s="10"/>
      <c r="H59" s="10"/>
      <c r="I59" s="10"/>
      <c r="J59" s="11"/>
    </row>
    <row r="60" spans="1:10" ht="15" hidden="1" outlineLevel="1">
      <c r="A60" s="9" t="s">
        <v>74</v>
      </c>
      <c r="B60" s="10" t="s">
        <v>56</v>
      </c>
      <c r="C60" s="18">
        <v>5421.841231823668</v>
      </c>
      <c r="D60" s="19">
        <v>9907</v>
      </c>
      <c r="E60" s="18">
        <f t="shared" si="0"/>
        <v>4485.158768176332</v>
      </c>
      <c r="F60" s="10">
        <v>1</v>
      </c>
      <c r="G60" s="10"/>
      <c r="H60" s="10"/>
      <c r="I60" s="10"/>
      <c r="J60" s="11"/>
    </row>
    <row r="61" spans="1:10" ht="15" hidden="1" outlineLevel="1">
      <c r="A61" s="9" t="s">
        <v>74</v>
      </c>
      <c r="B61" s="10" t="s">
        <v>57</v>
      </c>
      <c r="C61" s="18">
        <v>5845.613811173316</v>
      </c>
      <c r="D61" s="19">
        <v>10369</v>
      </c>
      <c r="E61" s="18">
        <f t="shared" si="0"/>
        <v>4523.386188826684</v>
      </c>
      <c r="F61" s="10">
        <v>1</v>
      </c>
      <c r="G61" s="10"/>
      <c r="H61" s="10"/>
      <c r="I61" s="10"/>
      <c r="J61" s="11"/>
    </row>
    <row r="62" spans="1:10" ht="15" hidden="1" outlineLevel="1">
      <c r="A62" s="9" t="s">
        <v>74</v>
      </c>
      <c r="B62" s="10" t="s">
        <v>58</v>
      </c>
      <c r="C62" s="18">
        <v>12412.099966713253</v>
      </c>
      <c r="D62" s="19">
        <v>10249</v>
      </c>
      <c r="E62" s="18">
        <f t="shared" si="0"/>
        <v>-2163.099966713253</v>
      </c>
      <c r="F62" s="10">
        <v>0</v>
      </c>
      <c r="G62" s="10"/>
      <c r="H62" s="10"/>
      <c r="I62" s="10"/>
      <c r="J62" s="11"/>
    </row>
    <row r="63" spans="1:10" ht="15" hidden="1" outlineLevel="1">
      <c r="A63" s="9" t="s">
        <v>74</v>
      </c>
      <c r="B63" s="10" t="s">
        <v>59</v>
      </c>
      <c r="C63" s="18">
        <v>34630.32801687553</v>
      </c>
      <c r="D63" s="19">
        <v>9823</v>
      </c>
      <c r="E63" s="18">
        <f t="shared" si="0"/>
        <v>-24807.32801687553</v>
      </c>
      <c r="F63" s="10">
        <v>0</v>
      </c>
      <c r="G63" s="10"/>
      <c r="H63" s="10"/>
      <c r="I63" s="10"/>
      <c r="J63" s="11"/>
    </row>
    <row r="64" spans="1:10" ht="15" hidden="1" outlineLevel="1">
      <c r="A64" s="9" t="s">
        <v>74</v>
      </c>
      <c r="B64" s="10" t="s">
        <v>60</v>
      </c>
      <c r="C64" s="18">
        <v>5610.014615433801</v>
      </c>
      <c r="D64" s="19">
        <v>11134</v>
      </c>
      <c r="E64" s="18">
        <f t="shared" si="0"/>
        <v>5523.985384566199</v>
      </c>
      <c r="F64" s="10">
        <v>1</v>
      </c>
      <c r="G64" s="10"/>
      <c r="H64" s="10"/>
      <c r="I64" s="10"/>
      <c r="J64" s="11"/>
    </row>
    <row r="65" spans="1:10" ht="15" hidden="1" outlineLevel="1">
      <c r="A65" s="9" t="s">
        <v>74</v>
      </c>
      <c r="B65" s="10" t="s">
        <v>61</v>
      </c>
      <c r="C65" s="18">
        <v>8962.866546490444</v>
      </c>
      <c r="D65" s="19">
        <v>7875</v>
      </c>
      <c r="E65" s="18">
        <f t="shared" si="0"/>
        <v>-1087.8665464904443</v>
      </c>
      <c r="F65" s="10">
        <v>0</v>
      </c>
      <c r="G65" s="10"/>
      <c r="H65" s="10"/>
      <c r="I65" s="10"/>
      <c r="J65" s="11"/>
    </row>
    <row r="66" spans="1:10" ht="15" hidden="1" outlineLevel="1">
      <c r="A66" s="9" t="s">
        <v>74</v>
      </c>
      <c r="B66" s="10" t="s">
        <v>62</v>
      </c>
      <c r="C66" s="18">
        <v>14009.278930038285</v>
      </c>
      <c r="D66" s="19">
        <v>10162</v>
      </c>
      <c r="E66" s="18">
        <f t="shared" si="0"/>
        <v>-3847.2789300382847</v>
      </c>
      <c r="F66" s="10">
        <v>0</v>
      </c>
      <c r="G66" s="10"/>
      <c r="H66" s="10"/>
      <c r="I66" s="10"/>
      <c r="J66" s="11"/>
    </row>
    <row r="67" spans="1:10" ht="15" hidden="1" outlineLevel="1">
      <c r="A67" s="9" t="s">
        <v>74</v>
      </c>
      <c r="B67" s="10" t="s">
        <v>63</v>
      </c>
      <c r="C67" s="18">
        <v>5060.487140695915</v>
      </c>
      <c r="D67" s="19">
        <v>9004</v>
      </c>
      <c r="E67" s="18">
        <f t="shared" si="0"/>
        <v>3943.5128593040854</v>
      </c>
      <c r="F67" s="10">
        <v>1</v>
      </c>
      <c r="G67" s="10"/>
      <c r="H67" s="10"/>
      <c r="I67" s="10"/>
      <c r="J67" s="11"/>
    </row>
    <row r="68" spans="1:10" ht="15" hidden="1" outlineLevel="1">
      <c r="A68" s="9" t="s">
        <v>74</v>
      </c>
      <c r="B68" s="10" t="s">
        <v>64</v>
      </c>
      <c r="C68" s="18">
        <v>6417.171340577753</v>
      </c>
      <c r="D68" s="19">
        <v>12143</v>
      </c>
      <c r="E68" s="18">
        <f t="shared" si="0"/>
        <v>5725.828659422247</v>
      </c>
      <c r="F68" s="10">
        <v>1</v>
      </c>
      <c r="G68" s="10"/>
      <c r="H68" s="10"/>
      <c r="I68" s="10"/>
      <c r="J68" s="11"/>
    </row>
    <row r="69" spans="1:10" ht="15" hidden="1" outlineLevel="1">
      <c r="A69" s="9" t="s">
        <v>74</v>
      </c>
      <c r="B69" s="10" t="s">
        <v>65</v>
      </c>
      <c r="C69" s="18">
        <v>6833.9065413533635</v>
      </c>
      <c r="D69" s="19">
        <v>10206</v>
      </c>
      <c r="E69" s="18">
        <f t="shared" si="0"/>
        <v>3372.0934586466365</v>
      </c>
      <c r="F69" s="10">
        <v>1</v>
      </c>
      <c r="G69" s="10"/>
      <c r="H69" s="10"/>
      <c r="I69" s="10"/>
      <c r="J69" s="11"/>
    </row>
    <row r="70" spans="1:10" ht="15" hidden="1" outlineLevel="1">
      <c r="A70" s="9" t="s">
        <v>74</v>
      </c>
      <c r="B70" s="10" t="s">
        <v>66</v>
      </c>
      <c r="C70" s="18">
        <v>6644.815238798791</v>
      </c>
      <c r="D70" s="19">
        <v>11066</v>
      </c>
      <c r="E70" s="18">
        <f t="shared" si="0"/>
        <v>4421.184761201209</v>
      </c>
      <c r="F70" s="10">
        <v>1</v>
      </c>
      <c r="G70" s="10"/>
      <c r="H70" s="10"/>
      <c r="I70" s="10"/>
      <c r="J70" s="11"/>
    </row>
    <row r="71" spans="1:10" ht="15" hidden="1" outlineLevel="1">
      <c r="A71" s="9" t="s">
        <v>74</v>
      </c>
      <c r="B71" s="10" t="s">
        <v>67</v>
      </c>
      <c r="C71" s="18">
        <v>7168.640983092364</v>
      </c>
      <c r="D71" s="19">
        <v>12803</v>
      </c>
      <c r="E71" s="18">
        <f t="shared" si="0"/>
        <v>5634.359016907636</v>
      </c>
      <c r="F71" s="10">
        <v>1</v>
      </c>
      <c r="G71" s="10"/>
      <c r="H71" s="10"/>
      <c r="I71" s="10"/>
      <c r="J71" s="11"/>
    </row>
    <row r="72" spans="1:10" ht="15" hidden="1" outlineLevel="1">
      <c r="A72" s="9" t="s">
        <v>74</v>
      </c>
      <c r="B72" s="10" t="s">
        <v>68</v>
      </c>
      <c r="C72" s="18">
        <v>8770.715514121073</v>
      </c>
      <c r="D72" s="19">
        <v>9672</v>
      </c>
      <c r="E72" s="18">
        <f>D72-C72</f>
        <v>901.2844858789267</v>
      </c>
      <c r="F72" s="10">
        <v>1</v>
      </c>
      <c r="G72" s="10"/>
      <c r="H72" s="10"/>
      <c r="I72" s="10"/>
      <c r="J72" s="11"/>
    </row>
    <row r="73" spans="1:10" ht="15" hidden="1" outlineLevel="1">
      <c r="A73" s="9" t="s">
        <v>74</v>
      </c>
      <c r="B73" s="10" t="s">
        <v>69</v>
      </c>
      <c r="C73" s="18">
        <v>5714.045429136963</v>
      </c>
      <c r="D73" s="19">
        <v>9396</v>
      </c>
      <c r="E73" s="18">
        <f>D73-C73</f>
        <v>3681.9545708630367</v>
      </c>
      <c r="F73" s="10">
        <v>1</v>
      </c>
      <c r="G73" s="10"/>
      <c r="H73" s="10"/>
      <c r="I73" s="10"/>
      <c r="J73" s="11"/>
    </row>
    <row r="74" spans="1:10" ht="15" hidden="1" outlineLevel="1">
      <c r="A74" s="9" t="s">
        <v>74</v>
      </c>
      <c r="B74" s="10" t="s">
        <v>70</v>
      </c>
      <c r="C74" s="18">
        <v>6260.819147041529</v>
      </c>
      <c r="D74" s="19">
        <v>7962</v>
      </c>
      <c r="E74" s="18">
        <f>D74-C74</f>
        <v>1701.1808529584714</v>
      </c>
      <c r="F74" s="10">
        <v>1</v>
      </c>
      <c r="G74" s="10"/>
      <c r="H74" s="10"/>
      <c r="I74" s="10"/>
      <c r="J74" s="11"/>
    </row>
    <row r="75" spans="1:10" ht="15" collapsed="1">
      <c r="A75" s="9"/>
      <c r="B75" s="10"/>
      <c r="C75" s="10"/>
      <c r="D75" s="10"/>
      <c r="E75" s="10"/>
      <c r="F75" s="10"/>
      <c r="G75" s="10"/>
      <c r="H75" s="10"/>
      <c r="I75" s="10"/>
      <c r="J75" s="11"/>
    </row>
    <row r="76" spans="1:10" ht="15">
      <c r="A76" s="9"/>
      <c r="B76" s="10"/>
      <c r="C76" s="12">
        <f>SUM(C7:C74)</f>
        <v>1114994.0000000002</v>
      </c>
      <c r="D76" s="12">
        <f>SUM(D7:D74)</f>
        <v>1114994</v>
      </c>
      <c r="E76" s="12">
        <f>SUM(E7:E74)</f>
        <v>9.094947017729282E-12</v>
      </c>
      <c r="F76" s="12">
        <f>SUM(F7:F74)</f>
        <v>43</v>
      </c>
      <c r="G76" s="10" t="s">
        <v>77</v>
      </c>
      <c r="H76" s="10"/>
      <c r="I76" s="10"/>
      <c r="J76" s="11"/>
    </row>
    <row r="77" spans="1:10" ht="15">
      <c r="A77" s="9"/>
      <c r="B77" s="10"/>
      <c r="C77" s="10" t="s">
        <v>81</v>
      </c>
      <c r="D77" s="10" t="s">
        <v>80</v>
      </c>
      <c r="E77" s="10" t="s">
        <v>79</v>
      </c>
      <c r="F77" s="12">
        <f>68-F76</f>
        <v>25</v>
      </c>
      <c r="G77" s="10" t="s">
        <v>78</v>
      </c>
      <c r="H77" s="10"/>
      <c r="I77" s="10"/>
      <c r="J77" s="11"/>
    </row>
    <row r="78" spans="1:10" ht="15">
      <c r="A78" s="9"/>
      <c r="B78" s="10"/>
      <c r="C78" s="10"/>
      <c r="D78" s="10"/>
      <c r="E78" s="10"/>
      <c r="F78" s="10" t="s">
        <v>86</v>
      </c>
      <c r="G78" s="10"/>
      <c r="H78" s="10"/>
      <c r="I78" s="10"/>
      <c r="J78" s="11"/>
    </row>
    <row r="79" spans="1:10" ht="15">
      <c r="A79" s="9"/>
      <c r="B79" s="1" t="s">
        <v>73</v>
      </c>
      <c r="C79" s="4">
        <f>SUMIF($A$7:$A$74,$B79,$C$7:$C$74)</f>
        <v>724953.1060206202</v>
      </c>
      <c r="D79" s="1">
        <f>SUMIF($A$7:$A$74,$B79,$D$7:$D$74)</f>
        <v>757333</v>
      </c>
      <c r="E79" s="1">
        <f>SUMIF($A$7:$A$74,$B79,$E$7:$E$74)</f>
        <v>32379.89397937979</v>
      </c>
      <c r="F79" s="3">
        <f>SUMIF($A$7:$A$74,$B79,$F$7:$F$74)</f>
        <v>21</v>
      </c>
      <c r="G79" s="3">
        <f>34-F79</f>
        <v>13</v>
      </c>
      <c r="H79" s="1">
        <f>SUM(F79:G79)</f>
        <v>34</v>
      </c>
      <c r="I79" s="1" t="str">
        <f>B79</f>
        <v>sap=van</v>
      </c>
      <c r="J79" s="11"/>
    </row>
    <row r="80" spans="1:10" ht="15">
      <c r="A80" s="9"/>
      <c r="B80" s="1" t="s">
        <v>74</v>
      </c>
      <c r="C80" s="4">
        <f>SUMIF($A$7:$A$74,$B80,$C$7:$C$74)</f>
        <v>390040.89397937985</v>
      </c>
      <c r="D80" s="1">
        <f>SUMIF($A$7:$A$74,$B80,$D$7:$D$74)</f>
        <v>357661</v>
      </c>
      <c r="E80" s="1">
        <f>SUMIF($A$7:$A$74,$B80,$E$7:$E$74)</f>
        <v>-32379.893979379794</v>
      </c>
      <c r="F80" s="3">
        <f>SUMIF($A$7:$A$74,$B80,$F$7:$F$74)</f>
        <v>22</v>
      </c>
      <c r="G80" s="3">
        <f>34-F80</f>
        <v>12</v>
      </c>
      <c r="H80" s="1">
        <f>SUM(F80:G80)</f>
        <v>34</v>
      </c>
      <c r="I80" s="1" t="str">
        <f>B80</f>
        <v>sap=nincs</v>
      </c>
      <c r="J80" s="11"/>
    </row>
    <row r="81" spans="1:10" ht="15">
      <c r="A81" s="9"/>
      <c r="B81" s="1" t="s">
        <v>82</v>
      </c>
      <c r="C81" s="1">
        <f>SUM(C79:C80)</f>
        <v>1114994</v>
      </c>
      <c r="D81" s="1">
        <f>SUM(D79:D80)</f>
        <v>1114994</v>
      </c>
      <c r="E81" s="1">
        <f>SUM(E79:E80)</f>
        <v>0</v>
      </c>
      <c r="F81" s="2">
        <f>SUM(F79:F80)</f>
        <v>43</v>
      </c>
      <c r="G81" s="2">
        <f>SUM(G79:G80)</f>
        <v>25</v>
      </c>
      <c r="H81" s="6" t="s">
        <v>87</v>
      </c>
      <c r="I81" s="1"/>
      <c r="J81" s="11"/>
    </row>
    <row r="82" spans="1:10" ht="15">
      <c r="A82" s="9"/>
      <c r="B82" s="1"/>
      <c r="C82" s="1"/>
      <c r="D82" s="1"/>
      <c r="E82" s="1"/>
      <c r="F82" s="2" t="s">
        <v>83</v>
      </c>
      <c r="G82" s="2" t="s">
        <v>84</v>
      </c>
      <c r="H82" s="1" t="s">
        <v>89</v>
      </c>
      <c r="I82" s="6">
        <f>CHITEST(F79:G80,F84:G85)</f>
        <v>0.8014220849743732</v>
      </c>
      <c r="J82" s="11"/>
    </row>
    <row r="83" spans="1:10" ht="15">
      <c r="A83" s="9"/>
      <c r="B83" s="10"/>
      <c r="C83" s="10"/>
      <c r="D83" s="10"/>
      <c r="E83" s="10"/>
      <c r="F83" s="10" t="s">
        <v>85</v>
      </c>
      <c r="G83" s="10"/>
      <c r="H83" s="10"/>
      <c r="I83" s="10" t="s">
        <v>90</v>
      </c>
      <c r="J83" s="11"/>
    </row>
    <row r="84" spans="1:10" ht="15">
      <c r="A84" s="9"/>
      <c r="B84" s="10"/>
      <c r="C84" s="10"/>
      <c r="D84" s="10"/>
      <c r="E84" s="10"/>
      <c r="F84" s="10">
        <f>F81/2</f>
        <v>21.5</v>
      </c>
      <c r="G84" s="10">
        <f>G81/2</f>
        <v>12.5</v>
      </c>
      <c r="H84" s="10"/>
      <c r="I84" s="10"/>
      <c r="J84" s="11"/>
    </row>
    <row r="85" spans="1:10" ht="15">
      <c r="A85" s="9"/>
      <c r="B85" s="10"/>
      <c r="C85" s="10"/>
      <c r="D85" s="10"/>
      <c r="E85" s="10"/>
      <c r="F85" s="10">
        <f>F84</f>
        <v>21.5</v>
      </c>
      <c r="G85" s="10">
        <f>G84</f>
        <v>12.5</v>
      </c>
      <c r="H85" s="10"/>
      <c r="I85" s="10"/>
      <c r="J85" s="11"/>
    </row>
    <row r="86" spans="1:10" ht="15.75" thickBot="1">
      <c r="A86" s="13"/>
      <c r="B86" s="14"/>
      <c r="C86" s="14"/>
      <c r="D86" s="14"/>
      <c r="E86" s="14"/>
      <c r="F86" s="14"/>
      <c r="G86" s="14"/>
      <c r="H86" s="14"/>
      <c r="I86" s="14"/>
      <c r="J86" s="15"/>
    </row>
    <row r="87" ht="15.75" thickBot="1"/>
    <row r="88" spans="1:10" ht="15">
      <c r="A88" s="16" t="s">
        <v>92</v>
      </c>
      <c r="B88" s="7"/>
      <c r="C88" s="7"/>
      <c r="D88" s="7"/>
      <c r="E88" s="7"/>
      <c r="F88" s="7"/>
      <c r="G88" s="7"/>
      <c r="H88" s="23" t="s">
        <v>104</v>
      </c>
      <c r="I88" s="23">
        <f>TTEST(H91:H124,I91:I124,2,3)</f>
        <v>0.007764926451345399</v>
      </c>
      <c r="J88" s="8"/>
    </row>
    <row r="89" spans="1:10" ht="15">
      <c r="A89" s="9"/>
      <c r="B89" s="10" t="s">
        <v>94</v>
      </c>
      <c r="C89" s="12">
        <f>MEDIAN(C91:C158)</f>
        <v>8866.791030305758</v>
      </c>
      <c r="D89" s="10"/>
      <c r="E89" s="10"/>
      <c r="F89" s="10" t="s">
        <v>93</v>
      </c>
      <c r="G89" s="10"/>
      <c r="H89" s="10" t="s">
        <v>114</v>
      </c>
      <c r="I89" s="21" t="s">
        <v>106</v>
      </c>
      <c r="J89" s="11"/>
    </row>
    <row r="90" spans="1:10" ht="15">
      <c r="A90" s="9" t="s">
        <v>72</v>
      </c>
      <c r="B90" s="10" t="s">
        <v>71</v>
      </c>
      <c r="C90" s="10" t="s">
        <v>0</v>
      </c>
      <c r="D90" s="10" t="s">
        <v>1</v>
      </c>
      <c r="E90" s="10" t="s">
        <v>2</v>
      </c>
      <c r="F90" s="10" t="s">
        <v>75</v>
      </c>
      <c r="G90" s="10"/>
      <c r="H90" s="20" t="s">
        <v>73</v>
      </c>
      <c r="I90" s="20" t="s">
        <v>74</v>
      </c>
      <c r="J90" s="11"/>
    </row>
    <row r="91" spans="1:10" ht="15" hidden="1" outlineLevel="1">
      <c r="A91" s="9" t="s">
        <v>73</v>
      </c>
      <c r="B91" s="10" t="s">
        <v>3</v>
      </c>
      <c r="C91" s="17">
        <f>C7</f>
        <v>3582.943613129522</v>
      </c>
      <c r="D91" s="17">
        <f>D7</f>
        <v>9646</v>
      </c>
      <c r="E91" s="17">
        <f>E7</f>
        <v>6063.056386870478</v>
      </c>
      <c r="F91" s="10">
        <f>IF(C91&gt;$C$89,1,0)</f>
        <v>0</v>
      </c>
      <c r="G91" s="10"/>
      <c r="H91" s="25">
        <f>C91</f>
        <v>3582.943613129522</v>
      </c>
      <c r="I91" s="25">
        <f>C125</f>
        <v>11649.921269846845</v>
      </c>
      <c r="J91" s="11"/>
    </row>
    <row r="92" spans="1:10" ht="15" hidden="1" outlineLevel="1">
      <c r="A92" s="9" t="s">
        <v>73</v>
      </c>
      <c r="B92" s="10" t="s">
        <v>4</v>
      </c>
      <c r="C92" s="17">
        <f>C8</f>
        <v>6189.833415338192</v>
      </c>
      <c r="D92" s="17">
        <f>D8</f>
        <v>8059</v>
      </c>
      <c r="E92" s="17">
        <f>E8</f>
        <v>1869.166584661808</v>
      </c>
      <c r="F92" s="10">
        <f aca="true" t="shared" si="3" ref="F92:F155">IF(C92&gt;$C$89,1,0)</f>
        <v>0</v>
      </c>
      <c r="G92" s="10"/>
      <c r="H92" s="25">
        <f aca="true" t="shared" si="4" ref="H92:H124">C92</f>
        <v>6189.833415338192</v>
      </c>
      <c r="I92" s="25">
        <f aca="true" t="shared" si="5" ref="I92:I124">C126</f>
        <v>4003.350489682892</v>
      </c>
      <c r="J92" s="11"/>
    </row>
    <row r="93" spans="1:10" ht="15" hidden="1" outlineLevel="1">
      <c r="A93" s="9" t="s">
        <v>73</v>
      </c>
      <c r="B93" s="10" t="s">
        <v>5</v>
      </c>
      <c r="C93" s="17">
        <f>C9</f>
        <v>4973.284840974146</v>
      </c>
      <c r="D93" s="17">
        <f>D9</f>
        <v>8501</v>
      </c>
      <c r="E93" s="17">
        <f>E9</f>
        <v>3527.7151590258536</v>
      </c>
      <c r="F93" s="10">
        <f t="shared" si="3"/>
        <v>0</v>
      </c>
      <c r="G93" s="10"/>
      <c r="H93" s="25">
        <f t="shared" si="4"/>
        <v>4973.284840974146</v>
      </c>
      <c r="I93" s="25">
        <f t="shared" si="5"/>
        <v>12619.8556211381</v>
      </c>
      <c r="J93" s="11"/>
    </row>
    <row r="94" spans="1:10" ht="15" hidden="1" outlineLevel="1">
      <c r="A94" s="9" t="s">
        <v>73</v>
      </c>
      <c r="B94" s="10" t="s">
        <v>6</v>
      </c>
      <c r="C94" s="17">
        <f>C10</f>
        <v>42287.913824372765</v>
      </c>
      <c r="D94" s="17">
        <f>D10</f>
        <v>8270</v>
      </c>
      <c r="E94" s="17">
        <f>E10</f>
        <v>-34017.913824372765</v>
      </c>
      <c r="F94" s="10">
        <f t="shared" si="3"/>
        <v>1</v>
      </c>
      <c r="G94" s="10"/>
      <c r="H94" s="25">
        <f t="shared" si="4"/>
        <v>42287.913824372765</v>
      </c>
      <c r="I94" s="25">
        <f t="shared" si="5"/>
        <v>3400.2777431860272</v>
      </c>
      <c r="J94" s="11"/>
    </row>
    <row r="95" spans="1:10" ht="15" hidden="1" outlineLevel="1">
      <c r="A95" s="9" t="s">
        <v>73</v>
      </c>
      <c r="B95" s="10" t="s">
        <v>7</v>
      </c>
      <c r="C95" s="17">
        <f>C11</f>
        <v>15857.049765195346</v>
      </c>
      <c r="D95" s="17">
        <f>D11</f>
        <v>9106</v>
      </c>
      <c r="E95" s="17">
        <f>E11</f>
        <v>-6751.0497651953465</v>
      </c>
      <c r="F95" s="10">
        <f t="shared" si="3"/>
        <v>1</v>
      </c>
      <c r="G95" s="10"/>
      <c r="H95" s="25">
        <f t="shared" si="4"/>
        <v>15857.049765195346</v>
      </c>
      <c r="I95" s="25">
        <f t="shared" si="5"/>
        <v>3640.772506629221</v>
      </c>
      <c r="J95" s="11"/>
    </row>
    <row r="96" spans="1:10" ht="15" hidden="1" outlineLevel="1">
      <c r="A96" s="9" t="s">
        <v>73</v>
      </c>
      <c r="B96" s="10" t="s">
        <v>8</v>
      </c>
      <c r="C96" s="17">
        <f>C12</f>
        <v>49300.50858691037</v>
      </c>
      <c r="D96" s="17">
        <f>D12</f>
        <v>62115</v>
      </c>
      <c r="E96" s="17">
        <f>E12</f>
        <v>12814.491413089629</v>
      </c>
      <c r="F96" s="10">
        <f t="shared" si="3"/>
        <v>1</v>
      </c>
      <c r="G96" s="10"/>
      <c r="H96" s="25">
        <f t="shared" si="4"/>
        <v>49300.50858691037</v>
      </c>
      <c r="I96" s="25">
        <f t="shared" si="5"/>
        <v>37672.61737173009</v>
      </c>
      <c r="J96" s="11"/>
    </row>
    <row r="97" spans="1:10" ht="15" hidden="1" outlineLevel="1">
      <c r="A97" s="9" t="s">
        <v>73</v>
      </c>
      <c r="B97" s="10" t="s">
        <v>9</v>
      </c>
      <c r="C97" s="17">
        <f>C13</f>
        <v>47058.9505245887</v>
      </c>
      <c r="D97" s="17">
        <f>D13</f>
        <v>26944</v>
      </c>
      <c r="E97" s="17">
        <f>E13</f>
        <v>-20114.950524588698</v>
      </c>
      <c r="F97" s="10">
        <f t="shared" si="3"/>
        <v>1</v>
      </c>
      <c r="G97" s="10"/>
      <c r="H97" s="25">
        <f t="shared" si="4"/>
        <v>47058.9505245887</v>
      </c>
      <c r="I97" s="25">
        <f t="shared" si="5"/>
        <v>12984.575415062129</v>
      </c>
      <c r="J97" s="11"/>
    </row>
    <row r="98" spans="1:10" ht="15" hidden="1" outlineLevel="1">
      <c r="A98" s="9" t="s">
        <v>73</v>
      </c>
      <c r="B98" s="10" t="s">
        <v>10</v>
      </c>
      <c r="C98" s="17">
        <f>C14</f>
        <v>56799.60039000101</v>
      </c>
      <c r="D98" s="17">
        <f>D14</f>
        <v>171849</v>
      </c>
      <c r="E98" s="17">
        <f>E14</f>
        <v>115049.39960999899</v>
      </c>
      <c r="F98" s="10">
        <f t="shared" si="3"/>
        <v>1</v>
      </c>
      <c r="G98" s="10"/>
      <c r="H98" s="25">
        <f t="shared" si="4"/>
        <v>56799.60039000101</v>
      </c>
      <c r="I98" s="25">
        <f t="shared" si="5"/>
        <v>12491.652941898023</v>
      </c>
      <c r="J98" s="11"/>
    </row>
    <row r="99" spans="1:10" ht="15" hidden="1" outlineLevel="1">
      <c r="A99" s="9" t="s">
        <v>73</v>
      </c>
      <c r="B99" s="10" t="s">
        <v>11</v>
      </c>
      <c r="C99" s="17">
        <f>C15</f>
        <v>35506.634635833936</v>
      </c>
      <c r="D99" s="17">
        <f>D15</f>
        <v>8300</v>
      </c>
      <c r="E99" s="17">
        <f>E15</f>
        <v>-27206.634635833936</v>
      </c>
      <c r="F99" s="10">
        <f t="shared" si="3"/>
        <v>1</v>
      </c>
      <c r="G99" s="10"/>
      <c r="H99" s="25">
        <f t="shared" si="4"/>
        <v>35506.634635833936</v>
      </c>
      <c r="I99" s="25">
        <f t="shared" si="5"/>
        <v>3530.316260314981</v>
      </c>
      <c r="J99" s="11"/>
    </row>
    <row r="100" spans="1:10" ht="15" hidden="1" outlineLevel="1">
      <c r="A100" s="9" t="s">
        <v>73</v>
      </c>
      <c r="B100" s="10" t="s">
        <v>12</v>
      </c>
      <c r="C100" s="17">
        <f>C16</f>
        <v>44862.064517563085</v>
      </c>
      <c r="D100" s="17">
        <f>D16</f>
        <v>46971</v>
      </c>
      <c r="E100" s="17">
        <f>E16</f>
        <v>2108.9354824369148</v>
      </c>
      <c r="F100" s="10">
        <f t="shared" si="3"/>
        <v>1</v>
      </c>
      <c r="G100" s="10"/>
      <c r="H100" s="25">
        <f t="shared" si="4"/>
        <v>44862.064517563085</v>
      </c>
      <c r="I100" s="25">
        <f t="shared" si="5"/>
        <v>12763.66292243365</v>
      </c>
      <c r="J100" s="11"/>
    </row>
    <row r="101" spans="1:10" ht="15" hidden="1" outlineLevel="1">
      <c r="A101" s="9" t="s">
        <v>73</v>
      </c>
      <c r="B101" s="10" t="s">
        <v>13</v>
      </c>
      <c r="C101" s="17">
        <f>C17</f>
        <v>45562.43667217055</v>
      </c>
      <c r="D101" s="17">
        <f>D17</f>
        <v>28900</v>
      </c>
      <c r="E101" s="17">
        <f>E17</f>
        <v>-16662.436672170552</v>
      </c>
      <c r="F101" s="10">
        <f t="shared" si="3"/>
        <v>1</v>
      </c>
      <c r="G101" s="10"/>
      <c r="H101" s="25">
        <f t="shared" si="4"/>
        <v>45562.43667217055</v>
      </c>
      <c r="I101" s="25">
        <f t="shared" si="5"/>
        <v>6091.310115301668</v>
      </c>
      <c r="J101" s="11"/>
    </row>
    <row r="102" spans="1:10" ht="15" hidden="1" outlineLevel="1">
      <c r="A102" s="9" t="s">
        <v>73</v>
      </c>
      <c r="B102" s="10" t="s">
        <v>14</v>
      </c>
      <c r="C102" s="17">
        <f>C18</f>
        <v>15451.023618771529</v>
      </c>
      <c r="D102" s="17">
        <f>D18</f>
        <v>6295</v>
      </c>
      <c r="E102" s="17">
        <f>E18</f>
        <v>-9156.023618771529</v>
      </c>
      <c r="F102" s="10">
        <f t="shared" si="3"/>
        <v>1</v>
      </c>
      <c r="G102" s="10"/>
      <c r="H102" s="25">
        <f t="shared" si="4"/>
        <v>15451.023618771529</v>
      </c>
      <c r="I102" s="25">
        <f t="shared" si="5"/>
        <v>2591.5911531346756</v>
      </c>
      <c r="J102" s="11"/>
    </row>
    <row r="103" spans="1:10" ht="15" hidden="1" outlineLevel="1">
      <c r="A103" s="9" t="s">
        <v>73</v>
      </c>
      <c r="B103" s="10" t="s">
        <v>15</v>
      </c>
      <c r="C103" s="17">
        <f>C19</f>
        <v>5927.308597228446</v>
      </c>
      <c r="D103" s="17">
        <f>D19</f>
        <v>7651</v>
      </c>
      <c r="E103" s="17">
        <f>E19</f>
        <v>1723.6914027715538</v>
      </c>
      <c r="F103" s="10">
        <f t="shared" si="3"/>
        <v>0</v>
      </c>
      <c r="G103" s="10"/>
      <c r="H103" s="25">
        <f t="shared" si="4"/>
        <v>5927.308597228446</v>
      </c>
      <c r="I103" s="25">
        <f t="shared" si="5"/>
        <v>38000.00846191356</v>
      </c>
      <c r="J103" s="11"/>
    </row>
    <row r="104" spans="1:10" ht="15" hidden="1" outlineLevel="1">
      <c r="A104" s="9" t="s">
        <v>73</v>
      </c>
      <c r="B104" s="10" t="s">
        <v>16</v>
      </c>
      <c r="C104" s="17">
        <f>C20</f>
        <v>5299.14606625023</v>
      </c>
      <c r="D104" s="17">
        <f>D20</f>
        <v>6495</v>
      </c>
      <c r="E104" s="17">
        <f>E20</f>
        <v>1195.8539337497696</v>
      </c>
      <c r="F104" s="10">
        <f t="shared" si="3"/>
        <v>0</v>
      </c>
      <c r="G104" s="10"/>
      <c r="H104" s="25">
        <f t="shared" si="4"/>
        <v>5299.14606625023</v>
      </c>
      <c r="I104" s="25">
        <f t="shared" si="5"/>
        <v>2024.3172454709584</v>
      </c>
      <c r="J104" s="11"/>
    </row>
    <row r="105" spans="1:10" ht="15" hidden="1" outlineLevel="1">
      <c r="A105" s="9" t="s">
        <v>73</v>
      </c>
      <c r="B105" s="10" t="s">
        <v>17</v>
      </c>
      <c r="C105" s="17">
        <f>C21</f>
        <v>7761.922594181872</v>
      </c>
      <c r="D105" s="17">
        <f>D21</f>
        <v>13525</v>
      </c>
      <c r="E105" s="17">
        <f>E21</f>
        <v>5763.077405818128</v>
      </c>
      <c r="F105" s="10">
        <f t="shared" si="3"/>
        <v>0</v>
      </c>
      <c r="G105" s="10"/>
      <c r="H105" s="25">
        <f t="shared" si="4"/>
        <v>7761.922594181872</v>
      </c>
      <c r="I105" s="25">
        <f t="shared" si="5"/>
        <v>8403.853909326683</v>
      </c>
      <c r="J105" s="11"/>
    </row>
    <row r="106" spans="1:10" ht="15" hidden="1" outlineLevel="1">
      <c r="A106" s="9" t="s">
        <v>73</v>
      </c>
      <c r="B106" s="10" t="s">
        <v>18</v>
      </c>
      <c r="C106" s="17">
        <f>C22</f>
        <v>43492.835425440564</v>
      </c>
      <c r="D106" s="17">
        <f>D22</f>
        <v>84109</v>
      </c>
      <c r="E106" s="17">
        <f>E22</f>
        <v>40616.164574559436</v>
      </c>
      <c r="F106" s="10">
        <f t="shared" si="3"/>
        <v>1</v>
      </c>
      <c r="G106" s="10"/>
      <c r="H106" s="25">
        <f t="shared" si="4"/>
        <v>43492.835425440564</v>
      </c>
      <c r="I106" s="25">
        <f t="shared" si="5"/>
        <v>15166.162773013752</v>
      </c>
      <c r="J106" s="11"/>
    </row>
    <row r="107" spans="1:10" ht="15" hidden="1" outlineLevel="1">
      <c r="A107" s="9" t="s">
        <v>73</v>
      </c>
      <c r="B107" s="10" t="s">
        <v>19</v>
      </c>
      <c r="C107" s="17">
        <f>C23</f>
        <v>53224.00012842701</v>
      </c>
      <c r="D107" s="17">
        <f>D23</f>
        <v>47880</v>
      </c>
      <c r="E107" s="17">
        <f>E23</f>
        <v>-5344.000128427011</v>
      </c>
      <c r="F107" s="10">
        <f t="shared" si="3"/>
        <v>1</v>
      </c>
      <c r="G107" s="10"/>
      <c r="H107" s="25">
        <f t="shared" si="4"/>
        <v>53224.00012842701</v>
      </c>
      <c r="I107" s="25">
        <f t="shared" si="5"/>
        <v>6590.046075113891</v>
      </c>
      <c r="J107" s="11"/>
    </row>
    <row r="108" spans="1:10" ht="15" hidden="1" outlineLevel="1">
      <c r="A108" s="9" t="s">
        <v>73</v>
      </c>
      <c r="B108" s="10" t="s">
        <v>20</v>
      </c>
      <c r="C108" s="17">
        <f>C24</f>
        <v>7406.687962683719</v>
      </c>
      <c r="D108" s="17">
        <f>D24</f>
        <v>6795</v>
      </c>
      <c r="E108" s="17">
        <f>E24</f>
        <v>-611.687962683719</v>
      </c>
      <c r="F108" s="10">
        <f t="shared" si="3"/>
        <v>0</v>
      </c>
      <c r="G108" s="10"/>
      <c r="H108" s="25">
        <f t="shared" si="4"/>
        <v>7406.687962683719</v>
      </c>
      <c r="I108" s="25">
        <f t="shared" si="5"/>
        <v>41655.7736446353</v>
      </c>
      <c r="J108" s="11"/>
    </row>
    <row r="109" spans="1:10" ht="15" hidden="1" outlineLevel="1">
      <c r="A109" s="9" t="s">
        <v>73</v>
      </c>
      <c r="B109" s="10" t="s">
        <v>21</v>
      </c>
      <c r="C109" s="17">
        <f>C25</f>
        <v>10993.303251591</v>
      </c>
      <c r="D109" s="17">
        <f>D25</f>
        <v>12590</v>
      </c>
      <c r="E109" s="17">
        <f>E25</f>
        <v>1596.696748409</v>
      </c>
      <c r="F109" s="10">
        <f t="shared" si="3"/>
        <v>1</v>
      </c>
      <c r="G109" s="10"/>
      <c r="H109" s="25">
        <f t="shared" si="4"/>
        <v>10993.303251591</v>
      </c>
      <c r="I109" s="25">
        <f t="shared" si="5"/>
        <v>14998.183606181292</v>
      </c>
      <c r="J109" s="11"/>
    </row>
    <row r="110" spans="1:10" ht="15" hidden="1" outlineLevel="1">
      <c r="A110" s="9" t="s">
        <v>73</v>
      </c>
      <c r="B110" s="10" t="s">
        <v>22</v>
      </c>
      <c r="C110" s="17">
        <f>C26</f>
        <v>36939.81208108576</v>
      </c>
      <c r="D110" s="17">
        <f>D26</f>
        <v>12384</v>
      </c>
      <c r="E110" s="17">
        <f>E26</f>
        <v>-24555.812081085758</v>
      </c>
      <c r="F110" s="10">
        <f t="shared" si="3"/>
        <v>1</v>
      </c>
      <c r="G110" s="10"/>
      <c r="H110" s="25">
        <f t="shared" si="4"/>
        <v>36939.81208108576</v>
      </c>
      <c r="I110" s="25">
        <f t="shared" si="5"/>
        <v>5421.841231823668</v>
      </c>
      <c r="J110" s="11"/>
    </row>
    <row r="111" spans="1:10" ht="15" hidden="1" outlineLevel="1">
      <c r="A111" s="9" t="s">
        <v>73</v>
      </c>
      <c r="B111" s="10" t="s">
        <v>23</v>
      </c>
      <c r="C111" s="17">
        <f>C27</f>
        <v>8262.494391882974</v>
      </c>
      <c r="D111" s="17">
        <f>D27</f>
        <v>14573</v>
      </c>
      <c r="E111" s="17">
        <f>E27</f>
        <v>6310.505608117026</v>
      </c>
      <c r="F111" s="10">
        <f t="shared" si="3"/>
        <v>0</v>
      </c>
      <c r="G111" s="10"/>
      <c r="H111" s="25">
        <f t="shared" si="4"/>
        <v>8262.494391882974</v>
      </c>
      <c r="I111" s="25">
        <f t="shared" si="5"/>
        <v>5845.613811173316</v>
      </c>
      <c r="J111" s="11"/>
    </row>
    <row r="112" spans="1:10" ht="15" hidden="1" outlineLevel="1">
      <c r="A112" s="9" t="s">
        <v>73</v>
      </c>
      <c r="B112" s="10" t="s">
        <v>24</v>
      </c>
      <c r="C112" s="17">
        <f>C28</f>
        <v>35415.148714371455</v>
      </c>
      <c r="D112" s="17">
        <f>D28</f>
        <v>11339</v>
      </c>
      <c r="E112" s="17">
        <f>E28</f>
        <v>-24076.148714371455</v>
      </c>
      <c r="F112" s="10">
        <f t="shared" si="3"/>
        <v>1</v>
      </c>
      <c r="G112" s="10"/>
      <c r="H112" s="25">
        <f t="shared" si="4"/>
        <v>35415.148714371455</v>
      </c>
      <c r="I112" s="25">
        <f t="shared" si="5"/>
        <v>12412.099966713253</v>
      </c>
      <c r="J112" s="11"/>
    </row>
    <row r="113" spans="1:10" ht="15" hidden="1" outlineLevel="1">
      <c r="A113" s="9" t="s">
        <v>73</v>
      </c>
      <c r="B113" s="10" t="s">
        <v>25</v>
      </c>
      <c r="C113" s="17">
        <f>C29</f>
        <v>5644.589562341027</v>
      </c>
      <c r="D113" s="17">
        <f>D29</f>
        <v>9224</v>
      </c>
      <c r="E113" s="17">
        <f>E29</f>
        <v>3579.410437658973</v>
      </c>
      <c r="F113" s="10">
        <f t="shared" si="3"/>
        <v>0</v>
      </c>
      <c r="G113" s="10"/>
      <c r="H113" s="25">
        <f t="shared" si="4"/>
        <v>5644.589562341027</v>
      </c>
      <c r="I113" s="25">
        <f t="shared" si="5"/>
        <v>34630.32801687553</v>
      </c>
      <c r="J113" s="11"/>
    </row>
    <row r="114" spans="1:10" ht="15" hidden="1" outlineLevel="1">
      <c r="A114" s="9" t="s">
        <v>73</v>
      </c>
      <c r="B114" s="10" t="s">
        <v>26</v>
      </c>
      <c r="C114" s="17">
        <f>C30</f>
        <v>9843.150814208091</v>
      </c>
      <c r="D114" s="17">
        <f>D30</f>
        <v>11648</v>
      </c>
      <c r="E114" s="17">
        <f>E30</f>
        <v>1804.849185791909</v>
      </c>
      <c r="F114" s="10">
        <f t="shared" si="3"/>
        <v>1</v>
      </c>
      <c r="G114" s="10"/>
      <c r="H114" s="25">
        <f t="shared" si="4"/>
        <v>9843.150814208091</v>
      </c>
      <c r="I114" s="25">
        <f t="shared" si="5"/>
        <v>5610.014615433801</v>
      </c>
      <c r="J114" s="11"/>
    </row>
    <row r="115" spans="1:10" ht="15" hidden="1" outlineLevel="1">
      <c r="A115" s="9" t="s">
        <v>73</v>
      </c>
      <c r="B115" s="10" t="s">
        <v>27</v>
      </c>
      <c r="C115" s="17">
        <f>C31</f>
        <v>7466.352694072298</v>
      </c>
      <c r="D115" s="17">
        <f>D31</f>
        <v>12580</v>
      </c>
      <c r="E115" s="17">
        <f>E31</f>
        <v>5113.647305927702</v>
      </c>
      <c r="F115" s="10">
        <f t="shared" si="3"/>
        <v>0</v>
      </c>
      <c r="G115" s="10"/>
      <c r="H115" s="25">
        <f t="shared" si="4"/>
        <v>7466.352694072298</v>
      </c>
      <c r="I115" s="25">
        <f t="shared" si="5"/>
        <v>8962.866546490444</v>
      </c>
      <c r="J115" s="11"/>
    </row>
    <row r="116" spans="1:10" ht="15" hidden="1" outlineLevel="1">
      <c r="A116" s="9" t="s">
        <v>73</v>
      </c>
      <c r="B116" s="10" t="s">
        <v>28</v>
      </c>
      <c r="C116" s="17">
        <f>C32</f>
        <v>41542.563641487744</v>
      </c>
      <c r="D116" s="17">
        <f>D32</f>
        <v>13874</v>
      </c>
      <c r="E116" s="17">
        <f>E32</f>
        <v>-27668.563641487744</v>
      </c>
      <c r="F116" s="10">
        <f t="shared" si="3"/>
        <v>1</v>
      </c>
      <c r="G116" s="10"/>
      <c r="H116" s="25">
        <f t="shared" si="4"/>
        <v>41542.563641487744</v>
      </c>
      <c r="I116" s="25">
        <f t="shared" si="5"/>
        <v>14009.278930038285</v>
      </c>
      <c r="J116" s="11"/>
    </row>
    <row r="117" spans="1:10" ht="15" hidden="1" outlineLevel="1">
      <c r="A117" s="9" t="s">
        <v>73</v>
      </c>
      <c r="B117" s="10" t="s">
        <v>29</v>
      </c>
      <c r="C117" s="17">
        <f>C33</f>
        <v>13647.924838910534</v>
      </c>
      <c r="D117" s="17">
        <f>D33</f>
        <v>12420</v>
      </c>
      <c r="E117" s="17">
        <f>E33</f>
        <v>-1227.9248389105342</v>
      </c>
      <c r="F117" s="10">
        <f t="shared" si="3"/>
        <v>1</v>
      </c>
      <c r="G117" s="10"/>
      <c r="H117" s="25">
        <f t="shared" si="4"/>
        <v>13647.924838910534</v>
      </c>
      <c r="I117" s="25">
        <f t="shared" si="5"/>
        <v>5060.487140695915</v>
      </c>
      <c r="J117" s="11"/>
    </row>
    <row r="118" spans="1:10" ht="15" hidden="1" outlineLevel="1">
      <c r="A118" s="9" t="s">
        <v>73</v>
      </c>
      <c r="B118" s="10" t="s">
        <v>30</v>
      </c>
      <c r="C118" s="17">
        <f>C34</f>
        <v>7440.9569366094665</v>
      </c>
      <c r="D118" s="17">
        <f>D34</f>
        <v>10332</v>
      </c>
      <c r="E118" s="17">
        <f>E34</f>
        <v>2891.0430633905335</v>
      </c>
      <c r="F118" s="10">
        <f t="shared" si="3"/>
        <v>0</v>
      </c>
      <c r="G118" s="10"/>
      <c r="H118" s="25">
        <f t="shared" si="4"/>
        <v>7440.9569366094665</v>
      </c>
      <c r="I118" s="25">
        <f t="shared" si="5"/>
        <v>6417.171340577753</v>
      </c>
      <c r="J118" s="11"/>
    </row>
    <row r="119" spans="1:10" ht="15" hidden="1" outlineLevel="1">
      <c r="A119" s="9" t="s">
        <v>73</v>
      </c>
      <c r="B119" s="10" t="s">
        <v>31</v>
      </c>
      <c r="C119" s="17">
        <f>C35</f>
        <v>6931.205949463968</v>
      </c>
      <c r="D119" s="17">
        <f>D35</f>
        <v>13604</v>
      </c>
      <c r="E119" s="17">
        <f>E35</f>
        <v>6672.794050536032</v>
      </c>
      <c r="F119" s="10">
        <f t="shared" si="3"/>
        <v>0</v>
      </c>
      <c r="G119" s="10"/>
      <c r="H119" s="25">
        <f t="shared" si="4"/>
        <v>6931.205949463968</v>
      </c>
      <c r="I119" s="25">
        <f t="shared" si="5"/>
        <v>6833.9065413533635</v>
      </c>
      <c r="J119" s="11"/>
    </row>
    <row r="120" spans="1:10" ht="15" hidden="1" outlineLevel="1">
      <c r="A120" s="9" t="s">
        <v>73</v>
      </c>
      <c r="B120" s="10" t="s">
        <v>32</v>
      </c>
      <c r="C120" s="17">
        <f>C36</f>
        <v>7350.388934091418</v>
      </c>
      <c r="D120" s="17">
        <f>D36</f>
        <v>12011</v>
      </c>
      <c r="E120" s="17">
        <f>E36</f>
        <v>4660.611065908582</v>
      </c>
      <c r="F120" s="10">
        <f t="shared" si="3"/>
        <v>0</v>
      </c>
      <c r="G120" s="10"/>
      <c r="H120" s="25">
        <f t="shared" si="4"/>
        <v>7350.388934091418</v>
      </c>
      <c r="I120" s="25">
        <f t="shared" si="5"/>
        <v>6644.815238798791</v>
      </c>
      <c r="J120" s="11"/>
    </row>
    <row r="121" spans="1:10" ht="15" hidden="1" outlineLevel="1">
      <c r="A121" s="9" t="s">
        <v>73</v>
      </c>
      <c r="B121" s="10" t="s">
        <v>33</v>
      </c>
      <c r="C121" s="17">
        <f>C37</f>
        <v>12969.276765988137</v>
      </c>
      <c r="D121" s="17">
        <f>D37</f>
        <v>11425</v>
      </c>
      <c r="E121" s="17">
        <f>E37</f>
        <v>-1544.2767659881374</v>
      </c>
      <c r="F121" s="10">
        <f t="shared" si="3"/>
        <v>1</v>
      </c>
      <c r="G121" s="10"/>
      <c r="H121" s="25">
        <f t="shared" si="4"/>
        <v>12969.276765988137</v>
      </c>
      <c r="I121" s="25">
        <f t="shared" si="5"/>
        <v>7168.640983092364</v>
      </c>
      <c r="J121" s="11"/>
    </row>
    <row r="122" spans="1:10" ht="15" hidden="1" outlineLevel="1">
      <c r="A122" s="9" t="s">
        <v>73</v>
      </c>
      <c r="B122" s="10" t="s">
        <v>34</v>
      </c>
      <c r="C122" s="17">
        <f>C38</f>
        <v>7048.699574352246</v>
      </c>
      <c r="D122" s="17">
        <f>D38</f>
        <v>12121</v>
      </c>
      <c r="E122" s="17">
        <f>E38</f>
        <v>5072.300425647754</v>
      </c>
      <c r="F122" s="10">
        <f t="shared" si="3"/>
        <v>0</v>
      </c>
      <c r="G122" s="10"/>
      <c r="H122" s="25">
        <f t="shared" si="4"/>
        <v>7048.699574352246</v>
      </c>
      <c r="I122" s="25">
        <f t="shared" si="5"/>
        <v>8770.715514121073</v>
      </c>
      <c r="J122" s="11"/>
    </row>
    <row r="123" spans="1:10" ht="15" hidden="1" outlineLevel="1">
      <c r="A123" s="9" t="s">
        <v>73</v>
      </c>
      <c r="B123" s="10" t="s">
        <v>35</v>
      </c>
      <c r="C123" s="17">
        <f>C39</f>
        <v>10450.201209464194</v>
      </c>
      <c r="D123" s="17">
        <f>D39</f>
        <v>13087</v>
      </c>
      <c r="E123" s="17">
        <f>E39</f>
        <v>2636.798790535806</v>
      </c>
      <c r="F123" s="10">
        <f t="shared" si="3"/>
        <v>1</v>
      </c>
      <c r="G123" s="10"/>
      <c r="H123" s="25">
        <f t="shared" si="4"/>
        <v>10450.201209464194</v>
      </c>
      <c r="I123" s="25">
        <f t="shared" si="5"/>
        <v>5714.045429136963</v>
      </c>
      <c r="J123" s="11"/>
    </row>
    <row r="124" spans="1:10" ht="15" hidden="1" outlineLevel="1">
      <c r="A124" s="9" t="s">
        <v>73</v>
      </c>
      <c r="B124" s="10" t="s">
        <v>36</v>
      </c>
      <c r="C124" s="17">
        <f>C40</f>
        <v>12462.891481638915</v>
      </c>
      <c r="D124" s="17">
        <f>D40</f>
        <v>12710</v>
      </c>
      <c r="E124" s="17">
        <f>E40</f>
        <v>247.10851836108486</v>
      </c>
      <c r="F124" s="10">
        <f t="shared" si="3"/>
        <v>1</v>
      </c>
      <c r="G124" s="10"/>
      <c r="H124" s="25">
        <f t="shared" si="4"/>
        <v>12462.891481638915</v>
      </c>
      <c r="I124" s="25">
        <f t="shared" si="5"/>
        <v>6260.819147041529</v>
      </c>
      <c r="J124" s="11"/>
    </row>
    <row r="125" spans="1:10" ht="15" hidden="1" outlineLevel="1">
      <c r="A125" s="9" t="s">
        <v>74</v>
      </c>
      <c r="B125" s="10" t="s">
        <v>37</v>
      </c>
      <c r="C125" s="17">
        <f>C41</f>
        <v>11649.921269846845</v>
      </c>
      <c r="D125" s="17">
        <f>D41</f>
        <v>19470</v>
      </c>
      <c r="E125" s="17">
        <f>E41</f>
        <v>7820.0787301531545</v>
      </c>
      <c r="F125" s="10">
        <f t="shared" si="3"/>
        <v>1</v>
      </c>
      <c r="G125" s="10" t="s">
        <v>105</v>
      </c>
      <c r="H125" s="26">
        <f>VAR(H91:H124)</f>
        <v>320132139.62697226</v>
      </c>
      <c r="I125" s="26">
        <f>VAR(I91:I124)</f>
        <v>110893713.70403315</v>
      </c>
      <c r="J125" s="11"/>
    </row>
    <row r="126" spans="1:10" ht="15" hidden="1" outlineLevel="1">
      <c r="A126" s="9" t="s">
        <v>74</v>
      </c>
      <c r="B126" s="10" t="s">
        <v>38</v>
      </c>
      <c r="C126" s="17">
        <f>C42</f>
        <v>4003.350489682892</v>
      </c>
      <c r="D126" s="17">
        <f>D42</f>
        <v>6542</v>
      </c>
      <c r="E126" s="17">
        <f>E42</f>
        <v>2538.649510317108</v>
      </c>
      <c r="F126" s="10">
        <f t="shared" si="3"/>
        <v>0</v>
      </c>
      <c r="G126" s="10"/>
      <c r="H126" s="10"/>
      <c r="I126" s="10"/>
      <c r="J126" s="11"/>
    </row>
    <row r="127" spans="1:10" ht="15" hidden="1" outlineLevel="1">
      <c r="A127" s="9" t="s">
        <v>74</v>
      </c>
      <c r="B127" s="10" t="s">
        <v>39</v>
      </c>
      <c r="C127" s="17">
        <f>C43</f>
        <v>12619.8556211381</v>
      </c>
      <c r="D127" s="17">
        <f>D43</f>
        <v>38097</v>
      </c>
      <c r="E127" s="17">
        <f>E43</f>
        <v>25477.1443788619</v>
      </c>
      <c r="F127" s="10">
        <f t="shared" si="3"/>
        <v>1</v>
      </c>
      <c r="G127" s="10"/>
      <c r="H127" s="10"/>
      <c r="I127" s="10"/>
      <c r="J127" s="11"/>
    </row>
    <row r="128" spans="1:10" ht="15" hidden="1" outlineLevel="1">
      <c r="A128" s="9" t="s">
        <v>74</v>
      </c>
      <c r="B128" s="10" t="s">
        <v>40</v>
      </c>
      <c r="C128" s="17">
        <f>C44</f>
        <v>3400.2777431860272</v>
      </c>
      <c r="D128" s="17">
        <f>D44</f>
        <v>5725</v>
      </c>
      <c r="E128" s="17">
        <f>E44</f>
        <v>2324.7222568139728</v>
      </c>
      <c r="F128" s="10">
        <f t="shared" si="3"/>
        <v>0</v>
      </c>
      <c r="G128" s="10"/>
      <c r="H128" s="10"/>
      <c r="I128" s="10"/>
      <c r="J128" s="11"/>
    </row>
    <row r="129" spans="1:10" ht="15" hidden="1" outlineLevel="1">
      <c r="A129" s="9" t="s">
        <v>74</v>
      </c>
      <c r="B129" s="10" t="s">
        <v>41</v>
      </c>
      <c r="C129" s="17">
        <f>C45</f>
        <v>3640.772506629221</v>
      </c>
      <c r="D129" s="17">
        <f>D45</f>
        <v>5950</v>
      </c>
      <c r="E129" s="17">
        <f>E45</f>
        <v>2309.227493370779</v>
      </c>
      <c r="F129" s="10">
        <f t="shared" si="3"/>
        <v>0</v>
      </c>
      <c r="G129" s="10"/>
      <c r="H129" s="10"/>
      <c r="I129" s="10"/>
      <c r="J129" s="11"/>
    </row>
    <row r="130" spans="1:10" ht="15" hidden="1" outlineLevel="1">
      <c r="A130" s="9" t="s">
        <v>74</v>
      </c>
      <c r="B130" s="10" t="s">
        <v>42</v>
      </c>
      <c r="C130" s="17">
        <f>C46</f>
        <v>37672.61737173009</v>
      </c>
      <c r="D130" s="17">
        <f>D46</f>
        <v>18044</v>
      </c>
      <c r="E130" s="17">
        <f>E46</f>
        <v>-19628.61737173009</v>
      </c>
      <c r="F130" s="10">
        <f t="shared" si="3"/>
        <v>1</v>
      </c>
      <c r="G130" s="10"/>
      <c r="H130" s="10"/>
      <c r="I130" s="10"/>
      <c r="J130" s="11"/>
    </row>
    <row r="131" spans="1:10" ht="15" hidden="1" outlineLevel="1">
      <c r="A131" s="9" t="s">
        <v>74</v>
      </c>
      <c r="B131" s="10" t="s">
        <v>43</v>
      </c>
      <c r="C131" s="17">
        <f>C47</f>
        <v>12984.575415062129</v>
      </c>
      <c r="D131" s="17">
        <f>D47</f>
        <v>5248</v>
      </c>
      <c r="E131" s="17">
        <f>E47</f>
        <v>-7736.575415062129</v>
      </c>
      <c r="F131" s="10">
        <f t="shared" si="3"/>
        <v>1</v>
      </c>
      <c r="G131" s="10"/>
      <c r="H131" s="10"/>
      <c r="I131" s="10"/>
      <c r="J131" s="11"/>
    </row>
    <row r="132" spans="1:10" ht="15" hidden="1" outlineLevel="1">
      <c r="A132" s="9" t="s">
        <v>74</v>
      </c>
      <c r="B132" s="10" t="s">
        <v>44</v>
      </c>
      <c r="C132" s="17">
        <f>C48</f>
        <v>12491.652941898023</v>
      </c>
      <c r="D132" s="17">
        <f>D48</f>
        <v>10787</v>
      </c>
      <c r="E132" s="17">
        <f>E48</f>
        <v>-1704.6529418980226</v>
      </c>
      <c r="F132" s="10">
        <f t="shared" si="3"/>
        <v>1</v>
      </c>
      <c r="G132" s="10"/>
      <c r="H132" s="10"/>
      <c r="I132" s="10"/>
      <c r="J132" s="11"/>
    </row>
    <row r="133" spans="1:10" ht="15" hidden="1" outlineLevel="1">
      <c r="A133" s="9" t="s">
        <v>74</v>
      </c>
      <c r="B133" s="10" t="s">
        <v>45</v>
      </c>
      <c r="C133" s="17">
        <f>C49</f>
        <v>3530.316260314981</v>
      </c>
      <c r="D133" s="17">
        <f>D49</f>
        <v>5272</v>
      </c>
      <c r="E133" s="17">
        <f>E49</f>
        <v>1741.6837396850192</v>
      </c>
      <c r="F133" s="10">
        <f t="shared" si="3"/>
        <v>0</v>
      </c>
      <c r="G133" s="10"/>
      <c r="H133" s="10"/>
      <c r="I133" s="10"/>
      <c r="J133" s="11"/>
    </row>
    <row r="134" spans="1:10" ht="15" hidden="1" outlineLevel="1">
      <c r="A134" s="9" t="s">
        <v>74</v>
      </c>
      <c r="B134" s="10" t="s">
        <v>46</v>
      </c>
      <c r="C134" s="17">
        <f>C50</f>
        <v>12763.66292243365</v>
      </c>
      <c r="D134" s="17">
        <f>D50</f>
        <v>3300</v>
      </c>
      <c r="E134" s="17">
        <f>E50</f>
        <v>-9463.66292243365</v>
      </c>
      <c r="F134" s="10">
        <f t="shared" si="3"/>
        <v>1</v>
      </c>
      <c r="G134" s="10"/>
      <c r="H134" s="10"/>
      <c r="I134" s="10"/>
      <c r="J134" s="11"/>
    </row>
    <row r="135" spans="1:10" ht="15" hidden="1" outlineLevel="1">
      <c r="A135" s="9" t="s">
        <v>74</v>
      </c>
      <c r="B135" s="10" t="s">
        <v>47</v>
      </c>
      <c r="C135" s="17">
        <f>C51</f>
        <v>6091.310115301668</v>
      </c>
      <c r="D135" s="17">
        <f>D51</f>
        <v>6689</v>
      </c>
      <c r="E135" s="17">
        <f>E51</f>
        <v>597.6898846983322</v>
      </c>
      <c r="F135" s="10">
        <f t="shared" si="3"/>
        <v>0</v>
      </c>
      <c r="G135" s="10"/>
      <c r="H135" s="10"/>
      <c r="I135" s="10"/>
      <c r="J135" s="11"/>
    </row>
    <row r="136" spans="1:10" ht="15" hidden="1" outlineLevel="1">
      <c r="A136" s="9" t="s">
        <v>74</v>
      </c>
      <c r="B136" s="10" t="s">
        <v>48</v>
      </c>
      <c r="C136" s="17">
        <f>C52</f>
        <v>2591.5911531346756</v>
      </c>
      <c r="D136" s="17">
        <f>D52</f>
        <v>2671</v>
      </c>
      <c r="E136" s="17">
        <f>E52</f>
        <v>79.40884686532445</v>
      </c>
      <c r="F136" s="10">
        <f t="shared" si="3"/>
        <v>0</v>
      </c>
      <c r="G136" s="10"/>
      <c r="H136" s="10"/>
      <c r="I136" s="10"/>
      <c r="J136" s="11"/>
    </row>
    <row r="137" spans="1:10" ht="15" hidden="1" outlineLevel="1">
      <c r="A137" s="9" t="s">
        <v>74</v>
      </c>
      <c r="B137" s="10" t="s">
        <v>49</v>
      </c>
      <c r="C137" s="17">
        <f>C53</f>
        <v>38000.00846191356</v>
      </c>
      <c r="D137" s="17">
        <f>D53</f>
        <v>10218</v>
      </c>
      <c r="E137" s="17">
        <f>E53</f>
        <v>-27782.00846191356</v>
      </c>
      <c r="F137" s="10">
        <f t="shared" si="3"/>
        <v>1</v>
      </c>
      <c r="G137" s="10"/>
      <c r="H137" s="10"/>
      <c r="I137" s="10"/>
      <c r="J137" s="11"/>
    </row>
    <row r="138" spans="1:10" ht="15" hidden="1" outlineLevel="1">
      <c r="A138" s="9" t="s">
        <v>74</v>
      </c>
      <c r="B138" s="10" t="s">
        <v>50</v>
      </c>
      <c r="C138" s="17">
        <f>C54</f>
        <v>2024.3172454709584</v>
      </c>
      <c r="D138" s="17">
        <f>D54</f>
        <v>3308</v>
      </c>
      <c r="E138" s="17">
        <f>E54</f>
        <v>1283.6827545290416</v>
      </c>
      <c r="F138" s="10">
        <f t="shared" si="3"/>
        <v>0</v>
      </c>
      <c r="G138" s="10"/>
      <c r="H138" s="10"/>
      <c r="I138" s="10"/>
      <c r="J138" s="11"/>
    </row>
    <row r="139" spans="1:10" ht="15" hidden="1" outlineLevel="1">
      <c r="A139" s="9" t="s">
        <v>74</v>
      </c>
      <c r="B139" s="10" t="s">
        <v>51</v>
      </c>
      <c r="C139" s="17">
        <f>C55</f>
        <v>8403.853909326683</v>
      </c>
      <c r="D139" s="17">
        <f>D55</f>
        <v>5416</v>
      </c>
      <c r="E139" s="17">
        <f>E55</f>
        <v>-2987.8539093266827</v>
      </c>
      <c r="F139" s="10">
        <f t="shared" si="3"/>
        <v>0</v>
      </c>
      <c r="G139" s="10"/>
      <c r="H139" s="10"/>
      <c r="I139" s="10"/>
      <c r="J139" s="11"/>
    </row>
    <row r="140" spans="1:10" ht="15" hidden="1" outlineLevel="1">
      <c r="A140" s="9" t="s">
        <v>74</v>
      </c>
      <c r="B140" s="10" t="s">
        <v>52</v>
      </c>
      <c r="C140" s="17">
        <f>C56</f>
        <v>15166.162773013752</v>
      </c>
      <c r="D140" s="17">
        <f>D56</f>
        <v>16206</v>
      </c>
      <c r="E140" s="17">
        <f>E56</f>
        <v>1039.8372269862484</v>
      </c>
      <c r="F140" s="10">
        <f t="shared" si="3"/>
        <v>1</v>
      </c>
      <c r="G140" s="10"/>
      <c r="H140" s="10"/>
      <c r="I140" s="10"/>
      <c r="J140" s="11"/>
    </row>
    <row r="141" spans="1:10" ht="15" hidden="1" outlineLevel="1">
      <c r="A141" s="9" t="s">
        <v>74</v>
      </c>
      <c r="B141" s="10" t="s">
        <v>53</v>
      </c>
      <c r="C141" s="17">
        <f>C57</f>
        <v>6590.046075113891</v>
      </c>
      <c r="D141" s="17">
        <f>D57</f>
        <v>14715</v>
      </c>
      <c r="E141" s="17">
        <f>E57</f>
        <v>8124.953924886109</v>
      </c>
      <c r="F141" s="10">
        <f t="shared" si="3"/>
        <v>0</v>
      </c>
      <c r="G141" s="10"/>
      <c r="H141" s="10"/>
      <c r="I141" s="10"/>
      <c r="J141" s="11"/>
    </row>
    <row r="142" spans="1:10" ht="15" hidden="1" outlineLevel="1">
      <c r="A142" s="9" t="s">
        <v>74</v>
      </c>
      <c r="B142" s="10" t="s">
        <v>54</v>
      </c>
      <c r="C142" s="17">
        <f>C58</f>
        <v>41655.7736446353</v>
      </c>
      <c r="D142" s="17">
        <f>D58</f>
        <v>16142</v>
      </c>
      <c r="E142" s="17">
        <f>E58</f>
        <v>-25513.7736446353</v>
      </c>
      <c r="F142" s="10">
        <f t="shared" si="3"/>
        <v>1</v>
      </c>
      <c r="G142" s="10"/>
      <c r="H142" s="10"/>
      <c r="I142" s="10"/>
      <c r="J142" s="11"/>
    </row>
    <row r="143" spans="1:10" ht="15" hidden="1" outlineLevel="1">
      <c r="A143" s="9" t="s">
        <v>74</v>
      </c>
      <c r="B143" s="10" t="s">
        <v>55</v>
      </c>
      <c r="C143" s="17">
        <f>C59</f>
        <v>14998.183606181292</v>
      </c>
      <c r="D143" s="17">
        <f>D59</f>
        <v>12090</v>
      </c>
      <c r="E143" s="17">
        <f>E59</f>
        <v>-2908.183606181292</v>
      </c>
      <c r="F143" s="10">
        <f t="shared" si="3"/>
        <v>1</v>
      </c>
      <c r="G143" s="10"/>
      <c r="H143" s="10"/>
      <c r="I143" s="10"/>
      <c r="J143" s="11"/>
    </row>
    <row r="144" spans="1:10" ht="15" hidden="1" outlineLevel="1">
      <c r="A144" s="9" t="s">
        <v>74</v>
      </c>
      <c r="B144" s="10" t="s">
        <v>56</v>
      </c>
      <c r="C144" s="17">
        <f>C60</f>
        <v>5421.841231823668</v>
      </c>
      <c r="D144" s="17">
        <f>D60</f>
        <v>9907</v>
      </c>
      <c r="E144" s="17">
        <f>E60</f>
        <v>4485.158768176332</v>
      </c>
      <c r="F144" s="10">
        <f t="shared" si="3"/>
        <v>0</v>
      </c>
      <c r="G144" s="10"/>
      <c r="H144" s="10"/>
      <c r="I144" s="10"/>
      <c r="J144" s="11"/>
    </row>
    <row r="145" spans="1:10" ht="15" hidden="1" outlineLevel="1">
      <c r="A145" s="9" t="s">
        <v>74</v>
      </c>
      <c r="B145" s="10" t="s">
        <v>57</v>
      </c>
      <c r="C145" s="17">
        <f>C61</f>
        <v>5845.613811173316</v>
      </c>
      <c r="D145" s="17">
        <f>D61</f>
        <v>10369</v>
      </c>
      <c r="E145" s="17">
        <f>E61</f>
        <v>4523.386188826684</v>
      </c>
      <c r="F145" s="10">
        <f t="shared" si="3"/>
        <v>0</v>
      </c>
      <c r="G145" s="10"/>
      <c r="H145" s="10"/>
      <c r="I145" s="10"/>
      <c r="J145" s="11"/>
    </row>
    <row r="146" spans="1:10" ht="15" hidden="1" outlineLevel="1">
      <c r="A146" s="9" t="s">
        <v>74</v>
      </c>
      <c r="B146" s="10" t="s">
        <v>58</v>
      </c>
      <c r="C146" s="17">
        <f>C62</f>
        <v>12412.099966713253</v>
      </c>
      <c r="D146" s="17">
        <f>D62</f>
        <v>10249</v>
      </c>
      <c r="E146" s="17">
        <f>E62</f>
        <v>-2163.099966713253</v>
      </c>
      <c r="F146" s="10">
        <f t="shared" si="3"/>
        <v>1</v>
      </c>
      <c r="G146" s="10"/>
      <c r="H146" s="10"/>
      <c r="I146" s="10"/>
      <c r="J146" s="11"/>
    </row>
    <row r="147" spans="1:10" ht="15" hidden="1" outlineLevel="1">
      <c r="A147" s="9" t="s">
        <v>74</v>
      </c>
      <c r="B147" s="10" t="s">
        <v>59</v>
      </c>
      <c r="C147" s="17">
        <f>C63</f>
        <v>34630.32801687553</v>
      </c>
      <c r="D147" s="17">
        <f>D63</f>
        <v>9823</v>
      </c>
      <c r="E147" s="17">
        <f>E63</f>
        <v>-24807.32801687553</v>
      </c>
      <c r="F147" s="10">
        <f t="shared" si="3"/>
        <v>1</v>
      </c>
      <c r="G147" s="10"/>
      <c r="H147" s="10"/>
      <c r="I147" s="10"/>
      <c r="J147" s="11"/>
    </row>
    <row r="148" spans="1:10" ht="15" hidden="1" outlineLevel="1">
      <c r="A148" s="9" t="s">
        <v>74</v>
      </c>
      <c r="B148" s="10" t="s">
        <v>60</v>
      </c>
      <c r="C148" s="17">
        <f>C64</f>
        <v>5610.014615433801</v>
      </c>
      <c r="D148" s="17">
        <f>D64</f>
        <v>11134</v>
      </c>
      <c r="E148" s="17">
        <f>E64</f>
        <v>5523.985384566199</v>
      </c>
      <c r="F148" s="10">
        <f t="shared" si="3"/>
        <v>0</v>
      </c>
      <c r="G148" s="10"/>
      <c r="H148" s="10"/>
      <c r="I148" s="10"/>
      <c r="J148" s="11"/>
    </row>
    <row r="149" spans="1:10" ht="15" hidden="1" outlineLevel="1">
      <c r="A149" s="9" t="s">
        <v>74</v>
      </c>
      <c r="B149" s="10" t="s">
        <v>61</v>
      </c>
      <c r="C149" s="17">
        <f>C65</f>
        <v>8962.866546490444</v>
      </c>
      <c r="D149" s="17">
        <f>D65</f>
        <v>7875</v>
      </c>
      <c r="E149" s="17">
        <f>E65</f>
        <v>-1087.8665464904443</v>
      </c>
      <c r="F149" s="10">
        <f t="shared" si="3"/>
        <v>1</v>
      </c>
      <c r="G149" s="10"/>
      <c r="H149" s="10"/>
      <c r="I149" s="10"/>
      <c r="J149" s="11"/>
    </row>
    <row r="150" spans="1:10" ht="15" hidden="1" outlineLevel="1">
      <c r="A150" s="9" t="s">
        <v>74</v>
      </c>
      <c r="B150" s="10" t="s">
        <v>62</v>
      </c>
      <c r="C150" s="17">
        <f>C66</f>
        <v>14009.278930038285</v>
      </c>
      <c r="D150" s="17">
        <f>D66</f>
        <v>10162</v>
      </c>
      <c r="E150" s="17">
        <f>E66</f>
        <v>-3847.2789300382847</v>
      </c>
      <c r="F150" s="10">
        <f t="shared" si="3"/>
        <v>1</v>
      </c>
      <c r="G150" s="10"/>
      <c r="H150" s="10"/>
      <c r="I150" s="10"/>
      <c r="J150" s="11"/>
    </row>
    <row r="151" spans="1:10" ht="15" hidden="1" outlineLevel="1">
      <c r="A151" s="9" t="s">
        <v>74</v>
      </c>
      <c r="B151" s="10" t="s">
        <v>63</v>
      </c>
      <c r="C151" s="17">
        <f>C67</f>
        <v>5060.487140695915</v>
      </c>
      <c r="D151" s="17">
        <f>D67</f>
        <v>9004</v>
      </c>
      <c r="E151" s="17">
        <f>E67</f>
        <v>3943.5128593040854</v>
      </c>
      <c r="F151" s="10">
        <f t="shared" si="3"/>
        <v>0</v>
      </c>
      <c r="G151" s="10"/>
      <c r="H151" s="10"/>
      <c r="I151" s="10"/>
      <c r="J151" s="11"/>
    </row>
    <row r="152" spans="1:10" ht="15" hidden="1" outlineLevel="1">
      <c r="A152" s="9" t="s">
        <v>74</v>
      </c>
      <c r="B152" s="10" t="s">
        <v>64</v>
      </c>
      <c r="C152" s="17">
        <f>C68</f>
        <v>6417.171340577753</v>
      </c>
      <c r="D152" s="17">
        <f>D68</f>
        <v>12143</v>
      </c>
      <c r="E152" s="17">
        <f>E68</f>
        <v>5725.828659422247</v>
      </c>
      <c r="F152" s="10">
        <f t="shared" si="3"/>
        <v>0</v>
      </c>
      <c r="G152" s="10"/>
      <c r="H152" s="10"/>
      <c r="I152" s="10"/>
      <c r="J152" s="11"/>
    </row>
    <row r="153" spans="1:10" ht="15" hidden="1" outlineLevel="1">
      <c r="A153" s="9" t="s">
        <v>74</v>
      </c>
      <c r="B153" s="10" t="s">
        <v>65</v>
      </c>
      <c r="C153" s="17">
        <f>C69</f>
        <v>6833.9065413533635</v>
      </c>
      <c r="D153" s="17">
        <f>D69</f>
        <v>10206</v>
      </c>
      <c r="E153" s="17">
        <f>E69</f>
        <v>3372.0934586466365</v>
      </c>
      <c r="F153" s="10">
        <f t="shared" si="3"/>
        <v>0</v>
      </c>
      <c r="G153" s="10"/>
      <c r="H153" s="10"/>
      <c r="I153" s="10"/>
      <c r="J153" s="11"/>
    </row>
    <row r="154" spans="1:10" ht="15" hidden="1" outlineLevel="1">
      <c r="A154" s="9" t="s">
        <v>74</v>
      </c>
      <c r="B154" s="10" t="s">
        <v>66</v>
      </c>
      <c r="C154" s="17">
        <f>C70</f>
        <v>6644.815238798791</v>
      </c>
      <c r="D154" s="17">
        <f>D70</f>
        <v>11066</v>
      </c>
      <c r="E154" s="17">
        <f>E70</f>
        <v>4421.184761201209</v>
      </c>
      <c r="F154" s="10">
        <f t="shared" si="3"/>
        <v>0</v>
      </c>
      <c r="G154" s="10"/>
      <c r="H154" s="10"/>
      <c r="I154" s="10"/>
      <c r="J154" s="11"/>
    </row>
    <row r="155" spans="1:10" ht="15" hidden="1" outlineLevel="1">
      <c r="A155" s="9" t="s">
        <v>74</v>
      </c>
      <c r="B155" s="10" t="s">
        <v>67</v>
      </c>
      <c r="C155" s="17">
        <f>C71</f>
        <v>7168.640983092364</v>
      </c>
      <c r="D155" s="17">
        <f>D71</f>
        <v>12803</v>
      </c>
      <c r="E155" s="17">
        <f>E71</f>
        <v>5634.359016907636</v>
      </c>
      <c r="F155" s="10">
        <f t="shared" si="3"/>
        <v>0</v>
      </c>
      <c r="G155" s="10"/>
      <c r="H155" s="10"/>
      <c r="I155" s="10"/>
      <c r="J155" s="11"/>
    </row>
    <row r="156" spans="1:10" ht="15" hidden="1" outlineLevel="1">
      <c r="A156" s="9" t="s">
        <v>74</v>
      </c>
      <c r="B156" s="10" t="s">
        <v>68</v>
      </c>
      <c r="C156" s="17">
        <f>C72</f>
        <v>8770.715514121073</v>
      </c>
      <c r="D156" s="17">
        <f>D72</f>
        <v>9672</v>
      </c>
      <c r="E156" s="17">
        <f>E72</f>
        <v>901.2844858789267</v>
      </c>
      <c r="F156" s="10">
        <f>IF(C156&gt;$C$89,1,0)</f>
        <v>0</v>
      </c>
      <c r="G156" s="10"/>
      <c r="H156" s="10"/>
      <c r="I156" s="10"/>
      <c r="J156" s="11"/>
    </row>
    <row r="157" spans="1:10" ht="15" hidden="1" outlineLevel="1">
      <c r="A157" s="9" t="s">
        <v>74</v>
      </c>
      <c r="B157" s="10" t="s">
        <v>69</v>
      </c>
      <c r="C157" s="17">
        <f>C73</f>
        <v>5714.045429136963</v>
      </c>
      <c r="D157" s="17">
        <f>D73</f>
        <v>9396</v>
      </c>
      <c r="E157" s="17">
        <f>E73</f>
        <v>3681.9545708630367</v>
      </c>
      <c r="F157" s="10">
        <f>IF(C157&gt;$C$89,1,0)</f>
        <v>0</v>
      </c>
      <c r="G157" s="10"/>
      <c r="H157" s="10"/>
      <c r="I157" s="10"/>
      <c r="J157" s="11"/>
    </row>
    <row r="158" spans="1:10" ht="15" hidden="1" outlineLevel="1">
      <c r="A158" s="9" t="s">
        <v>74</v>
      </c>
      <c r="B158" s="10" t="s">
        <v>70</v>
      </c>
      <c r="C158" s="17">
        <f>C74</f>
        <v>6260.819147041529</v>
      </c>
      <c r="D158" s="17">
        <f>D74</f>
        <v>7962</v>
      </c>
      <c r="E158" s="17">
        <f>E74</f>
        <v>1701.1808529584714</v>
      </c>
      <c r="F158" s="10">
        <f>IF(C158&gt;$C$89,1,0)</f>
        <v>0</v>
      </c>
      <c r="G158" s="10"/>
      <c r="H158" s="10"/>
      <c r="I158" s="10"/>
      <c r="J158" s="11"/>
    </row>
    <row r="159" spans="1:10" ht="15" collapsed="1">
      <c r="A159" s="9"/>
      <c r="B159" s="10"/>
      <c r="C159" s="10"/>
      <c r="D159" s="10"/>
      <c r="E159" s="10"/>
      <c r="F159" s="10"/>
      <c r="G159" s="10"/>
      <c r="H159" s="10"/>
      <c r="I159" s="10"/>
      <c r="J159" s="11"/>
    </row>
    <row r="160" spans="1:10" ht="15">
      <c r="A160" s="9"/>
      <c r="B160" s="10"/>
      <c r="C160" s="12">
        <f>SUM(C91:C158)</f>
        <v>1114994.0000000002</v>
      </c>
      <c r="D160" s="12">
        <f>SUM(D91:D158)</f>
        <v>1114994</v>
      </c>
      <c r="E160" s="12">
        <f>SUM(E91:E158)</f>
        <v>9.094947017729282E-12</v>
      </c>
      <c r="F160" s="12">
        <f>SUM(F91:F158)</f>
        <v>34</v>
      </c>
      <c r="G160" s="10" t="s">
        <v>77</v>
      </c>
      <c r="H160" s="10"/>
      <c r="I160" s="10"/>
      <c r="J160" s="11"/>
    </row>
    <row r="161" spans="1:10" ht="15">
      <c r="A161" s="9"/>
      <c r="B161" s="10"/>
      <c r="C161" s="10" t="s">
        <v>81</v>
      </c>
      <c r="D161" s="10" t="s">
        <v>80</v>
      </c>
      <c r="E161" s="10" t="s">
        <v>79</v>
      </c>
      <c r="F161" s="12">
        <f>68-F160</f>
        <v>34</v>
      </c>
      <c r="G161" s="10" t="s">
        <v>78</v>
      </c>
      <c r="H161" s="10"/>
      <c r="I161" s="10"/>
      <c r="J161" s="11"/>
    </row>
    <row r="162" spans="1:10" ht="15">
      <c r="A162" s="9"/>
      <c r="B162" s="10"/>
      <c r="C162" s="10"/>
      <c r="D162" s="10"/>
      <c r="E162" s="10"/>
      <c r="F162" s="10" t="s">
        <v>86</v>
      </c>
      <c r="G162" s="10"/>
      <c r="H162" s="10"/>
      <c r="I162" s="10"/>
      <c r="J162" s="11"/>
    </row>
    <row r="163" spans="1:10" ht="15">
      <c r="A163" s="9"/>
      <c r="B163" s="1" t="s">
        <v>73</v>
      </c>
      <c r="C163" s="4">
        <f>SUMIF($A$7:$A$74,$B163,$C$7:$C$74)</f>
        <v>724953.1060206202</v>
      </c>
      <c r="D163" s="1">
        <f>SUMIF($A$7:$A$74,$B163,$D$7:$D$74)</f>
        <v>757333</v>
      </c>
      <c r="E163" s="1">
        <f>SUMIF($A$7:$A$74,$B163,$E$7:$E$74)</f>
        <v>32379.89397937979</v>
      </c>
      <c r="F163" s="3">
        <f>SUMIF($A$7:$A$74,$B163,$F$91:$F$158)</f>
        <v>20</v>
      </c>
      <c r="G163" s="3">
        <f>34-F163</f>
        <v>14</v>
      </c>
      <c r="H163" s="1">
        <f>SUM(F163:G163)</f>
        <v>34</v>
      </c>
      <c r="I163" s="1" t="str">
        <f>B163</f>
        <v>sap=van</v>
      </c>
      <c r="J163" s="11"/>
    </row>
    <row r="164" spans="1:10" ht="15">
      <c r="A164" s="9"/>
      <c r="B164" s="1" t="s">
        <v>74</v>
      </c>
      <c r="C164" s="4">
        <f>SUMIF($A$7:$A$74,$B164,$C$7:$C$74)</f>
        <v>390040.89397937985</v>
      </c>
      <c r="D164" s="1">
        <f>SUMIF($A$7:$A$74,$B164,$D$7:$D$74)</f>
        <v>357661</v>
      </c>
      <c r="E164" s="1">
        <f>SUMIF($A$7:$A$74,$B164,$E$7:$E$74)</f>
        <v>-32379.893979379794</v>
      </c>
      <c r="F164" s="3">
        <f>SUMIF($A$7:$A$74,$B164,$F$91:$F$158)</f>
        <v>14</v>
      </c>
      <c r="G164" s="3">
        <f>34-F164</f>
        <v>20</v>
      </c>
      <c r="H164" s="1">
        <f>SUM(F164:G164)</f>
        <v>34</v>
      </c>
      <c r="I164" s="1" t="str">
        <f>B164</f>
        <v>sap=nincs</v>
      </c>
      <c r="J164" s="11"/>
    </row>
    <row r="165" spans="1:10" ht="15">
      <c r="A165" s="9"/>
      <c r="B165" s="1" t="s">
        <v>82</v>
      </c>
      <c r="C165" s="4">
        <f>SUM(C163:C164)</f>
        <v>1114994</v>
      </c>
      <c r="D165" s="1">
        <f>SUM(D163:D164)</f>
        <v>1114994</v>
      </c>
      <c r="E165" s="1">
        <f>SUM(E163:E164)</f>
        <v>0</v>
      </c>
      <c r="F165" s="2">
        <f>SUM(F163:F164)</f>
        <v>34</v>
      </c>
      <c r="G165" s="2">
        <f>SUM(G163:G164)</f>
        <v>34</v>
      </c>
      <c r="H165" s="6" t="s">
        <v>87</v>
      </c>
      <c r="I165" s="1"/>
      <c r="J165" s="11"/>
    </row>
    <row r="166" spans="1:10" ht="15">
      <c r="A166" s="9"/>
      <c r="B166" s="1"/>
      <c r="C166" s="1"/>
      <c r="D166" s="1"/>
      <c r="E166" s="1"/>
      <c r="F166" s="2" t="s">
        <v>83</v>
      </c>
      <c r="G166" s="2" t="s">
        <v>84</v>
      </c>
      <c r="H166" s="1" t="s">
        <v>89</v>
      </c>
      <c r="I166" s="6">
        <f>CHITEST(F163:G164,F168:G169)</f>
        <v>0.1456101517436165</v>
      </c>
      <c r="J166" s="11"/>
    </row>
    <row r="167" spans="1:10" ht="15">
      <c r="A167" s="9"/>
      <c r="B167" s="10"/>
      <c r="C167" s="10"/>
      <c r="D167" s="10"/>
      <c r="E167" s="10"/>
      <c r="F167" s="10" t="s">
        <v>85</v>
      </c>
      <c r="G167" s="10"/>
      <c r="H167" s="10"/>
      <c r="I167" s="10" t="s">
        <v>90</v>
      </c>
      <c r="J167" s="11"/>
    </row>
    <row r="168" spans="1:10" ht="15">
      <c r="A168" s="9"/>
      <c r="B168" s="10"/>
      <c r="C168" s="10"/>
      <c r="D168" s="10"/>
      <c r="E168" s="10"/>
      <c r="F168" s="10">
        <f>F165/2</f>
        <v>17</v>
      </c>
      <c r="G168" s="10">
        <f>G165/2</f>
        <v>17</v>
      </c>
      <c r="H168" s="10"/>
      <c r="I168" s="10"/>
      <c r="J168" s="11"/>
    </row>
    <row r="169" spans="1:10" ht="15">
      <c r="A169" s="9"/>
      <c r="B169" s="10"/>
      <c r="C169" s="10"/>
      <c r="D169" s="10"/>
      <c r="E169" s="10"/>
      <c r="F169" s="10">
        <f>F168</f>
        <v>17</v>
      </c>
      <c r="G169" s="10">
        <f>G168</f>
        <v>17</v>
      </c>
      <c r="H169" s="10"/>
      <c r="I169" s="10"/>
      <c r="J169" s="11"/>
    </row>
    <row r="170" spans="1:10" ht="15.75" thickBot="1">
      <c r="A170" s="13"/>
      <c r="B170" s="14"/>
      <c r="C170" s="14"/>
      <c r="D170" s="14"/>
      <c r="E170" s="14"/>
      <c r="F170" s="14"/>
      <c r="G170" s="14"/>
      <c r="H170" s="14"/>
      <c r="I170" s="14"/>
      <c r="J170" s="15"/>
    </row>
    <row r="171" ht="15.75" thickBot="1"/>
    <row r="172" spans="1:10" ht="15">
      <c r="A172" s="16" t="s">
        <v>95</v>
      </c>
      <c r="B172" s="7"/>
      <c r="C172" s="7"/>
      <c r="D172" s="7"/>
      <c r="E172" s="7"/>
      <c r="F172" s="7"/>
      <c r="G172" s="7"/>
      <c r="H172" s="23" t="s">
        <v>104</v>
      </c>
      <c r="I172" s="23">
        <f>TTEST(H175:H208,I175:I208,2,3)</f>
        <v>0.04030150971159263</v>
      </c>
      <c r="J172" s="8"/>
    </row>
    <row r="173" spans="1:10" ht="15">
      <c r="A173" s="9"/>
      <c r="B173" s="10" t="s">
        <v>94</v>
      </c>
      <c r="C173" s="12">
        <f>MEDIAN(C175:C242)</f>
        <v>8866.791030305758</v>
      </c>
      <c r="D173" s="12">
        <f>MEDIAN(D175:D242)</f>
        <v>10578</v>
      </c>
      <c r="E173" s="10"/>
      <c r="F173" s="10" t="s">
        <v>93</v>
      </c>
      <c r="G173" s="10"/>
      <c r="H173" s="10" t="s">
        <v>113</v>
      </c>
      <c r="I173" s="21" t="s">
        <v>106</v>
      </c>
      <c r="J173" s="11"/>
    </row>
    <row r="174" spans="1:10" ht="15">
      <c r="A174" s="9" t="s">
        <v>72</v>
      </c>
      <c r="B174" s="10" t="s">
        <v>71</v>
      </c>
      <c r="C174" s="10" t="s">
        <v>0</v>
      </c>
      <c r="D174" s="10" t="s">
        <v>1</v>
      </c>
      <c r="E174" s="10" t="s">
        <v>2</v>
      </c>
      <c r="F174" s="10" t="s">
        <v>75</v>
      </c>
      <c r="G174" s="10"/>
      <c r="H174" s="20" t="s">
        <v>73</v>
      </c>
      <c r="I174" s="20" t="s">
        <v>74</v>
      </c>
      <c r="J174" s="11"/>
    </row>
    <row r="175" spans="1:10" ht="15" hidden="1" outlineLevel="1">
      <c r="A175" s="9" t="s">
        <v>73</v>
      </c>
      <c r="B175" s="10" t="s">
        <v>3</v>
      </c>
      <c r="C175" s="17">
        <f>C91</f>
        <v>3582.943613129522</v>
      </c>
      <c r="D175" s="17">
        <f>D91</f>
        <v>9646</v>
      </c>
      <c r="E175" s="17">
        <f>E91</f>
        <v>6063.056386870478</v>
      </c>
      <c r="F175" s="10">
        <f>IF(D175&gt;$D$173,1,0)</f>
        <v>0</v>
      </c>
      <c r="G175" s="10"/>
      <c r="H175" s="25">
        <f>D175</f>
        <v>9646</v>
      </c>
      <c r="I175" s="25">
        <f>D209</f>
        <v>19470</v>
      </c>
      <c r="J175" s="11"/>
    </row>
    <row r="176" spans="1:10" ht="15" hidden="1" outlineLevel="1">
      <c r="A176" s="9" t="s">
        <v>73</v>
      </c>
      <c r="B176" s="10" t="s">
        <v>4</v>
      </c>
      <c r="C176" s="17">
        <f>C92</f>
        <v>6189.833415338192</v>
      </c>
      <c r="D176" s="17">
        <f>D92</f>
        <v>8059</v>
      </c>
      <c r="E176" s="17">
        <f>E92</f>
        <v>1869.166584661808</v>
      </c>
      <c r="F176" s="10">
        <f aca="true" t="shared" si="6" ref="F176:F239">IF(D176&gt;$D$173,1,0)</f>
        <v>0</v>
      </c>
      <c r="G176" s="10"/>
      <c r="H176" s="25">
        <f aca="true" t="shared" si="7" ref="H176:H208">D176</f>
        <v>8059</v>
      </c>
      <c r="I176" s="25">
        <f aca="true" t="shared" si="8" ref="I176:I208">D210</f>
        <v>6542</v>
      </c>
      <c r="J176" s="11"/>
    </row>
    <row r="177" spans="1:10" ht="15" hidden="1" outlineLevel="1">
      <c r="A177" s="9" t="s">
        <v>73</v>
      </c>
      <c r="B177" s="10" t="s">
        <v>5</v>
      </c>
      <c r="C177" s="17">
        <f>C93</f>
        <v>4973.284840974146</v>
      </c>
      <c r="D177" s="17">
        <f>D93</f>
        <v>8501</v>
      </c>
      <c r="E177" s="17">
        <f>E93</f>
        <v>3527.7151590258536</v>
      </c>
      <c r="F177" s="10">
        <f t="shared" si="6"/>
        <v>0</v>
      </c>
      <c r="G177" s="10"/>
      <c r="H177" s="25">
        <f t="shared" si="7"/>
        <v>8501</v>
      </c>
      <c r="I177" s="25">
        <f t="shared" si="8"/>
        <v>38097</v>
      </c>
      <c r="J177" s="11"/>
    </row>
    <row r="178" spans="1:10" ht="15" hidden="1" outlineLevel="1">
      <c r="A178" s="9" t="s">
        <v>73</v>
      </c>
      <c r="B178" s="10" t="s">
        <v>6</v>
      </c>
      <c r="C178" s="17">
        <f>C94</f>
        <v>42287.913824372765</v>
      </c>
      <c r="D178" s="17">
        <f>D94</f>
        <v>8270</v>
      </c>
      <c r="E178" s="17">
        <f>E94</f>
        <v>-34017.913824372765</v>
      </c>
      <c r="F178" s="10">
        <f t="shared" si="6"/>
        <v>0</v>
      </c>
      <c r="G178" s="10"/>
      <c r="H178" s="25">
        <f t="shared" si="7"/>
        <v>8270</v>
      </c>
      <c r="I178" s="25">
        <f t="shared" si="8"/>
        <v>5725</v>
      </c>
      <c r="J178" s="11"/>
    </row>
    <row r="179" spans="1:10" ht="15" hidden="1" outlineLevel="1">
      <c r="A179" s="9" t="s">
        <v>73</v>
      </c>
      <c r="B179" s="10" t="s">
        <v>7</v>
      </c>
      <c r="C179" s="17">
        <f>C95</f>
        <v>15857.049765195346</v>
      </c>
      <c r="D179" s="17">
        <f>D95</f>
        <v>9106</v>
      </c>
      <c r="E179" s="17">
        <f>E95</f>
        <v>-6751.0497651953465</v>
      </c>
      <c r="F179" s="10">
        <f t="shared" si="6"/>
        <v>0</v>
      </c>
      <c r="G179" s="10"/>
      <c r="H179" s="25">
        <f t="shared" si="7"/>
        <v>9106</v>
      </c>
      <c r="I179" s="25">
        <f t="shared" si="8"/>
        <v>5950</v>
      </c>
      <c r="J179" s="11"/>
    </row>
    <row r="180" spans="1:10" ht="15" hidden="1" outlineLevel="1">
      <c r="A180" s="9" t="s">
        <v>73</v>
      </c>
      <c r="B180" s="10" t="s">
        <v>8</v>
      </c>
      <c r="C180" s="17">
        <f>C96</f>
        <v>49300.50858691037</v>
      </c>
      <c r="D180" s="17">
        <f>D96</f>
        <v>62115</v>
      </c>
      <c r="E180" s="17">
        <f>E96</f>
        <v>12814.491413089629</v>
      </c>
      <c r="F180" s="10">
        <f t="shared" si="6"/>
        <v>1</v>
      </c>
      <c r="G180" s="10"/>
      <c r="H180" s="25">
        <f t="shared" si="7"/>
        <v>62115</v>
      </c>
      <c r="I180" s="25">
        <f t="shared" si="8"/>
        <v>18044</v>
      </c>
      <c r="J180" s="11"/>
    </row>
    <row r="181" spans="1:10" ht="15" hidden="1" outlineLevel="1">
      <c r="A181" s="9" t="s">
        <v>73</v>
      </c>
      <c r="B181" s="10" t="s">
        <v>9</v>
      </c>
      <c r="C181" s="17">
        <f>C97</f>
        <v>47058.9505245887</v>
      </c>
      <c r="D181" s="17">
        <f>D97</f>
        <v>26944</v>
      </c>
      <c r="E181" s="17">
        <f>E97</f>
        <v>-20114.950524588698</v>
      </c>
      <c r="F181" s="10">
        <f t="shared" si="6"/>
        <v>1</v>
      </c>
      <c r="G181" s="10"/>
      <c r="H181" s="25">
        <f t="shared" si="7"/>
        <v>26944</v>
      </c>
      <c r="I181" s="25">
        <f t="shared" si="8"/>
        <v>5248</v>
      </c>
      <c r="J181" s="11"/>
    </row>
    <row r="182" spans="1:10" ht="15" hidden="1" outlineLevel="1">
      <c r="A182" s="9" t="s">
        <v>73</v>
      </c>
      <c r="B182" s="10" t="s">
        <v>10</v>
      </c>
      <c r="C182" s="17">
        <f>C98</f>
        <v>56799.60039000101</v>
      </c>
      <c r="D182" s="17">
        <f>D98</f>
        <v>171849</v>
      </c>
      <c r="E182" s="17">
        <f>E98</f>
        <v>115049.39960999899</v>
      </c>
      <c r="F182" s="10">
        <f t="shared" si="6"/>
        <v>1</v>
      </c>
      <c r="G182" s="10"/>
      <c r="H182" s="25">
        <f t="shared" si="7"/>
        <v>171849</v>
      </c>
      <c r="I182" s="25">
        <f t="shared" si="8"/>
        <v>10787</v>
      </c>
      <c r="J182" s="11"/>
    </row>
    <row r="183" spans="1:10" ht="15" hidden="1" outlineLevel="1">
      <c r="A183" s="9" t="s">
        <v>73</v>
      </c>
      <c r="B183" s="10" t="s">
        <v>11</v>
      </c>
      <c r="C183" s="17">
        <f>C99</f>
        <v>35506.634635833936</v>
      </c>
      <c r="D183" s="17">
        <f>D99</f>
        <v>8300</v>
      </c>
      <c r="E183" s="17">
        <f>E99</f>
        <v>-27206.634635833936</v>
      </c>
      <c r="F183" s="10">
        <f t="shared" si="6"/>
        <v>0</v>
      </c>
      <c r="G183" s="10"/>
      <c r="H183" s="25">
        <f t="shared" si="7"/>
        <v>8300</v>
      </c>
      <c r="I183" s="25">
        <f t="shared" si="8"/>
        <v>5272</v>
      </c>
      <c r="J183" s="11"/>
    </row>
    <row r="184" spans="1:10" ht="15" hidden="1" outlineLevel="1">
      <c r="A184" s="9" t="s">
        <v>73</v>
      </c>
      <c r="B184" s="10" t="s">
        <v>12</v>
      </c>
      <c r="C184" s="17">
        <f>C100</f>
        <v>44862.064517563085</v>
      </c>
      <c r="D184" s="17">
        <f>D100</f>
        <v>46971</v>
      </c>
      <c r="E184" s="17">
        <f>E100</f>
        <v>2108.9354824369148</v>
      </c>
      <c r="F184" s="10">
        <f t="shared" si="6"/>
        <v>1</v>
      </c>
      <c r="G184" s="10"/>
      <c r="H184" s="25">
        <f t="shared" si="7"/>
        <v>46971</v>
      </c>
      <c r="I184" s="25">
        <f t="shared" si="8"/>
        <v>3300</v>
      </c>
      <c r="J184" s="11"/>
    </row>
    <row r="185" spans="1:10" ht="15" hidden="1" outlineLevel="1">
      <c r="A185" s="9" t="s">
        <v>73</v>
      </c>
      <c r="B185" s="10" t="s">
        <v>13</v>
      </c>
      <c r="C185" s="17">
        <f>C101</f>
        <v>45562.43667217055</v>
      </c>
      <c r="D185" s="17">
        <f>D101</f>
        <v>28900</v>
      </c>
      <c r="E185" s="17">
        <f>E101</f>
        <v>-16662.436672170552</v>
      </c>
      <c r="F185" s="10">
        <f t="shared" si="6"/>
        <v>1</v>
      </c>
      <c r="G185" s="10"/>
      <c r="H185" s="25">
        <f t="shared" si="7"/>
        <v>28900</v>
      </c>
      <c r="I185" s="25">
        <f t="shared" si="8"/>
        <v>6689</v>
      </c>
      <c r="J185" s="11"/>
    </row>
    <row r="186" spans="1:10" ht="15" hidden="1" outlineLevel="1">
      <c r="A186" s="9" t="s">
        <v>73</v>
      </c>
      <c r="B186" s="10" t="s">
        <v>14</v>
      </c>
      <c r="C186" s="17">
        <f>C102</f>
        <v>15451.023618771529</v>
      </c>
      <c r="D186" s="17">
        <f>D102</f>
        <v>6295</v>
      </c>
      <c r="E186" s="17">
        <f>E102</f>
        <v>-9156.023618771529</v>
      </c>
      <c r="F186" s="10">
        <f t="shared" si="6"/>
        <v>0</v>
      </c>
      <c r="G186" s="10"/>
      <c r="H186" s="25">
        <f t="shared" si="7"/>
        <v>6295</v>
      </c>
      <c r="I186" s="25">
        <f t="shared" si="8"/>
        <v>2671</v>
      </c>
      <c r="J186" s="11"/>
    </row>
    <row r="187" spans="1:10" ht="15" hidden="1" outlineLevel="1">
      <c r="A187" s="9" t="s">
        <v>73</v>
      </c>
      <c r="B187" s="10" t="s">
        <v>15</v>
      </c>
      <c r="C187" s="17">
        <f>C103</f>
        <v>5927.308597228446</v>
      </c>
      <c r="D187" s="17">
        <f>D103</f>
        <v>7651</v>
      </c>
      <c r="E187" s="17">
        <f>E103</f>
        <v>1723.6914027715538</v>
      </c>
      <c r="F187" s="10">
        <f t="shared" si="6"/>
        <v>0</v>
      </c>
      <c r="G187" s="10"/>
      <c r="H187" s="25">
        <f t="shared" si="7"/>
        <v>7651</v>
      </c>
      <c r="I187" s="25">
        <f t="shared" si="8"/>
        <v>10218</v>
      </c>
      <c r="J187" s="11"/>
    </row>
    <row r="188" spans="1:10" ht="15" hidden="1" outlineLevel="1">
      <c r="A188" s="9" t="s">
        <v>73</v>
      </c>
      <c r="B188" s="10" t="s">
        <v>16</v>
      </c>
      <c r="C188" s="17">
        <f>C104</f>
        <v>5299.14606625023</v>
      </c>
      <c r="D188" s="17">
        <f>D104</f>
        <v>6495</v>
      </c>
      <c r="E188" s="17">
        <f>E104</f>
        <v>1195.8539337497696</v>
      </c>
      <c r="F188" s="10">
        <f t="shared" si="6"/>
        <v>0</v>
      </c>
      <c r="G188" s="10"/>
      <c r="H188" s="25">
        <f t="shared" si="7"/>
        <v>6495</v>
      </c>
      <c r="I188" s="25">
        <f t="shared" si="8"/>
        <v>3308</v>
      </c>
      <c r="J188" s="11"/>
    </row>
    <row r="189" spans="1:10" ht="15" hidden="1" outlineLevel="1">
      <c r="A189" s="9" t="s">
        <v>73</v>
      </c>
      <c r="B189" s="10" t="s">
        <v>17</v>
      </c>
      <c r="C189" s="17">
        <f>C105</f>
        <v>7761.922594181872</v>
      </c>
      <c r="D189" s="17">
        <f>D105</f>
        <v>13525</v>
      </c>
      <c r="E189" s="17">
        <f>E105</f>
        <v>5763.077405818128</v>
      </c>
      <c r="F189" s="10">
        <f t="shared" si="6"/>
        <v>1</v>
      </c>
      <c r="G189" s="10"/>
      <c r="H189" s="25">
        <f t="shared" si="7"/>
        <v>13525</v>
      </c>
      <c r="I189" s="25">
        <f t="shared" si="8"/>
        <v>5416</v>
      </c>
      <c r="J189" s="11"/>
    </row>
    <row r="190" spans="1:10" ht="15" hidden="1" outlineLevel="1">
      <c r="A190" s="9" t="s">
        <v>73</v>
      </c>
      <c r="B190" s="10" t="s">
        <v>18</v>
      </c>
      <c r="C190" s="17">
        <f>C106</f>
        <v>43492.835425440564</v>
      </c>
      <c r="D190" s="17">
        <f>D106</f>
        <v>84109</v>
      </c>
      <c r="E190" s="17">
        <f>E106</f>
        <v>40616.164574559436</v>
      </c>
      <c r="F190" s="10">
        <f t="shared" si="6"/>
        <v>1</v>
      </c>
      <c r="G190" s="10"/>
      <c r="H190" s="25">
        <f t="shared" si="7"/>
        <v>84109</v>
      </c>
      <c r="I190" s="25">
        <f t="shared" si="8"/>
        <v>16206</v>
      </c>
      <c r="J190" s="11"/>
    </row>
    <row r="191" spans="1:10" ht="15" hidden="1" outlineLevel="1">
      <c r="A191" s="9" t="s">
        <v>73</v>
      </c>
      <c r="B191" s="10" t="s">
        <v>19</v>
      </c>
      <c r="C191" s="17">
        <f>C107</f>
        <v>53224.00012842701</v>
      </c>
      <c r="D191" s="17">
        <f>D107</f>
        <v>47880</v>
      </c>
      <c r="E191" s="17">
        <f>E107</f>
        <v>-5344.000128427011</v>
      </c>
      <c r="F191" s="10">
        <f t="shared" si="6"/>
        <v>1</v>
      </c>
      <c r="G191" s="10"/>
      <c r="H191" s="25">
        <f t="shared" si="7"/>
        <v>47880</v>
      </c>
      <c r="I191" s="25">
        <f t="shared" si="8"/>
        <v>14715</v>
      </c>
      <c r="J191" s="11"/>
    </row>
    <row r="192" spans="1:10" ht="15" hidden="1" outlineLevel="1">
      <c r="A192" s="9" t="s">
        <v>73</v>
      </c>
      <c r="B192" s="10" t="s">
        <v>20</v>
      </c>
      <c r="C192" s="17">
        <f>C108</f>
        <v>7406.687962683719</v>
      </c>
      <c r="D192" s="17">
        <f>D108</f>
        <v>6795</v>
      </c>
      <c r="E192" s="17">
        <f>E108</f>
        <v>-611.687962683719</v>
      </c>
      <c r="F192" s="10">
        <f t="shared" si="6"/>
        <v>0</v>
      </c>
      <c r="G192" s="10"/>
      <c r="H192" s="25">
        <f t="shared" si="7"/>
        <v>6795</v>
      </c>
      <c r="I192" s="25">
        <f t="shared" si="8"/>
        <v>16142</v>
      </c>
      <c r="J192" s="11"/>
    </row>
    <row r="193" spans="1:10" ht="15" hidden="1" outlineLevel="1">
      <c r="A193" s="9" t="s">
        <v>73</v>
      </c>
      <c r="B193" s="10" t="s">
        <v>21</v>
      </c>
      <c r="C193" s="17">
        <f>C109</f>
        <v>10993.303251591</v>
      </c>
      <c r="D193" s="17">
        <f>D109</f>
        <v>12590</v>
      </c>
      <c r="E193" s="17">
        <f>E109</f>
        <v>1596.696748409</v>
      </c>
      <c r="F193" s="10">
        <f t="shared" si="6"/>
        <v>1</v>
      </c>
      <c r="G193" s="10"/>
      <c r="H193" s="25">
        <f t="shared" si="7"/>
        <v>12590</v>
      </c>
      <c r="I193" s="25">
        <f t="shared" si="8"/>
        <v>12090</v>
      </c>
      <c r="J193" s="11"/>
    </row>
    <row r="194" spans="1:10" ht="15" hidden="1" outlineLevel="1">
      <c r="A194" s="9" t="s">
        <v>73</v>
      </c>
      <c r="B194" s="10" t="s">
        <v>22</v>
      </c>
      <c r="C194" s="17">
        <f>C110</f>
        <v>36939.81208108576</v>
      </c>
      <c r="D194" s="17">
        <f>D110</f>
        <v>12384</v>
      </c>
      <c r="E194" s="17">
        <f>E110</f>
        <v>-24555.812081085758</v>
      </c>
      <c r="F194" s="10">
        <f t="shared" si="6"/>
        <v>1</v>
      </c>
      <c r="G194" s="10"/>
      <c r="H194" s="25">
        <f t="shared" si="7"/>
        <v>12384</v>
      </c>
      <c r="I194" s="25">
        <f t="shared" si="8"/>
        <v>9907</v>
      </c>
      <c r="J194" s="11"/>
    </row>
    <row r="195" spans="1:10" ht="15" hidden="1" outlineLevel="1">
      <c r="A195" s="9" t="s">
        <v>73</v>
      </c>
      <c r="B195" s="10" t="s">
        <v>23</v>
      </c>
      <c r="C195" s="17">
        <f>C111</f>
        <v>8262.494391882974</v>
      </c>
      <c r="D195" s="17">
        <f>D111</f>
        <v>14573</v>
      </c>
      <c r="E195" s="17">
        <f>E111</f>
        <v>6310.505608117026</v>
      </c>
      <c r="F195" s="10">
        <f t="shared" si="6"/>
        <v>1</v>
      </c>
      <c r="G195" s="10"/>
      <c r="H195" s="25">
        <f t="shared" si="7"/>
        <v>14573</v>
      </c>
      <c r="I195" s="25">
        <f t="shared" si="8"/>
        <v>10369</v>
      </c>
      <c r="J195" s="11"/>
    </row>
    <row r="196" spans="1:10" ht="15" hidden="1" outlineLevel="1">
      <c r="A196" s="9" t="s">
        <v>73</v>
      </c>
      <c r="B196" s="10" t="s">
        <v>24</v>
      </c>
      <c r="C196" s="17">
        <f>C112</f>
        <v>35415.148714371455</v>
      </c>
      <c r="D196" s="17">
        <f>D112</f>
        <v>11339</v>
      </c>
      <c r="E196" s="17">
        <f>E112</f>
        <v>-24076.148714371455</v>
      </c>
      <c r="F196" s="10">
        <f t="shared" si="6"/>
        <v>1</v>
      </c>
      <c r="G196" s="10"/>
      <c r="H196" s="25">
        <f t="shared" si="7"/>
        <v>11339</v>
      </c>
      <c r="I196" s="25">
        <f t="shared" si="8"/>
        <v>10249</v>
      </c>
      <c r="J196" s="11"/>
    </row>
    <row r="197" spans="1:10" ht="15" hidden="1" outlineLevel="1">
      <c r="A197" s="9" t="s">
        <v>73</v>
      </c>
      <c r="B197" s="10" t="s">
        <v>25</v>
      </c>
      <c r="C197" s="17">
        <f>C113</f>
        <v>5644.589562341027</v>
      </c>
      <c r="D197" s="17">
        <f>D113</f>
        <v>9224</v>
      </c>
      <c r="E197" s="17">
        <f>E113</f>
        <v>3579.410437658973</v>
      </c>
      <c r="F197" s="10">
        <f t="shared" si="6"/>
        <v>0</v>
      </c>
      <c r="G197" s="10"/>
      <c r="H197" s="25">
        <f t="shared" si="7"/>
        <v>9224</v>
      </c>
      <c r="I197" s="25">
        <f t="shared" si="8"/>
        <v>9823</v>
      </c>
      <c r="J197" s="11"/>
    </row>
    <row r="198" spans="1:10" ht="15" hidden="1" outlineLevel="1">
      <c r="A198" s="9" t="s">
        <v>73</v>
      </c>
      <c r="B198" s="10" t="s">
        <v>26</v>
      </c>
      <c r="C198" s="17">
        <f>C114</f>
        <v>9843.150814208091</v>
      </c>
      <c r="D198" s="17">
        <f>D114</f>
        <v>11648</v>
      </c>
      <c r="E198" s="17">
        <f>E114</f>
        <v>1804.849185791909</v>
      </c>
      <c r="F198" s="10">
        <f t="shared" si="6"/>
        <v>1</v>
      </c>
      <c r="G198" s="10"/>
      <c r="H198" s="25">
        <f t="shared" si="7"/>
        <v>11648</v>
      </c>
      <c r="I198" s="25">
        <f t="shared" si="8"/>
        <v>11134</v>
      </c>
      <c r="J198" s="11"/>
    </row>
    <row r="199" spans="1:10" ht="15" hidden="1" outlineLevel="1">
      <c r="A199" s="9" t="s">
        <v>73</v>
      </c>
      <c r="B199" s="10" t="s">
        <v>27</v>
      </c>
      <c r="C199" s="17">
        <f>C115</f>
        <v>7466.352694072298</v>
      </c>
      <c r="D199" s="17">
        <f>D115</f>
        <v>12580</v>
      </c>
      <c r="E199" s="17">
        <f>E115</f>
        <v>5113.647305927702</v>
      </c>
      <c r="F199" s="10">
        <f t="shared" si="6"/>
        <v>1</v>
      </c>
      <c r="G199" s="10"/>
      <c r="H199" s="25">
        <f t="shared" si="7"/>
        <v>12580</v>
      </c>
      <c r="I199" s="25">
        <f t="shared" si="8"/>
        <v>7875</v>
      </c>
      <c r="J199" s="11"/>
    </row>
    <row r="200" spans="1:10" ht="15" hidden="1" outlineLevel="1">
      <c r="A200" s="9" t="s">
        <v>73</v>
      </c>
      <c r="B200" s="10" t="s">
        <v>28</v>
      </c>
      <c r="C200" s="17">
        <f>C116</f>
        <v>41542.563641487744</v>
      </c>
      <c r="D200" s="17">
        <f>D116</f>
        <v>13874</v>
      </c>
      <c r="E200" s="17">
        <f>E116</f>
        <v>-27668.563641487744</v>
      </c>
      <c r="F200" s="10">
        <f t="shared" si="6"/>
        <v>1</v>
      </c>
      <c r="G200" s="10"/>
      <c r="H200" s="25">
        <f t="shared" si="7"/>
        <v>13874</v>
      </c>
      <c r="I200" s="25">
        <f t="shared" si="8"/>
        <v>10162</v>
      </c>
      <c r="J200" s="11"/>
    </row>
    <row r="201" spans="1:10" ht="15" hidden="1" outlineLevel="1">
      <c r="A201" s="9" t="s">
        <v>73</v>
      </c>
      <c r="B201" s="10" t="s">
        <v>29</v>
      </c>
      <c r="C201" s="17">
        <f>C117</f>
        <v>13647.924838910534</v>
      </c>
      <c r="D201" s="17">
        <f>D117</f>
        <v>12420</v>
      </c>
      <c r="E201" s="17">
        <f>E117</f>
        <v>-1227.9248389105342</v>
      </c>
      <c r="F201" s="10">
        <f t="shared" si="6"/>
        <v>1</v>
      </c>
      <c r="G201" s="10"/>
      <c r="H201" s="25">
        <f t="shared" si="7"/>
        <v>12420</v>
      </c>
      <c r="I201" s="25">
        <f t="shared" si="8"/>
        <v>9004</v>
      </c>
      <c r="J201" s="11"/>
    </row>
    <row r="202" spans="1:10" ht="15" hidden="1" outlineLevel="1">
      <c r="A202" s="9" t="s">
        <v>73</v>
      </c>
      <c r="B202" s="10" t="s">
        <v>30</v>
      </c>
      <c r="C202" s="17">
        <f>C118</f>
        <v>7440.9569366094665</v>
      </c>
      <c r="D202" s="17">
        <f>D118</f>
        <v>10332</v>
      </c>
      <c r="E202" s="17">
        <f>E118</f>
        <v>2891.0430633905335</v>
      </c>
      <c r="F202" s="10">
        <f t="shared" si="6"/>
        <v>0</v>
      </c>
      <c r="G202" s="10"/>
      <c r="H202" s="25">
        <f t="shared" si="7"/>
        <v>10332</v>
      </c>
      <c r="I202" s="25">
        <f t="shared" si="8"/>
        <v>12143</v>
      </c>
      <c r="J202" s="11"/>
    </row>
    <row r="203" spans="1:10" ht="15" hidden="1" outlineLevel="1">
      <c r="A203" s="9" t="s">
        <v>73</v>
      </c>
      <c r="B203" s="10" t="s">
        <v>31</v>
      </c>
      <c r="C203" s="17">
        <f>C119</f>
        <v>6931.205949463968</v>
      </c>
      <c r="D203" s="17">
        <f>D119</f>
        <v>13604</v>
      </c>
      <c r="E203" s="17">
        <f>E119</f>
        <v>6672.794050536032</v>
      </c>
      <c r="F203" s="10">
        <f t="shared" si="6"/>
        <v>1</v>
      </c>
      <c r="G203" s="10"/>
      <c r="H203" s="25">
        <f t="shared" si="7"/>
        <v>13604</v>
      </c>
      <c r="I203" s="25">
        <f t="shared" si="8"/>
        <v>10206</v>
      </c>
      <c r="J203" s="11"/>
    </row>
    <row r="204" spans="1:10" ht="15" hidden="1" outlineLevel="1">
      <c r="A204" s="9" t="s">
        <v>73</v>
      </c>
      <c r="B204" s="10" t="s">
        <v>32</v>
      </c>
      <c r="C204" s="17">
        <f>C120</f>
        <v>7350.388934091418</v>
      </c>
      <c r="D204" s="17">
        <f>D120</f>
        <v>12011</v>
      </c>
      <c r="E204" s="17">
        <f>E120</f>
        <v>4660.611065908582</v>
      </c>
      <c r="F204" s="10">
        <f t="shared" si="6"/>
        <v>1</v>
      </c>
      <c r="G204" s="10"/>
      <c r="H204" s="25">
        <f t="shared" si="7"/>
        <v>12011</v>
      </c>
      <c r="I204" s="25">
        <f t="shared" si="8"/>
        <v>11066</v>
      </c>
      <c r="J204" s="11"/>
    </row>
    <row r="205" spans="1:10" ht="15" hidden="1" outlineLevel="1">
      <c r="A205" s="9" t="s">
        <v>73</v>
      </c>
      <c r="B205" s="10" t="s">
        <v>33</v>
      </c>
      <c r="C205" s="17">
        <f>C121</f>
        <v>12969.276765988137</v>
      </c>
      <c r="D205" s="17">
        <f>D121</f>
        <v>11425</v>
      </c>
      <c r="E205" s="17">
        <f>E121</f>
        <v>-1544.2767659881374</v>
      </c>
      <c r="F205" s="10">
        <f t="shared" si="6"/>
        <v>1</v>
      </c>
      <c r="G205" s="10"/>
      <c r="H205" s="25">
        <f t="shared" si="7"/>
        <v>11425</v>
      </c>
      <c r="I205" s="25">
        <f t="shared" si="8"/>
        <v>12803</v>
      </c>
      <c r="J205" s="11"/>
    </row>
    <row r="206" spans="1:10" ht="15" hidden="1" outlineLevel="1">
      <c r="A206" s="9" t="s">
        <v>73</v>
      </c>
      <c r="B206" s="10" t="s">
        <v>34</v>
      </c>
      <c r="C206" s="17">
        <f>C122</f>
        <v>7048.699574352246</v>
      </c>
      <c r="D206" s="17">
        <f>D122</f>
        <v>12121</v>
      </c>
      <c r="E206" s="17">
        <f>E122</f>
        <v>5072.300425647754</v>
      </c>
      <c r="F206" s="10">
        <f t="shared" si="6"/>
        <v>1</v>
      </c>
      <c r="G206" s="10"/>
      <c r="H206" s="25">
        <f t="shared" si="7"/>
        <v>12121</v>
      </c>
      <c r="I206" s="25">
        <f t="shared" si="8"/>
        <v>9672</v>
      </c>
      <c r="J206" s="11"/>
    </row>
    <row r="207" spans="1:10" ht="15" hidden="1" outlineLevel="1">
      <c r="A207" s="9" t="s">
        <v>73</v>
      </c>
      <c r="B207" s="10" t="s">
        <v>35</v>
      </c>
      <c r="C207" s="17">
        <f>C123</f>
        <v>10450.201209464194</v>
      </c>
      <c r="D207" s="17">
        <f>D123</f>
        <v>13087</v>
      </c>
      <c r="E207" s="17">
        <f>E123</f>
        <v>2636.798790535806</v>
      </c>
      <c r="F207" s="10">
        <f t="shared" si="6"/>
        <v>1</v>
      </c>
      <c r="G207" s="10"/>
      <c r="H207" s="25">
        <f t="shared" si="7"/>
        <v>13087</v>
      </c>
      <c r="I207" s="25">
        <f t="shared" si="8"/>
        <v>9396</v>
      </c>
      <c r="J207" s="11"/>
    </row>
    <row r="208" spans="1:10" ht="15" hidden="1" outlineLevel="1">
      <c r="A208" s="9" t="s">
        <v>73</v>
      </c>
      <c r="B208" s="10" t="s">
        <v>36</v>
      </c>
      <c r="C208" s="17">
        <f>C124</f>
        <v>12462.891481638915</v>
      </c>
      <c r="D208" s="17">
        <f>D124</f>
        <v>12710</v>
      </c>
      <c r="E208" s="17">
        <f>E124</f>
        <v>247.10851836108486</v>
      </c>
      <c r="F208" s="10">
        <f t="shared" si="6"/>
        <v>1</v>
      </c>
      <c r="G208" s="10"/>
      <c r="H208" s="25">
        <f t="shared" si="7"/>
        <v>12710</v>
      </c>
      <c r="I208" s="25">
        <f t="shared" si="8"/>
        <v>7962</v>
      </c>
      <c r="J208" s="11"/>
    </row>
    <row r="209" spans="1:10" ht="15" hidden="1" outlineLevel="1">
      <c r="A209" s="9" t="s">
        <v>74</v>
      </c>
      <c r="B209" s="10" t="s">
        <v>37</v>
      </c>
      <c r="C209" s="17">
        <f>C125</f>
        <v>11649.921269846845</v>
      </c>
      <c r="D209" s="17">
        <f>D125</f>
        <v>19470</v>
      </c>
      <c r="E209" s="17">
        <f>E125</f>
        <v>7820.0787301531545</v>
      </c>
      <c r="F209" s="10">
        <f t="shared" si="6"/>
        <v>1</v>
      </c>
      <c r="G209" s="10"/>
      <c r="H209" s="10"/>
      <c r="I209" s="10"/>
      <c r="J209" s="11"/>
    </row>
    <row r="210" spans="1:10" ht="15" hidden="1" outlineLevel="1">
      <c r="A210" s="9" t="s">
        <v>74</v>
      </c>
      <c r="B210" s="10" t="s">
        <v>38</v>
      </c>
      <c r="C210" s="17">
        <f>C126</f>
        <v>4003.350489682892</v>
      </c>
      <c r="D210" s="17">
        <f>D126</f>
        <v>6542</v>
      </c>
      <c r="E210" s="17">
        <f>E126</f>
        <v>2538.649510317108</v>
      </c>
      <c r="F210" s="10">
        <f t="shared" si="6"/>
        <v>0</v>
      </c>
      <c r="G210" s="10"/>
      <c r="H210" s="10"/>
      <c r="I210" s="10"/>
      <c r="J210" s="11"/>
    </row>
    <row r="211" spans="1:10" ht="15" hidden="1" outlineLevel="1">
      <c r="A211" s="9" t="s">
        <v>74</v>
      </c>
      <c r="B211" s="10" t="s">
        <v>39</v>
      </c>
      <c r="C211" s="17">
        <f>C127</f>
        <v>12619.8556211381</v>
      </c>
      <c r="D211" s="17">
        <f>D127</f>
        <v>38097</v>
      </c>
      <c r="E211" s="17">
        <f>E127</f>
        <v>25477.1443788619</v>
      </c>
      <c r="F211" s="10">
        <f t="shared" si="6"/>
        <v>1</v>
      </c>
      <c r="G211" s="10"/>
      <c r="H211" s="10"/>
      <c r="I211" s="10"/>
      <c r="J211" s="11"/>
    </row>
    <row r="212" spans="1:10" ht="15" hidden="1" outlineLevel="1">
      <c r="A212" s="9" t="s">
        <v>74</v>
      </c>
      <c r="B212" s="10" t="s">
        <v>40</v>
      </c>
      <c r="C212" s="17">
        <f>C128</f>
        <v>3400.2777431860272</v>
      </c>
      <c r="D212" s="17">
        <f>D128</f>
        <v>5725</v>
      </c>
      <c r="E212" s="17">
        <f>E128</f>
        <v>2324.7222568139728</v>
      </c>
      <c r="F212" s="10">
        <f t="shared" si="6"/>
        <v>0</v>
      </c>
      <c r="G212" s="10"/>
      <c r="H212" s="10"/>
      <c r="I212" s="10"/>
      <c r="J212" s="11"/>
    </row>
    <row r="213" spans="1:10" ht="15" hidden="1" outlineLevel="1">
      <c r="A213" s="9" t="s">
        <v>74</v>
      </c>
      <c r="B213" s="10" t="s">
        <v>41</v>
      </c>
      <c r="C213" s="17">
        <f>C129</f>
        <v>3640.772506629221</v>
      </c>
      <c r="D213" s="17">
        <f>D129</f>
        <v>5950</v>
      </c>
      <c r="E213" s="17">
        <f>E129</f>
        <v>2309.227493370779</v>
      </c>
      <c r="F213" s="10">
        <f t="shared" si="6"/>
        <v>0</v>
      </c>
      <c r="G213" s="10"/>
      <c r="H213" s="10"/>
      <c r="I213" s="10"/>
      <c r="J213" s="11"/>
    </row>
    <row r="214" spans="1:10" ht="15" hidden="1" outlineLevel="1">
      <c r="A214" s="9" t="s">
        <v>74</v>
      </c>
      <c r="B214" s="10" t="s">
        <v>42</v>
      </c>
      <c r="C214" s="17">
        <f>C130</f>
        <v>37672.61737173009</v>
      </c>
      <c r="D214" s="17">
        <f>D130</f>
        <v>18044</v>
      </c>
      <c r="E214" s="17">
        <f>E130</f>
        <v>-19628.61737173009</v>
      </c>
      <c r="F214" s="10">
        <f t="shared" si="6"/>
        <v>1</v>
      </c>
      <c r="G214" s="10"/>
      <c r="H214" s="10"/>
      <c r="I214" s="10"/>
      <c r="J214" s="11"/>
    </row>
    <row r="215" spans="1:10" ht="15" hidden="1" outlineLevel="1">
      <c r="A215" s="9" t="s">
        <v>74</v>
      </c>
      <c r="B215" s="10" t="s">
        <v>43</v>
      </c>
      <c r="C215" s="17">
        <f>C131</f>
        <v>12984.575415062129</v>
      </c>
      <c r="D215" s="17">
        <f>D131</f>
        <v>5248</v>
      </c>
      <c r="E215" s="17">
        <f>E131</f>
        <v>-7736.575415062129</v>
      </c>
      <c r="F215" s="10">
        <f t="shared" si="6"/>
        <v>0</v>
      </c>
      <c r="G215" s="10"/>
      <c r="H215" s="10"/>
      <c r="I215" s="10"/>
      <c r="J215" s="11"/>
    </row>
    <row r="216" spans="1:10" ht="15" hidden="1" outlineLevel="1">
      <c r="A216" s="9" t="s">
        <v>74</v>
      </c>
      <c r="B216" s="10" t="s">
        <v>44</v>
      </c>
      <c r="C216" s="17">
        <f>C132</f>
        <v>12491.652941898023</v>
      </c>
      <c r="D216" s="17">
        <f>D132</f>
        <v>10787</v>
      </c>
      <c r="E216" s="17">
        <f>E132</f>
        <v>-1704.6529418980226</v>
      </c>
      <c r="F216" s="10">
        <f t="shared" si="6"/>
        <v>1</v>
      </c>
      <c r="G216" s="10"/>
      <c r="H216" s="10"/>
      <c r="I216" s="10"/>
      <c r="J216" s="11"/>
    </row>
    <row r="217" spans="1:10" ht="15" hidden="1" outlineLevel="1">
      <c r="A217" s="9" t="s">
        <v>74</v>
      </c>
      <c r="B217" s="10" t="s">
        <v>45</v>
      </c>
      <c r="C217" s="17">
        <f>C133</f>
        <v>3530.316260314981</v>
      </c>
      <c r="D217" s="17">
        <f>D133</f>
        <v>5272</v>
      </c>
      <c r="E217" s="17">
        <f>E133</f>
        <v>1741.6837396850192</v>
      </c>
      <c r="F217" s="10">
        <f t="shared" si="6"/>
        <v>0</v>
      </c>
      <c r="G217" s="10"/>
      <c r="H217" s="10"/>
      <c r="I217" s="10"/>
      <c r="J217" s="11"/>
    </row>
    <row r="218" spans="1:10" ht="15" hidden="1" outlineLevel="1">
      <c r="A218" s="9" t="s">
        <v>74</v>
      </c>
      <c r="B218" s="10" t="s">
        <v>46</v>
      </c>
      <c r="C218" s="17">
        <f>C134</f>
        <v>12763.66292243365</v>
      </c>
      <c r="D218" s="17">
        <f>D134</f>
        <v>3300</v>
      </c>
      <c r="E218" s="17">
        <f>E134</f>
        <v>-9463.66292243365</v>
      </c>
      <c r="F218" s="10">
        <f t="shared" si="6"/>
        <v>0</v>
      </c>
      <c r="G218" s="10"/>
      <c r="H218" s="10"/>
      <c r="I218" s="10"/>
      <c r="J218" s="11"/>
    </row>
    <row r="219" spans="1:10" ht="15" hidden="1" outlineLevel="1">
      <c r="A219" s="9" t="s">
        <v>74</v>
      </c>
      <c r="B219" s="10" t="s">
        <v>47</v>
      </c>
      <c r="C219" s="17">
        <f>C135</f>
        <v>6091.310115301668</v>
      </c>
      <c r="D219" s="17">
        <f>D135</f>
        <v>6689</v>
      </c>
      <c r="E219" s="17">
        <f>E135</f>
        <v>597.6898846983322</v>
      </c>
      <c r="F219" s="10">
        <f t="shared" si="6"/>
        <v>0</v>
      </c>
      <c r="G219" s="10"/>
      <c r="H219" s="10"/>
      <c r="I219" s="10"/>
      <c r="J219" s="11"/>
    </row>
    <row r="220" spans="1:10" ht="15" hidden="1" outlineLevel="1">
      <c r="A220" s="9" t="s">
        <v>74</v>
      </c>
      <c r="B220" s="10" t="s">
        <v>48</v>
      </c>
      <c r="C220" s="17">
        <f>C136</f>
        <v>2591.5911531346756</v>
      </c>
      <c r="D220" s="17">
        <f>D136</f>
        <v>2671</v>
      </c>
      <c r="E220" s="17">
        <f>E136</f>
        <v>79.40884686532445</v>
      </c>
      <c r="F220" s="10">
        <f t="shared" si="6"/>
        <v>0</v>
      </c>
      <c r="G220" s="10"/>
      <c r="H220" s="10"/>
      <c r="I220" s="10"/>
      <c r="J220" s="11"/>
    </row>
    <row r="221" spans="1:10" ht="15" hidden="1" outlineLevel="1">
      <c r="A221" s="9" t="s">
        <v>74</v>
      </c>
      <c r="B221" s="10" t="s">
        <v>49</v>
      </c>
      <c r="C221" s="17">
        <f>C137</f>
        <v>38000.00846191356</v>
      </c>
      <c r="D221" s="17">
        <f>D137</f>
        <v>10218</v>
      </c>
      <c r="E221" s="17">
        <f>E137</f>
        <v>-27782.00846191356</v>
      </c>
      <c r="F221" s="10">
        <f t="shared" si="6"/>
        <v>0</v>
      </c>
      <c r="G221" s="10"/>
      <c r="H221" s="10"/>
      <c r="I221" s="10"/>
      <c r="J221" s="11"/>
    </row>
    <row r="222" spans="1:10" ht="15" hidden="1" outlineLevel="1">
      <c r="A222" s="9" t="s">
        <v>74</v>
      </c>
      <c r="B222" s="10" t="s">
        <v>50</v>
      </c>
      <c r="C222" s="17">
        <f>C138</f>
        <v>2024.3172454709584</v>
      </c>
      <c r="D222" s="17">
        <f>D138</f>
        <v>3308</v>
      </c>
      <c r="E222" s="17">
        <f>E138</f>
        <v>1283.6827545290416</v>
      </c>
      <c r="F222" s="10">
        <f t="shared" si="6"/>
        <v>0</v>
      </c>
      <c r="G222" s="10"/>
      <c r="H222" s="10"/>
      <c r="I222" s="10"/>
      <c r="J222" s="11"/>
    </row>
    <row r="223" spans="1:10" ht="15" hidden="1" outlineLevel="1">
      <c r="A223" s="9" t="s">
        <v>74</v>
      </c>
      <c r="B223" s="10" t="s">
        <v>51</v>
      </c>
      <c r="C223" s="17">
        <f>C139</f>
        <v>8403.853909326683</v>
      </c>
      <c r="D223" s="17">
        <f>D139</f>
        <v>5416</v>
      </c>
      <c r="E223" s="17">
        <f>E139</f>
        <v>-2987.8539093266827</v>
      </c>
      <c r="F223" s="10">
        <f t="shared" si="6"/>
        <v>0</v>
      </c>
      <c r="G223" s="10"/>
      <c r="H223" s="10"/>
      <c r="I223" s="10"/>
      <c r="J223" s="11"/>
    </row>
    <row r="224" spans="1:10" ht="15" hidden="1" outlineLevel="1">
      <c r="A224" s="9" t="s">
        <v>74</v>
      </c>
      <c r="B224" s="10" t="s">
        <v>52</v>
      </c>
      <c r="C224" s="17">
        <f>C140</f>
        <v>15166.162773013752</v>
      </c>
      <c r="D224" s="17">
        <f>D140</f>
        <v>16206</v>
      </c>
      <c r="E224" s="17">
        <f>E140</f>
        <v>1039.8372269862484</v>
      </c>
      <c r="F224" s="10">
        <f t="shared" si="6"/>
        <v>1</v>
      </c>
      <c r="G224" s="10"/>
      <c r="H224" s="10"/>
      <c r="I224" s="10"/>
      <c r="J224" s="11"/>
    </row>
    <row r="225" spans="1:10" ht="15" hidden="1" outlineLevel="1">
      <c r="A225" s="9" t="s">
        <v>74</v>
      </c>
      <c r="B225" s="10" t="s">
        <v>53</v>
      </c>
      <c r="C225" s="17">
        <f>C141</f>
        <v>6590.046075113891</v>
      </c>
      <c r="D225" s="17">
        <f>D141</f>
        <v>14715</v>
      </c>
      <c r="E225" s="17">
        <f>E141</f>
        <v>8124.953924886109</v>
      </c>
      <c r="F225" s="10">
        <f t="shared" si="6"/>
        <v>1</v>
      </c>
      <c r="G225" s="10"/>
      <c r="H225" s="10"/>
      <c r="I225" s="10"/>
      <c r="J225" s="11"/>
    </row>
    <row r="226" spans="1:10" ht="15" hidden="1" outlineLevel="1">
      <c r="A226" s="9" t="s">
        <v>74</v>
      </c>
      <c r="B226" s="10" t="s">
        <v>54</v>
      </c>
      <c r="C226" s="17">
        <f>C142</f>
        <v>41655.7736446353</v>
      </c>
      <c r="D226" s="17">
        <f>D142</f>
        <v>16142</v>
      </c>
      <c r="E226" s="17">
        <f>E142</f>
        <v>-25513.7736446353</v>
      </c>
      <c r="F226" s="10">
        <f t="shared" si="6"/>
        <v>1</v>
      </c>
      <c r="G226" s="10"/>
      <c r="H226" s="10"/>
      <c r="I226" s="10"/>
      <c r="J226" s="11"/>
    </row>
    <row r="227" spans="1:10" ht="15" hidden="1" outlineLevel="1">
      <c r="A227" s="9" t="s">
        <v>74</v>
      </c>
      <c r="B227" s="10" t="s">
        <v>55</v>
      </c>
      <c r="C227" s="17">
        <f>C143</f>
        <v>14998.183606181292</v>
      </c>
      <c r="D227" s="17">
        <f>D143</f>
        <v>12090</v>
      </c>
      <c r="E227" s="17">
        <f>E143</f>
        <v>-2908.183606181292</v>
      </c>
      <c r="F227" s="10">
        <f t="shared" si="6"/>
        <v>1</v>
      </c>
      <c r="G227" s="10"/>
      <c r="H227" s="10"/>
      <c r="I227" s="10"/>
      <c r="J227" s="11"/>
    </row>
    <row r="228" spans="1:10" ht="15" hidden="1" outlineLevel="1">
      <c r="A228" s="9" t="s">
        <v>74</v>
      </c>
      <c r="B228" s="10" t="s">
        <v>56</v>
      </c>
      <c r="C228" s="17">
        <f>C144</f>
        <v>5421.841231823668</v>
      </c>
      <c r="D228" s="17">
        <f>D144</f>
        <v>9907</v>
      </c>
      <c r="E228" s="17">
        <f>E144</f>
        <v>4485.158768176332</v>
      </c>
      <c r="F228" s="10">
        <f t="shared" si="6"/>
        <v>0</v>
      </c>
      <c r="G228" s="10"/>
      <c r="H228" s="10"/>
      <c r="I228" s="10"/>
      <c r="J228" s="11"/>
    </row>
    <row r="229" spans="1:10" ht="15" hidden="1" outlineLevel="1">
      <c r="A229" s="9" t="s">
        <v>74</v>
      </c>
      <c r="B229" s="10" t="s">
        <v>57</v>
      </c>
      <c r="C229" s="17">
        <f>C145</f>
        <v>5845.613811173316</v>
      </c>
      <c r="D229" s="17">
        <f>D145</f>
        <v>10369</v>
      </c>
      <c r="E229" s="17">
        <f>E145</f>
        <v>4523.386188826684</v>
      </c>
      <c r="F229" s="10">
        <f t="shared" si="6"/>
        <v>0</v>
      </c>
      <c r="G229" s="10"/>
      <c r="H229" s="10"/>
      <c r="I229" s="10"/>
      <c r="J229" s="11"/>
    </row>
    <row r="230" spans="1:10" ht="15" hidden="1" outlineLevel="1">
      <c r="A230" s="9" t="s">
        <v>74</v>
      </c>
      <c r="B230" s="10" t="s">
        <v>58</v>
      </c>
      <c r="C230" s="17">
        <f>C146</f>
        <v>12412.099966713253</v>
      </c>
      <c r="D230" s="17">
        <f>D146</f>
        <v>10249</v>
      </c>
      <c r="E230" s="17">
        <f>E146</f>
        <v>-2163.099966713253</v>
      </c>
      <c r="F230" s="10">
        <f t="shared" si="6"/>
        <v>0</v>
      </c>
      <c r="G230" s="10"/>
      <c r="H230" s="10"/>
      <c r="I230" s="10"/>
      <c r="J230" s="11"/>
    </row>
    <row r="231" spans="1:10" ht="15" hidden="1" outlineLevel="1">
      <c r="A231" s="9" t="s">
        <v>74</v>
      </c>
      <c r="B231" s="10" t="s">
        <v>59</v>
      </c>
      <c r="C231" s="17">
        <f>C147</f>
        <v>34630.32801687553</v>
      </c>
      <c r="D231" s="17">
        <f>D147</f>
        <v>9823</v>
      </c>
      <c r="E231" s="17">
        <f>E147</f>
        <v>-24807.32801687553</v>
      </c>
      <c r="F231" s="10">
        <f t="shared" si="6"/>
        <v>0</v>
      </c>
      <c r="G231" s="10"/>
      <c r="H231" s="10"/>
      <c r="I231" s="10"/>
      <c r="J231" s="11"/>
    </row>
    <row r="232" spans="1:10" ht="15" hidden="1" outlineLevel="1">
      <c r="A232" s="9" t="s">
        <v>74</v>
      </c>
      <c r="B232" s="10" t="s">
        <v>60</v>
      </c>
      <c r="C232" s="17">
        <f>C148</f>
        <v>5610.014615433801</v>
      </c>
      <c r="D232" s="17">
        <f>D148</f>
        <v>11134</v>
      </c>
      <c r="E232" s="17">
        <f>E148</f>
        <v>5523.985384566199</v>
      </c>
      <c r="F232" s="10">
        <f t="shared" si="6"/>
        <v>1</v>
      </c>
      <c r="G232" s="10"/>
      <c r="H232" s="10"/>
      <c r="I232" s="10"/>
      <c r="J232" s="11"/>
    </row>
    <row r="233" spans="1:10" ht="15" hidden="1" outlineLevel="1">
      <c r="A233" s="9" t="s">
        <v>74</v>
      </c>
      <c r="B233" s="10" t="s">
        <v>61</v>
      </c>
      <c r="C233" s="17">
        <f>C149</f>
        <v>8962.866546490444</v>
      </c>
      <c r="D233" s="17">
        <f>D149</f>
        <v>7875</v>
      </c>
      <c r="E233" s="17">
        <f>E149</f>
        <v>-1087.8665464904443</v>
      </c>
      <c r="F233" s="10">
        <f t="shared" si="6"/>
        <v>0</v>
      </c>
      <c r="G233" s="10"/>
      <c r="H233" s="10"/>
      <c r="I233" s="10"/>
      <c r="J233" s="11"/>
    </row>
    <row r="234" spans="1:10" ht="15" hidden="1" outlineLevel="1">
      <c r="A234" s="9" t="s">
        <v>74</v>
      </c>
      <c r="B234" s="10" t="s">
        <v>62</v>
      </c>
      <c r="C234" s="17">
        <f>C150</f>
        <v>14009.278930038285</v>
      </c>
      <c r="D234" s="17">
        <f>D150</f>
        <v>10162</v>
      </c>
      <c r="E234" s="17">
        <f>E150</f>
        <v>-3847.2789300382847</v>
      </c>
      <c r="F234" s="10">
        <f t="shared" si="6"/>
        <v>0</v>
      </c>
      <c r="G234" s="10"/>
      <c r="H234" s="10"/>
      <c r="I234" s="10"/>
      <c r="J234" s="11"/>
    </row>
    <row r="235" spans="1:10" ht="15" hidden="1" outlineLevel="1">
      <c r="A235" s="9" t="s">
        <v>74</v>
      </c>
      <c r="B235" s="10" t="s">
        <v>63</v>
      </c>
      <c r="C235" s="17">
        <f>C151</f>
        <v>5060.487140695915</v>
      </c>
      <c r="D235" s="17">
        <f>D151</f>
        <v>9004</v>
      </c>
      <c r="E235" s="17">
        <f>E151</f>
        <v>3943.5128593040854</v>
      </c>
      <c r="F235" s="10">
        <f t="shared" si="6"/>
        <v>0</v>
      </c>
      <c r="G235" s="10"/>
      <c r="H235" s="10"/>
      <c r="I235" s="10"/>
      <c r="J235" s="11"/>
    </row>
    <row r="236" spans="1:10" ht="15" hidden="1" outlineLevel="1">
      <c r="A236" s="9" t="s">
        <v>74</v>
      </c>
      <c r="B236" s="10" t="s">
        <v>64</v>
      </c>
      <c r="C236" s="17">
        <f>C152</f>
        <v>6417.171340577753</v>
      </c>
      <c r="D236" s="17">
        <f>D152</f>
        <v>12143</v>
      </c>
      <c r="E236" s="17">
        <f>E152</f>
        <v>5725.828659422247</v>
      </c>
      <c r="F236" s="10">
        <f t="shared" si="6"/>
        <v>1</v>
      </c>
      <c r="G236" s="10"/>
      <c r="H236" s="10"/>
      <c r="I236" s="10"/>
      <c r="J236" s="11"/>
    </row>
    <row r="237" spans="1:10" ht="15" hidden="1" outlineLevel="1">
      <c r="A237" s="9" t="s">
        <v>74</v>
      </c>
      <c r="B237" s="10" t="s">
        <v>65</v>
      </c>
      <c r="C237" s="17">
        <f>C153</f>
        <v>6833.9065413533635</v>
      </c>
      <c r="D237" s="17">
        <f>D153</f>
        <v>10206</v>
      </c>
      <c r="E237" s="17">
        <f>E153</f>
        <v>3372.0934586466365</v>
      </c>
      <c r="F237" s="10">
        <f t="shared" si="6"/>
        <v>0</v>
      </c>
      <c r="G237" s="10"/>
      <c r="H237" s="10"/>
      <c r="I237" s="10"/>
      <c r="J237" s="11"/>
    </row>
    <row r="238" spans="1:10" ht="15" hidden="1" outlineLevel="1">
      <c r="A238" s="9" t="s">
        <v>74</v>
      </c>
      <c r="B238" s="10" t="s">
        <v>66</v>
      </c>
      <c r="C238" s="17">
        <f>C154</f>
        <v>6644.815238798791</v>
      </c>
      <c r="D238" s="17">
        <f>D154</f>
        <v>11066</v>
      </c>
      <c r="E238" s="17">
        <f>E154</f>
        <v>4421.184761201209</v>
      </c>
      <c r="F238" s="10">
        <f t="shared" si="6"/>
        <v>1</v>
      </c>
      <c r="G238" s="10"/>
      <c r="H238" s="10"/>
      <c r="I238" s="10"/>
      <c r="J238" s="11"/>
    </row>
    <row r="239" spans="1:10" ht="15" hidden="1" outlineLevel="1">
      <c r="A239" s="9" t="s">
        <v>74</v>
      </c>
      <c r="B239" s="10" t="s">
        <v>67</v>
      </c>
      <c r="C239" s="17">
        <f>C155</f>
        <v>7168.640983092364</v>
      </c>
      <c r="D239" s="17">
        <f>D155</f>
        <v>12803</v>
      </c>
      <c r="E239" s="17">
        <f>E155</f>
        <v>5634.359016907636</v>
      </c>
      <c r="F239" s="10">
        <f t="shared" si="6"/>
        <v>1</v>
      </c>
      <c r="G239" s="10"/>
      <c r="H239" s="10"/>
      <c r="I239" s="10"/>
      <c r="J239" s="11"/>
    </row>
    <row r="240" spans="1:10" ht="15" hidden="1" outlineLevel="1">
      <c r="A240" s="9" t="s">
        <v>74</v>
      </c>
      <c r="B240" s="10" t="s">
        <v>68</v>
      </c>
      <c r="C240" s="17">
        <f>C156</f>
        <v>8770.715514121073</v>
      </c>
      <c r="D240" s="17">
        <f>D156</f>
        <v>9672</v>
      </c>
      <c r="E240" s="17">
        <f>E156</f>
        <v>901.2844858789267</v>
      </c>
      <c r="F240" s="10">
        <f>IF(D240&gt;$D$173,1,0)</f>
        <v>0</v>
      </c>
      <c r="G240" s="10"/>
      <c r="H240" s="10"/>
      <c r="I240" s="10"/>
      <c r="J240" s="11"/>
    </row>
    <row r="241" spans="1:10" ht="15" hidden="1" outlineLevel="1">
      <c r="A241" s="9" t="s">
        <v>74</v>
      </c>
      <c r="B241" s="10" t="s">
        <v>69</v>
      </c>
      <c r="C241" s="17">
        <f>C157</f>
        <v>5714.045429136963</v>
      </c>
      <c r="D241" s="17">
        <f>D157</f>
        <v>9396</v>
      </c>
      <c r="E241" s="17">
        <f>E157</f>
        <v>3681.9545708630367</v>
      </c>
      <c r="F241" s="10">
        <f>IF(D241&gt;$D$173,1,0)</f>
        <v>0</v>
      </c>
      <c r="G241" s="10"/>
      <c r="H241" s="10"/>
      <c r="I241" s="10"/>
      <c r="J241" s="11"/>
    </row>
    <row r="242" spans="1:10" ht="15" hidden="1" outlineLevel="1">
      <c r="A242" s="9" t="s">
        <v>74</v>
      </c>
      <c r="B242" s="10" t="s">
        <v>70</v>
      </c>
      <c r="C242" s="17">
        <f>C158</f>
        <v>6260.819147041529</v>
      </c>
      <c r="D242" s="17">
        <f>D158</f>
        <v>7962</v>
      </c>
      <c r="E242" s="17">
        <f>E158</f>
        <v>1701.1808529584714</v>
      </c>
      <c r="F242" s="10">
        <f>IF(D242&gt;$D$173,1,0)</f>
        <v>0</v>
      </c>
      <c r="G242" s="10"/>
      <c r="H242" s="10"/>
      <c r="I242" s="10"/>
      <c r="J242" s="11"/>
    </row>
    <row r="243" spans="1:10" ht="15" collapsed="1">
      <c r="A243" s="9"/>
      <c r="B243" s="10"/>
      <c r="C243" s="10"/>
      <c r="D243" s="10"/>
      <c r="E243" s="10"/>
      <c r="F243" s="10"/>
      <c r="G243" s="10"/>
      <c r="H243" s="10"/>
      <c r="I243" s="10"/>
      <c r="J243" s="11"/>
    </row>
    <row r="244" spans="1:10" ht="15">
      <c r="A244" s="9"/>
      <c r="B244" s="10"/>
      <c r="C244" s="12">
        <f>SUM(C175:C242)</f>
        <v>1114994.0000000002</v>
      </c>
      <c r="D244" s="12">
        <f>SUM(D175:D242)</f>
        <v>1114994</v>
      </c>
      <c r="E244" s="12">
        <f>SUM(E175:E242)</f>
        <v>9.094947017729282E-12</v>
      </c>
      <c r="F244" s="12">
        <f>SUM(F175:F242)</f>
        <v>34</v>
      </c>
      <c r="G244" s="10" t="s">
        <v>77</v>
      </c>
      <c r="H244" s="10"/>
      <c r="I244" s="10"/>
      <c r="J244" s="11"/>
    </row>
    <row r="245" spans="1:10" ht="15">
      <c r="A245" s="9"/>
      <c r="B245" s="10"/>
      <c r="C245" s="10" t="s">
        <v>81</v>
      </c>
      <c r="D245" s="10" t="s">
        <v>80</v>
      </c>
      <c r="E245" s="10" t="s">
        <v>79</v>
      </c>
      <c r="F245" s="12">
        <f>68-F244</f>
        <v>34</v>
      </c>
      <c r="G245" s="10" t="s">
        <v>78</v>
      </c>
      <c r="H245" s="10"/>
      <c r="I245" s="10"/>
      <c r="J245" s="11"/>
    </row>
    <row r="246" spans="1:10" ht="15">
      <c r="A246" s="9"/>
      <c r="B246" s="10"/>
      <c r="C246" s="10"/>
      <c r="D246" s="10"/>
      <c r="E246" s="10"/>
      <c r="F246" s="10" t="s">
        <v>86</v>
      </c>
      <c r="G246" s="10"/>
      <c r="H246" s="10"/>
      <c r="I246" s="10"/>
      <c r="J246" s="11"/>
    </row>
    <row r="247" spans="1:10" ht="15">
      <c r="A247" s="9"/>
      <c r="B247" s="1" t="s">
        <v>73</v>
      </c>
      <c r="C247" s="4">
        <f>SUMIF($A$7:$A$74,$B247,$C$7:$C$74)</f>
        <v>724953.1060206202</v>
      </c>
      <c r="D247" s="1">
        <f>SUMIF($A$7:$A$74,$B247,$D$7:$D$74)</f>
        <v>757333</v>
      </c>
      <c r="E247" s="1">
        <f>SUMIF($A$7:$A$74,$B247,$E$7:$E$74)</f>
        <v>32379.89397937979</v>
      </c>
      <c r="F247" s="3">
        <f>SUMIF($A$7:$A$74,$B247,$F$175:$F$242)</f>
        <v>22</v>
      </c>
      <c r="G247" s="3">
        <f>34-F247</f>
        <v>12</v>
      </c>
      <c r="H247" s="1">
        <f>SUM(F247:G247)</f>
        <v>34</v>
      </c>
      <c r="I247" s="1" t="str">
        <f>B247</f>
        <v>sap=van</v>
      </c>
      <c r="J247" s="11"/>
    </row>
    <row r="248" spans="1:10" ht="15">
      <c r="A248" s="9"/>
      <c r="B248" s="1" t="s">
        <v>74</v>
      </c>
      <c r="C248" s="4">
        <f>SUMIF($A$7:$A$74,$B248,$C$7:$C$74)</f>
        <v>390040.89397937985</v>
      </c>
      <c r="D248" s="1">
        <f>SUMIF($A$7:$A$74,$B248,$D$7:$D$74)</f>
        <v>357661</v>
      </c>
      <c r="E248" s="1">
        <f>SUMIF($A$7:$A$74,$B248,$E$7:$E$74)</f>
        <v>-32379.893979379794</v>
      </c>
      <c r="F248" s="3">
        <f>SUMIF($A$7:$A$74,$B248,$F$175:$F$242)</f>
        <v>12</v>
      </c>
      <c r="G248" s="3">
        <f>34-F248</f>
        <v>22</v>
      </c>
      <c r="H248" s="1">
        <f>SUM(F248:G248)</f>
        <v>34</v>
      </c>
      <c r="I248" s="1" t="str">
        <f>B248</f>
        <v>sap=nincs</v>
      </c>
      <c r="J248" s="11"/>
    </row>
    <row r="249" spans="1:10" ht="15">
      <c r="A249" s="9"/>
      <c r="B249" s="1" t="s">
        <v>82</v>
      </c>
      <c r="C249" s="4">
        <f>SUM(C247:C248)</f>
        <v>1114994</v>
      </c>
      <c r="D249" s="1">
        <f>SUM(D247:D248)</f>
        <v>1114994</v>
      </c>
      <c r="E249" s="1">
        <f>SUM(E247:E248)</f>
        <v>0</v>
      </c>
      <c r="F249" s="2">
        <f>SUM(F247:F248)</f>
        <v>34</v>
      </c>
      <c r="G249" s="2">
        <f>SUM(G247:G248)</f>
        <v>34</v>
      </c>
      <c r="H249" s="6" t="s">
        <v>87</v>
      </c>
      <c r="I249" s="1"/>
      <c r="J249" s="11"/>
    </row>
    <row r="250" spans="1:10" ht="15">
      <c r="A250" s="9"/>
      <c r="B250" s="1"/>
      <c r="C250" s="1"/>
      <c r="D250" s="1"/>
      <c r="E250" s="1"/>
      <c r="F250" s="2" t="s">
        <v>83</v>
      </c>
      <c r="G250" s="2" t="s">
        <v>84</v>
      </c>
      <c r="H250" s="1" t="s">
        <v>89</v>
      </c>
      <c r="I250" s="6">
        <f>CHITEST(F247:G248,F252:G253)</f>
        <v>0.015293371790137721</v>
      </c>
      <c r="J250" s="11"/>
    </row>
    <row r="251" spans="1:10" ht="15">
      <c r="A251" s="9"/>
      <c r="B251" s="10"/>
      <c r="C251" s="10"/>
      <c r="D251" s="10"/>
      <c r="E251" s="10"/>
      <c r="F251" s="10" t="s">
        <v>85</v>
      </c>
      <c r="G251" s="10"/>
      <c r="H251" s="10"/>
      <c r="I251" s="21" t="s">
        <v>96</v>
      </c>
      <c r="J251" s="11"/>
    </row>
    <row r="252" spans="1:10" ht="15">
      <c r="A252" s="9"/>
      <c r="B252" s="10"/>
      <c r="C252" s="10"/>
      <c r="D252" s="10"/>
      <c r="E252" s="10"/>
      <c r="F252" s="10">
        <f>F249/2</f>
        <v>17</v>
      </c>
      <c r="G252" s="10">
        <f>G249/2</f>
        <v>17</v>
      </c>
      <c r="H252" s="10"/>
      <c r="I252" s="10"/>
      <c r="J252" s="11"/>
    </row>
    <row r="253" spans="1:10" ht="15">
      <c r="A253" s="9"/>
      <c r="B253" s="10"/>
      <c r="C253" s="10"/>
      <c r="D253" s="10"/>
      <c r="E253" s="10"/>
      <c r="F253" s="10">
        <f>F252</f>
        <v>17</v>
      </c>
      <c r="G253" s="10">
        <f>G252</f>
        <v>17</v>
      </c>
      <c r="H253" s="10"/>
      <c r="I253" s="10"/>
      <c r="J253" s="11"/>
    </row>
    <row r="254" spans="1:10" ht="15.75" thickBot="1">
      <c r="A254" s="13"/>
      <c r="B254" s="14"/>
      <c r="C254" s="14"/>
      <c r="D254" s="14"/>
      <c r="E254" s="14"/>
      <c r="F254" s="14"/>
      <c r="G254" s="14"/>
      <c r="H254" s="14"/>
      <c r="I254" s="14"/>
      <c r="J254" s="15"/>
    </row>
    <row r="255" ht="15.75" thickBot="1"/>
    <row r="256" spans="1:10" ht="15">
      <c r="A256" s="16" t="s">
        <v>97</v>
      </c>
      <c r="B256" s="7"/>
      <c r="C256" s="7"/>
      <c r="D256" s="7"/>
      <c r="E256" s="7"/>
      <c r="F256" s="7" t="s">
        <v>99</v>
      </c>
      <c r="G256" s="7" t="s">
        <v>98</v>
      </c>
      <c r="H256" s="7"/>
      <c r="I256" s="7"/>
      <c r="J256" s="8"/>
    </row>
    <row r="257" spans="1:10" ht="15">
      <c r="A257" s="9"/>
      <c r="B257" s="10" t="s">
        <v>94</v>
      </c>
      <c r="C257" s="12">
        <f>MEDIAN(C259:C326)</f>
        <v>8866.791030305758</v>
      </c>
      <c r="D257" s="12">
        <f>MEDIAN(D259:D326)</f>
        <v>10578</v>
      </c>
      <c r="E257" s="10"/>
      <c r="F257" s="10" t="s">
        <v>93</v>
      </c>
      <c r="G257" s="10" t="s">
        <v>93</v>
      </c>
      <c r="H257" s="10" t="s">
        <v>101</v>
      </c>
      <c r="I257" s="10"/>
      <c r="J257" s="11"/>
    </row>
    <row r="258" spans="1:10" ht="15">
      <c r="A258" s="9" t="s">
        <v>72</v>
      </c>
      <c r="B258" s="10" t="s">
        <v>71</v>
      </c>
      <c r="C258" s="10" t="s">
        <v>0</v>
      </c>
      <c r="D258" s="10" t="s">
        <v>1</v>
      </c>
      <c r="E258" s="10" t="s">
        <v>2</v>
      </c>
      <c r="F258" s="10" t="s">
        <v>75</v>
      </c>
      <c r="G258" s="10" t="s">
        <v>75</v>
      </c>
      <c r="H258" s="20" t="s">
        <v>100</v>
      </c>
      <c r="I258" s="10"/>
      <c r="J258" s="11"/>
    </row>
    <row r="259" spans="1:10" ht="15" hidden="1" outlineLevel="1">
      <c r="A259" s="9" t="s">
        <v>73</v>
      </c>
      <c r="B259" s="10" t="s">
        <v>3</v>
      </c>
      <c r="C259" s="17">
        <f>C175</f>
        <v>3582.943613129522</v>
      </c>
      <c r="D259" s="17">
        <f>D175</f>
        <v>9646</v>
      </c>
      <c r="E259" s="17">
        <f>E175</f>
        <v>6063.056386870478</v>
      </c>
      <c r="F259" s="10">
        <f>IF(C259&gt;$C$173,1,0)</f>
        <v>0</v>
      </c>
      <c r="G259" s="10">
        <f>IF(D259&gt;$C$173,1,0)</f>
        <v>1</v>
      </c>
      <c r="H259" s="10">
        <f>IF(G259=F259,1,0)</f>
        <v>0</v>
      </c>
      <c r="I259" s="10"/>
      <c r="J259" s="11"/>
    </row>
    <row r="260" spans="1:10" ht="15" hidden="1" outlineLevel="1">
      <c r="A260" s="9" t="s">
        <v>73</v>
      </c>
      <c r="B260" s="10" t="s">
        <v>4</v>
      </c>
      <c r="C260" s="17">
        <f>C176</f>
        <v>6189.833415338192</v>
      </c>
      <c r="D260" s="17">
        <f>D176</f>
        <v>8059</v>
      </c>
      <c r="E260" s="17">
        <f>E176</f>
        <v>1869.166584661808</v>
      </c>
      <c r="F260" s="10">
        <f aca="true" t="shared" si="9" ref="F260:G323">IF(C260&gt;$C$173,1,0)</f>
        <v>0</v>
      </c>
      <c r="G260" s="10">
        <f t="shared" si="9"/>
        <v>0</v>
      </c>
      <c r="H260" s="10">
        <f aca="true" t="shared" si="10" ref="H260:H323">IF(G260=F260,1,0)</f>
        <v>1</v>
      </c>
      <c r="I260" s="10"/>
      <c r="J260" s="11"/>
    </row>
    <row r="261" spans="1:10" ht="15" hidden="1" outlineLevel="1">
      <c r="A261" s="9" t="s">
        <v>73</v>
      </c>
      <c r="B261" s="10" t="s">
        <v>5</v>
      </c>
      <c r="C261" s="17">
        <f>C177</f>
        <v>4973.284840974146</v>
      </c>
      <c r="D261" s="17">
        <f>D177</f>
        <v>8501</v>
      </c>
      <c r="E261" s="17">
        <f>E177</f>
        <v>3527.7151590258536</v>
      </c>
      <c r="F261" s="10">
        <f t="shared" si="9"/>
        <v>0</v>
      </c>
      <c r="G261" s="10">
        <f t="shared" si="9"/>
        <v>0</v>
      </c>
      <c r="H261" s="10">
        <f t="shared" si="10"/>
        <v>1</v>
      </c>
      <c r="I261" s="10"/>
      <c r="J261" s="11"/>
    </row>
    <row r="262" spans="1:10" ht="15" hidden="1" outlineLevel="1">
      <c r="A262" s="9" t="s">
        <v>73</v>
      </c>
      <c r="B262" s="10" t="s">
        <v>6</v>
      </c>
      <c r="C262" s="17">
        <f>C178</f>
        <v>42287.913824372765</v>
      </c>
      <c r="D262" s="17">
        <f>D178</f>
        <v>8270</v>
      </c>
      <c r="E262" s="17">
        <f>E178</f>
        <v>-34017.913824372765</v>
      </c>
      <c r="F262" s="10">
        <f t="shared" si="9"/>
        <v>1</v>
      </c>
      <c r="G262" s="10">
        <f t="shared" si="9"/>
        <v>0</v>
      </c>
      <c r="H262" s="10">
        <f t="shared" si="10"/>
        <v>0</v>
      </c>
      <c r="I262" s="10"/>
      <c r="J262" s="11"/>
    </row>
    <row r="263" spans="1:10" ht="15" hidden="1" outlineLevel="1">
      <c r="A263" s="9" t="s">
        <v>73</v>
      </c>
      <c r="B263" s="10" t="s">
        <v>7</v>
      </c>
      <c r="C263" s="17">
        <f>C179</f>
        <v>15857.049765195346</v>
      </c>
      <c r="D263" s="17">
        <f>D179</f>
        <v>9106</v>
      </c>
      <c r="E263" s="17">
        <f>E179</f>
        <v>-6751.0497651953465</v>
      </c>
      <c r="F263" s="10">
        <f t="shared" si="9"/>
        <v>1</v>
      </c>
      <c r="G263" s="10">
        <f t="shared" si="9"/>
        <v>1</v>
      </c>
      <c r="H263" s="10">
        <f t="shared" si="10"/>
        <v>1</v>
      </c>
      <c r="I263" s="10"/>
      <c r="J263" s="11"/>
    </row>
    <row r="264" spans="1:10" ht="15" hidden="1" outlineLevel="1">
      <c r="A264" s="9" t="s">
        <v>73</v>
      </c>
      <c r="B264" s="10" t="s">
        <v>8</v>
      </c>
      <c r="C264" s="17">
        <f>C180</f>
        <v>49300.50858691037</v>
      </c>
      <c r="D264" s="17">
        <f>D180</f>
        <v>62115</v>
      </c>
      <c r="E264" s="17">
        <f>E180</f>
        <v>12814.491413089629</v>
      </c>
      <c r="F264" s="10">
        <f t="shared" si="9"/>
        <v>1</v>
      </c>
      <c r="G264" s="10">
        <f t="shared" si="9"/>
        <v>1</v>
      </c>
      <c r="H264" s="10">
        <f t="shared" si="10"/>
        <v>1</v>
      </c>
      <c r="I264" s="10"/>
      <c r="J264" s="11"/>
    </row>
    <row r="265" spans="1:10" ht="15" hidden="1" outlineLevel="1">
      <c r="A265" s="9" t="s">
        <v>73</v>
      </c>
      <c r="B265" s="10" t="s">
        <v>9</v>
      </c>
      <c r="C265" s="17">
        <f>C181</f>
        <v>47058.9505245887</v>
      </c>
      <c r="D265" s="17">
        <f>D181</f>
        <v>26944</v>
      </c>
      <c r="E265" s="17">
        <f>E181</f>
        <v>-20114.950524588698</v>
      </c>
      <c r="F265" s="10">
        <f t="shared" si="9"/>
        <v>1</v>
      </c>
      <c r="G265" s="10">
        <f t="shared" si="9"/>
        <v>1</v>
      </c>
      <c r="H265" s="10">
        <f t="shared" si="10"/>
        <v>1</v>
      </c>
      <c r="I265" s="10"/>
      <c r="J265" s="11"/>
    </row>
    <row r="266" spans="1:10" ht="15" hidden="1" outlineLevel="1">
      <c r="A266" s="9" t="s">
        <v>73</v>
      </c>
      <c r="B266" s="10" t="s">
        <v>10</v>
      </c>
      <c r="C266" s="17">
        <f>C182</f>
        <v>56799.60039000101</v>
      </c>
      <c r="D266" s="17">
        <f>D182</f>
        <v>171849</v>
      </c>
      <c r="E266" s="17">
        <f>E182</f>
        <v>115049.39960999899</v>
      </c>
      <c r="F266" s="10">
        <f t="shared" si="9"/>
        <v>1</v>
      </c>
      <c r="G266" s="10">
        <f t="shared" si="9"/>
        <v>1</v>
      </c>
      <c r="H266" s="10">
        <f t="shared" si="10"/>
        <v>1</v>
      </c>
      <c r="I266" s="10"/>
      <c r="J266" s="11"/>
    </row>
    <row r="267" spans="1:10" ht="15" hidden="1" outlineLevel="1">
      <c r="A267" s="9" t="s">
        <v>73</v>
      </c>
      <c r="B267" s="10" t="s">
        <v>11</v>
      </c>
      <c r="C267" s="17">
        <f>C183</f>
        <v>35506.634635833936</v>
      </c>
      <c r="D267" s="17">
        <f>D183</f>
        <v>8300</v>
      </c>
      <c r="E267" s="17">
        <f>E183</f>
        <v>-27206.634635833936</v>
      </c>
      <c r="F267" s="10">
        <f t="shared" si="9"/>
        <v>1</v>
      </c>
      <c r="G267" s="10">
        <f t="shared" si="9"/>
        <v>0</v>
      </c>
      <c r="H267" s="10">
        <f t="shared" si="10"/>
        <v>0</v>
      </c>
      <c r="I267" s="10"/>
      <c r="J267" s="11"/>
    </row>
    <row r="268" spans="1:10" ht="15" hidden="1" outlineLevel="1">
      <c r="A268" s="9" t="s">
        <v>73</v>
      </c>
      <c r="B268" s="10" t="s">
        <v>12</v>
      </c>
      <c r="C268" s="17">
        <f>C184</f>
        <v>44862.064517563085</v>
      </c>
      <c r="D268" s="17">
        <f>D184</f>
        <v>46971</v>
      </c>
      <c r="E268" s="17">
        <f>E184</f>
        <v>2108.9354824369148</v>
      </c>
      <c r="F268" s="10">
        <f t="shared" si="9"/>
        <v>1</v>
      </c>
      <c r="G268" s="10">
        <f t="shared" si="9"/>
        <v>1</v>
      </c>
      <c r="H268" s="10">
        <f t="shared" si="10"/>
        <v>1</v>
      </c>
      <c r="I268" s="10"/>
      <c r="J268" s="11"/>
    </row>
    <row r="269" spans="1:10" ht="15" hidden="1" outlineLevel="1">
      <c r="A269" s="9" t="s">
        <v>73</v>
      </c>
      <c r="B269" s="10" t="s">
        <v>13</v>
      </c>
      <c r="C269" s="17">
        <f>C185</f>
        <v>45562.43667217055</v>
      </c>
      <c r="D269" s="17">
        <f>D185</f>
        <v>28900</v>
      </c>
      <c r="E269" s="17">
        <f>E185</f>
        <v>-16662.436672170552</v>
      </c>
      <c r="F269" s="10">
        <f t="shared" si="9"/>
        <v>1</v>
      </c>
      <c r="G269" s="10">
        <f t="shared" si="9"/>
        <v>1</v>
      </c>
      <c r="H269" s="10">
        <f t="shared" si="10"/>
        <v>1</v>
      </c>
      <c r="I269" s="10"/>
      <c r="J269" s="11"/>
    </row>
    <row r="270" spans="1:10" ht="15" hidden="1" outlineLevel="1">
      <c r="A270" s="9" t="s">
        <v>73</v>
      </c>
      <c r="B270" s="10" t="s">
        <v>14</v>
      </c>
      <c r="C270" s="17">
        <f>C186</f>
        <v>15451.023618771529</v>
      </c>
      <c r="D270" s="17">
        <f>D186</f>
        <v>6295</v>
      </c>
      <c r="E270" s="17">
        <f>E186</f>
        <v>-9156.023618771529</v>
      </c>
      <c r="F270" s="10">
        <f t="shared" si="9"/>
        <v>1</v>
      </c>
      <c r="G270" s="10">
        <f t="shared" si="9"/>
        <v>0</v>
      </c>
      <c r="H270" s="10">
        <f t="shared" si="10"/>
        <v>0</v>
      </c>
      <c r="I270" s="10"/>
      <c r="J270" s="11"/>
    </row>
    <row r="271" spans="1:10" ht="15" hidden="1" outlineLevel="1">
      <c r="A271" s="9" t="s">
        <v>73</v>
      </c>
      <c r="B271" s="10" t="s">
        <v>15</v>
      </c>
      <c r="C271" s="17">
        <f>C187</f>
        <v>5927.308597228446</v>
      </c>
      <c r="D271" s="17">
        <f>D187</f>
        <v>7651</v>
      </c>
      <c r="E271" s="17">
        <f>E187</f>
        <v>1723.6914027715538</v>
      </c>
      <c r="F271" s="10">
        <f t="shared" si="9"/>
        <v>0</v>
      </c>
      <c r="G271" s="10">
        <f t="shared" si="9"/>
        <v>0</v>
      </c>
      <c r="H271" s="10">
        <f t="shared" si="10"/>
        <v>1</v>
      </c>
      <c r="I271" s="10"/>
      <c r="J271" s="11"/>
    </row>
    <row r="272" spans="1:10" ht="15" hidden="1" outlineLevel="1">
      <c r="A272" s="9" t="s">
        <v>73</v>
      </c>
      <c r="B272" s="10" t="s">
        <v>16</v>
      </c>
      <c r="C272" s="17">
        <f>C188</f>
        <v>5299.14606625023</v>
      </c>
      <c r="D272" s="17">
        <f>D188</f>
        <v>6495</v>
      </c>
      <c r="E272" s="17">
        <f>E188</f>
        <v>1195.8539337497696</v>
      </c>
      <c r="F272" s="10">
        <f t="shared" si="9"/>
        <v>0</v>
      </c>
      <c r="G272" s="10">
        <f t="shared" si="9"/>
        <v>0</v>
      </c>
      <c r="H272" s="10">
        <f t="shared" si="10"/>
        <v>1</v>
      </c>
      <c r="I272" s="10"/>
      <c r="J272" s="11"/>
    </row>
    <row r="273" spans="1:10" ht="15" hidden="1" outlineLevel="1">
      <c r="A273" s="9" t="s">
        <v>73</v>
      </c>
      <c r="B273" s="10" t="s">
        <v>17</v>
      </c>
      <c r="C273" s="17">
        <f>C189</f>
        <v>7761.922594181872</v>
      </c>
      <c r="D273" s="17">
        <f>D189</f>
        <v>13525</v>
      </c>
      <c r="E273" s="17">
        <f>E189</f>
        <v>5763.077405818128</v>
      </c>
      <c r="F273" s="10">
        <f t="shared" si="9"/>
        <v>0</v>
      </c>
      <c r="G273" s="10">
        <f t="shared" si="9"/>
        <v>1</v>
      </c>
      <c r="H273" s="10">
        <f t="shared" si="10"/>
        <v>0</v>
      </c>
      <c r="I273" s="10"/>
      <c r="J273" s="11"/>
    </row>
    <row r="274" spans="1:10" ht="15" hidden="1" outlineLevel="1">
      <c r="A274" s="9" t="s">
        <v>73</v>
      </c>
      <c r="B274" s="10" t="s">
        <v>18</v>
      </c>
      <c r="C274" s="17">
        <f>C190</f>
        <v>43492.835425440564</v>
      </c>
      <c r="D274" s="17">
        <f>D190</f>
        <v>84109</v>
      </c>
      <c r="E274" s="17">
        <f>E190</f>
        <v>40616.164574559436</v>
      </c>
      <c r="F274" s="10">
        <f t="shared" si="9"/>
        <v>1</v>
      </c>
      <c r="G274" s="10">
        <f t="shared" si="9"/>
        <v>1</v>
      </c>
      <c r="H274" s="10">
        <f t="shared" si="10"/>
        <v>1</v>
      </c>
      <c r="I274" s="10"/>
      <c r="J274" s="11"/>
    </row>
    <row r="275" spans="1:10" ht="15" hidden="1" outlineLevel="1">
      <c r="A275" s="9" t="s">
        <v>73</v>
      </c>
      <c r="B275" s="10" t="s">
        <v>19</v>
      </c>
      <c r="C275" s="17">
        <f>C191</f>
        <v>53224.00012842701</v>
      </c>
      <c r="D275" s="17">
        <f>D191</f>
        <v>47880</v>
      </c>
      <c r="E275" s="17">
        <f>E191</f>
        <v>-5344.000128427011</v>
      </c>
      <c r="F275" s="10">
        <f t="shared" si="9"/>
        <v>1</v>
      </c>
      <c r="G275" s="10">
        <f t="shared" si="9"/>
        <v>1</v>
      </c>
      <c r="H275" s="10">
        <f t="shared" si="10"/>
        <v>1</v>
      </c>
      <c r="I275" s="10"/>
      <c r="J275" s="11"/>
    </row>
    <row r="276" spans="1:10" ht="15" hidden="1" outlineLevel="1">
      <c r="A276" s="9" t="s">
        <v>73</v>
      </c>
      <c r="B276" s="10" t="s">
        <v>20</v>
      </c>
      <c r="C276" s="17">
        <f>C192</f>
        <v>7406.687962683719</v>
      </c>
      <c r="D276" s="17">
        <f>D192</f>
        <v>6795</v>
      </c>
      <c r="E276" s="17">
        <f>E192</f>
        <v>-611.687962683719</v>
      </c>
      <c r="F276" s="10">
        <f t="shared" si="9"/>
        <v>0</v>
      </c>
      <c r="G276" s="10">
        <f t="shared" si="9"/>
        <v>0</v>
      </c>
      <c r="H276" s="10">
        <f t="shared" si="10"/>
        <v>1</v>
      </c>
      <c r="I276" s="10"/>
      <c r="J276" s="11"/>
    </row>
    <row r="277" spans="1:10" ht="15" hidden="1" outlineLevel="1">
      <c r="A277" s="9" t="s">
        <v>73</v>
      </c>
      <c r="B277" s="10" t="s">
        <v>21</v>
      </c>
      <c r="C277" s="17">
        <f>C193</f>
        <v>10993.303251591</v>
      </c>
      <c r="D277" s="17">
        <f>D193</f>
        <v>12590</v>
      </c>
      <c r="E277" s="17">
        <f>E193</f>
        <v>1596.696748409</v>
      </c>
      <c r="F277" s="10">
        <f t="shared" si="9"/>
        <v>1</v>
      </c>
      <c r="G277" s="10">
        <f t="shared" si="9"/>
        <v>1</v>
      </c>
      <c r="H277" s="10">
        <f t="shared" si="10"/>
        <v>1</v>
      </c>
      <c r="I277" s="10"/>
      <c r="J277" s="11"/>
    </row>
    <row r="278" spans="1:10" ht="15" hidden="1" outlineLevel="1">
      <c r="A278" s="9" t="s">
        <v>73</v>
      </c>
      <c r="B278" s="10" t="s">
        <v>22</v>
      </c>
      <c r="C278" s="17">
        <f>C194</f>
        <v>36939.81208108576</v>
      </c>
      <c r="D278" s="17">
        <f>D194</f>
        <v>12384</v>
      </c>
      <c r="E278" s="17">
        <f>E194</f>
        <v>-24555.812081085758</v>
      </c>
      <c r="F278" s="10">
        <f t="shared" si="9"/>
        <v>1</v>
      </c>
      <c r="G278" s="10">
        <f t="shared" si="9"/>
        <v>1</v>
      </c>
      <c r="H278" s="10">
        <f t="shared" si="10"/>
        <v>1</v>
      </c>
      <c r="I278" s="10"/>
      <c r="J278" s="11"/>
    </row>
    <row r="279" spans="1:10" ht="15" hidden="1" outlineLevel="1">
      <c r="A279" s="9" t="s">
        <v>73</v>
      </c>
      <c r="B279" s="10" t="s">
        <v>23</v>
      </c>
      <c r="C279" s="17">
        <f>C195</f>
        <v>8262.494391882974</v>
      </c>
      <c r="D279" s="17">
        <f>D195</f>
        <v>14573</v>
      </c>
      <c r="E279" s="17">
        <f>E195</f>
        <v>6310.505608117026</v>
      </c>
      <c r="F279" s="10">
        <f t="shared" si="9"/>
        <v>0</v>
      </c>
      <c r="G279" s="10">
        <f t="shared" si="9"/>
        <v>1</v>
      </c>
      <c r="H279" s="10">
        <f t="shared" si="10"/>
        <v>0</v>
      </c>
      <c r="I279" s="10"/>
      <c r="J279" s="11"/>
    </row>
    <row r="280" spans="1:10" ht="15" hidden="1" outlineLevel="1">
      <c r="A280" s="9" t="s">
        <v>73</v>
      </c>
      <c r="B280" s="10" t="s">
        <v>24</v>
      </c>
      <c r="C280" s="17">
        <f>C196</f>
        <v>35415.148714371455</v>
      </c>
      <c r="D280" s="17">
        <f>D196</f>
        <v>11339</v>
      </c>
      <c r="E280" s="17">
        <f>E196</f>
        <v>-24076.148714371455</v>
      </c>
      <c r="F280" s="10">
        <f t="shared" si="9"/>
        <v>1</v>
      </c>
      <c r="G280" s="10">
        <f t="shared" si="9"/>
        <v>1</v>
      </c>
      <c r="H280" s="10">
        <f t="shared" si="10"/>
        <v>1</v>
      </c>
      <c r="I280" s="10"/>
      <c r="J280" s="11"/>
    </row>
    <row r="281" spans="1:10" ht="15" hidden="1" outlineLevel="1">
      <c r="A281" s="9" t="s">
        <v>73</v>
      </c>
      <c r="B281" s="10" t="s">
        <v>25</v>
      </c>
      <c r="C281" s="17">
        <f>C197</f>
        <v>5644.589562341027</v>
      </c>
      <c r="D281" s="17">
        <f>D197</f>
        <v>9224</v>
      </c>
      <c r="E281" s="17">
        <f>E197</f>
        <v>3579.410437658973</v>
      </c>
      <c r="F281" s="10">
        <f t="shared" si="9"/>
        <v>0</v>
      </c>
      <c r="G281" s="10">
        <f t="shared" si="9"/>
        <v>1</v>
      </c>
      <c r="H281" s="10">
        <f t="shared" si="10"/>
        <v>0</v>
      </c>
      <c r="I281" s="10"/>
      <c r="J281" s="11"/>
    </row>
    <row r="282" spans="1:10" ht="15" hidden="1" outlineLevel="1">
      <c r="A282" s="9" t="s">
        <v>73</v>
      </c>
      <c r="B282" s="10" t="s">
        <v>26</v>
      </c>
      <c r="C282" s="17">
        <f>C198</f>
        <v>9843.150814208091</v>
      </c>
      <c r="D282" s="17">
        <f>D198</f>
        <v>11648</v>
      </c>
      <c r="E282" s="17">
        <f>E198</f>
        <v>1804.849185791909</v>
      </c>
      <c r="F282" s="10">
        <f t="shared" si="9"/>
        <v>1</v>
      </c>
      <c r="G282" s="10">
        <f t="shared" si="9"/>
        <v>1</v>
      </c>
      <c r="H282" s="10">
        <f t="shared" si="10"/>
        <v>1</v>
      </c>
      <c r="I282" s="10"/>
      <c r="J282" s="11"/>
    </row>
    <row r="283" spans="1:10" ht="15" hidden="1" outlineLevel="1">
      <c r="A283" s="9" t="s">
        <v>73</v>
      </c>
      <c r="B283" s="10" t="s">
        <v>27</v>
      </c>
      <c r="C283" s="17">
        <f>C199</f>
        <v>7466.352694072298</v>
      </c>
      <c r="D283" s="17">
        <f>D199</f>
        <v>12580</v>
      </c>
      <c r="E283" s="17">
        <f>E199</f>
        <v>5113.647305927702</v>
      </c>
      <c r="F283" s="10">
        <f t="shared" si="9"/>
        <v>0</v>
      </c>
      <c r="G283" s="10">
        <f t="shared" si="9"/>
        <v>1</v>
      </c>
      <c r="H283" s="10">
        <f t="shared" si="10"/>
        <v>0</v>
      </c>
      <c r="I283" s="10"/>
      <c r="J283" s="11"/>
    </row>
    <row r="284" spans="1:10" ht="15" hidden="1" outlineLevel="1">
      <c r="A284" s="9" t="s">
        <v>73</v>
      </c>
      <c r="B284" s="10" t="s">
        <v>28</v>
      </c>
      <c r="C284" s="17">
        <f>C200</f>
        <v>41542.563641487744</v>
      </c>
      <c r="D284" s="17">
        <f>D200</f>
        <v>13874</v>
      </c>
      <c r="E284" s="17">
        <f>E200</f>
        <v>-27668.563641487744</v>
      </c>
      <c r="F284" s="10">
        <f t="shared" si="9"/>
        <v>1</v>
      </c>
      <c r="G284" s="10">
        <f t="shared" si="9"/>
        <v>1</v>
      </c>
      <c r="H284" s="10">
        <f t="shared" si="10"/>
        <v>1</v>
      </c>
      <c r="I284" s="10"/>
      <c r="J284" s="11"/>
    </row>
    <row r="285" spans="1:10" ht="15" hidden="1" outlineLevel="1">
      <c r="A285" s="9" t="s">
        <v>73</v>
      </c>
      <c r="B285" s="10" t="s">
        <v>29</v>
      </c>
      <c r="C285" s="17">
        <f>C201</f>
        <v>13647.924838910534</v>
      </c>
      <c r="D285" s="17">
        <f>D201</f>
        <v>12420</v>
      </c>
      <c r="E285" s="17">
        <f>E201</f>
        <v>-1227.9248389105342</v>
      </c>
      <c r="F285" s="10">
        <f t="shared" si="9"/>
        <v>1</v>
      </c>
      <c r="G285" s="10">
        <f t="shared" si="9"/>
        <v>1</v>
      </c>
      <c r="H285" s="10">
        <f t="shared" si="10"/>
        <v>1</v>
      </c>
      <c r="I285" s="10"/>
      <c r="J285" s="11"/>
    </row>
    <row r="286" spans="1:10" ht="15" hidden="1" outlineLevel="1">
      <c r="A286" s="9" t="s">
        <v>73</v>
      </c>
      <c r="B286" s="10" t="s">
        <v>30</v>
      </c>
      <c r="C286" s="17">
        <f>C202</f>
        <v>7440.9569366094665</v>
      </c>
      <c r="D286" s="17">
        <f>D202</f>
        <v>10332</v>
      </c>
      <c r="E286" s="17">
        <f>E202</f>
        <v>2891.0430633905335</v>
      </c>
      <c r="F286" s="10">
        <f t="shared" si="9"/>
        <v>0</v>
      </c>
      <c r="G286" s="10">
        <f t="shared" si="9"/>
        <v>1</v>
      </c>
      <c r="H286" s="10">
        <f t="shared" si="10"/>
        <v>0</v>
      </c>
      <c r="I286" s="10"/>
      <c r="J286" s="11"/>
    </row>
    <row r="287" spans="1:10" ht="15" hidden="1" outlineLevel="1">
      <c r="A287" s="9" t="s">
        <v>73</v>
      </c>
      <c r="B287" s="10" t="s">
        <v>31</v>
      </c>
      <c r="C287" s="17">
        <f>C203</f>
        <v>6931.205949463968</v>
      </c>
      <c r="D287" s="17">
        <f>D203</f>
        <v>13604</v>
      </c>
      <c r="E287" s="17">
        <f>E203</f>
        <v>6672.794050536032</v>
      </c>
      <c r="F287" s="10">
        <f t="shared" si="9"/>
        <v>0</v>
      </c>
      <c r="G287" s="10">
        <f t="shared" si="9"/>
        <v>1</v>
      </c>
      <c r="H287" s="10">
        <f t="shared" si="10"/>
        <v>0</v>
      </c>
      <c r="I287" s="10"/>
      <c r="J287" s="11"/>
    </row>
    <row r="288" spans="1:10" ht="15" hidden="1" outlineLevel="1">
      <c r="A288" s="9" t="s">
        <v>73</v>
      </c>
      <c r="B288" s="10" t="s">
        <v>32</v>
      </c>
      <c r="C288" s="17">
        <f>C204</f>
        <v>7350.388934091418</v>
      </c>
      <c r="D288" s="17">
        <f>D204</f>
        <v>12011</v>
      </c>
      <c r="E288" s="17">
        <f>E204</f>
        <v>4660.611065908582</v>
      </c>
      <c r="F288" s="10">
        <f t="shared" si="9"/>
        <v>0</v>
      </c>
      <c r="G288" s="10">
        <f t="shared" si="9"/>
        <v>1</v>
      </c>
      <c r="H288" s="10">
        <f t="shared" si="10"/>
        <v>0</v>
      </c>
      <c r="I288" s="10"/>
      <c r="J288" s="11"/>
    </row>
    <row r="289" spans="1:10" ht="15" hidden="1" outlineLevel="1">
      <c r="A289" s="9" t="s">
        <v>73</v>
      </c>
      <c r="B289" s="10" t="s">
        <v>33</v>
      </c>
      <c r="C289" s="17">
        <f>C205</f>
        <v>12969.276765988137</v>
      </c>
      <c r="D289" s="17">
        <f>D205</f>
        <v>11425</v>
      </c>
      <c r="E289" s="17">
        <f>E205</f>
        <v>-1544.2767659881374</v>
      </c>
      <c r="F289" s="10">
        <f t="shared" si="9"/>
        <v>1</v>
      </c>
      <c r="G289" s="10">
        <f t="shared" si="9"/>
        <v>1</v>
      </c>
      <c r="H289" s="10">
        <f t="shared" si="10"/>
        <v>1</v>
      </c>
      <c r="I289" s="10"/>
      <c r="J289" s="11"/>
    </row>
    <row r="290" spans="1:10" ht="15" hidden="1" outlineLevel="1">
      <c r="A290" s="9" t="s">
        <v>73</v>
      </c>
      <c r="B290" s="10" t="s">
        <v>34</v>
      </c>
      <c r="C290" s="17">
        <f>C206</f>
        <v>7048.699574352246</v>
      </c>
      <c r="D290" s="17">
        <f>D206</f>
        <v>12121</v>
      </c>
      <c r="E290" s="17">
        <f>E206</f>
        <v>5072.300425647754</v>
      </c>
      <c r="F290" s="10">
        <f t="shared" si="9"/>
        <v>0</v>
      </c>
      <c r="G290" s="10">
        <f t="shared" si="9"/>
        <v>1</v>
      </c>
      <c r="H290" s="10">
        <f t="shared" si="10"/>
        <v>0</v>
      </c>
      <c r="I290" s="10"/>
      <c r="J290" s="11"/>
    </row>
    <row r="291" spans="1:10" ht="15" hidden="1" outlineLevel="1">
      <c r="A291" s="9" t="s">
        <v>73</v>
      </c>
      <c r="B291" s="10" t="s">
        <v>35</v>
      </c>
      <c r="C291" s="17">
        <f>C207</f>
        <v>10450.201209464194</v>
      </c>
      <c r="D291" s="17">
        <f>D207</f>
        <v>13087</v>
      </c>
      <c r="E291" s="17">
        <f>E207</f>
        <v>2636.798790535806</v>
      </c>
      <c r="F291" s="10">
        <f t="shared" si="9"/>
        <v>1</v>
      </c>
      <c r="G291" s="10">
        <f t="shared" si="9"/>
        <v>1</v>
      </c>
      <c r="H291" s="10">
        <f t="shared" si="10"/>
        <v>1</v>
      </c>
      <c r="I291" s="10"/>
      <c r="J291" s="11"/>
    </row>
    <row r="292" spans="1:10" ht="15" hidden="1" outlineLevel="1">
      <c r="A292" s="9" t="s">
        <v>73</v>
      </c>
      <c r="B292" s="10" t="s">
        <v>36</v>
      </c>
      <c r="C292" s="17">
        <f>C208</f>
        <v>12462.891481638915</v>
      </c>
      <c r="D292" s="17">
        <f>D208</f>
        <v>12710</v>
      </c>
      <c r="E292" s="17">
        <f>E208</f>
        <v>247.10851836108486</v>
      </c>
      <c r="F292" s="10">
        <f t="shared" si="9"/>
        <v>1</v>
      </c>
      <c r="G292" s="10">
        <f t="shared" si="9"/>
        <v>1</v>
      </c>
      <c r="H292" s="10">
        <f t="shared" si="10"/>
        <v>1</v>
      </c>
      <c r="I292" s="10"/>
      <c r="J292" s="11"/>
    </row>
    <row r="293" spans="1:10" ht="15" hidden="1" outlineLevel="1">
      <c r="A293" s="9" t="s">
        <v>74</v>
      </c>
      <c r="B293" s="10" t="s">
        <v>37</v>
      </c>
      <c r="C293" s="17">
        <f>C209</f>
        <v>11649.921269846845</v>
      </c>
      <c r="D293" s="17">
        <f>D209</f>
        <v>19470</v>
      </c>
      <c r="E293" s="17">
        <f>E209</f>
        <v>7820.0787301531545</v>
      </c>
      <c r="F293" s="10">
        <f t="shared" si="9"/>
        <v>1</v>
      </c>
      <c r="G293" s="10">
        <f t="shared" si="9"/>
        <v>1</v>
      </c>
      <c r="H293" s="10">
        <f t="shared" si="10"/>
        <v>1</v>
      </c>
      <c r="I293" s="10"/>
      <c r="J293" s="11"/>
    </row>
    <row r="294" spans="1:10" ht="15" hidden="1" outlineLevel="1">
      <c r="A294" s="9" t="s">
        <v>74</v>
      </c>
      <c r="B294" s="10" t="s">
        <v>38</v>
      </c>
      <c r="C294" s="17">
        <f>C210</f>
        <v>4003.350489682892</v>
      </c>
      <c r="D294" s="17">
        <f>D210</f>
        <v>6542</v>
      </c>
      <c r="E294" s="17">
        <f>E210</f>
        <v>2538.649510317108</v>
      </c>
      <c r="F294" s="10">
        <f t="shared" si="9"/>
        <v>0</v>
      </c>
      <c r="G294" s="10">
        <f t="shared" si="9"/>
        <v>0</v>
      </c>
      <c r="H294" s="10">
        <f t="shared" si="10"/>
        <v>1</v>
      </c>
      <c r="I294" s="10"/>
      <c r="J294" s="11"/>
    </row>
    <row r="295" spans="1:10" ht="15" hidden="1" outlineLevel="1">
      <c r="A295" s="9" t="s">
        <v>74</v>
      </c>
      <c r="B295" s="10" t="s">
        <v>39</v>
      </c>
      <c r="C295" s="17">
        <f>C211</f>
        <v>12619.8556211381</v>
      </c>
      <c r="D295" s="17">
        <f>D211</f>
        <v>38097</v>
      </c>
      <c r="E295" s="17">
        <f>E211</f>
        <v>25477.1443788619</v>
      </c>
      <c r="F295" s="10">
        <f t="shared" si="9"/>
        <v>1</v>
      </c>
      <c r="G295" s="10">
        <f t="shared" si="9"/>
        <v>1</v>
      </c>
      <c r="H295" s="10">
        <f t="shared" si="10"/>
        <v>1</v>
      </c>
      <c r="I295" s="10"/>
      <c r="J295" s="11"/>
    </row>
    <row r="296" spans="1:10" ht="15" hidden="1" outlineLevel="1">
      <c r="A296" s="9" t="s">
        <v>74</v>
      </c>
      <c r="B296" s="10" t="s">
        <v>40</v>
      </c>
      <c r="C296" s="17">
        <f>C212</f>
        <v>3400.2777431860272</v>
      </c>
      <c r="D296" s="17">
        <f>D212</f>
        <v>5725</v>
      </c>
      <c r="E296" s="17">
        <f>E212</f>
        <v>2324.7222568139728</v>
      </c>
      <c r="F296" s="10">
        <f t="shared" si="9"/>
        <v>0</v>
      </c>
      <c r="G296" s="10">
        <f t="shared" si="9"/>
        <v>0</v>
      </c>
      <c r="H296" s="10">
        <f t="shared" si="10"/>
        <v>1</v>
      </c>
      <c r="I296" s="10"/>
      <c r="J296" s="11"/>
    </row>
    <row r="297" spans="1:10" ht="15" hidden="1" outlineLevel="1">
      <c r="A297" s="9" t="s">
        <v>74</v>
      </c>
      <c r="B297" s="10" t="s">
        <v>41</v>
      </c>
      <c r="C297" s="17">
        <f>C213</f>
        <v>3640.772506629221</v>
      </c>
      <c r="D297" s="17">
        <f>D213</f>
        <v>5950</v>
      </c>
      <c r="E297" s="17">
        <f>E213</f>
        <v>2309.227493370779</v>
      </c>
      <c r="F297" s="10">
        <f t="shared" si="9"/>
        <v>0</v>
      </c>
      <c r="G297" s="10">
        <f t="shared" si="9"/>
        <v>0</v>
      </c>
      <c r="H297" s="10">
        <f t="shared" si="10"/>
        <v>1</v>
      </c>
      <c r="I297" s="10"/>
      <c r="J297" s="11"/>
    </row>
    <row r="298" spans="1:10" ht="15" hidden="1" outlineLevel="1">
      <c r="A298" s="9" t="s">
        <v>74</v>
      </c>
      <c r="B298" s="10" t="s">
        <v>42</v>
      </c>
      <c r="C298" s="17">
        <f>C214</f>
        <v>37672.61737173009</v>
      </c>
      <c r="D298" s="17">
        <f>D214</f>
        <v>18044</v>
      </c>
      <c r="E298" s="17">
        <f>E214</f>
        <v>-19628.61737173009</v>
      </c>
      <c r="F298" s="10">
        <f t="shared" si="9"/>
        <v>1</v>
      </c>
      <c r="G298" s="10">
        <f t="shared" si="9"/>
        <v>1</v>
      </c>
      <c r="H298" s="10">
        <f t="shared" si="10"/>
        <v>1</v>
      </c>
      <c r="I298" s="10"/>
      <c r="J298" s="11"/>
    </row>
    <row r="299" spans="1:10" ht="15" hidden="1" outlineLevel="1">
      <c r="A299" s="9" t="s">
        <v>74</v>
      </c>
      <c r="B299" s="10" t="s">
        <v>43</v>
      </c>
      <c r="C299" s="17">
        <f>C215</f>
        <v>12984.575415062129</v>
      </c>
      <c r="D299" s="17">
        <f>D215</f>
        <v>5248</v>
      </c>
      <c r="E299" s="17">
        <f>E215</f>
        <v>-7736.575415062129</v>
      </c>
      <c r="F299" s="10">
        <f t="shared" si="9"/>
        <v>1</v>
      </c>
      <c r="G299" s="10">
        <f t="shared" si="9"/>
        <v>0</v>
      </c>
      <c r="H299" s="10">
        <f t="shared" si="10"/>
        <v>0</v>
      </c>
      <c r="I299" s="10"/>
      <c r="J299" s="11"/>
    </row>
    <row r="300" spans="1:10" ht="15" hidden="1" outlineLevel="1">
      <c r="A300" s="9" t="s">
        <v>74</v>
      </c>
      <c r="B300" s="10" t="s">
        <v>44</v>
      </c>
      <c r="C300" s="17">
        <f>C216</f>
        <v>12491.652941898023</v>
      </c>
      <c r="D300" s="17">
        <f>D216</f>
        <v>10787</v>
      </c>
      <c r="E300" s="17">
        <f>E216</f>
        <v>-1704.6529418980226</v>
      </c>
      <c r="F300" s="10">
        <f t="shared" si="9"/>
        <v>1</v>
      </c>
      <c r="G300" s="10">
        <f t="shared" si="9"/>
        <v>1</v>
      </c>
      <c r="H300" s="10">
        <f t="shared" si="10"/>
        <v>1</v>
      </c>
      <c r="I300" s="10"/>
      <c r="J300" s="11"/>
    </row>
    <row r="301" spans="1:10" ht="15" hidden="1" outlineLevel="1">
      <c r="A301" s="9" t="s">
        <v>74</v>
      </c>
      <c r="B301" s="10" t="s">
        <v>45</v>
      </c>
      <c r="C301" s="17">
        <f>C217</f>
        <v>3530.316260314981</v>
      </c>
      <c r="D301" s="17">
        <f>D217</f>
        <v>5272</v>
      </c>
      <c r="E301" s="17">
        <f>E217</f>
        <v>1741.6837396850192</v>
      </c>
      <c r="F301" s="10">
        <f t="shared" si="9"/>
        <v>0</v>
      </c>
      <c r="G301" s="10">
        <f t="shared" si="9"/>
        <v>0</v>
      </c>
      <c r="H301" s="10">
        <f t="shared" si="10"/>
        <v>1</v>
      </c>
      <c r="I301" s="10"/>
      <c r="J301" s="11"/>
    </row>
    <row r="302" spans="1:10" ht="15" hidden="1" outlineLevel="1">
      <c r="A302" s="9" t="s">
        <v>74</v>
      </c>
      <c r="B302" s="10" t="s">
        <v>46</v>
      </c>
      <c r="C302" s="17">
        <f>C218</f>
        <v>12763.66292243365</v>
      </c>
      <c r="D302" s="17">
        <f>D218</f>
        <v>3300</v>
      </c>
      <c r="E302" s="17">
        <f>E218</f>
        <v>-9463.66292243365</v>
      </c>
      <c r="F302" s="10">
        <f t="shared" si="9"/>
        <v>1</v>
      </c>
      <c r="G302" s="10">
        <f t="shared" si="9"/>
        <v>0</v>
      </c>
      <c r="H302" s="10">
        <f t="shared" si="10"/>
        <v>0</v>
      </c>
      <c r="I302" s="10"/>
      <c r="J302" s="11"/>
    </row>
    <row r="303" spans="1:10" ht="15" hidden="1" outlineLevel="1">
      <c r="A303" s="9" t="s">
        <v>74</v>
      </c>
      <c r="B303" s="10" t="s">
        <v>47</v>
      </c>
      <c r="C303" s="17">
        <f>C219</f>
        <v>6091.310115301668</v>
      </c>
      <c r="D303" s="17">
        <f>D219</f>
        <v>6689</v>
      </c>
      <c r="E303" s="17">
        <f>E219</f>
        <v>597.6898846983322</v>
      </c>
      <c r="F303" s="10">
        <f t="shared" si="9"/>
        <v>0</v>
      </c>
      <c r="G303" s="10">
        <f t="shared" si="9"/>
        <v>0</v>
      </c>
      <c r="H303" s="10">
        <f t="shared" si="10"/>
        <v>1</v>
      </c>
      <c r="I303" s="10"/>
      <c r="J303" s="11"/>
    </row>
    <row r="304" spans="1:10" ht="15" hidden="1" outlineLevel="1">
      <c r="A304" s="9" t="s">
        <v>74</v>
      </c>
      <c r="B304" s="10" t="s">
        <v>48</v>
      </c>
      <c r="C304" s="17">
        <f>C220</f>
        <v>2591.5911531346756</v>
      </c>
      <c r="D304" s="17">
        <f>D220</f>
        <v>2671</v>
      </c>
      <c r="E304" s="17">
        <f>E220</f>
        <v>79.40884686532445</v>
      </c>
      <c r="F304" s="10">
        <f t="shared" si="9"/>
        <v>0</v>
      </c>
      <c r="G304" s="10">
        <f t="shared" si="9"/>
        <v>0</v>
      </c>
      <c r="H304" s="10">
        <f t="shared" si="10"/>
        <v>1</v>
      </c>
      <c r="I304" s="10"/>
      <c r="J304" s="11"/>
    </row>
    <row r="305" spans="1:10" ht="15" hidden="1" outlineLevel="1">
      <c r="A305" s="9" t="s">
        <v>74</v>
      </c>
      <c r="B305" s="10" t="s">
        <v>49</v>
      </c>
      <c r="C305" s="17">
        <f>C221</f>
        <v>38000.00846191356</v>
      </c>
      <c r="D305" s="17">
        <f>D221</f>
        <v>10218</v>
      </c>
      <c r="E305" s="17">
        <f>E221</f>
        <v>-27782.00846191356</v>
      </c>
      <c r="F305" s="10">
        <f t="shared" si="9"/>
        <v>1</v>
      </c>
      <c r="G305" s="10">
        <f t="shared" si="9"/>
        <v>1</v>
      </c>
      <c r="H305" s="10">
        <f t="shared" si="10"/>
        <v>1</v>
      </c>
      <c r="I305" s="10"/>
      <c r="J305" s="11"/>
    </row>
    <row r="306" spans="1:10" ht="15" hidden="1" outlineLevel="1">
      <c r="A306" s="9" t="s">
        <v>74</v>
      </c>
      <c r="B306" s="10" t="s">
        <v>50</v>
      </c>
      <c r="C306" s="17">
        <f>C222</f>
        <v>2024.3172454709584</v>
      </c>
      <c r="D306" s="17">
        <f>D222</f>
        <v>3308</v>
      </c>
      <c r="E306" s="17">
        <f>E222</f>
        <v>1283.6827545290416</v>
      </c>
      <c r="F306" s="10">
        <f t="shared" si="9"/>
        <v>0</v>
      </c>
      <c r="G306" s="10">
        <f t="shared" si="9"/>
        <v>0</v>
      </c>
      <c r="H306" s="10">
        <f t="shared" si="10"/>
        <v>1</v>
      </c>
      <c r="I306" s="10"/>
      <c r="J306" s="11"/>
    </row>
    <row r="307" spans="1:10" ht="15" hidden="1" outlineLevel="1">
      <c r="A307" s="9" t="s">
        <v>74</v>
      </c>
      <c r="B307" s="10" t="s">
        <v>51</v>
      </c>
      <c r="C307" s="17">
        <f>C223</f>
        <v>8403.853909326683</v>
      </c>
      <c r="D307" s="17">
        <f>D223</f>
        <v>5416</v>
      </c>
      <c r="E307" s="17">
        <f>E223</f>
        <v>-2987.8539093266827</v>
      </c>
      <c r="F307" s="10">
        <f t="shared" si="9"/>
        <v>0</v>
      </c>
      <c r="G307" s="10">
        <f t="shared" si="9"/>
        <v>0</v>
      </c>
      <c r="H307" s="10">
        <f t="shared" si="10"/>
        <v>1</v>
      </c>
      <c r="I307" s="10"/>
      <c r="J307" s="11"/>
    </row>
    <row r="308" spans="1:10" ht="15" hidden="1" outlineLevel="1">
      <c r="A308" s="9" t="s">
        <v>74</v>
      </c>
      <c r="B308" s="10" t="s">
        <v>52</v>
      </c>
      <c r="C308" s="17">
        <f>C224</f>
        <v>15166.162773013752</v>
      </c>
      <c r="D308" s="17">
        <f>D224</f>
        <v>16206</v>
      </c>
      <c r="E308" s="17">
        <f>E224</f>
        <v>1039.8372269862484</v>
      </c>
      <c r="F308" s="10">
        <f t="shared" si="9"/>
        <v>1</v>
      </c>
      <c r="G308" s="10">
        <f t="shared" si="9"/>
        <v>1</v>
      </c>
      <c r="H308" s="10">
        <f t="shared" si="10"/>
        <v>1</v>
      </c>
      <c r="I308" s="10"/>
      <c r="J308" s="11"/>
    </row>
    <row r="309" spans="1:10" ht="15" hidden="1" outlineLevel="1">
      <c r="A309" s="9" t="s">
        <v>74</v>
      </c>
      <c r="B309" s="10" t="s">
        <v>53</v>
      </c>
      <c r="C309" s="17">
        <f>C225</f>
        <v>6590.046075113891</v>
      </c>
      <c r="D309" s="17">
        <f>D225</f>
        <v>14715</v>
      </c>
      <c r="E309" s="17">
        <f>E225</f>
        <v>8124.953924886109</v>
      </c>
      <c r="F309" s="10">
        <f t="shared" si="9"/>
        <v>0</v>
      </c>
      <c r="G309" s="10">
        <f t="shared" si="9"/>
        <v>1</v>
      </c>
      <c r="H309" s="10">
        <f t="shared" si="10"/>
        <v>0</v>
      </c>
      <c r="I309" s="10"/>
      <c r="J309" s="11"/>
    </row>
    <row r="310" spans="1:10" ht="15" hidden="1" outlineLevel="1">
      <c r="A310" s="9" t="s">
        <v>74</v>
      </c>
      <c r="B310" s="10" t="s">
        <v>54</v>
      </c>
      <c r="C310" s="17">
        <f>C226</f>
        <v>41655.7736446353</v>
      </c>
      <c r="D310" s="17">
        <f>D226</f>
        <v>16142</v>
      </c>
      <c r="E310" s="17">
        <f>E226</f>
        <v>-25513.7736446353</v>
      </c>
      <c r="F310" s="10">
        <f t="shared" si="9"/>
        <v>1</v>
      </c>
      <c r="G310" s="10">
        <f t="shared" si="9"/>
        <v>1</v>
      </c>
      <c r="H310" s="10">
        <f t="shared" si="10"/>
        <v>1</v>
      </c>
      <c r="I310" s="10"/>
      <c r="J310" s="11"/>
    </row>
    <row r="311" spans="1:10" ht="15" hidden="1" outlineLevel="1">
      <c r="A311" s="9" t="s">
        <v>74</v>
      </c>
      <c r="B311" s="10" t="s">
        <v>55</v>
      </c>
      <c r="C311" s="17">
        <f>C227</f>
        <v>14998.183606181292</v>
      </c>
      <c r="D311" s="17">
        <f>D227</f>
        <v>12090</v>
      </c>
      <c r="E311" s="17">
        <f>E227</f>
        <v>-2908.183606181292</v>
      </c>
      <c r="F311" s="10">
        <f t="shared" si="9"/>
        <v>1</v>
      </c>
      <c r="G311" s="10">
        <f t="shared" si="9"/>
        <v>1</v>
      </c>
      <c r="H311" s="10">
        <f t="shared" si="10"/>
        <v>1</v>
      </c>
      <c r="I311" s="10"/>
      <c r="J311" s="11"/>
    </row>
    <row r="312" spans="1:10" ht="15" hidden="1" outlineLevel="1">
      <c r="A312" s="9" t="s">
        <v>74</v>
      </c>
      <c r="B312" s="10" t="s">
        <v>56</v>
      </c>
      <c r="C312" s="17">
        <f>C228</f>
        <v>5421.841231823668</v>
      </c>
      <c r="D312" s="17">
        <f>D228</f>
        <v>9907</v>
      </c>
      <c r="E312" s="17">
        <f>E228</f>
        <v>4485.158768176332</v>
      </c>
      <c r="F312" s="10">
        <f t="shared" si="9"/>
        <v>0</v>
      </c>
      <c r="G312" s="10">
        <f t="shared" si="9"/>
        <v>1</v>
      </c>
      <c r="H312" s="10">
        <f t="shared" si="10"/>
        <v>0</v>
      </c>
      <c r="I312" s="10"/>
      <c r="J312" s="11"/>
    </row>
    <row r="313" spans="1:10" ht="15" hidden="1" outlineLevel="1">
      <c r="A313" s="9" t="s">
        <v>74</v>
      </c>
      <c r="B313" s="10" t="s">
        <v>57</v>
      </c>
      <c r="C313" s="17">
        <f>C229</f>
        <v>5845.613811173316</v>
      </c>
      <c r="D313" s="17">
        <f>D229</f>
        <v>10369</v>
      </c>
      <c r="E313" s="17">
        <f>E229</f>
        <v>4523.386188826684</v>
      </c>
      <c r="F313" s="10">
        <f t="shared" si="9"/>
        <v>0</v>
      </c>
      <c r="G313" s="10">
        <f t="shared" si="9"/>
        <v>1</v>
      </c>
      <c r="H313" s="10">
        <f t="shared" si="10"/>
        <v>0</v>
      </c>
      <c r="I313" s="10"/>
      <c r="J313" s="11"/>
    </row>
    <row r="314" spans="1:10" ht="15" hidden="1" outlineLevel="1">
      <c r="A314" s="9" t="s">
        <v>74</v>
      </c>
      <c r="B314" s="10" t="s">
        <v>58</v>
      </c>
      <c r="C314" s="17">
        <f>C230</f>
        <v>12412.099966713253</v>
      </c>
      <c r="D314" s="17">
        <f>D230</f>
        <v>10249</v>
      </c>
      <c r="E314" s="17">
        <f>E230</f>
        <v>-2163.099966713253</v>
      </c>
      <c r="F314" s="10">
        <f t="shared" si="9"/>
        <v>1</v>
      </c>
      <c r="G314" s="10">
        <f t="shared" si="9"/>
        <v>1</v>
      </c>
      <c r="H314" s="10">
        <f t="shared" si="10"/>
        <v>1</v>
      </c>
      <c r="I314" s="10"/>
      <c r="J314" s="11"/>
    </row>
    <row r="315" spans="1:10" ht="15" hidden="1" outlineLevel="1">
      <c r="A315" s="9" t="s">
        <v>74</v>
      </c>
      <c r="B315" s="10" t="s">
        <v>59</v>
      </c>
      <c r="C315" s="17">
        <f>C231</f>
        <v>34630.32801687553</v>
      </c>
      <c r="D315" s="17">
        <f>D231</f>
        <v>9823</v>
      </c>
      <c r="E315" s="17">
        <f>E231</f>
        <v>-24807.32801687553</v>
      </c>
      <c r="F315" s="10">
        <f t="shared" si="9"/>
        <v>1</v>
      </c>
      <c r="G315" s="10">
        <f t="shared" si="9"/>
        <v>1</v>
      </c>
      <c r="H315" s="10">
        <f t="shared" si="10"/>
        <v>1</v>
      </c>
      <c r="I315" s="10"/>
      <c r="J315" s="11"/>
    </row>
    <row r="316" spans="1:10" ht="15" hidden="1" outlineLevel="1">
      <c r="A316" s="9" t="s">
        <v>74</v>
      </c>
      <c r="B316" s="10" t="s">
        <v>60</v>
      </c>
      <c r="C316" s="17">
        <f>C232</f>
        <v>5610.014615433801</v>
      </c>
      <c r="D316" s="17">
        <f>D232</f>
        <v>11134</v>
      </c>
      <c r="E316" s="17">
        <f>E232</f>
        <v>5523.985384566199</v>
      </c>
      <c r="F316" s="10">
        <f t="shared" si="9"/>
        <v>0</v>
      </c>
      <c r="G316" s="10">
        <f t="shared" si="9"/>
        <v>1</v>
      </c>
      <c r="H316" s="10">
        <f t="shared" si="10"/>
        <v>0</v>
      </c>
      <c r="I316" s="10"/>
      <c r="J316" s="11"/>
    </row>
    <row r="317" spans="1:10" ht="15" hidden="1" outlineLevel="1">
      <c r="A317" s="9" t="s">
        <v>74</v>
      </c>
      <c r="B317" s="10" t="s">
        <v>61</v>
      </c>
      <c r="C317" s="17">
        <f>C233</f>
        <v>8962.866546490444</v>
      </c>
      <c r="D317" s="17">
        <f>D233</f>
        <v>7875</v>
      </c>
      <c r="E317" s="17">
        <f>E233</f>
        <v>-1087.8665464904443</v>
      </c>
      <c r="F317" s="10">
        <f t="shared" si="9"/>
        <v>1</v>
      </c>
      <c r="G317" s="10">
        <f t="shared" si="9"/>
        <v>0</v>
      </c>
      <c r="H317" s="10">
        <f t="shared" si="10"/>
        <v>0</v>
      </c>
      <c r="I317" s="10"/>
      <c r="J317" s="11"/>
    </row>
    <row r="318" spans="1:10" ht="15" hidden="1" outlineLevel="1">
      <c r="A318" s="9" t="s">
        <v>74</v>
      </c>
      <c r="B318" s="10" t="s">
        <v>62</v>
      </c>
      <c r="C318" s="17">
        <f>C234</f>
        <v>14009.278930038285</v>
      </c>
      <c r="D318" s="17">
        <f>D234</f>
        <v>10162</v>
      </c>
      <c r="E318" s="17">
        <f>E234</f>
        <v>-3847.2789300382847</v>
      </c>
      <c r="F318" s="10">
        <f t="shared" si="9"/>
        <v>1</v>
      </c>
      <c r="G318" s="10">
        <f t="shared" si="9"/>
        <v>1</v>
      </c>
      <c r="H318" s="10">
        <f t="shared" si="10"/>
        <v>1</v>
      </c>
      <c r="I318" s="10"/>
      <c r="J318" s="11"/>
    </row>
    <row r="319" spans="1:10" ht="15" hidden="1" outlineLevel="1">
      <c r="A319" s="9" t="s">
        <v>74</v>
      </c>
      <c r="B319" s="10" t="s">
        <v>63</v>
      </c>
      <c r="C319" s="17">
        <f>C235</f>
        <v>5060.487140695915</v>
      </c>
      <c r="D319" s="17">
        <f>D235</f>
        <v>9004</v>
      </c>
      <c r="E319" s="17">
        <f>E235</f>
        <v>3943.5128593040854</v>
      </c>
      <c r="F319" s="10">
        <f t="shared" si="9"/>
        <v>0</v>
      </c>
      <c r="G319" s="10">
        <f t="shared" si="9"/>
        <v>1</v>
      </c>
      <c r="H319" s="10">
        <f t="shared" si="10"/>
        <v>0</v>
      </c>
      <c r="I319" s="10"/>
      <c r="J319" s="11"/>
    </row>
    <row r="320" spans="1:10" ht="15" hidden="1" outlineLevel="1">
      <c r="A320" s="9" t="s">
        <v>74</v>
      </c>
      <c r="B320" s="10" t="s">
        <v>64</v>
      </c>
      <c r="C320" s="17">
        <f>C236</f>
        <v>6417.171340577753</v>
      </c>
      <c r="D320" s="17">
        <f>D236</f>
        <v>12143</v>
      </c>
      <c r="E320" s="17">
        <f>E236</f>
        <v>5725.828659422247</v>
      </c>
      <c r="F320" s="10">
        <f t="shared" si="9"/>
        <v>0</v>
      </c>
      <c r="G320" s="10">
        <f t="shared" si="9"/>
        <v>1</v>
      </c>
      <c r="H320" s="10">
        <f t="shared" si="10"/>
        <v>0</v>
      </c>
      <c r="I320" s="10"/>
      <c r="J320" s="11"/>
    </row>
    <row r="321" spans="1:10" ht="15" hidden="1" outlineLevel="1">
      <c r="A321" s="9" t="s">
        <v>74</v>
      </c>
      <c r="B321" s="10" t="s">
        <v>65</v>
      </c>
      <c r="C321" s="17">
        <f>C237</f>
        <v>6833.9065413533635</v>
      </c>
      <c r="D321" s="17">
        <f>D237</f>
        <v>10206</v>
      </c>
      <c r="E321" s="17">
        <f>E237</f>
        <v>3372.0934586466365</v>
      </c>
      <c r="F321" s="10">
        <f t="shared" si="9"/>
        <v>0</v>
      </c>
      <c r="G321" s="10">
        <f t="shared" si="9"/>
        <v>1</v>
      </c>
      <c r="H321" s="10">
        <f t="shared" si="10"/>
        <v>0</v>
      </c>
      <c r="I321" s="10"/>
      <c r="J321" s="11"/>
    </row>
    <row r="322" spans="1:10" ht="15" hidden="1" outlineLevel="1">
      <c r="A322" s="9" t="s">
        <v>74</v>
      </c>
      <c r="B322" s="10" t="s">
        <v>66</v>
      </c>
      <c r="C322" s="17">
        <f>C238</f>
        <v>6644.815238798791</v>
      </c>
      <c r="D322" s="17">
        <f>D238</f>
        <v>11066</v>
      </c>
      <c r="E322" s="17">
        <f>E238</f>
        <v>4421.184761201209</v>
      </c>
      <c r="F322" s="10">
        <f t="shared" si="9"/>
        <v>0</v>
      </c>
      <c r="G322" s="10">
        <f t="shared" si="9"/>
        <v>1</v>
      </c>
      <c r="H322" s="10">
        <f t="shared" si="10"/>
        <v>0</v>
      </c>
      <c r="I322" s="10"/>
      <c r="J322" s="11"/>
    </row>
    <row r="323" spans="1:10" ht="15" hidden="1" outlineLevel="1">
      <c r="A323" s="9" t="s">
        <v>74</v>
      </c>
      <c r="B323" s="10" t="s">
        <v>67</v>
      </c>
      <c r="C323" s="17">
        <f>C239</f>
        <v>7168.640983092364</v>
      </c>
      <c r="D323" s="17">
        <f>D239</f>
        <v>12803</v>
      </c>
      <c r="E323" s="17">
        <f>E239</f>
        <v>5634.359016907636</v>
      </c>
      <c r="F323" s="10">
        <f t="shared" si="9"/>
        <v>0</v>
      </c>
      <c r="G323" s="10">
        <f t="shared" si="9"/>
        <v>1</v>
      </c>
      <c r="H323" s="10">
        <f t="shared" si="10"/>
        <v>0</v>
      </c>
      <c r="I323" s="10"/>
      <c r="J323" s="11"/>
    </row>
    <row r="324" spans="1:10" ht="15" hidden="1" outlineLevel="1">
      <c r="A324" s="9" t="s">
        <v>74</v>
      </c>
      <c r="B324" s="10" t="s">
        <v>68</v>
      </c>
      <c r="C324" s="17">
        <f>C240</f>
        <v>8770.715514121073</v>
      </c>
      <c r="D324" s="17">
        <f>D240</f>
        <v>9672</v>
      </c>
      <c r="E324" s="17">
        <f>E240</f>
        <v>901.2844858789267</v>
      </c>
      <c r="F324" s="10">
        <f aca="true" t="shared" si="11" ref="F324:G326">IF(C324&gt;$C$173,1,0)</f>
        <v>0</v>
      </c>
      <c r="G324" s="10">
        <f t="shared" si="11"/>
        <v>1</v>
      </c>
      <c r="H324" s="10">
        <f>IF(G324=F324,1,0)</f>
        <v>0</v>
      </c>
      <c r="I324" s="10"/>
      <c r="J324" s="11"/>
    </row>
    <row r="325" spans="1:10" ht="15" hidden="1" outlineLevel="1">
      <c r="A325" s="9" t="s">
        <v>74</v>
      </c>
      <c r="B325" s="10" t="s">
        <v>69</v>
      </c>
      <c r="C325" s="17">
        <f>C241</f>
        <v>5714.045429136963</v>
      </c>
      <c r="D325" s="17">
        <f>D241</f>
        <v>9396</v>
      </c>
      <c r="E325" s="17">
        <f>E241</f>
        <v>3681.9545708630367</v>
      </c>
      <c r="F325" s="10">
        <f t="shared" si="11"/>
        <v>0</v>
      </c>
      <c r="G325" s="10">
        <f t="shared" si="11"/>
        <v>1</v>
      </c>
      <c r="H325" s="10">
        <f>IF(G325=F325,1,0)</f>
        <v>0</v>
      </c>
      <c r="I325" s="10"/>
      <c r="J325" s="11"/>
    </row>
    <row r="326" spans="1:10" ht="15" hidden="1" outlineLevel="1">
      <c r="A326" s="9" t="s">
        <v>74</v>
      </c>
      <c r="B326" s="10" t="s">
        <v>70</v>
      </c>
      <c r="C326" s="17">
        <f>C242</f>
        <v>6260.819147041529</v>
      </c>
      <c r="D326" s="17">
        <f>D242</f>
        <v>7962</v>
      </c>
      <c r="E326" s="17">
        <f>E242</f>
        <v>1701.1808529584714</v>
      </c>
      <c r="F326" s="10">
        <f t="shared" si="11"/>
        <v>0</v>
      </c>
      <c r="G326" s="10">
        <f t="shared" si="11"/>
        <v>0</v>
      </c>
      <c r="H326" s="10">
        <f>IF(G326=F326,1,0)</f>
        <v>1</v>
      </c>
      <c r="I326" s="10"/>
      <c r="J326" s="11"/>
    </row>
    <row r="327" spans="1:10" ht="15" collapsed="1">
      <c r="A327" s="9"/>
      <c r="B327" s="10"/>
      <c r="C327" s="10"/>
      <c r="D327" s="10"/>
      <c r="E327" s="10"/>
      <c r="F327" s="10"/>
      <c r="G327" s="10"/>
      <c r="H327" s="10"/>
      <c r="I327" s="10"/>
      <c r="J327" s="11"/>
    </row>
    <row r="328" spans="1:10" ht="15">
      <c r="A328" s="9"/>
      <c r="B328" s="10"/>
      <c r="C328" s="12">
        <f>SUM(C259:C326)</f>
        <v>1114994.0000000002</v>
      </c>
      <c r="D328" s="12">
        <f>SUM(D259:D326)</f>
        <v>1114994</v>
      </c>
      <c r="E328" s="12">
        <f>SUM(E259:E326)</f>
        <v>9.094947017729282E-12</v>
      </c>
      <c r="F328" s="12">
        <f>SUM(F259:F326)</f>
        <v>34</v>
      </c>
      <c r="G328" s="10" t="s">
        <v>77</v>
      </c>
      <c r="H328" s="10"/>
      <c r="I328" s="10"/>
      <c r="J328" s="11"/>
    </row>
    <row r="329" spans="1:10" ht="15">
      <c r="A329" s="9"/>
      <c r="B329" s="10"/>
      <c r="C329" s="10" t="s">
        <v>81</v>
      </c>
      <c r="D329" s="10" t="s">
        <v>80</v>
      </c>
      <c r="E329" s="10" t="s">
        <v>79</v>
      </c>
      <c r="F329" s="12">
        <f>68-F328</f>
        <v>34</v>
      </c>
      <c r="G329" s="10" t="s">
        <v>78</v>
      </c>
      <c r="H329" s="10"/>
      <c r="I329" s="10"/>
      <c r="J329" s="11"/>
    </row>
    <row r="330" spans="1:10" ht="15">
      <c r="A330" s="9"/>
      <c r="B330" s="10"/>
      <c r="C330" s="10"/>
      <c r="D330" s="10"/>
      <c r="E330" s="10"/>
      <c r="F330" s="10" t="s">
        <v>86</v>
      </c>
      <c r="G330" s="10"/>
      <c r="H330" s="10"/>
      <c r="I330" s="10"/>
      <c r="J330" s="11"/>
    </row>
    <row r="331" spans="1:10" ht="15">
      <c r="A331" s="9"/>
      <c r="B331" s="1" t="s">
        <v>73</v>
      </c>
      <c r="C331" s="4">
        <f>SUMIF($A$7:$A$74,$B331,$C$7:$C$74)</f>
        <v>724953.1060206202</v>
      </c>
      <c r="D331" s="1">
        <f>SUMIF($A$7:$A$74,$B331,$D$7:$D$74)</f>
        <v>757333</v>
      </c>
      <c r="E331" s="1">
        <f>SUMIF($A$7:$A$74,$B331,$E$7:$E$74)</f>
        <v>32379.89397937979</v>
      </c>
      <c r="F331" s="3">
        <f>SUMIF($A$7:$A$74,$B331,$H$259:$H$326)</f>
        <v>22</v>
      </c>
      <c r="G331" s="3">
        <f>34-F331</f>
        <v>12</v>
      </c>
      <c r="H331" s="1">
        <f>SUM(F331:G331)</f>
        <v>34</v>
      </c>
      <c r="I331" s="1" t="str">
        <f>B331</f>
        <v>sap=van</v>
      </c>
      <c r="J331" s="11"/>
    </row>
    <row r="332" spans="1:10" ht="15">
      <c r="A332" s="9"/>
      <c r="B332" s="1" t="s">
        <v>74</v>
      </c>
      <c r="C332" s="4">
        <f>SUMIF($A$7:$A$74,$B332,$C$7:$C$74)</f>
        <v>390040.89397937985</v>
      </c>
      <c r="D332" s="1">
        <f>SUMIF($A$7:$A$74,$B332,$D$7:$D$74)</f>
        <v>357661</v>
      </c>
      <c r="E332" s="1">
        <f>SUMIF($A$7:$A$74,$B332,$E$7:$E$74)</f>
        <v>-32379.893979379794</v>
      </c>
      <c r="F332" s="3">
        <f>SUMIF($A$7:$A$74,$B332,$H$259:$H$326)</f>
        <v>20</v>
      </c>
      <c r="G332" s="3">
        <f>34-F332</f>
        <v>14</v>
      </c>
      <c r="H332" s="1">
        <f>SUM(F332:G332)</f>
        <v>34</v>
      </c>
      <c r="I332" s="1" t="str">
        <f>B332</f>
        <v>sap=nincs</v>
      </c>
      <c r="J332" s="11"/>
    </row>
    <row r="333" spans="1:10" ht="15">
      <c r="A333" s="9"/>
      <c r="B333" s="1" t="s">
        <v>82</v>
      </c>
      <c r="C333" s="4">
        <f>SUM(C331:C332)</f>
        <v>1114994</v>
      </c>
      <c r="D333" s="1">
        <f>SUM(D331:D332)</f>
        <v>1114994</v>
      </c>
      <c r="E333" s="1">
        <f>SUM(E331:E332)</f>
        <v>0</v>
      </c>
      <c r="F333" s="2">
        <f>SUM(F331:F332)</f>
        <v>42</v>
      </c>
      <c r="G333" s="2">
        <f>SUM(G331:G332)</f>
        <v>26</v>
      </c>
      <c r="H333" s="6" t="s">
        <v>87</v>
      </c>
      <c r="I333" s="1"/>
      <c r="J333" s="11"/>
    </row>
    <row r="334" spans="1:10" ht="15">
      <c r="A334" s="9"/>
      <c r="B334" s="1"/>
      <c r="C334" s="1"/>
      <c r="D334" s="1"/>
      <c r="E334" s="1"/>
      <c r="F334" s="2" t="s">
        <v>83</v>
      </c>
      <c r="G334" s="2" t="s">
        <v>84</v>
      </c>
      <c r="H334" s="1" t="s">
        <v>89</v>
      </c>
      <c r="I334" s="6">
        <f>CHITEST(F331:G332,F336:G337)</f>
        <v>0.617720625791236</v>
      </c>
      <c r="J334" s="11"/>
    </row>
    <row r="335" spans="1:10" ht="15">
      <c r="A335" s="9"/>
      <c r="B335" s="10"/>
      <c r="C335" s="10"/>
      <c r="D335" s="10"/>
      <c r="E335" s="10"/>
      <c r="F335" s="10" t="s">
        <v>85</v>
      </c>
      <c r="G335" s="10"/>
      <c r="H335" s="10"/>
      <c r="I335" s="10" t="s">
        <v>90</v>
      </c>
      <c r="J335" s="11"/>
    </row>
    <row r="336" spans="1:10" ht="15">
      <c r="A336" s="9"/>
      <c r="B336" s="10"/>
      <c r="C336" s="10"/>
      <c r="D336" s="10"/>
      <c r="E336" s="10"/>
      <c r="F336" s="10">
        <f>F333/2</f>
        <v>21</v>
      </c>
      <c r="G336" s="10">
        <f>G333/2</f>
        <v>13</v>
      </c>
      <c r="H336" s="10"/>
      <c r="I336" s="10"/>
      <c r="J336" s="11"/>
    </row>
    <row r="337" spans="1:10" ht="15">
      <c r="A337" s="9"/>
      <c r="B337" s="10"/>
      <c r="C337" s="10"/>
      <c r="D337" s="10"/>
      <c r="E337" s="10"/>
      <c r="F337" s="10">
        <f>F336</f>
        <v>21</v>
      </c>
      <c r="G337" s="10">
        <f>G336</f>
        <v>13</v>
      </c>
      <c r="H337" s="10"/>
      <c r="I337" s="10"/>
      <c r="J337" s="11"/>
    </row>
    <row r="338" spans="1:10" ht="15.75" thickBot="1">
      <c r="A338" s="13"/>
      <c r="B338" s="14"/>
      <c r="C338" s="14"/>
      <c r="D338" s="14"/>
      <c r="E338" s="14"/>
      <c r="F338" s="14"/>
      <c r="G338" s="14"/>
      <c r="H338" s="14"/>
      <c r="I338" s="14"/>
      <c r="J338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2" width="9.57421875" style="0" bestFit="1" customWidth="1"/>
    <col min="3" max="3" width="13.57421875" style="0" bestFit="1" customWidth="1" outlineLevel="1"/>
    <col min="4" max="4" width="10.8515625" style="0" bestFit="1" customWidth="1" outlineLevel="1"/>
    <col min="5" max="5" width="12.7109375" style="0" bestFit="1" customWidth="1"/>
    <col min="6" max="6" width="15.00390625" style="0" bestFit="1" customWidth="1"/>
    <col min="7" max="7" width="12.57421875" style="0" bestFit="1" customWidth="1"/>
    <col min="8" max="8" width="30.28125" style="0" bestFit="1" customWidth="1"/>
    <col min="9" max="9" width="23.28125" style="0" bestFit="1" customWidth="1"/>
  </cols>
  <sheetData>
    <row r="1" ht="15">
      <c r="A1" t="s">
        <v>108</v>
      </c>
    </row>
    <row r="2" ht="15.75" thickBot="1">
      <c r="A2" s="24" t="s">
        <v>110</v>
      </c>
    </row>
    <row r="3" spans="1:10" ht="15">
      <c r="A3" s="16" t="s">
        <v>91</v>
      </c>
      <c r="B3" s="7"/>
      <c r="C3" s="7"/>
      <c r="D3" s="7"/>
      <c r="E3" s="7"/>
      <c r="F3" s="7"/>
      <c r="G3" s="7"/>
      <c r="H3" s="23" t="s">
        <v>104</v>
      </c>
      <c r="I3" s="23">
        <f>TTEST(H6:H39,I6:I39,2,3)</f>
        <v>0.036205025959722345</v>
      </c>
      <c r="J3" s="8"/>
    </row>
    <row r="4" spans="1:10" ht="15">
      <c r="A4" s="9"/>
      <c r="B4" s="10"/>
      <c r="C4" s="10"/>
      <c r="D4" s="10"/>
      <c r="E4" s="10"/>
      <c r="F4" s="10" t="s">
        <v>76</v>
      </c>
      <c r="G4" s="10"/>
      <c r="H4" s="10" t="s">
        <v>115</v>
      </c>
      <c r="I4" s="21" t="s">
        <v>106</v>
      </c>
      <c r="J4" s="11"/>
    </row>
    <row r="5" spans="1:10" ht="15">
      <c r="A5" s="9" t="s">
        <v>72</v>
      </c>
      <c r="B5" s="10" t="s">
        <v>71</v>
      </c>
      <c r="C5" s="10" t="s">
        <v>0</v>
      </c>
      <c r="D5" s="10" t="s">
        <v>1</v>
      </c>
      <c r="E5" s="10" t="s">
        <v>2</v>
      </c>
      <c r="F5" s="10" t="s">
        <v>75</v>
      </c>
      <c r="G5" s="10"/>
      <c r="H5" s="20" t="s">
        <v>73</v>
      </c>
      <c r="I5" s="20" t="s">
        <v>74</v>
      </c>
      <c r="J5" s="11"/>
    </row>
    <row r="6" spans="1:10" ht="15" hidden="1" outlineLevel="1">
      <c r="A6" s="9" t="s">
        <v>73</v>
      </c>
      <c r="B6" s="10" t="s">
        <v>3</v>
      </c>
      <c r="C6" s="17">
        <v>999.9</v>
      </c>
      <c r="D6" s="5">
        <v>1000</v>
      </c>
      <c r="E6" s="18">
        <f>D6-C6</f>
        <v>0.10000000000002274</v>
      </c>
      <c r="F6" s="10">
        <f>IF(D6&gt;C6,1,0)</f>
        <v>1</v>
      </c>
      <c r="G6" s="10"/>
      <c r="H6" s="12">
        <f>E6</f>
        <v>0.10000000000002274</v>
      </c>
      <c r="I6" s="12">
        <f>E40</f>
        <v>26.600000000000023</v>
      </c>
      <c r="J6" s="11"/>
    </row>
    <row r="7" spans="1:10" ht="15" hidden="1" outlineLevel="1">
      <c r="A7" s="9" t="s">
        <v>73</v>
      </c>
      <c r="B7" s="10" t="s">
        <v>4</v>
      </c>
      <c r="C7" s="17">
        <v>1018.4</v>
      </c>
      <c r="D7" s="5">
        <v>1000</v>
      </c>
      <c r="E7" s="18">
        <f aca="true" t="shared" si="0" ref="E7:E70">D7-C7</f>
        <v>-18.399999999999977</v>
      </c>
      <c r="F7" s="10">
        <f aca="true" t="shared" si="1" ref="F7:F70">IF(D7&gt;C7,1,0)</f>
        <v>0</v>
      </c>
      <c r="G7" s="10"/>
      <c r="H7" s="12">
        <f aca="true" t="shared" si="2" ref="H7:H39">E7</f>
        <v>-18.399999999999977</v>
      </c>
      <c r="I7" s="12">
        <f aca="true" t="shared" si="3" ref="I7:I39">E41</f>
        <v>5.100000000000023</v>
      </c>
      <c r="J7" s="11"/>
    </row>
    <row r="8" spans="1:10" ht="15" hidden="1" outlineLevel="1">
      <c r="A8" s="9" t="s">
        <v>73</v>
      </c>
      <c r="B8" s="10" t="s">
        <v>5</v>
      </c>
      <c r="C8" s="17">
        <v>994.4</v>
      </c>
      <c r="D8" s="5">
        <v>1000</v>
      </c>
      <c r="E8" s="18">
        <f t="shared" si="0"/>
        <v>5.600000000000023</v>
      </c>
      <c r="F8" s="10">
        <f t="shared" si="1"/>
        <v>1</v>
      </c>
      <c r="G8" s="10"/>
      <c r="H8" s="12">
        <f t="shared" si="2"/>
        <v>5.600000000000023</v>
      </c>
      <c r="I8" s="12">
        <f t="shared" si="3"/>
        <v>-3.3999999999999773</v>
      </c>
      <c r="J8" s="11"/>
    </row>
    <row r="9" spans="1:10" ht="15" hidden="1" outlineLevel="1">
      <c r="A9" s="9" t="s">
        <v>73</v>
      </c>
      <c r="B9" s="10" t="s">
        <v>6</v>
      </c>
      <c r="C9" s="17">
        <v>1018.4</v>
      </c>
      <c r="D9" s="5">
        <v>1000</v>
      </c>
      <c r="E9" s="18">
        <f t="shared" si="0"/>
        <v>-18.399999999999977</v>
      </c>
      <c r="F9" s="10">
        <f t="shared" si="1"/>
        <v>0</v>
      </c>
      <c r="G9" s="10"/>
      <c r="H9" s="12">
        <f t="shared" si="2"/>
        <v>-18.399999999999977</v>
      </c>
      <c r="I9" s="12">
        <f t="shared" si="3"/>
        <v>10.100000000000023</v>
      </c>
      <c r="J9" s="11"/>
    </row>
    <row r="10" spans="1:10" ht="15" hidden="1" outlineLevel="1">
      <c r="A10" s="9" t="s">
        <v>73</v>
      </c>
      <c r="B10" s="10" t="s">
        <v>7</v>
      </c>
      <c r="C10" s="17">
        <v>991.9</v>
      </c>
      <c r="D10" s="5">
        <v>1000</v>
      </c>
      <c r="E10" s="18">
        <f t="shared" si="0"/>
        <v>8.100000000000023</v>
      </c>
      <c r="F10" s="10">
        <f t="shared" si="1"/>
        <v>1</v>
      </c>
      <c r="G10" s="10"/>
      <c r="H10" s="12">
        <f t="shared" si="2"/>
        <v>8.100000000000023</v>
      </c>
      <c r="I10" s="12">
        <f t="shared" si="3"/>
        <v>7.100000000000023</v>
      </c>
      <c r="J10" s="11"/>
    </row>
    <row r="11" spans="1:10" ht="15" hidden="1" outlineLevel="1">
      <c r="A11" s="9" t="s">
        <v>73</v>
      </c>
      <c r="B11" s="10" t="s">
        <v>8</v>
      </c>
      <c r="C11" s="17">
        <v>999.4</v>
      </c>
      <c r="D11" s="5">
        <v>1000</v>
      </c>
      <c r="E11" s="18">
        <f t="shared" si="0"/>
        <v>0.6000000000000227</v>
      </c>
      <c r="F11" s="10">
        <f t="shared" si="1"/>
        <v>1</v>
      </c>
      <c r="G11" s="10"/>
      <c r="H11" s="12">
        <f t="shared" si="2"/>
        <v>0.6000000000000227</v>
      </c>
      <c r="I11" s="12">
        <f t="shared" si="3"/>
        <v>-3.8999999999999773</v>
      </c>
      <c r="J11" s="11"/>
    </row>
    <row r="12" spans="1:10" ht="15" hidden="1" outlineLevel="1">
      <c r="A12" s="9" t="s">
        <v>73</v>
      </c>
      <c r="B12" s="10" t="s">
        <v>9</v>
      </c>
      <c r="C12" s="17">
        <v>1005.9</v>
      </c>
      <c r="D12" s="5">
        <v>1000</v>
      </c>
      <c r="E12" s="18">
        <f t="shared" si="0"/>
        <v>-5.899999999999977</v>
      </c>
      <c r="F12" s="10">
        <f t="shared" si="1"/>
        <v>0</v>
      </c>
      <c r="G12" s="10"/>
      <c r="H12" s="12">
        <f t="shared" si="2"/>
        <v>-5.899999999999977</v>
      </c>
      <c r="I12" s="12">
        <f t="shared" si="3"/>
        <v>23.100000000000023</v>
      </c>
      <c r="J12" s="11"/>
    </row>
    <row r="13" spans="1:10" ht="15" hidden="1" outlineLevel="1">
      <c r="A13" s="9" t="s">
        <v>73</v>
      </c>
      <c r="B13" s="10" t="s">
        <v>10</v>
      </c>
      <c r="C13" s="17">
        <v>1008.4</v>
      </c>
      <c r="D13" s="5">
        <v>1000</v>
      </c>
      <c r="E13" s="18">
        <f t="shared" si="0"/>
        <v>-8.399999999999977</v>
      </c>
      <c r="F13" s="10">
        <f t="shared" si="1"/>
        <v>0</v>
      </c>
      <c r="G13" s="10"/>
      <c r="H13" s="12">
        <f t="shared" si="2"/>
        <v>-8.399999999999977</v>
      </c>
      <c r="I13" s="12">
        <f t="shared" si="3"/>
        <v>18.600000000000023</v>
      </c>
      <c r="J13" s="11"/>
    </row>
    <row r="14" spans="1:10" ht="15" hidden="1" outlineLevel="1">
      <c r="A14" s="9" t="s">
        <v>73</v>
      </c>
      <c r="B14" s="10" t="s">
        <v>11</v>
      </c>
      <c r="C14" s="17">
        <v>1010.4</v>
      </c>
      <c r="D14" s="5">
        <v>1000</v>
      </c>
      <c r="E14" s="18">
        <f t="shared" si="0"/>
        <v>-10.399999999999977</v>
      </c>
      <c r="F14" s="10">
        <f t="shared" si="1"/>
        <v>0</v>
      </c>
      <c r="G14" s="10"/>
      <c r="H14" s="12">
        <f t="shared" si="2"/>
        <v>-10.399999999999977</v>
      </c>
      <c r="I14" s="12">
        <f t="shared" si="3"/>
        <v>10.600000000000023</v>
      </c>
      <c r="J14" s="11"/>
    </row>
    <row r="15" spans="1:10" ht="15" hidden="1" outlineLevel="1">
      <c r="A15" s="9" t="s">
        <v>73</v>
      </c>
      <c r="B15" s="10" t="s">
        <v>12</v>
      </c>
      <c r="C15" s="17">
        <v>1010.4</v>
      </c>
      <c r="D15" s="5">
        <v>1000</v>
      </c>
      <c r="E15" s="18">
        <f t="shared" si="0"/>
        <v>-10.399999999999977</v>
      </c>
      <c r="F15" s="10">
        <f t="shared" si="1"/>
        <v>0</v>
      </c>
      <c r="G15" s="10"/>
      <c r="H15" s="12">
        <f t="shared" si="2"/>
        <v>-10.399999999999977</v>
      </c>
      <c r="I15" s="12">
        <f t="shared" si="3"/>
        <v>6.100000000000023</v>
      </c>
      <c r="J15" s="11"/>
    </row>
    <row r="16" spans="1:10" ht="15" hidden="1" outlineLevel="1">
      <c r="A16" s="9" t="s">
        <v>73</v>
      </c>
      <c r="B16" s="10" t="s">
        <v>13</v>
      </c>
      <c r="C16" s="17">
        <v>1020.4</v>
      </c>
      <c r="D16" s="5">
        <v>1000</v>
      </c>
      <c r="E16" s="18">
        <f t="shared" si="0"/>
        <v>-20.399999999999977</v>
      </c>
      <c r="F16" s="10">
        <f t="shared" si="1"/>
        <v>0</v>
      </c>
      <c r="G16" s="10"/>
      <c r="H16" s="12">
        <f t="shared" si="2"/>
        <v>-20.399999999999977</v>
      </c>
      <c r="I16" s="12">
        <f t="shared" si="3"/>
        <v>-2.3999999999999773</v>
      </c>
      <c r="J16" s="11"/>
    </row>
    <row r="17" spans="1:10" ht="15" hidden="1" outlineLevel="1">
      <c r="A17" s="9" t="s">
        <v>73</v>
      </c>
      <c r="B17" s="10" t="s">
        <v>14</v>
      </c>
      <c r="C17" s="17">
        <v>1009.9</v>
      </c>
      <c r="D17" s="5">
        <v>1000</v>
      </c>
      <c r="E17" s="18">
        <f t="shared" si="0"/>
        <v>-9.899999999999977</v>
      </c>
      <c r="F17" s="10">
        <f t="shared" si="1"/>
        <v>0</v>
      </c>
      <c r="G17" s="10"/>
      <c r="H17" s="12">
        <f t="shared" si="2"/>
        <v>-9.899999999999977</v>
      </c>
      <c r="I17" s="12">
        <f t="shared" si="3"/>
        <v>-2.8999999999999773</v>
      </c>
      <c r="J17" s="11"/>
    </row>
    <row r="18" spans="1:10" ht="15" hidden="1" outlineLevel="1">
      <c r="A18" s="9" t="s">
        <v>73</v>
      </c>
      <c r="B18" s="10" t="s">
        <v>15</v>
      </c>
      <c r="C18" s="17">
        <v>1005.9</v>
      </c>
      <c r="D18" s="5">
        <v>1000</v>
      </c>
      <c r="E18" s="18">
        <f t="shared" si="0"/>
        <v>-5.899999999999977</v>
      </c>
      <c r="F18" s="10">
        <f t="shared" si="1"/>
        <v>0</v>
      </c>
      <c r="G18" s="10"/>
      <c r="H18" s="12">
        <f t="shared" si="2"/>
        <v>-5.899999999999977</v>
      </c>
      <c r="I18" s="12">
        <f t="shared" si="3"/>
        <v>-13.899999999999977</v>
      </c>
      <c r="J18" s="11"/>
    </row>
    <row r="19" spans="1:10" ht="15" hidden="1" outlineLevel="1">
      <c r="A19" s="9" t="s">
        <v>73</v>
      </c>
      <c r="B19" s="10" t="s">
        <v>16</v>
      </c>
      <c r="C19" s="17">
        <v>1007.4</v>
      </c>
      <c r="D19" s="5">
        <v>1000</v>
      </c>
      <c r="E19" s="18">
        <f t="shared" si="0"/>
        <v>-7.399999999999977</v>
      </c>
      <c r="F19" s="10">
        <f t="shared" si="1"/>
        <v>0</v>
      </c>
      <c r="G19" s="10"/>
      <c r="H19" s="12">
        <f t="shared" si="2"/>
        <v>-7.399999999999977</v>
      </c>
      <c r="I19" s="12">
        <f t="shared" si="3"/>
        <v>-13.399999999999977</v>
      </c>
      <c r="J19" s="11"/>
    </row>
    <row r="20" spans="1:10" ht="15" hidden="1" outlineLevel="1">
      <c r="A20" s="9" t="s">
        <v>73</v>
      </c>
      <c r="B20" s="10" t="s">
        <v>17</v>
      </c>
      <c r="C20" s="17">
        <v>1020.9</v>
      </c>
      <c r="D20" s="5">
        <v>1000</v>
      </c>
      <c r="E20" s="18">
        <f t="shared" si="0"/>
        <v>-20.899999999999977</v>
      </c>
      <c r="F20" s="10">
        <f t="shared" si="1"/>
        <v>0</v>
      </c>
      <c r="G20" s="10"/>
      <c r="H20" s="12">
        <f t="shared" si="2"/>
        <v>-20.899999999999977</v>
      </c>
      <c r="I20" s="12">
        <f t="shared" si="3"/>
        <v>-6.899999999999977</v>
      </c>
      <c r="J20" s="11"/>
    </row>
    <row r="21" spans="1:10" ht="15" hidden="1" outlineLevel="1">
      <c r="A21" s="9" t="s">
        <v>73</v>
      </c>
      <c r="B21" s="10" t="s">
        <v>18</v>
      </c>
      <c r="C21" s="17">
        <v>1002.4</v>
      </c>
      <c r="D21" s="5">
        <v>1000</v>
      </c>
      <c r="E21" s="18">
        <f t="shared" si="0"/>
        <v>-2.3999999999999773</v>
      </c>
      <c r="F21" s="10">
        <f t="shared" si="1"/>
        <v>0</v>
      </c>
      <c r="G21" s="10"/>
      <c r="H21" s="12">
        <f t="shared" si="2"/>
        <v>-2.3999999999999773</v>
      </c>
      <c r="I21" s="12">
        <f t="shared" si="3"/>
        <v>-6.899999999999977</v>
      </c>
      <c r="J21" s="11"/>
    </row>
    <row r="22" spans="1:10" ht="15" hidden="1" outlineLevel="1">
      <c r="A22" s="9" t="s">
        <v>73</v>
      </c>
      <c r="B22" s="10" t="s">
        <v>19</v>
      </c>
      <c r="C22" s="17">
        <v>1000.9</v>
      </c>
      <c r="D22" s="5">
        <v>1000</v>
      </c>
      <c r="E22" s="18">
        <f t="shared" si="0"/>
        <v>-0.8999999999999773</v>
      </c>
      <c r="F22" s="10">
        <f t="shared" si="1"/>
        <v>0</v>
      </c>
      <c r="G22" s="10"/>
      <c r="H22" s="12">
        <f t="shared" si="2"/>
        <v>-0.8999999999999773</v>
      </c>
      <c r="I22" s="12">
        <f t="shared" si="3"/>
        <v>-18.399999999999977</v>
      </c>
      <c r="J22" s="11"/>
    </row>
    <row r="23" spans="1:10" ht="15" hidden="1" outlineLevel="1">
      <c r="A23" s="9" t="s">
        <v>73</v>
      </c>
      <c r="B23" s="10" t="s">
        <v>20</v>
      </c>
      <c r="C23" s="17">
        <v>990.4</v>
      </c>
      <c r="D23" s="5">
        <v>1000</v>
      </c>
      <c r="E23" s="18">
        <f t="shared" si="0"/>
        <v>9.600000000000023</v>
      </c>
      <c r="F23" s="10">
        <f t="shared" si="1"/>
        <v>1</v>
      </c>
      <c r="G23" s="10"/>
      <c r="H23" s="12">
        <f t="shared" si="2"/>
        <v>9.600000000000023</v>
      </c>
      <c r="I23" s="12">
        <f t="shared" si="3"/>
        <v>-23.899999999999977</v>
      </c>
      <c r="J23" s="11"/>
    </row>
    <row r="24" spans="1:10" ht="15" hidden="1" outlineLevel="1">
      <c r="A24" s="9" t="s">
        <v>73</v>
      </c>
      <c r="B24" s="10" t="s">
        <v>21</v>
      </c>
      <c r="C24" s="17">
        <v>994.9</v>
      </c>
      <c r="D24" s="5">
        <v>1000</v>
      </c>
      <c r="E24" s="18">
        <f t="shared" si="0"/>
        <v>5.100000000000023</v>
      </c>
      <c r="F24" s="10">
        <f t="shared" si="1"/>
        <v>1</v>
      </c>
      <c r="G24" s="10"/>
      <c r="H24" s="12">
        <f t="shared" si="2"/>
        <v>5.100000000000023</v>
      </c>
      <c r="I24" s="12">
        <f t="shared" si="3"/>
        <v>10.100000000000023</v>
      </c>
      <c r="J24" s="11"/>
    </row>
    <row r="25" spans="1:10" ht="15" hidden="1" outlineLevel="1">
      <c r="A25" s="9" t="s">
        <v>73</v>
      </c>
      <c r="B25" s="10" t="s">
        <v>22</v>
      </c>
      <c r="C25" s="17">
        <v>1015.4</v>
      </c>
      <c r="D25" s="5">
        <v>1000</v>
      </c>
      <c r="E25" s="18">
        <f t="shared" si="0"/>
        <v>-15.399999999999977</v>
      </c>
      <c r="F25" s="10">
        <f t="shared" si="1"/>
        <v>0</v>
      </c>
      <c r="G25" s="10"/>
      <c r="H25" s="12">
        <f t="shared" si="2"/>
        <v>-15.399999999999977</v>
      </c>
      <c r="I25" s="12">
        <f t="shared" si="3"/>
        <v>1.6000000000000227</v>
      </c>
      <c r="J25" s="11"/>
    </row>
    <row r="26" spans="1:10" ht="15" hidden="1" outlineLevel="1">
      <c r="A26" s="9" t="s">
        <v>73</v>
      </c>
      <c r="B26" s="10" t="s">
        <v>23</v>
      </c>
      <c r="C26" s="17">
        <v>994.4</v>
      </c>
      <c r="D26" s="5">
        <v>1000</v>
      </c>
      <c r="E26" s="18">
        <f t="shared" si="0"/>
        <v>5.600000000000023</v>
      </c>
      <c r="F26" s="10">
        <f t="shared" si="1"/>
        <v>1</v>
      </c>
      <c r="G26" s="10"/>
      <c r="H26" s="12">
        <f t="shared" si="2"/>
        <v>5.600000000000023</v>
      </c>
      <c r="I26" s="12">
        <f t="shared" si="3"/>
        <v>3.1000000000000227</v>
      </c>
      <c r="J26" s="11"/>
    </row>
    <row r="27" spans="1:10" ht="15" hidden="1" outlineLevel="1">
      <c r="A27" s="9" t="s">
        <v>73</v>
      </c>
      <c r="B27" s="10" t="s">
        <v>24</v>
      </c>
      <c r="C27" s="17">
        <v>1004.9</v>
      </c>
      <c r="D27" s="5">
        <v>1000</v>
      </c>
      <c r="E27" s="18">
        <f t="shared" si="0"/>
        <v>-4.899999999999977</v>
      </c>
      <c r="F27" s="10">
        <f t="shared" si="1"/>
        <v>0</v>
      </c>
      <c r="G27" s="10"/>
      <c r="H27" s="12">
        <f t="shared" si="2"/>
        <v>-4.899999999999977</v>
      </c>
      <c r="I27" s="12">
        <f t="shared" si="3"/>
        <v>5.100000000000023</v>
      </c>
      <c r="J27" s="11"/>
    </row>
    <row r="28" spans="1:10" ht="15" hidden="1" outlineLevel="1">
      <c r="A28" s="9" t="s">
        <v>73</v>
      </c>
      <c r="B28" s="10" t="s">
        <v>25</v>
      </c>
      <c r="C28" s="17">
        <v>1020.4</v>
      </c>
      <c r="D28" s="5">
        <v>1000</v>
      </c>
      <c r="E28" s="18">
        <f t="shared" si="0"/>
        <v>-20.399999999999977</v>
      </c>
      <c r="F28" s="10">
        <f t="shared" si="1"/>
        <v>0</v>
      </c>
      <c r="G28" s="10"/>
      <c r="H28" s="12">
        <f t="shared" si="2"/>
        <v>-20.399999999999977</v>
      </c>
      <c r="I28" s="12">
        <f t="shared" si="3"/>
        <v>-3.8999999999999773</v>
      </c>
      <c r="J28" s="11"/>
    </row>
    <row r="29" spans="1:10" ht="15" hidden="1" outlineLevel="1">
      <c r="A29" s="9" t="s">
        <v>73</v>
      </c>
      <c r="B29" s="10" t="s">
        <v>26</v>
      </c>
      <c r="C29" s="17">
        <v>1003.4</v>
      </c>
      <c r="D29" s="5">
        <v>1000</v>
      </c>
      <c r="E29" s="18">
        <f t="shared" si="0"/>
        <v>-3.3999999999999773</v>
      </c>
      <c r="F29" s="10">
        <f t="shared" si="1"/>
        <v>0</v>
      </c>
      <c r="G29" s="10"/>
      <c r="H29" s="12">
        <f t="shared" si="2"/>
        <v>-3.3999999999999773</v>
      </c>
      <c r="I29" s="12">
        <f t="shared" si="3"/>
        <v>1.6000000000000227</v>
      </c>
      <c r="J29" s="11"/>
    </row>
    <row r="30" spans="1:10" ht="15" hidden="1" outlineLevel="1">
      <c r="A30" s="9" t="s">
        <v>73</v>
      </c>
      <c r="B30" s="10" t="s">
        <v>27</v>
      </c>
      <c r="C30" s="17">
        <v>1010.4</v>
      </c>
      <c r="D30" s="5">
        <v>1000</v>
      </c>
      <c r="E30" s="18">
        <f t="shared" si="0"/>
        <v>-10.399999999999977</v>
      </c>
      <c r="F30" s="10">
        <f t="shared" si="1"/>
        <v>0</v>
      </c>
      <c r="G30" s="10"/>
      <c r="H30" s="12">
        <f t="shared" si="2"/>
        <v>-10.399999999999977</v>
      </c>
      <c r="I30" s="12">
        <f t="shared" si="3"/>
        <v>-1.3999999999999773</v>
      </c>
      <c r="J30" s="11"/>
    </row>
    <row r="31" spans="1:10" ht="15" hidden="1" outlineLevel="1">
      <c r="A31" s="9" t="s">
        <v>73</v>
      </c>
      <c r="B31" s="10" t="s">
        <v>28</v>
      </c>
      <c r="C31" s="17">
        <v>1008.4</v>
      </c>
      <c r="D31" s="5">
        <v>1000</v>
      </c>
      <c r="E31" s="18">
        <f t="shared" si="0"/>
        <v>-8.399999999999977</v>
      </c>
      <c r="F31" s="10">
        <f t="shared" si="1"/>
        <v>0</v>
      </c>
      <c r="G31" s="10"/>
      <c r="H31" s="12">
        <f t="shared" si="2"/>
        <v>-8.399999999999977</v>
      </c>
      <c r="I31" s="12">
        <f t="shared" si="3"/>
        <v>8.600000000000023</v>
      </c>
      <c r="J31" s="11"/>
    </row>
    <row r="32" spans="1:10" ht="15" hidden="1" outlineLevel="1">
      <c r="A32" s="9" t="s">
        <v>73</v>
      </c>
      <c r="B32" s="10" t="s">
        <v>29</v>
      </c>
      <c r="C32" s="17">
        <v>984.9</v>
      </c>
      <c r="D32" s="5">
        <v>1000</v>
      </c>
      <c r="E32" s="18">
        <f t="shared" si="0"/>
        <v>15.100000000000023</v>
      </c>
      <c r="F32" s="10">
        <f t="shared" si="1"/>
        <v>1</v>
      </c>
      <c r="G32" s="10"/>
      <c r="H32" s="12">
        <f t="shared" si="2"/>
        <v>15.100000000000023</v>
      </c>
      <c r="I32" s="12">
        <f t="shared" si="3"/>
        <v>-2.3999999999999773</v>
      </c>
      <c r="J32" s="11"/>
    </row>
    <row r="33" spans="1:10" ht="15" hidden="1" outlineLevel="1">
      <c r="A33" s="9" t="s">
        <v>73</v>
      </c>
      <c r="B33" s="10" t="s">
        <v>30</v>
      </c>
      <c r="C33" s="17">
        <v>989.4</v>
      </c>
      <c r="D33" s="5">
        <v>1000</v>
      </c>
      <c r="E33" s="18">
        <f t="shared" si="0"/>
        <v>10.600000000000023</v>
      </c>
      <c r="F33" s="10">
        <f t="shared" si="1"/>
        <v>1</v>
      </c>
      <c r="G33" s="10"/>
      <c r="H33" s="12">
        <f t="shared" si="2"/>
        <v>10.600000000000023</v>
      </c>
      <c r="I33" s="12">
        <f t="shared" si="3"/>
        <v>18.600000000000023</v>
      </c>
      <c r="J33" s="11"/>
    </row>
    <row r="34" spans="1:10" ht="15" hidden="1" outlineLevel="1">
      <c r="A34" s="9" t="s">
        <v>73</v>
      </c>
      <c r="B34" s="10" t="s">
        <v>31</v>
      </c>
      <c r="C34" s="17">
        <v>998.9</v>
      </c>
      <c r="D34" s="5">
        <v>1000</v>
      </c>
      <c r="E34" s="18">
        <f t="shared" si="0"/>
        <v>1.1000000000000227</v>
      </c>
      <c r="F34" s="10">
        <f t="shared" si="1"/>
        <v>1</v>
      </c>
      <c r="G34" s="10"/>
      <c r="H34" s="12">
        <f t="shared" si="2"/>
        <v>1.1000000000000227</v>
      </c>
      <c r="I34" s="12">
        <f t="shared" si="3"/>
        <v>13.100000000000023</v>
      </c>
      <c r="J34" s="11"/>
    </row>
    <row r="35" spans="1:10" ht="15" hidden="1" outlineLevel="1">
      <c r="A35" s="9" t="s">
        <v>73</v>
      </c>
      <c r="B35" s="10" t="s">
        <v>32</v>
      </c>
      <c r="C35" s="17">
        <v>999.9</v>
      </c>
      <c r="D35" s="5">
        <v>1000</v>
      </c>
      <c r="E35" s="18">
        <f t="shared" si="0"/>
        <v>0.10000000000002274</v>
      </c>
      <c r="F35" s="10">
        <f t="shared" si="1"/>
        <v>1</v>
      </c>
      <c r="G35" s="10"/>
      <c r="H35" s="12">
        <f t="shared" si="2"/>
        <v>0.10000000000002274</v>
      </c>
      <c r="I35" s="12">
        <f t="shared" si="3"/>
        <v>11.600000000000023</v>
      </c>
      <c r="J35" s="11"/>
    </row>
    <row r="36" spans="1:10" ht="15" hidden="1" outlineLevel="1">
      <c r="A36" s="9" t="s">
        <v>73</v>
      </c>
      <c r="B36" s="10" t="s">
        <v>33</v>
      </c>
      <c r="C36" s="17">
        <v>983.9</v>
      </c>
      <c r="D36" s="5">
        <v>1000</v>
      </c>
      <c r="E36" s="18">
        <f t="shared" si="0"/>
        <v>16.100000000000023</v>
      </c>
      <c r="F36" s="10">
        <f t="shared" si="1"/>
        <v>1</v>
      </c>
      <c r="G36" s="10"/>
      <c r="H36" s="12">
        <f t="shared" si="2"/>
        <v>16.100000000000023</v>
      </c>
      <c r="I36" s="12">
        <f t="shared" si="3"/>
        <v>5.100000000000023</v>
      </c>
      <c r="J36" s="11"/>
    </row>
    <row r="37" spans="1:10" ht="15" hidden="1" outlineLevel="1">
      <c r="A37" s="9" t="s">
        <v>73</v>
      </c>
      <c r="B37" s="10" t="s">
        <v>34</v>
      </c>
      <c r="C37" s="17">
        <v>994.4</v>
      </c>
      <c r="D37" s="5">
        <v>1000</v>
      </c>
      <c r="E37" s="18">
        <f t="shared" si="0"/>
        <v>5.600000000000023</v>
      </c>
      <c r="F37" s="10">
        <f t="shared" si="1"/>
        <v>1</v>
      </c>
      <c r="G37" s="10"/>
      <c r="H37" s="12">
        <f t="shared" si="2"/>
        <v>5.600000000000023</v>
      </c>
      <c r="I37" s="12">
        <f t="shared" si="3"/>
        <v>5.100000000000023</v>
      </c>
      <c r="J37" s="11"/>
    </row>
    <row r="38" spans="1:10" ht="15" hidden="1" outlineLevel="1">
      <c r="A38" s="9" t="s">
        <v>73</v>
      </c>
      <c r="B38" s="10" t="s">
        <v>35</v>
      </c>
      <c r="C38" s="17">
        <v>990.4</v>
      </c>
      <c r="D38" s="5">
        <v>1000</v>
      </c>
      <c r="E38" s="18">
        <f t="shared" si="0"/>
        <v>9.600000000000023</v>
      </c>
      <c r="F38" s="10">
        <f t="shared" si="1"/>
        <v>1</v>
      </c>
      <c r="G38" s="10"/>
      <c r="H38" s="12">
        <f t="shared" si="2"/>
        <v>9.600000000000023</v>
      </c>
      <c r="I38" s="12">
        <f t="shared" si="3"/>
        <v>3.6000000000000227</v>
      </c>
      <c r="J38" s="11"/>
    </row>
    <row r="39" spans="1:10" ht="15" hidden="1" outlineLevel="1">
      <c r="A39" s="9" t="s">
        <v>73</v>
      </c>
      <c r="B39" s="10" t="s">
        <v>36</v>
      </c>
      <c r="C39" s="17">
        <v>985.9</v>
      </c>
      <c r="D39" s="5">
        <v>1000</v>
      </c>
      <c r="E39" s="18">
        <f t="shared" si="0"/>
        <v>14.100000000000023</v>
      </c>
      <c r="F39" s="10">
        <f t="shared" si="1"/>
        <v>1</v>
      </c>
      <c r="G39" s="10"/>
      <c r="H39" s="12">
        <f t="shared" si="2"/>
        <v>14.100000000000023</v>
      </c>
      <c r="I39" s="12">
        <f t="shared" si="3"/>
        <v>6.100000000000023</v>
      </c>
      <c r="J39" s="11"/>
    </row>
    <row r="40" spans="1:10" ht="15" hidden="1" outlineLevel="1">
      <c r="A40" s="9" t="s">
        <v>74</v>
      </c>
      <c r="B40" s="10" t="s">
        <v>37</v>
      </c>
      <c r="C40" s="17">
        <v>973.4</v>
      </c>
      <c r="D40" s="5">
        <v>1000</v>
      </c>
      <c r="E40" s="18">
        <f t="shared" si="0"/>
        <v>26.600000000000023</v>
      </c>
      <c r="F40" s="10">
        <f t="shared" si="1"/>
        <v>1</v>
      </c>
      <c r="G40" s="10" t="s">
        <v>105</v>
      </c>
      <c r="H40" s="22">
        <f>VAR(H6:H39)</f>
        <v>115.59803921568624</v>
      </c>
      <c r="I40" s="22">
        <f>VAR(I6:I39)</f>
        <v>122.77651515151513</v>
      </c>
      <c r="J40" s="11"/>
    </row>
    <row r="41" spans="1:10" ht="15" hidden="1" outlineLevel="1">
      <c r="A41" s="9" t="s">
        <v>74</v>
      </c>
      <c r="B41" s="10" t="s">
        <v>38</v>
      </c>
      <c r="C41" s="17">
        <v>994.9</v>
      </c>
      <c r="D41" s="5">
        <v>1000</v>
      </c>
      <c r="E41" s="18">
        <f t="shared" si="0"/>
        <v>5.100000000000023</v>
      </c>
      <c r="F41" s="10">
        <f t="shared" si="1"/>
        <v>1</v>
      </c>
      <c r="G41" s="10"/>
      <c r="H41" s="10"/>
      <c r="I41" s="10"/>
      <c r="J41" s="11"/>
    </row>
    <row r="42" spans="1:10" ht="15" hidden="1" outlineLevel="1">
      <c r="A42" s="9" t="s">
        <v>74</v>
      </c>
      <c r="B42" s="10" t="s">
        <v>39</v>
      </c>
      <c r="C42" s="17">
        <v>1003.4</v>
      </c>
      <c r="D42" s="5">
        <v>1000</v>
      </c>
      <c r="E42" s="18">
        <f t="shared" si="0"/>
        <v>-3.3999999999999773</v>
      </c>
      <c r="F42" s="10">
        <f t="shared" si="1"/>
        <v>0</v>
      </c>
      <c r="G42" s="10"/>
      <c r="H42" s="10"/>
      <c r="I42" s="10"/>
      <c r="J42" s="11"/>
    </row>
    <row r="43" spans="1:10" ht="15" hidden="1" outlineLevel="1">
      <c r="A43" s="9" t="s">
        <v>74</v>
      </c>
      <c r="B43" s="10" t="s">
        <v>40</v>
      </c>
      <c r="C43" s="17">
        <v>989.9</v>
      </c>
      <c r="D43" s="5">
        <v>1000</v>
      </c>
      <c r="E43" s="18">
        <f t="shared" si="0"/>
        <v>10.100000000000023</v>
      </c>
      <c r="F43" s="10">
        <f t="shared" si="1"/>
        <v>1</v>
      </c>
      <c r="G43" s="10"/>
      <c r="H43" s="10"/>
      <c r="I43" s="10"/>
      <c r="J43" s="11"/>
    </row>
    <row r="44" spans="1:10" ht="15" hidden="1" outlineLevel="1">
      <c r="A44" s="9" t="s">
        <v>74</v>
      </c>
      <c r="B44" s="10" t="s">
        <v>41</v>
      </c>
      <c r="C44" s="17">
        <v>992.9</v>
      </c>
      <c r="D44" s="5">
        <v>1000</v>
      </c>
      <c r="E44" s="18">
        <f t="shared" si="0"/>
        <v>7.100000000000023</v>
      </c>
      <c r="F44" s="10">
        <f t="shared" si="1"/>
        <v>1</v>
      </c>
      <c r="G44" s="10"/>
      <c r="H44" s="10"/>
      <c r="I44" s="10"/>
      <c r="J44" s="11"/>
    </row>
    <row r="45" spans="1:10" ht="15" hidden="1" outlineLevel="1">
      <c r="A45" s="9" t="s">
        <v>74</v>
      </c>
      <c r="B45" s="10" t="s">
        <v>42</v>
      </c>
      <c r="C45" s="17">
        <v>1003.9</v>
      </c>
      <c r="D45" s="5">
        <v>1000</v>
      </c>
      <c r="E45" s="18">
        <f t="shared" si="0"/>
        <v>-3.8999999999999773</v>
      </c>
      <c r="F45" s="10">
        <f t="shared" si="1"/>
        <v>0</v>
      </c>
      <c r="G45" s="10"/>
      <c r="H45" s="10"/>
      <c r="I45" s="10"/>
      <c r="J45" s="11"/>
    </row>
    <row r="46" spans="1:10" ht="15" hidden="1" outlineLevel="1">
      <c r="A46" s="9" t="s">
        <v>74</v>
      </c>
      <c r="B46" s="10" t="s">
        <v>43</v>
      </c>
      <c r="C46" s="17">
        <v>976.9</v>
      </c>
      <c r="D46" s="5">
        <v>1000</v>
      </c>
      <c r="E46" s="18">
        <f t="shared" si="0"/>
        <v>23.100000000000023</v>
      </c>
      <c r="F46" s="10">
        <f t="shared" si="1"/>
        <v>1</v>
      </c>
      <c r="G46" s="10"/>
      <c r="H46" s="10"/>
      <c r="I46" s="10"/>
      <c r="J46" s="11"/>
    </row>
    <row r="47" spans="1:10" ht="15" hidden="1" outlineLevel="1">
      <c r="A47" s="9" t="s">
        <v>74</v>
      </c>
      <c r="B47" s="10" t="s">
        <v>44</v>
      </c>
      <c r="C47" s="17">
        <v>981.4</v>
      </c>
      <c r="D47" s="5">
        <v>1000</v>
      </c>
      <c r="E47" s="18">
        <f t="shared" si="0"/>
        <v>18.600000000000023</v>
      </c>
      <c r="F47" s="10">
        <f t="shared" si="1"/>
        <v>1</v>
      </c>
      <c r="G47" s="10"/>
      <c r="H47" s="10"/>
      <c r="I47" s="10"/>
      <c r="J47" s="11"/>
    </row>
    <row r="48" spans="1:10" ht="15" hidden="1" outlineLevel="1">
      <c r="A48" s="9" t="s">
        <v>74</v>
      </c>
      <c r="B48" s="10" t="s">
        <v>45</v>
      </c>
      <c r="C48" s="17">
        <v>989.4</v>
      </c>
      <c r="D48" s="5">
        <v>1000</v>
      </c>
      <c r="E48" s="18">
        <f t="shared" si="0"/>
        <v>10.600000000000023</v>
      </c>
      <c r="F48" s="10">
        <f t="shared" si="1"/>
        <v>1</v>
      </c>
      <c r="G48" s="10"/>
      <c r="H48" s="10"/>
      <c r="I48" s="10"/>
      <c r="J48" s="11"/>
    </row>
    <row r="49" spans="1:10" ht="15" hidden="1" outlineLevel="1">
      <c r="A49" s="9" t="s">
        <v>74</v>
      </c>
      <c r="B49" s="10" t="s">
        <v>46</v>
      </c>
      <c r="C49" s="17">
        <v>993.9</v>
      </c>
      <c r="D49" s="5">
        <v>1000</v>
      </c>
      <c r="E49" s="18">
        <f t="shared" si="0"/>
        <v>6.100000000000023</v>
      </c>
      <c r="F49" s="10">
        <f t="shared" si="1"/>
        <v>1</v>
      </c>
      <c r="G49" s="10"/>
      <c r="H49" s="10"/>
      <c r="I49" s="10"/>
      <c r="J49" s="11"/>
    </row>
    <row r="50" spans="1:10" ht="15" hidden="1" outlineLevel="1">
      <c r="A50" s="9" t="s">
        <v>74</v>
      </c>
      <c r="B50" s="10" t="s">
        <v>47</v>
      </c>
      <c r="C50" s="17">
        <v>1002.4</v>
      </c>
      <c r="D50" s="5">
        <v>1000</v>
      </c>
      <c r="E50" s="18">
        <f t="shared" si="0"/>
        <v>-2.3999999999999773</v>
      </c>
      <c r="F50" s="10">
        <f t="shared" si="1"/>
        <v>0</v>
      </c>
      <c r="G50" s="10"/>
      <c r="H50" s="10"/>
      <c r="I50" s="10"/>
      <c r="J50" s="11"/>
    </row>
    <row r="51" spans="1:10" ht="15" hidden="1" outlineLevel="1">
      <c r="A51" s="9" t="s">
        <v>74</v>
      </c>
      <c r="B51" s="10" t="s">
        <v>48</v>
      </c>
      <c r="C51" s="17">
        <v>1002.9</v>
      </c>
      <c r="D51" s="5">
        <v>1000</v>
      </c>
      <c r="E51" s="18">
        <f t="shared" si="0"/>
        <v>-2.8999999999999773</v>
      </c>
      <c r="F51" s="10">
        <f t="shared" si="1"/>
        <v>0</v>
      </c>
      <c r="G51" s="10"/>
      <c r="H51" s="10"/>
      <c r="I51" s="10"/>
      <c r="J51" s="11"/>
    </row>
    <row r="52" spans="1:10" ht="15" hidden="1" outlineLevel="1">
      <c r="A52" s="9" t="s">
        <v>74</v>
      </c>
      <c r="B52" s="10" t="s">
        <v>49</v>
      </c>
      <c r="C52" s="17">
        <v>1013.9</v>
      </c>
      <c r="D52" s="5">
        <v>1000</v>
      </c>
      <c r="E52" s="18">
        <f t="shared" si="0"/>
        <v>-13.899999999999977</v>
      </c>
      <c r="F52" s="10">
        <f t="shared" si="1"/>
        <v>0</v>
      </c>
      <c r="G52" s="10"/>
      <c r="H52" s="10"/>
      <c r="I52" s="10"/>
      <c r="J52" s="11"/>
    </row>
    <row r="53" spans="1:10" ht="15" hidden="1" outlineLevel="1">
      <c r="A53" s="9" t="s">
        <v>74</v>
      </c>
      <c r="B53" s="10" t="s">
        <v>50</v>
      </c>
      <c r="C53" s="17">
        <v>1013.4</v>
      </c>
      <c r="D53" s="5">
        <v>1000</v>
      </c>
      <c r="E53" s="18">
        <f t="shared" si="0"/>
        <v>-13.399999999999977</v>
      </c>
      <c r="F53" s="10">
        <f t="shared" si="1"/>
        <v>0</v>
      </c>
      <c r="G53" s="10"/>
      <c r="H53" s="10"/>
      <c r="I53" s="10"/>
      <c r="J53" s="11"/>
    </row>
    <row r="54" spans="1:10" ht="15" hidden="1" outlineLevel="1">
      <c r="A54" s="9" t="s">
        <v>74</v>
      </c>
      <c r="B54" s="10" t="s">
        <v>51</v>
      </c>
      <c r="C54" s="17">
        <v>1006.9</v>
      </c>
      <c r="D54" s="5">
        <v>1000</v>
      </c>
      <c r="E54" s="18">
        <f t="shared" si="0"/>
        <v>-6.899999999999977</v>
      </c>
      <c r="F54" s="10">
        <f t="shared" si="1"/>
        <v>0</v>
      </c>
      <c r="G54" s="10"/>
      <c r="H54" s="10"/>
      <c r="I54" s="10"/>
      <c r="J54" s="11"/>
    </row>
    <row r="55" spans="1:10" ht="15" hidden="1" outlineLevel="1">
      <c r="A55" s="9" t="s">
        <v>74</v>
      </c>
      <c r="B55" s="10" t="s">
        <v>52</v>
      </c>
      <c r="C55" s="17">
        <v>1006.9</v>
      </c>
      <c r="D55" s="5">
        <v>1000</v>
      </c>
      <c r="E55" s="18">
        <f t="shared" si="0"/>
        <v>-6.899999999999977</v>
      </c>
      <c r="F55" s="10">
        <f t="shared" si="1"/>
        <v>0</v>
      </c>
      <c r="G55" s="10"/>
      <c r="H55" s="10"/>
      <c r="I55" s="10"/>
      <c r="J55" s="11"/>
    </row>
    <row r="56" spans="1:10" ht="15" hidden="1" outlineLevel="1">
      <c r="A56" s="9" t="s">
        <v>74</v>
      </c>
      <c r="B56" s="10" t="s">
        <v>53</v>
      </c>
      <c r="C56" s="17">
        <v>1018.4</v>
      </c>
      <c r="D56" s="5">
        <v>1000</v>
      </c>
      <c r="E56" s="18">
        <f t="shared" si="0"/>
        <v>-18.399999999999977</v>
      </c>
      <c r="F56" s="10">
        <f t="shared" si="1"/>
        <v>0</v>
      </c>
      <c r="G56" s="10"/>
      <c r="H56" s="10"/>
      <c r="I56" s="10"/>
      <c r="J56" s="11"/>
    </row>
    <row r="57" spans="1:10" ht="15" hidden="1" outlineLevel="1">
      <c r="A57" s="9" t="s">
        <v>74</v>
      </c>
      <c r="B57" s="10" t="s">
        <v>54</v>
      </c>
      <c r="C57" s="17">
        <v>1023.9</v>
      </c>
      <c r="D57" s="5">
        <v>1000</v>
      </c>
      <c r="E57" s="18">
        <f t="shared" si="0"/>
        <v>-23.899999999999977</v>
      </c>
      <c r="F57" s="10">
        <f t="shared" si="1"/>
        <v>0</v>
      </c>
      <c r="G57" s="10"/>
      <c r="H57" s="10"/>
      <c r="I57" s="10"/>
      <c r="J57" s="11"/>
    </row>
    <row r="58" spans="1:10" ht="15" hidden="1" outlineLevel="1">
      <c r="A58" s="9" t="s">
        <v>74</v>
      </c>
      <c r="B58" s="10" t="s">
        <v>55</v>
      </c>
      <c r="C58" s="17">
        <v>989.9</v>
      </c>
      <c r="D58" s="5">
        <v>1000</v>
      </c>
      <c r="E58" s="18">
        <f t="shared" si="0"/>
        <v>10.100000000000023</v>
      </c>
      <c r="F58" s="10">
        <f t="shared" si="1"/>
        <v>1</v>
      </c>
      <c r="G58" s="10"/>
      <c r="H58" s="10"/>
      <c r="I58" s="10"/>
      <c r="J58" s="11"/>
    </row>
    <row r="59" spans="1:10" ht="15" hidden="1" outlineLevel="1">
      <c r="A59" s="9" t="s">
        <v>74</v>
      </c>
      <c r="B59" s="10" t="s">
        <v>56</v>
      </c>
      <c r="C59" s="17">
        <v>998.4</v>
      </c>
      <c r="D59" s="5">
        <v>1000</v>
      </c>
      <c r="E59" s="18">
        <f t="shared" si="0"/>
        <v>1.6000000000000227</v>
      </c>
      <c r="F59" s="10">
        <f t="shared" si="1"/>
        <v>1</v>
      </c>
      <c r="G59" s="10"/>
      <c r="H59" s="10"/>
      <c r="I59" s="10"/>
      <c r="J59" s="11"/>
    </row>
    <row r="60" spans="1:10" ht="15" hidden="1" outlineLevel="1">
      <c r="A60" s="9" t="s">
        <v>74</v>
      </c>
      <c r="B60" s="10" t="s">
        <v>57</v>
      </c>
      <c r="C60" s="17">
        <v>996.9</v>
      </c>
      <c r="D60" s="5">
        <v>1000</v>
      </c>
      <c r="E60" s="18">
        <f t="shared" si="0"/>
        <v>3.1000000000000227</v>
      </c>
      <c r="F60" s="10">
        <f t="shared" si="1"/>
        <v>1</v>
      </c>
      <c r="G60" s="10"/>
      <c r="H60" s="10"/>
      <c r="I60" s="10"/>
      <c r="J60" s="11"/>
    </row>
    <row r="61" spans="1:10" ht="15" hidden="1" outlineLevel="1">
      <c r="A61" s="9" t="s">
        <v>74</v>
      </c>
      <c r="B61" s="10" t="s">
        <v>58</v>
      </c>
      <c r="C61" s="17">
        <v>994.9</v>
      </c>
      <c r="D61" s="5">
        <v>1000</v>
      </c>
      <c r="E61" s="18">
        <f t="shared" si="0"/>
        <v>5.100000000000023</v>
      </c>
      <c r="F61" s="10">
        <f t="shared" si="1"/>
        <v>1</v>
      </c>
      <c r="G61" s="10"/>
      <c r="H61" s="10"/>
      <c r="I61" s="10"/>
      <c r="J61" s="11"/>
    </row>
    <row r="62" spans="1:10" ht="15" hidden="1" outlineLevel="1">
      <c r="A62" s="9" t="s">
        <v>74</v>
      </c>
      <c r="B62" s="10" t="s">
        <v>59</v>
      </c>
      <c r="C62" s="17">
        <v>1003.9</v>
      </c>
      <c r="D62" s="5">
        <v>1000</v>
      </c>
      <c r="E62" s="18">
        <f t="shared" si="0"/>
        <v>-3.8999999999999773</v>
      </c>
      <c r="F62" s="10">
        <f t="shared" si="1"/>
        <v>0</v>
      </c>
      <c r="G62" s="10"/>
      <c r="H62" s="10"/>
      <c r="I62" s="10"/>
      <c r="J62" s="11"/>
    </row>
    <row r="63" spans="1:10" ht="15" hidden="1" outlineLevel="1">
      <c r="A63" s="9" t="s">
        <v>74</v>
      </c>
      <c r="B63" s="10" t="s">
        <v>60</v>
      </c>
      <c r="C63" s="17">
        <v>998.4</v>
      </c>
      <c r="D63" s="5">
        <v>1000</v>
      </c>
      <c r="E63" s="18">
        <f t="shared" si="0"/>
        <v>1.6000000000000227</v>
      </c>
      <c r="F63" s="10">
        <f t="shared" si="1"/>
        <v>1</v>
      </c>
      <c r="G63" s="10"/>
      <c r="H63" s="10"/>
      <c r="I63" s="10"/>
      <c r="J63" s="11"/>
    </row>
    <row r="64" spans="1:10" ht="15" hidden="1" outlineLevel="1">
      <c r="A64" s="9" t="s">
        <v>74</v>
      </c>
      <c r="B64" s="10" t="s">
        <v>61</v>
      </c>
      <c r="C64" s="17">
        <v>1001.4</v>
      </c>
      <c r="D64" s="5">
        <v>1000</v>
      </c>
      <c r="E64" s="18">
        <f t="shared" si="0"/>
        <v>-1.3999999999999773</v>
      </c>
      <c r="F64" s="10">
        <f t="shared" si="1"/>
        <v>0</v>
      </c>
      <c r="G64" s="10"/>
      <c r="H64" s="10"/>
      <c r="I64" s="10"/>
      <c r="J64" s="11"/>
    </row>
    <row r="65" spans="1:10" ht="15" hidden="1" outlineLevel="1">
      <c r="A65" s="9" t="s">
        <v>74</v>
      </c>
      <c r="B65" s="10" t="s">
        <v>62</v>
      </c>
      <c r="C65" s="17">
        <v>991.4</v>
      </c>
      <c r="D65" s="5">
        <v>1000</v>
      </c>
      <c r="E65" s="18">
        <f t="shared" si="0"/>
        <v>8.600000000000023</v>
      </c>
      <c r="F65" s="10">
        <f t="shared" si="1"/>
        <v>1</v>
      </c>
      <c r="G65" s="10"/>
      <c r="H65" s="10"/>
      <c r="I65" s="10"/>
      <c r="J65" s="11"/>
    </row>
    <row r="66" spans="1:10" ht="15" hidden="1" outlineLevel="1">
      <c r="A66" s="9" t="s">
        <v>74</v>
      </c>
      <c r="B66" s="10" t="s">
        <v>63</v>
      </c>
      <c r="C66" s="17">
        <v>1002.4</v>
      </c>
      <c r="D66" s="5">
        <v>1000</v>
      </c>
      <c r="E66" s="18">
        <f t="shared" si="0"/>
        <v>-2.3999999999999773</v>
      </c>
      <c r="F66" s="10">
        <f t="shared" si="1"/>
        <v>0</v>
      </c>
      <c r="G66" s="10"/>
      <c r="H66" s="10"/>
      <c r="I66" s="10"/>
      <c r="J66" s="11"/>
    </row>
    <row r="67" spans="1:10" ht="15" hidden="1" outlineLevel="1">
      <c r="A67" s="9" t="s">
        <v>74</v>
      </c>
      <c r="B67" s="10" t="s">
        <v>64</v>
      </c>
      <c r="C67" s="17">
        <v>981.4</v>
      </c>
      <c r="D67" s="5">
        <v>1000</v>
      </c>
      <c r="E67" s="18">
        <f t="shared" si="0"/>
        <v>18.600000000000023</v>
      </c>
      <c r="F67" s="10">
        <f t="shared" si="1"/>
        <v>1</v>
      </c>
      <c r="G67" s="10"/>
      <c r="H67" s="10"/>
      <c r="I67" s="10"/>
      <c r="J67" s="11"/>
    </row>
    <row r="68" spans="1:10" ht="15" hidden="1" outlineLevel="1">
      <c r="A68" s="9" t="s">
        <v>74</v>
      </c>
      <c r="B68" s="10" t="s">
        <v>65</v>
      </c>
      <c r="C68" s="17">
        <v>986.9</v>
      </c>
      <c r="D68" s="5">
        <v>1000</v>
      </c>
      <c r="E68" s="18">
        <f t="shared" si="0"/>
        <v>13.100000000000023</v>
      </c>
      <c r="F68" s="10">
        <f t="shared" si="1"/>
        <v>1</v>
      </c>
      <c r="G68" s="10"/>
      <c r="H68" s="10"/>
      <c r="I68" s="10"/>
      <c r="J68" s="11"/>
    </row>
    <row r="69" spans="1:10" ht="15" hidden="1" outlineLevel="1">
      <c r="A69" s="9" t="s">
        <v>74</v>
      </c>
      <c r="B69" s="10" t="s">
        <v>66</v>
      </c>
      <c r="C69" s="17">
        <v>988.4</v>
      </c>
      <c r="D69" s="5">
        <v>1000</v>
      </c>
      <c r="E69" s="18">
        <f t="shared" si="0"/>
        <v>11.600000000000023</v>
      </c>
      <c r="F69" s="10">
        <f t="shared" si="1"/>
        <v>1</v>
      </c>
      <c r="G69" s="10"/>
      <c r="H69" s="10"/>
      <c r="I69" s="10"/>
      <c r="J69" s="11"/>
    </row>
    <row r="70" spans="1:10" ht="15" hidden="1" outlineLevel="1">
      <c r="A70" s="9" t="s">
        <v>74</v>
      </c>
      <c r="B70" s="10" t="s">
        <v>67</v>
      </c>
      <c r="C70" s="17">
        <v>994.9</v>
      </c>
      <c r="D70" s="5">
        <v>1000</v>
      </c>
      <c r="E70" s="18">
        <f t="shared" si="0"/>
        <v>5.100000000000023</v>
      </c>
      <c r="F70" s="10">
        <f t="shared" si="1"/>
        <v>1</v>
      </c>
      <c r="G70" s="10"/>
      <c r="H70" s="10"/>
      <c r="I70" s="10"/>
      <c r="J70" s="11"/>
    </row>
    <row r="71" spans="1:10" ht="15" hidden="1" outlineLevel="1">
      <c r="A71" s="9" t="s">
        <v>74</v>
      </c>
      <c r="B71" s="10" t="s">
        <v>68</v>
      </c>
      <c r="C71" s="17">
        <v>994.9</v>
      </c>
      <c r="D71" s="5">
        <v>1000</v>
      </c>
      <c r="E71" s="18">
        <f>D71-C71</f>
        <v>5.100000000000023</v>
      </c>
      <c r="F71" s="10">
        <f>IF(D71&gt;C71,1,0)</f>
        <v>1</v>
      </c>
      <c r="G71" s="10"/>
      <c r="H71" s="10"/>
      <c r="I71" s="10"/>
      <c r="J71" s="11"/>
    </row>
    <row r="72" spans="1:10" ht="15" hidden="1" outlineLevel="1">
      <c r="A72" s="9" t="s">
        <v>74</v>
      </c>
      <c r="B72" s="10" t="s">
        <v>69</v>
      </c>
      <c r="C72" s="17">
        <v>996.4</v>
      </c>
      <c r="D72" s="5">
        <v>1000</v>
      </c>
      <c r="E72" s="18">
        <f>D72-C72</f>
        <v>3.6000000000000227</v>
      </c>
      <c r="F72" s="10">
        <f>IF(D72&gt;C72,1,0)</f>
        <v>1</v>
      </c>
      <c r="G72" s="10"/>
      <c r="H72" s="10"/>
      <c r="I72" s="10"/>
      <c r="J72" s="11"/>
    </row>
    <row r="73" spans="1:10" ht="15" hidden="1" outlineLevel="1">
      <c r="A73" s="9" t="s">
        <v>74</v>
      </c>
      <c r="B73" s="10" t="s">
        <v>70</v>
      </c>
      <c r="C73" s="17">
        <v>993.9</v>
      </c>
      <c r="D73" s="5">
        <v>1000</v>
      </c>
      <c r="E73" s="18">
        <f>D73-C73</f>
        <v>6.100000000000023</v>
      </c>
      <c r="F73" s="10">
        <f>IF(D73&gt;C73,1,0)</f>
        <v>1</v>
      </c>
      <c r="G73" s="10"/>
      <c r="H73" s="10"/>
      <c r="I73" s="10"/>
      <c r="J73" s="11"/>
    </row>
    <row r="74" spans="1:10" ht="15" collapsed="1">
      <c r="A74" s="9"/>
      <c r="B74" s="10"/>
      <c r="C74" s="10"/>
      <c r="D74" s="10"/>
      <c r="E74" s="10"/>
      <c r="F74" s="10"/>
      <c r="G74" s="10"/>
      <c r="H74" s="10"/>
      <c r="I74" s="10"/>
      <c r="J74" s="11"/>
    </row>
    <row r="75" spans="1:10" ht="15">
      <c r="A75" s="9"/>
      <c r="B75" s="10"/>
      <c r="C75" s="12">
        <f>SUM(C6:C73)</f>
        <v>67998.70000000006</v>
      </c>
      <c r="D75" s="12">
        <f>SUM(D6:D73)</f>
        <v>68000</v>
      </c>
      <c r="E75" s="12">
        <f>SUM(E6:E73)</f>
        <v>1.3000000000015461</v>
      </c>
      <c r="F75" s="12">
        <f>SUM(F6:F73)</f>
        <v>36</v>
      </c>
      <c r="G75" s="10" t="s">
        <v>77</v>
      </c>
      <c r="H75" s="10"/>
      <c r="I75" s="10"/>
      <c r="J75" s="11"/>
    </row>
    <row r="76" spans="1:10" ht="15">
      <c r="A76" s="9"/>
      <c r="B76" s="10"/>
      <c r="C76" s="10" t="s">
        <v>81</v>
      </c>
      <c r="D76" s="10" t="s">
        <v>80</v>
      </c>
      <c r="E76" s="10" t="s">
        <v>79</v>
      </c>
      <c r="F76" s="12">
        <f>68-F75</f>
        <v>32</v>
      </c>
      <c r="G76" s="10" t="s">
        <v>78</v>
      </c>
      <c r="H76" s="10"/>
      <c r="I76" s="10"/>
      <c r="J76" s="11"/>
    </row>
    <row r="77" spans="1:10" ht="15">
      <c r="A77" s="9"/>
      <c r="B77" s="10"/>
      <c r="C77" s="10"/>
      <c r="D77" s="10"/>
      <c r="E77" s="10"/>
      <c r="F77" s="10" t="s">
        <v>86</v>
      </c>
      <c r="G77" s="10"/>
      <c r="H77" s="10"/>
      <c r="I77" s="10"/>
      <c r="J77" s="11"/>
    </row>
    <row r="78" spans="1:10" ht="15">
      <c r="A78" s="9"/>
      <c r="B78" s="1" t="s">
        <v>73</v>
      </c>
      <c r="C78" s="4">
        <f>SUMIF($A$6:$A$73,$B78,$C$6:$C$73)</f>
        <v>34095.60000000002</v>
      </c>
      <c r="D78" s="1">
        <f>SUMIF($A$6:$A$73,$B78,$D$6:$D$73)</f>
        <v>34000</v>
      </c>
      <c r="E78" s="1">
        <f>SUMIF($A$6:$A$73,$B78,$E$6:$E$73)</f>
        <v>-95.59999999999923</v>
      </c>
      <c r="F78" s="3">
        <f>SUMIF($A$6:$A$73,$B78,$F$6:$F$73)</f>
        <v>15</v>
      </c>
      <c r="G78" s="3">
        <f>34-F78</f>
        <v>19</v>
      </c>
      <c r="H78" s="1">
        <f>SUM(F78:G78)</f>
        <v>34</v>
      </c>
      <c r="I78" s="1" t="str">
        <f>B78</f>
        <v>sap=van</v>
      </c>
      <c r="J78" s="11"/>
    </row>
    <row r="79" spans="1:10" ht="15">
      <c r="A79" s="9"/>
      <c r="B79" s="1" t="s">
        <v>74</v>
      </c>
      <c r="C79" s="4">
        <f>SUMIF($A$6:$A$73,$B79,$C$6:$C$73)</f>
        <v>33903.10000000002</v>
      </c>
      <c r="D79" s="1">
        <f>SUMIF($A$6:$A$73,$B79,$D$6:$D$73)</f>
        <v>34000</v>
      </c>
      <c r="E79" s="1">
        <f>SUMIF($A$6:$A$73,$B79,$E$6:$E$73)</f>
        <v>96.90000000000077</v>
      </c>
      <c r="F79" s="3">
        <f>SUMIF($A$6:$A$73,$B79,$F$6:$F$73)</f>
        <v>21</v>
      </c>
      <c r="G79" s="3">
        <f>34-F79</f>
        <v>13</v>
      </c>
      <c r="H79" s="1">
        <f>SUM(F79:G79)</f>
        <v>34</v>
      </c>
      <c r="I79" s="1" t="str">
        <f>B79</f>
        <v>sap=nincs</v>
      </c>
      <c r="J79" s="11"/>
    </row>
    <row r="80" spans="1:10" ht="15">
      <c r="A80" s="9"/>
      <c r="B80" s="1" t="s">
        <v>82</v>
      </c>
      <c r="C80" s="1">
        <f>SUM(C78:C79)</f>
        <v>67998.70000000004</v>
      </c>
      <c r="D80" s="1">
        <f>SUM(D78:D79)</f>
        <v>68000</v>
      </c>
      <c r="E80" s="1">
        <f>SUM(E78:E79)</f>
        <v>1.3000000000015461</v>
      </c>
      <c r="F80" s="2">
        <f>SUM(F78:F79)</f>
        <v>36</v>
      </c>
      <c r="G80" s="2">
        <f>SUM(G78:G79)</f>
        <v>32</v>
      </c>
      <c r="H80" s="6" t="s">
        <v>87</v>
      </c>
      <c r="I80" s="1"/>
      <c r="J80" s="11"/>
    </row>
    <row r="81" spans="1:10" ht="15">
      <c r="A81" s="9"/>
      <c r="B81" s="1"/>
      <c r="C81" s="1"/>
      <c r="D81" s="1"/>
      <c r="E81" s="1"/>
      <c r="F81" s="2" t="s">
        <v>83</v>
      </c>
      <c r="G81" s="2" t="s">
        <v>84</v>
      </c>
      <c r="H81" s="1" t="s">
        <v>89</v>
      </c>
      <c r="I81" s="6">
        <f>CHITEST(F78:G79,F83:G84)</f>
        <v>0.1449128354112665</v>
      </c>
      <c r="J81" s="11"/>
    </row>
    <row r="82" spans="1:10" ht="15">
      <c r="A82" s="9"/>
      <c r="B82" s="10"/>
      <c r="C82" s="10"/>
      <c r="D82" s="10"/>
      <c r="E82" s="10"/>
      <c r="F82" s="10" t="s">
        <v>85</v>
      </c>
      <c r="G82" s="10"/>
      <c r="H82" s="10"/>
      <c r="I82" s="10" t="s">
        <v>90</v>
      </c>
      <c r="J82" s="11"/>
    </row>
    <row r="83" spans="1:10" ht="15">
      <c r="A83" s="9"/>
      <c r="B83" s="10"/>
      <c r="C83" s="10"/>
      <c r="D83" s="10"/>
      <c r="E83" s="10"/>
      <c r="F83" s="10">
        <f>F80/2</f>
        <v>18</v>
      </c>
      <c r="G83" s="10">
        <f>G80/2</f>
        <v>16</v>
      </c>
      <c r="H83" s="10"/>
      <c r="I83" s="10"/>
      <c r="J83" s="11"/>
    </row>
    <row r="84" spans="1:10" ht="15">
      <c r="A84" s="9"/>
      <c r="B84" s="10"/>
      <c r="C84" s="10"/>
      <c r="D84" s="10"/>
      <c r="E84" s="10"/>
      <c r="F84" s="10">
        <f>F83</f>
        <v>18</v>
      </c>
      <c r="G84" s="10">
        <f>G83</f>
        <v>16</v>
      </c>
      <c r="H84" s="10"/>
      <c r="I84" s="10" t="s">
        <v>109</v>
      </c>
      <c r="J84" s="11"/>
    </row>
    <row r="85" spans="1:10" ht="15.75" thickBot="1">
      <c r="A85" s="13"/>
      <c r="B85" s="14"/>
      <c r="C85" s="14"/>
      <c r="D85" s="14"/>
      <c r="E85" s="14"/>
      <c r="F85" s="14"/>
      <c r="G85" s="14"/>
      <c r="H85" s="14"/>
      <c r="I85" s="14"/>
      <c r="J85" s="15"/>
    </row>
    <row r="86" ht="15.75" thickBot="1"/>
    <row r="87" spans="1:10" ht="15">
      <c r="A87" s="16" t="s">
        <v>92</v>
      </c>
      <c r="B87" s="7"/>
      <c r="C87" s="7"/>
      <c r="D87" s="7"/>
      <c r="E87" s="7"/>
      <c r="F87" s="7"/>
      <c r="G87" s="7"/>
      <c r="H87" s="7"/>
      <c r="I87" s="7"/>
      <c r="J87" s="8"/>
    </row>
    <row r="88" spans="1:10" ht="15">
      <c r="A88" s="9"/>
      <c r="B88" s="10" t="s">
        <v>94</v>
      </c>
      <c r="C88" s="12">
        <f>MEDIAN(C90:C157)</f>
        <v>999.65</v>
      </c>
      <c r="D88" s="10"/>
      <c r="E88" s="10"/>
      <c r="F88" s="10" t="s">
        <v>93</v>
      </c>
      <c r="G88" s="10"/>
      <c r="H88" s="10"/>
      <c r="I88" s="10"/>
      <c r="J88" s="11"/>
    </row>
    <row r="89" spans="1:10" ht="15">
      <c r="A89" s="9" t="s">
        <v>72</v>
      </c>
      <c r="B89" s="10" t="s">
        <v>71</v>
      </c>
      <c r="C89" s="10" t="s">
        <v>0</v>
      </c>
      <c r="D89" s="10" t="s">
        <v>1</v>
      </c>
      <c r="E89" s="10" t="s">
        <v>2</v>
      </c>
      <c r="F89" s="10" t="s">
        <v>75</v>
      </c>
      <c r="G89" s="10"/>
      <c r="H89" s="10"/>
      <c r="I89" s="10"/>
      <c r="J89" s="11"/>
    </row>
    <row r="90" spans="1:10" ht="15" hidden="1" outlineLevel="1">
      <c r="A90" s="9" t="s">
        <v>73</v>
      </c>
      <c r="B90" s="10" t="s">
        <v>3</v>
      </c>
      <c r="C90" s="17">
        <f>C6</f>
        <v>999.9</v>
      </c>
      <c r="D90" s="17">
        <f>D6</f>
        <v>1000</v>
      </c>
      <c r="E90" s="17">
        <f>E6</f>
        <v>0.10000000000002274</v>
      </c>
      <c r="F90" s="10">
        <f>IF(C90&gt;$C$88,1,0)</f>
        <v>1</v>
      </c>
      <c r="G90" s="10"/>
      <c r="H90" s="10"/>
      <c r="I90" s="10"/>
      <c r="J90" s="11"/>
    </row>
    <row r="91" spans="1:10" ht="15" hidden="1" outlineLevel="1">
      <c r="A91" s="9" t="s">
        <v>73</v>
      </c>
      <c r="B91" s="10" t="s">
        <v>4</v>
      </c>
      <c r="C91" s="17">
        <f aca="true" t="shared" si="4" ref="C91:E106">C7</f>
        <v>1018.4</v>
      </c>
      <c r="D91" s="17">
        <f t="shared" si="4"/>
        <v>1000</v>
      </c>
      <c r="E91" s="17">
        <f t="shared" si="4"/>
        <v>-18.399999999999977</v>
      </c>
      <c r="F91" s="10">
        <f aca="true" t="shared" si="5" ref="F91:F154">IF(C91&gt;$C$88,1,0)</f>
        <v>1</v>
      </c>
      <c r="G91" s="10"/>
      <c r="H91" s="10"/>
      <c r="I91" s="10"/>
      <c r="J91" s="11"/>
    </row>
    <row r="92" spans="1:10" ht="15" hidden="1" outlineLevel="1">
      <c r="A92" s="9" t="s">
        <v>73</v>
      </c>
      <c r="B92" s="10" t="s">
        <v>5</v>
      </c>
      <c r="C92" s="17">
        <f t="shared" si="4"/>
        <v>994.4</v>
      </c>
      <c r="D92" s="17">
        <f t="shared" si="4"/>
        <v>1000</v>
      </c>
      <c r="E92" s="17">
        <f t="shared" si="4"/>
        <v>5.600000000000023</v>
      </c>
      <c r="F92" s="10">
        <f t="shared" si="5"/>
        <v>0</v>
      </c>
      <c r="G92" s="10"/>
      <c r="H92" s="10"/>
      <c r="I92" s="10"/>
      <c r="J92" s="11"/>
    </row>
    <row r="93" spans="1:10" ht="15" hidden="1" outlineLevel="1">
      <c r="A93" s="9" t="s">
        <v>73</v>
      </c>
      <c r="B93" s="10" t="s">
        <v>6</v>
      </c>
      <c r="C93" s="17">
        <f t="shared" si="4"/>
        <v>1018.4</v>
      </c>
      <c r="D93" s="17">
        <f t="shared" si="4"/>
        <v>1000</v>
      </c>
      <c r="E93" s="17">
        <f t="shared" si="4"/>
        <v>-18.399999999999977</v>
      </c>
      <c r="F93" s="10">
        <f t="shared" si="5"/>
        <v>1</v>
      </c>
      <c r="G93" s="10"/>
      <c r="H93" s="10"/>
      <c r="I93" s="10"/>
      <c r="J93" s="11"/>
    </row>
    <row r="94" spans="1:10" ht="15" hidden="1" outlineLevel="1">
      <c r="A94" s="9" t="s">
        <v>73</v>
      </c>
      <c r="B94" s="10" t="s">
        <v>7</v>
      </c>
      <c r="C94" s="17">
        <f t="shared" si="4"/>
        <v>991.9</v>
      </c>
      <c r="D94" s="17">
        <f t="shared" si="4"/>
        <v>1000</v>
      </c>
      <c r="E94" s="17">
        <f t="shared" si="4"/>
        <v>8.100000000000023</v>
      </c>
      <c r="F94" s="10">
        <f t="shared" si="5"/>
        <v>0</v>
      </c>
      <c r="G94" s="10"/>
      <c r="H94" s="10"/>
      <c r="I94" s="10"/>
      <c r="J94" s="11"/>
    </row>
    <row r="95" spans="1:10" ht="15" hidden="1" outlineLevel="1">
      <c r="A95" s="9" t="s">
        <v>73</v>
      </c>
      <c r="B95" s="10" t="s">
        <v>8</v>
      </c>
      <c r="C95" s="17">
        <f t="shared" si="4"/>
        <v>999.4</v>
      </c>
      <c r="D95" s="17">
        <f t="shared" si="4"/>
        <v>1000</v>
      </c>
      <c r="E95" s="17">
        <f t="shared" si="4"/>
        <v>0.6000000000000227</v>
      </c>
      <c r="F95" s="10">
        <f t="shared" si="5"/>
        <v>0</v>
      </c>
      <c r="G95" s="10"/>
      <c r="H95" s="10"/>
      <c r="I95" s="10"/>
      <c r="J95" s="11"/>
    </row>
    <row r="96" spans="1:10" ht="15" hidden="1" outlineLevel="1">
      <c r="A96" s="9" t="s">
        <v>73</v>
      </c>
      <c r="B96" s="10" t="s">
        <v>9</v>
      </c>
      <c r="C96" s="17">
        <f t="shared" si="4"/>
        <v>1005.9</v>
      </c>
      <c r="D96" s="17">
        <f t="shared" si="4"/>
        <v>1000</v>
      </c>
      <c r="E96" s="17">
        <f t="shared" si="4"/>
        <v>-5.899999999999977</v>
      </c>
      <c r="F96" s="10">
        <f t="shared" si="5"/>
        <v>1</v>
      </c>
      <c r="G96" s="10"/>
      <c r="H96" s="10"/>
      <c r="I96" s="10"/>
      <c r="J96" s="11"/>
    </row>
    <row r="97" spans="1:10" ht="15" hidden="1" outlineLevel="1">
      <c r="A97" s="9" t="s">
        <v>73</v>
      </c>
      <c r="B97" s="10" t="s">
        <v>10</v>
      </c>
      <c r="C97" s="17">
        <f t="shared" si="4"/>
        <v>1008.4</v>
      </c>
      <c r="D97" s="17">
        <f t="shared" si="4"/>
        <v>1000</v>
      </c>
      <c r="E97" s="17">
        <f t="shared" si="4"/>
        <v>-8.399999999999977</v>
      </c>
      <c r="F97" s="10">
        <f t="shared" si="5"/>
        <v>1</v>
      </c>
      <c r="G97" s="10"/>
      <c r="H97" s="10"/>
      <c r="I97" s="10"/>
      <c r="J97" s="11"/>
    </row>
    <row r="98" spans="1:10" ht="15" hidden="1" outlineLevel="1">
      <c r="A98" s="9" t="s">
        <v>73</v>
      </c>
      <c r="B98" s="10" t="s">
        <v>11</v>
      </c>
      <c r="C98" s="17">
        <f t="shared" si="4"/>
        <v>1010.4</v>
      </c>
      <c r="D98" s="17">
        <f t="shared" si="4"/>
        <v>1000</v>
      </c>
      <c r="E98" s="17">
        <f t="shared" si="4"/>
        <v>-10.399999999999977</v>
      </c>
      <c r="F98" s="10">
        <f t="shared" si="5"/>
        <v>1</v>
      </c>
      <c r="G98" s="10"/>
      <c r="H98" s="10"/>
      <c r="I98" s="10"/>
      <c r="J98" s="11"/>
    </row>
    <row r="99" spans="1:10" ht="15" hidden="1" outlineLevel="1">
      <c r="A99" s="9" t="s">
        <v>73</v>
      </c>
      <c r="B99" s="10" t="s">
        <v>12</v>
      </c>
      <c r="C99" s="17">
        <f t="shared" si="4"/>
        <v>1010.4</v>
      </c>
      <c r="D99" s="17">
        <f t="shared" si="4"/>
        <v>1000</v>
      </c>
      <c r="E99" s="17">
        <f t="shared" si="4"/>
        <v>-10.399999999999977</v>
      </c>
      <c r="F99" s="10">
        <f t="shared" si="5"/>
        <v>1</v>
      </c>
      <c r="G99" s="10"/>
      <c r="H99" s="10"/>
      <c r="I99" s="10"/>
      <c r="J99" s="11"/>
    </row>
    <row r="100" spans="1:10" ht="15" hidden="1" outlineLevel="1">
      <c r="A100" s="9" t="s">
        <v>73</v>
      </c>
      <c r="B100" s="10" t="s">
        <v>13</v>
      </c>
      <c r="C100" s="17">
        <f t="shared" si="4"/>
        <v>1020.4</v>
      </c>
      <c r="D100" s="17">
        <f t="shared" si="4"/>
        <v>1000</v>
      </c>
      <c r="E100" s="17">
        <f t="shared" si="4"/>
        <v>-20.399999999999977</v>
      </c>
      <c r="F100" s="10">
        <f t="shared" si="5"/>
        <v>1</v>
      </c>
      <c r="G100" s="10"/>
      <c r="H100" s="10"/>
      <c r="I100" s="10"/>
      <c r="J100" s="11"/>
    </row>
    <row r="101" spans="1:10" ht="15" hidden="1" outlineLevel="1">
      <c r="A101" s="9" t="s">
        <v>73</v>
      </c>
      <c r="B101" s="10" t="s">
        <v>14</v>
      </c>
      <c r="C101" s="17">
        <f t="shared" si="4"/>
        <v>1009.9</v>
      </c>
      <c r="D101" s="17">
        <f t="shared" si="4"/>
        <v>1000</v>
      </c>
      <c r="E101" s="17">
        <f t="shared" si="4"/>
        <v>-9.899999999999977</v>
      </c>
      <c r="F101" s="10">
        <f t="shared" si="5"/>
        <v>1</v>
      </c>
      <c r="G101" s="10"/>
      <c r="H101" s="10"/>
      <c r="I101" s="10"/>
      <c r="J101" s="11"/>
    </row>
    <row r="102" spans="1:10" ht="15" hidden="1" outlineLevel="1">
      <c r="A102" s="9" t="s">
        <v>73</v>
      </c>
      <c r="B102" s="10" t="s">
        <v>15</v>
      </c>
      <c r="C102" s="17">
        <f t="shared" si="4"/>
        <v>1005.9</v>
      </c>
      <c r="D102" s="17">
        <f t="shared" si="4"/>
        <v>1000</v>
      </c>
      <c r="E102" s="17">
        <f t="shared" si="4"/>
        <v>-5.899999999999977</v>
      </c>
      <c r="F102" s="10">
        <f t="shared" si="5"/>
        <v>1</v>
      </c>
      <c r="G102" s="10"/>
      <c r="H102" s="10"/>
      <c r="I102" s="10"/>
      <c r="J102" s="11"/>
    </row>
    <row r="103" spans="1:10" ht="15" hidden="1" outlineLevel="1">
      <c r="A103" s="9" t="s">
        <v>73</v>
      </c>
      <c r="B103" s="10" t="s">
        <v>16</v>
      </c>
      <c r="C103" s="17">
        <f t="shared" si="4"/>
        <v>1007.4</v>
      </c>
      <c r="D103" s="17">
        <f t="shared" si="4"/>
        <v>1000</v>
      </c>
      <c r="E103" s="17">
        <f t="shared" si="4"/>
        <v>-7.399999999999977</v>
      </c>
      <c r="F103" s="10">
        <f t="shared" si="5"/>
        <v>1</v>
      </c>
      <c r="G103" s="10"/>
      <c r="H103" s="10"/>
      <c r="I103" s="10"/>
      <c r="J103" s="11"/>
    </row>
    <row r="104" spans="1:10" ht="15" hidden="1" outlineLevel="1">
      <c r="A104" s="9" t="s">
        <v>73</v>
      </c>
      <c r="B104" s="10" t="s">
        <v>17</v>
      </c>
      <c r="C104" s="17">
        <f t="shared" si="4"/>
        <v>1020.9</v>
      </c>
      <c r="D104" s="17">
        <f t="shared" si="4"/>
        <v>1000</v>
      </c>
      <c r="E104" s="17">
        <f t="shared" si="4"/>
        <v>-20.899999999999977</v>
      </c>
      <c r="F104" s="10">
        <f t="shared" si="5"/>
        <v>1</v>
      </c>
      <c r="G104" s="10"/>
      <c r="H104" s="10"/>
      <c r="I104" s="10"/>
      <c r="J104" s="11"/>
    </row>
    <row r="105" spans="1:10" ht="15" hidden="1" outlineLevel="1">
      <c r="A105" s="9" t="s">
        <v>73</v>
      </c>
      <c r="B105" s="10" t="s">
        <v>18</v>
      </c>
      <c r="C105" s="17">
        <f t="shared" si="4"/>
        <v>1002.4</v>
      </c>
      <c r="D105" s="17">
        <f t="shared" si="4"/>
        <v>1000</v>
      </c>
      <c r="E105" s="17">
        <f t="shared" si="4"/>
        <v>-2.3999999999999773</v>
      </c>
      <c r="F105" s="10">
        <f t="shared" si="5"/>
        <v>1</v>
      </c>
      <c r="G105" s="10"/>
      <c r="H105" s="10"/>
      <c r="I105" s="10"/>
      <c r="J105" s="11"/>
    </row>
    <row r="106" spans="1:10" ht="15" hidden="1" outlineLevel="1">
      <c r="A106" s="9" t="s">
        <v>73</v>
      </c>
      <c r="B106" s="10" t="s">
        <v>19</v>
      </c>
      <c r="C106" s="17">
        <f t="shared" si="4"/>
        <v>1000.9</v>
      </c>
      <c r="D106" s="17">
        <f t="shared" si="4"/>
        <v>1000</v>
      </c>
      <c r="E106" s="17">
        <f t="shared" si="4"/>
        <v>-0.8999999999999773</v>
      </c>
      <c r="F106" s="10">
        <f t="shared" si="5"/>
        <v>1</v>
      </c>
      <c r="G106" s="10"/>
      <c r="H106" s="10"/>
      <c r="I106" s="10"/>
      <c r="J106" s="11"/>
    </row>
    <row r="107" spans="1:10" ht="15" hidden="1" outlineLevel="1">
      <c r="A107" s="9" t="s">
        <v>73</v>
      </c>
      <c r="B107" s="10" t="s">
        <v>20</v>
      </c>
      <c r="C107" s="17">
        <f aca="true" t="shared" si="6" ref="C107:E122">C23</f>
        <v>990.4</v>
      </c>
      <c r="D107" s="17">
        <f t="shared" si="6"/>
        <v>1000</v>
      </c>
      <c r="E107" s="17">
        <f t="shared" si="6"/>
        <v>9.600000000000023</v>
      </c>
      <c r="F107" s="10">
        <f t="shared" si="5"/>
        <v>0</v>
      </c>
      <c r="G107" s="10"/>
      <c r="H107" s="10"/>
      <c r="I107" s="10"/>
      <c r="J107" s="11"/>
    </row>
    <row r="108" spans="1:10" ht="15" hidden="1" outlineLevel="1">
      <c r="A108" s="9" t="s">
        <v>73</v>
      </c>
      <c r="B108" s="10" t="s">
        <v>21</v>
      </c>
      <c r="C108" s="17">
        <f t="shared" si="6"/>
        <v>994.9</v>
      </c>
      <c r="D108" s="17">
        <f t="shared" si="6"/>
        <v>1000</v>
      </c>
      <c r="E108" s="17">
        <f t="shared" si="6"/>
        <v>5.100000000000023</v>
      </c>
      <c r="F108" s="10">
        <f t="shared" si="5"/>
        <v>0</v>
      </c>
      <c r="G108" s="10"/>
      <c r="H108" s="10"/>
      <c r="I108" s="10"/>
      <c r="J108" s="11"/>
    </row>
    <row r="109" spans="1:10" ht="15" hidden="1" outlineLevel="1">
      <c r="A109" s="9" t="s">
        <v>73</v>
      </c>
      <c r="B109" s="10" t="s">
        <v>22</v>
      </c>
      <c r="C109" s="17">
        <f t="shared" si="6"/>
        <v>1015.4</v>
      </c>
      <c r="D109" s="17">
        <f t="shared" si="6"/>
        <v>1000</v>
      </c>
      <c r="E109" s="17">
        <f t="shared" si="6"/>
        <v>-15.399999999999977</v>
      </c>
      <c r="F109" s="10">
        <f t="shared" si="5"/>
        <v>1</v>
      </c>
      <c r="G109" s="10"/>
      <c r="H109" s="10"/>
      <c r="I109" s="10"/>
      <c r="J109" s="11"/>
    </row>
    <row r="110" spans="1:10" ht="15" hidden="1" outlineLevel="1">
      <c r="A110" s="9" t="s">
        <v>73</v>
      </c>
      <c r="B110" s="10" t="s">
        <v>23</v>
      </c>
      <c r="C110" s="17">
        <f t="shared" si="6"/>
        <v>994.4</v>
      </c>
      <c r="D110" s="17">
        <f t="shared" si="6"/>
        <v>1000</v>
      </c>
      <c r="E110" s="17">
        <f t="shared" si="6"/>
        <v>5.600000000000023</v>
      </c>
      <c r="F110" s="10">
        <f t="shared" si="5"/>
        <v>0</v>
      </c>
      <c r="G110" s="10"/>
      <c r="H110" s="10"/>
      <c r="I110" s="10"/>
      <c r="J110" s="11"/>
    </row>
    <row r="111" spans="1:10" ht="15" hidden="1" outlineLevel="1">
      <c r="A111" s="9" t="s">
        <v>73</v>
      </c>
      <c r="B111" s="10" t="s">
        <v>24</v>
      </c>
      <c r="C111" s="17">
        <f t="shared" si="6"/>
        <v>1004.9</v>
      </c>
      <c r="D111" s="17">
        <f t="shared" si="6"/>
        <v>1000</v>
      </c>
      <c r="E111" s="17">
        <f t="shared" si="6"/>
        <v>-4.899999999999977</v>
      </c>
      <c r="F111" s="10">
        <f t="shared" si="5"/>
        <v>1</v>
      </c>
      <c r="G111" s="10"/>
      <c r="H111" s="10"/>
      <c r="I111" s="10"/>
      <c r="J111" s="11"/>
    </row>
    <row r="112" spans="1:10" ht="15" hidden="1" outlineLevel="1">
      <c r="A112" s="9" t="s">
        <v>73</v>
      </c>
      <c r="B112" s="10" t="s">
        <v>25</v>
      </c>
      <c r="C112" s="17">
        <f t="shared" si="6"/>
        <v>1020.4</v>
      </c>
      <c r="D112" s="17">
        <f t="shared" si="6"/>
        <v>1000</v>
      </c>
      <c r="E112" s="17">
        <f t="shared" si="6"/>
        <v>-20.399999999999977</v>
      </c>
      <c r="F112" s="10">
        <f t="shared" si="5"/>
        <v>1</v>
      </c>
      <c r="G112" s="10"/>
      <c r="H112" s="10"/>
      <c r="I112" s="10"/>
      <c r="J112" s="11"/>
    </row>
    <row r="113" spans="1:10" ht="15" hidden="1" outlineLevel="1">
      <c r="A113" s="9" t="s">
        <v>73</v>
      </c>
      <c r="B113" s="10" t="s">
        <v>26</v>
      </c>
      <c r="C113" s="17">
        <f t="shared" si="6"/>
        <v>1003.4</v>
      </c>
      <c r="D113" s="17">
        <f t="shared" si="6"/>
        <v>1000</v>
      </c>
      <c r="E113" s="17">
        <f t="shared" si="6"/>
        <v>-3.3999999999999773</v>
      </c>
      <c r="F113" s="10">
        <f t="shared" si="5"/>
        <v>1</v>
      </c>
      <c r="G113" s="10"/>
      <c r="H113" s="10"/>
      <c r="I113" s="10"/>
      <c r="J113" s="11"/>
    </row>
    <row r="114" spans="1:10" ht="15" hidden="1" outlineLevel="1">
      <c r="A114" s="9" t="s">
        <v>73</v>
      </c>
      <c r="B114" s="10" t="s">
        <v>27</v>
      </c>
      <c r="C114" s="17">
        <f t="shared" si="6"/>
        <v>1010.4</v>
      </c>
      <c r="D114" s="17">
        <f t="shared" si="6"/>
        <v>1000</v>
      </c>
      <c r="E114" s="17">
        <f t="shared" si="6"/>
        <v>-10.399999999999977</v>
      </c>
      <c r="F114" s="10">
        <f t="shared" si="5"/>
        <v>1</v>
      </c>
      <c r="G114" s="10"/>
      <c r="H114" s="10"/>
      <c r="I114" s="10"/>
      <c r="J114" s="11"/>
    </row>
    <row r="115" spans="1:10" ht="15" hidden="1" outlineLevel="1">
      <c r="A115" s="9" t="s">
        <v>73</v>
      </c>
      <c r="B115" s="10" t="s">
        <v>28</v>
      </c>
      <c r="C115" s="17">
        <f t="shared" si="6"/>
        <v>1008.4</v>
      </c>
      <c r="D115" s="17">
        <f t="shared" si="6"/>
        <v>1000</v>
      </c>
      <c r="E115" s="17">
        <f t="shared" si="6"/>
        <v>-8.399999999999977</v>
      </c>
      <c r="F115" s="10">
        <f t="shared" si="5"/>
        <v>1</v>
      </c>
      <c r="G115" s="10"/>
      <c r="H115" s="10"/>
      <c r="I115" s="10"/>
      <c r="J115" s="11"/>
    </row>
    <row r="116" spans="1:10" ht="15" hidden="1" outlineLevel="1">
      <c r="A116" s="9" t="s">
        <v>73</v>
      </c>
      <c r="B116" s="10" t="s">
        <v>29</v>
      </c>
      <c r="C116" s="17">
        <f t="shared" si="6"/>
        <v>984.9</v>
      </c>
      <c r="D116" s="17">
        <f t="shared" si="6"/>
        <v>1000</v>
      </c>
      <c r="E116" s="17">
        <f t="shared" si="6"/>
        <v>15.100000000000023</v>
      </c>
      <c r="F116" s="10">
        <f t="shared" si="5"/>
        <v>0</v>
      </c>
      <c r="G116" s="10"/>
      <c r="H116" s="10"/>
      <c r="I116" s="10"/>
      <c r="J116" s="11"/>
    </row>
    <row r="117" spans="1:10" ht="15" hidden="1" outlineLevel="1">
      <c r="A117" s="9" t="s">
        <v>73</v>
      </c>
      <c r="B117" s="10" t="s">
        <v>30</v>
      </c>
      <c r="C117" s="17">
        <f t="shared" si="6"/>
        <v>989.4</v>
      </c>
      <c r="D117" s="17">
        <f t="shared" si="6"/>
        <v>1000</v>
      </c>
      <c r="E117" s="17">
        <f t="shared" si="6"/>
        <v>10.600000000000023</v>
      </c>
      <c r="F117" s="10">
        <f t="shared" si="5"/>
        <v>0</v>
      </c>
      <c r="G117" s="10"/>
      <c r="H117" s="10"/>
      <c r="I117" s="10"/>
      <c r="J117" s="11"/>
    </row>
    <row r="118" spans="1:10" ht="15" hidden="1" outlineLevel="1">
      <c r="A118" s="9" t="s">
        <v>73</v>
      </c>
      <c r="B118" s="10" t="s">
        <v>31</v>
      </c>
      <c r="C118" s="17">
        <f t="shared" si="6"/>
        <v>998.9</v>
      </c>
      <c r="D118" s="17">
        <f t="shared" si="6"/>
        <v>1000</v>
      </c>
      <c r="E118" s="17">
        <f t="shared" si="6"/>
        <v>1.1000000000000227</v>
      </c>
      <c r="F118" s="10">
        <f t="shared" si="5"/>
        <v>0</v>
      </c>
      <c r="G118" s="10"/>
      <c r="H118" s="10"/>
      <c r="I118" s="10"/>
      <c r="J118" s="11"/>
    </row>
    <row r="119" spans="1:10" ht="15" hidden="1" outlineLevel="1">
      <c r="A119" s="9" t="s">
        <v>73</v>
      </c>
      <c r="B119" s="10" t="s">
        <v>32</v>
      </c>
      <c r="C119" s="17">
        <f t="shared" si="6"/>
        <v>999.9</v>
      </c>
      <c r="D119" s="17">
        <f t="shared" si="6"/>
        <v>1000</v>
      </c>
      <c r="E119" s="17">
        <f t="shared" si="6"/>
        <v>0.10000000000002274</v>
      </c>
      <c r="F119" s="10">
        <f t="shared" si="5"/>
        <v>1</v>
      </c>
      <c r="G119" s="10"/>
      <c r="H119" s="10"/>
      <c r="I119" s="10"/>
      <c r="J119" s="11"/>
    </row>
    <row r="120" spans="1:10" ht="15" hidden="1" outlineLevel="1">
      <c r="A120" s="9" t="s">
        <v>73</v>
      </c>
      <c r="B120" s="10" t="s">
        <v>33</v>
      </c>
      <c r="C120" s="17">
        <f t="shared" si="6"/>
        <v>983.9</v>
      </c>
      <c r="D120" s="17">
        <f t="shared" si="6"/>
        <v>1000</v>
      </c>
      <c r="E120" s="17">
        <f t="shared" si="6"/>
        <v>16.100000000000023</v>
      </c>
      <c r="F120" s="10">
        <f t="shared" si="5"/>
        <v>0</v>
      </c>
      <c r="G120" s="10"/>
      <c r="H120" s="10"/>
      <c r="I120" s="10"/>
      <c r="J120" s="11"/>
    </row>
    <row r="121" spans="1:10" ht="15" hidden="1" outlineLevel="1">
      <c r="A121" s="9" t="s">
        <v>73</v>
      </c>
      <c r="B121" s="10" t="s">
        <v>34</v>
      </c>
      <c r="C121" s="17">
        <f t="shared" si="6"/>
        <v>994.4</v>
      </c>
      <c r="D121" s="17">
        <f t="shared" si="6"/>
        <v>1000</v>
      </c>
      <c r="E121" s="17">
        <f t="shared" si="6"/>
        <v>5.600000000000023</v>
      </c>
      <c r="F121" s="10">
        <f t="shared" si="5"/>
        <v>0</v>
      </c>
      <c r="G121" s="10"/>
      <c r="H121" s="10"/>
      <c r="I121" s="10"/>
      <c r="J121" s="11"/>
    </row>
    <row r="122" spans="1:10" ht="15" hidden="1" outlineLevel="1">
      <c r="A122" s="9" t="s">
        <v>73</v>
      </c>
      <c r="B122" s="10" t="s">
        <v>35</v>
      </c>
      <c r="C122" s="17">
        <f t="shared" si="6"/>
        <v>990.4</v>
      </c>
      <c r="D122" s="17">
        <f t="shared" si="6"/>
        <v>1000</v>
      </c>
      <c r="E122" s="17">
        <f t="shared" si="6"/>
        <v>9.600000000000023</v>
      </c>
      <c r="F122" s="10">
        <f t="shared" si="5"/>
        <v>0</v>
      </c>
      <c r="G122" s="10"/>
      <c r="H122" s="10"/>
      <c r="I122" s="10"/>
      <c r="J122" s="11"/>
    </row>
    <row r="123" spans="1:10" ht="15" hidden="1" outlineLevel="1">
      <c r="A123" s="9" t="s">
        <v>73</v>
      </c>
      <c r="B123" s="10" t="s">
        <v>36</v>
      </c>
      <c r="C123" s="17">
        <f aca="true" t="shared" si="7" ref="C123:E138">C39</f>
        <v>985.9</v>
      </c>
      <c r="D123" s="17">
        <f t="shared" si="7"/>
        <v>1000</v>
      </c>
      <c r="E123" s="17">
        <f t="shared" si="7"/>
        <v>14.100000000000023</v>
      </c>
      <c r="F123" s="10">
        <f t="shared" si="5"/>
        <v>0</v>
      </c>
      <c r="G123" s="10"/>
      <c r="H123" s="10"/>
      <c r="I123" s="10"/>
      <c r="J123" s="11"/>
    </row>
    <row r="124" spans="1:10" ht="15" hidden="1" outlineLevel="1">
      <c r="A124" s="9" t="s">
        <v>74</v>
      </c>
      <c r="B124" s="10" t="s">
        <v>37</v>
      </c>
      <c r="C124" s="17">
        <f t="shared" si="7"/>
        <v>973.4</v>
      </c>
      <c r="D124" s="17">
        <f t="shared" si="7"/>
        <v>1000</v>
      </c>
      <c r="E124" s="17">
        <f t="shared" si="7"/>
        <v>26.600000000000023</v>
      </c>
      <c r="F124" s="10">
        <f t="shared" si="5"/>
        <v>0</v>
      </c>
      <c r="G124" s="10"/>
      <c r="H124" s="10"/>
      <c r="I124" s="10"/>
      <c r="J124" s="11"/>
    </row>
    <row r="125" spans="1:10" ht="15" hidden="1" outlineLevel="1">
      <c r="A125" s="9" t="s">
        <v>74</v>
      </c>
      <c r="B125" s="10" t="s">
        <v>38</v>
      </c>
      <c r="C125" s="17">
        <f t="shared" si="7"/>
        <v>994.9</v>
      </c>
      <c r="D125" s="17">
        <f t="shared" si="7"/>
        <v>1000</v>
      </c>
      <c r="E125" s="17">
        <f t="shared" si="7"/>
        <v>5.100000000000023</v>
      </c>
      <c r="F125" s="10">
        <f t="shared" si="5"/>
        <v>0</v>
      </c>
      <c r="G125" s="10"/>
      <c r="H125" s="10"/>
      <c r="I125" s="10"/>
      <c r="J125" s="11"/>
    </row>
    <row r="126" spans="1:10" ht="15" hidden="1" outlineLevel="1">
      <c r="A126" s="9" t="s">
        <v>74</v>
      </c>
      <c r="B126" s="10" t="s">
        <v>39</v>
      </c>
      <c r="C126" s="17">
        <f t="shared" si="7"/>
        <v>1003.4</v>
      </c>
      <c r="D126" s="17">
        <f t="shared" si="7"/>
        <v>1000</v>
      </c>
      <c r="E126" s="17">
        <f t="shared" si="7"/>
        <v>-3.3999999999999773</v>
      </c>
      <c r="F126" s="10">
        <f t="shared" si="5"/>
        <v>1</v>
      </c>
      <c r="G126" s="10"/>
      <c r="H126" s="10"/>
      <c r="I126" s="10"/>
      <c r="J126" s="11"/>
    </row>
    <row r="127" spans="1:10" ht="15" hidden="1" outlineLevel="1">
      <c r="A127" s="9" t="s">
        <v>74</v>
      </c>
      <c r="B127" s="10" t="s">
        <v>40</v>
      </c>
      <c r="C127" s="17">
        <f t="shared" si="7"/>
        <v>989.9</v>
      </c>
      <c r="D127" s="17">
        <f t="shared" si="7"/>
        <v>1000</v>
      </c>
      <c r="E127" s="17">
        <f t="shared" si="7"/>
        <v>10.100000000000023</v>
      </c>
      <c r="F127" s="10">
        <f t="shared" si="5"/>
        <v>0</v>
      </c>
      <c r="G127" s="10"/>
      <c r="H127" s="10"/>
      <c r="I127" s="10"/>
      <c r="J127" s="11"/>
    </row>
    <row r="128" spans="1:10" ht="15" hidden="1" outlineLevel="1">
      <c r="A128" s="9" t="s">
        <v>74</v>
      </c>
      <c r="B128" s="10" t="s">
        <v>41</v>
      </c>
      <c r="C128" s="17">
        <f t="shared" si="7"/>
        <v>992.9</v>
      </c>
      <c r="D128" s="17">
        <f t="shared" si="7"/>
        <v>1000</v>
      </c>
      <c r="E128" s="17">
        <f t="shared" si="7"/>
        <v>7.100000000000023</v>
      </c>
      <c r="F128" s="10">
        <f t="shared" si="5"/>
        <v>0</v>
      </c>
      <c r="G128" s="10"/>
      <c r="H128" s="10"/>
      <c r="I128" s="10"/>
      <c r="J128" s="11"/>
    </row>
    <row r="129" spans="1:10" ht="15" hidden="1" outlineLevel="1">
      <c r="A129" s="9" t="s">
        <v>74</v>
      </c>
      <c r="B129" s="10" t="s">
        <v>42</v>
      </c>
      <c r="C129" s="17">
        <f t="shared" si="7"/>
        <v>1003.9</v>
      </c>
      <c r="D129" s="17">
        <f t="shared" si="7"/>
        <v>1000</v>
      </c>
      <c r="E129" s="17">
        <f t="shared" si="7"/>
        <v>-3.8999999999999773</v>
      </c>
      <c r="F129" s="10">
        <f t="shared" si="5"/>
        <v>1</v>
      </c>
      <c r="G129" s="10"/>
      <c r="H129" s="10"/>
      <c r="I129" s="10"/>
      <c r="J129" s="11"/>
    </row>
    <row r="130" spans="1:10" ht="15" hidden="1" outlineLevel="1">
      <c r="A130" s="9" t="s">
        <v>74</v>
      </c>
      <c r="B130" s="10" t="s">
        <v>43</v>
      </c>
      <c r="C130" s="17">
        <f t="shared" si="7"/>
        <v>976.9</v>
      </c>
      <c r="D130" s="17">
        <f t="shared" si="7"/>
        <v>1000</v>
      </c>
      <c r="E130" s="17">
        <f t="shared" si="7"/>
        <v>23.100000000000023</v>
      </c>
      <c r="F130" s="10">
        <f t="shared" si="5"/>
        <v>0</v>
      </c>
      <c r="G130" s="10"/>
      <c r="H130" s="10"/>
      <c r="I130" s="10"/>
      <c r="J130" s="11"/>
    </row>
    <row r="131" spans="1:10" ht="15" hidden="1" outlineLevel="1">
      <c r="A131" s="9" t="s">
        <v>74</v>
      </c>
      <c r="B131" s="10" t="s">
        <v>44</v>
      </c>
      <c r="C131" s="17">
        <f t="shared" si="7"/>
        <v>981.4</v>
      </c>
      <c r="D131" s="17">
        <f t="shared" si="7"/>
        <v>1000</v>
      </c>
      <c r="E131" s="17">
        <f t="shared" si="7"/>
        <v>18.600000000000023</v>
      </c>
      <c r="F131" s="10">
        <f t="shared" si="5"/>
        <v>0</v>
      </c>
      <c r="G131" s="10"/>
      <c r="H131" s="10"/>
      <c r="I131" s="10"/>
      <c r="J131" s="11"/>
    </row>
    <row r="132" spans="1:10" ht="15" hidden="1" outlineLevel="1">
      <c r="A132" s="9" t="s">
        <v>74</v>
      </c>
      <c r="B132" s="10" t="s">
        <v>45</v>
      </c>
      <c r="C132" s="17">
        <f t="shared" si="7"/>
        <v>989.4</v>
      </c>
      <c r="D132" s="17">
        <f t="shared" si="7"/>
        <v>1000</v>
      </c>
      <c r="E132" s="17">
        <f t="shared" si="7"/>
        <v>10.600000000000023</v>
      </c>
      <c r="F132" s="10">
        <f t="shared" si="5"/>
        <v>0</v>
      </c>
      <c r="G132" s="10"/>
      <c r="H132" s="10"/>
      <c r="I132" s="10"/>
      <c r="J132" s="11"/>
    </row>
    <row r="133" spans="1:10" ht="15" hidden="1" outlineLevel="1">
      <c r="A133" s="9" t="s">
        <v>74</v>
      </c>
      <c r="B133" s="10" t="s">
        <v>46</v>
      </c>
      <c r="C133" s="17">
        <f t="shared" si="7"/>
        <v>993.9</v>
      </c>
      <c r="D133" s="17">
        <f t="shared" si="7"/>
        <v>1000</v>
      </c>
      <c r="E133" s="17">
        <f t="shared" si="7"/>
        <v>6.100000000000023</v>
      </c>
      <c r="F133" s="10">
        <f t="shared" si="5"/>
        <v>0</v>
      </c>
      <c r="G133" s="10"/>
      <c r="H133" s="10"/>
      <c r="I133" s="10"/>
      <c r="J133" s="11"/>
    </row>
    <row r="134" spans="1:10" ht="15" hidden="1" outlineLevel="1">
      <c r="A134" s="9" t="s">
        <v>74</v>
      </c>
      <c r="B134" s="10" t="s">
        <v>47</v>
      </c>
      <c r="C134" s="17">
        <f t="shared" si="7"/>
        <v>1002.4</v>
      </c>
      <c r="D134" s="17">
        <f t="shared" si="7"/>
        <v>1000</v>
      </c>
      <c r="E134" s="17">
        <f t="shared" si="7"/>
        <v>-2.3999999999999773</v>
      </c>
      <c r="F134" s="10">
        <f t="shared" si="5"/>
        <v>1</v>
      </c>
      <c r="G134" s="10"/>
      <c r="H134" s="10"/>
      <c r="I134" s="10"/>
      <c r="J134" s="11"/>
    </row>
    <row r="135" spans="1:10" ht="15" hidden="1" outlineLevel="1">
      <c r="A135" s="9" t="s">
        <v>74</v>
      </c>
      <c r="B135" s="10" t="s">
        <v>48</v>
      </c>
      <c r="C135" s="17">
        <f t="shared" si="7"/>
        <v>1002.9</v>
      </c>
      <c r="D135" s="17">
        <f t="shared" si="7"/>
        <v>1000</v>
      </c>
      <c r="E135" s="17">
        <f t="shared" si="7"/>
        <v>-2.8999999999999773</v>
      </c>
      <c r="F135" s="10">
        <f t="shared" si="5"/>
        <v>1</v>
      </c>
      <c r="G135" s="10"/>
      <c r="H135" s="10"/>
      <c r="I135" s="10"/>
      <c r="J135" s="11"/>
    </row>
    <row r="136" spans="1:10" ht="15" hidden="1" outlineLevel="1">
      <c r="A136" s="9" t="s">
        <v>74</v>
      </c>
      <c r="B136" s="10" t="s">
        <v>49</v>
      </c>
      <c r="C136" s="17">
        <f t="shared" si="7"/>
        <v>1013.9</v>
      </c>
      <c r="D136" s="17">
        <f t="shared" si="7"/>
        <v>1000</v>
      </c>
      <c r="E136" s="17">
        <f t="shared" si="7"/>
        <v>-13.899999999999977</v>
      </c>
      <c r="F136" s="10">
        <f t="shared" si="5"/>
        <v>1</v>
      </c>
      <c r="G136" s="10"/>
      <c r="H136" s="10"/>
      <c r="I136" s="10"/>
      <c r="J136" s="11"/>
    </row>
    <row r="137" spans="1:10" ht="15" hidden="1" outlineLevel="1">
      <c r="A137" s="9" t="s">
        <v>74</v>
      </c>
      <c r="B137" s="10" t="s">
        <v>50</v>
      </c>
      <c r="C137" s="17">
        <f t="shared" si="7"/>
        <v>1013.4</v>
      </c>
      <c r="D137" s="17">
        <f t="shared" si="7"/>
        <v>1000</v>
      </c>
      <c r="E137" s="17">
        <f t="shared" si="7"/>
        <v>-13.399999999999977</v>
      </c>
      <c r="F137" s="10">
        <f t="shared" si="5"/>
        <v>1</v>
      </c>
      <c r="G137" s="10"/>
      <c r="H137" s="10"/>
      <c r="I137" s="10"/>
      <c r="J137" s="11"/>
    </row>
    <row r="138" spans="1:10" ht="15" hidden="1" outlineLevel="1">
      <c r="A138" s="9" t="s">
        <v>74</v>
      </c>
      <c r="B138" s="10" t="s">
        <v>51</v>
      </c>
      <c r="C138" s="17">
        <f t="shared" si="7"/>
        <v>1006.9</v>
      </c>
      <c r="D138" s="17">
        <f t="shared" si="7"/>
        <v>1000</v>
      </c>
      <c r="E138" s="17">
        <f t="shared" si="7"/>
        <v>-6.899999999999977</v>
      </c>
      <c r="F138" s="10">
        <f t="shared" si="5"/>
        <v>1</v>
      </c>
      <c r="G138" s="10"/>
      <c r="H138" s="10"/>
      <c r="I138" s="10"/>
      <c r="J138" s="11"/>
    </row>
    <row r="139" spans="1:10" ht="15" hidden="1" outlineLevel="1">
      <c r="A139" s="9" t="s">
        <v>74</v>
      </c>
      <c r="B139" s="10" t="s">
        <v>52</v>
      </c>
      <c r="C139" s="17">
        <f aca="true" t="shared" si="8" ref="C139:E154">C55</f>
        <v>1006.9</v>
      </c>
      <c r="D139" s="17">
        <f t="shared" si="8"/>
        <v>1000</v>
      </c>
      <c r="E139" s="17">
        <f t="shared" si="8"/>
        <v>-6.899999999999977</v>
      </c>
      <c r="F139" s="10">
        <f t="shared" si="5"/>
        <v>1</v>
      </c>
      <c r="G139" s="10"/>
      <c r="H139" s="10"/>
      <c r="I139" s="10"/>
      <c r="J139" s="11"/>
    </row>
    <row r="140" spans="1:10" ht="15" hidden="1" outlineLevel="1">
      <c r="A140" s="9" t="s">
        <v>74</v>
      </c>
      <c r="B140" s="10" t="s">
        <v>53</v>
      </c>
      <c r="C140" s="17">
        <f t="shared" si="8"/>
        <v>1018.4</v>
      </c>
      <c r="D140" s="17">
        <f t="shared" si="8"/>
        <v>1000</v>
      </c>
      <c r="E140" s="17">
        <f t="shared" si="8"/>
        <v>-18.399999999999977</v>
      </c>
      <c r="F140" s="10">
        <f t="shared" si="5"/>
        <v>1</v>
      </c>
      <c r="G140" s="10"/>
      <c r="H140" s="10"/>
      <c r="I140" s="10"/>
      <c r="J140" s="11"/>
    </row>
    <row r="141" spans="1:10" ht="15" hidden="1" outlineLevel="1">
      <c r="A141" s="9" t="s">
        <v>74</v>
      </c>
      <c r="B141" s="10" t="s">
        <v>54</v>
      </c>
      <c r="C141" s="17">
        <f t="shared" si="8"/>
        <v>1023.9</v>
      </c>
      <c r="D141" s="17">
        <f t="shared" si="8"/>
        <v>1000</v>
      </c>
      <c r="E141" s="17">
        <f t="shared" si="8"/>
        <v>-23.899999999999977</v>
      </c>
      <c r="F141" s="10">
        <f t="shared" si="5"/>
        <v>1</v>
      </c>
      <c r="G141" s="10"/>
      <c r="H141" s="10"/>
      <c r="I141" s="10"/>
      <c r="J141" s="11"/>
    </row>
    <row r="142" spans="1:10" ht="15" hidden="1" outlineLevel="1">
      <c r="A142" s="9" t="s">
        <v>74</v>
      </c>
      <c r="B142" s="10" t="s">
        <v>55</v>
      </c>
      <c r="C142" s="17">
        <f t="shared" si="8"/>
        <v>989.9</v>
      </c>
      <c r="D142" s="17">
        <f t="shared" si="8"/>
        <v>1000</v>
      </c>
      <c r="E142" s="17">
        <f t="shared" si="8"/>
        <v>10.100000000000023</v>
      </c>
      <c r="F142" s="10">
        <f t="shared" si="5"/>
        <v>0</v>
      </c>
      <c r="G142" s="10"/>
      <c r="H142" s="10"/>
      <c r="I142" s="10"/>
      <c r="J142" s="11"/>
    </row>
    <row r="143" spans="1:10" ht="15" hidden="1" outlineLevel="1">
      <c r="A143" s="9" t="s">
        <v>74</v>
      </c>
      <c r="B143" s="10" t="s">
        <v>56</v>
      </c>
      <c r="C143" s="17">
        <f t="shared" si="8"/>
        <v>998.4</v>
      </c>
      <c r="D143" s="17">
        <f t="shared" si="8"/>
        <v>1000</v>
      </c>
      <c r="E143" s="17">
        <f t="shared" si="8"/>
        <v>1.6000000000000227</v>
      </c>
      <c r="F143" s="10">
        <f t="shared" si="5"/>
        <v>0</v>
      </c>
      <c r="G143" s="10"/>
      <c r="H143" s="10"/>
      <c r="I143" s="10"/>
      <c r="J143" s="11"/>
    </row>
    <row r="144" spans="1:10" ht="15" hidden="1" outlineLevel="1">
      <c r="A144" s="9" t="s">
        <v>74</v>
      </c>
      <c r="B144" s="10" t="s">
        <v>57</v>
      </c>
      <c r="C144" s="17">
        <f t="shared" si="8"/>
        <v>996.9</v>
      </c>
      <c r="D144" s="17">
        <f t="shared" si="8"/>
        <v>1000</v>
      </c>
      <c r="E144" s="17">
        <f t="shared" si="8"/>
        <v>3.1000000000000227</v>
      </c>
      <c r="F144" s="10">
        <f t="shared" si="5"/>
        <v>0</v>
      </c>
      <c r="G144" s="10"/>
      <c r="H144" s="10"/>
      <c r="I144" s="10"/>
      <c r="J144" s="11"/>
    </row>
    <row r="145" spans="1:10" ht="15" hidden="1" outlineLevel="1">
      <c r="A145" s="9" t="s">
        <v>74</v>
      </c>
      <c r="B145" s="10" t="s">
        <v>58</v>
      </c>
      <c r="C145" s="17">
        <f t="shared" si="8"/>
        <v>994.9</v>
      </c>
      <c r="D145" s="17">
        <f t="shared" si="8"/>
        <v>1000</v>
      </c>
      <c r="E145" s="17">
        <f t="shared" si="8"/>
        <v>5.100000000000023</v>
      </c>
      <c r="F145" s="10">
        <f t="shared" si="5"/>
        <v>0</v>
      </c>
      <c r="G145" s="10"/>
      <c r="H145" s="10"/>
      <c r="I145" s="10"/>
      <c r="J145" s="11"/>
    </row>
    <row r="146" spans="1:10" ht="15" hidden="1" outlineLevel="1">
      <c r="A146" s="9" t="s">
        <v>74</v>
      </c>
      <c r="B146" s="10" t="s">
        <v>59</v>
      </c>
      <c r="C146" s="17">
        <f t="shared" si="8"/>
        <v>1003.9</v>
      </c>
      <c r="D146" s="17">
        <f t="shared" si="8"/>
        <v>1000</v>
      </c>
      <c r="E146" s="17">
        <f t="shared" si="8"/>
        <v>-3.8999999999999773</v>
      </c>
      <c r="F146" s="10">
        <f t="shared" si="5"/>
        <v>1</v>
      </c>
      <c r="G146" s="10"/>
      <c r="H146" s="10"/>
      <c r="I146" s="10"/>
      <c r="J146" s="11"/>
    </row>
    <row r="147" spans="1:10" ht="15" hidden="1" outlineLevel="1">
      <c r="A147" s="9" t="s">
        <v>74</v>
      </c>
      <c r="B147" s="10" t="s">
        <v>60</v>
      </c>
      <c r="C147" s="17">
        <f t="shared" si="8"/>
        <v>998.4</v>
      </c>
      <c r="D147" s="17">
        <f t="shared" si="8"/>
        <v>1000</v>
      </c>
      <c r="E147" s="17">
        <f t="shared" si="8"/>
        <v>1.6000000000000227</v>
      </c>
      <c r="F147" s="10">
        <f t="shared" si="5"/>
        <v>0</v>
      </c>
      <c r="G147" s="10"/>
      <c r="H147" s="10"/>
      <c r="I147" s="10"/>
      <c r="J147" s="11"/>
    </row>
    <row r="148" spans="1:10" ht="15" hidden="1" outlineLevel="1">
      <c r="A148" s="9" t="s">
        <v>74</v>
      </c>
      <c r="B148" s="10" t="s">
        <v>61</v>
      </c>
      <c r="C148" s="17">
        <f t="shared" si="8"/>
        <v>1001.4</v>
      </c>
      <c r="D148" s="17">
        <f t="shared" si="8"/>
        <v>1000</v>
      </c>
      <c r="E148" s="17">
        <f t="shared" si="8"/>
        <v>-1.3999999999999773</v>
      </c>
      <c r="F148" s="10">
        <f t="shared" si="5"/>
        <v>1</v>
      </c>
      <c r="G148" s="10"/>
      <c r="H148" s="10"/>
      <c r="I148" s="10"/>
      <c r="J148" s="11"/>
    </row>
    <row r="149" spans="1:10" ht="15" hidden="1" outlineLevel="1">
      <c r="A149" s="9" t="s">
        <v>74</v>
      </c>
      <c r="B149" s="10" t="s">
        <v>62</v>
      </c>
      <c r="C149" s="17">
        <f t="shared" si="8"/>
        <v>991.4</v>
      </c>
      <c r="D149" s="17">
        <f t="shared" si="8"/>
        <v>1000</v>
      </c>
      <c r="E149" s="17">
        <f t="shared" si="8"/>
        <v>8.600000000000023</v>
      </c>
      <c r="F149" s="10">
        <f t="shared" si="5"/>
        <v>0</v>
      </c>
      <c r="G149" s="10"/>
      <c r="H149" s="10"/>
      <c r="I149" s="10"/>
      <c r="J149" s="11"/>
    </row>
    <row r="150" spans="1:10" ht="15" hidden="1" outlineLevel="1">
      <c r="A150" s="9" t="s">
        <v>74</v>
      </c>
      <c r="B150" s="10" t="s">
        <v>63</v>
      </c>
      <c r="C150" s="17">
        <f t="shared" si="8"/>
        <v>1002.4</v>
      </c>
      <c r="D150" s="17">
        <f t="shared" si="8"/>
        <v>1000</v>
      </c>
      <c r="E150" s="17">
        <f t="shared" si="8"/>
        <v>-2.3999999999999773</v>
      </c>
      <c r="F150" s="10">
        <f t="shared" si="5"/>
        <v>1</v>
      </c>
      <c r="G150" s="10"/>
      <c r="H150" s="10"/>
      <c r="I150" s="10"/>
      <c r="J150" s="11"/>
    </row>
    <row r="151" spans="1:10" ht="15" hidden="1" outlineLevel="1">
      <c r="A151" s="9" t="s">
        <v>74</v>
      </c>
      <c r="B151" s="10" t="s">
        <v>64</v>
      </c>
      <c r="C151" s="17">
        <f t="shared" si="8"/>
        <v>981.4</v>
      </c>
      <c r="D151" s="17">
        <f t="shared" si="8"/>
        <v>1000</v>
      </c>
      <c r="E151" s="17">
        <f t="shared" si="8"/>
        <v>18.600000000000023</v>
      </c>
      <c r="F151" s="10">
        <f t="shared" si="5"/>
        <v>0</v>
      </c>
      <c r="G151" s="10"/>
      <c r="H151" s="10"/>
      <c r="I151" s="10"/>
      <c r="J151" s="11"/>
    </row>
    <row r="152" spans="1:10" ht="15" hidden="1" outlineLevel="1">
      <c r="A152" s="9" t="s">
        <v>74</v>
      </c>
      <c r="B152" s="10" t="s">
        <v>65</v>
      </c>
      <c r="C152" s="17">
        <f t="shared" si="8"/>
        <v>986.9</v>
      </c>
      <c r="D152" s="17">
        <f t="shared" si="8"/>
        <v>1000</v>
      </c>
      <c r="E152" s="17">
        <f t="shared" si="8"/>
        <v>13.100000000000023</v>
      </c>
      <c r="F152" s="10">
        <f t="shared" si="5"/>
        <v>0</v>
      </c>
      <c r="G152" s="10"/>
      <c r="H152" s="10"/>
      <c r="I152" s="10"/>
      <c r="J152" s="11"/>
    </row>
    <row r="153" spans="1:10" ht="15" hidden="1" outlineLevel="1">
      <c r="A153" s="9" t="s">
        <v>74</v>
      </c>
      <c r="B153" s="10" t="s">
        <v>66</v>
      </c>
      <c r="C153" s="17">
        <f t="shared" si="8"/>
        <v>988.4</v>
      </c>
      <c r="D153" s="17">
        <f t="shared" si="8"/>
        <v>1000</v>
      </c>
      <c r="E153" s="17">
        <f t="shared" si="8"/>
        <v>11.600000000000023</v>
      </c>
      <c r="F153" s="10">
        <f t="shared" si="5"/>
        <v>0</v>
      </c>
      <c r="G153" s="10"/>
      <c r="H153" s="10"/>
      <c r="I153" s="10"/>
      <c r="J153" s="11"/>
    </row>
    <row r="154" spans="1:10" ht="15" hidden="1" outlineLevel="1">
      <c r="A154" s="9" t="s">
        <v>74</v>
      </c>
      <c r="B154" s="10" t="s">
        <v>67</v>
      </c>
      <c r="C154" s="17">
        <f t="shared" si="8"/>
        <v>994.9</v>
      </c>
      <c r="D154" s="17">
        <f t="shared" si="8"/>
        <v>1000</v>
      </c>
      <c r="E154" s="17">
        <f t="shared" si="8"/>
        <v>5.100000000000023</v>
      </c>
      <c r="F154" s="10">
        <f t="shared" si="5"/>
        <v>0</v>
      </c>
      <c r="G154" s="10"/>
      <c r="H154" s="10"/>
      <c r="I154" s="10"/>
      <c r="J154" s="11"/>
    </row>
    <row r="155" spans="1:10" ht="15" hidden="1" outlineLevel="1">
      <c r="A155" s="9" t="s">
        <v>74</v>
      </c>
      <c r="B155" s="10" t="s">
        <v>68</v>
      </c>
      <c r="C155" s="17">
        <f aca="true" t="shared" si="9" ref="C155:E157">C71</f>
        <v>994.9</v>
      </c>
      <c r="D155" s="17">
        <f t="shared" si="9"/>
        <v>1000</v>
      </c>
      <c r="E155" s="17">
        <f t="shared" si="9"/>
        <v>5.100000000000023</v>
      </c>
      <c r="F155" s="10">
        <f>IF(C155&gt;$C$88,1,0)</f>
        <v>0</v>
      </c>
      <c r="G155" s="10"/>
      <c r="H155" s="10"/>
      <c r="I155" s="10"/>
      <c r="J155" s="11"/>
    </row>
    <row r="156" spans="1:10" ht="15" hidden="1" outlineLevel="1">
      <c r="A156" s="9" t="s">
        <v>74</v>
      </c>
      <c r="B156" s="10" t="s">
        <v>69</v>
      </c>
      <c r="C156" s="17">
        <f t="shared" si="9"/>
        <v>996.4</v>
      </c>
      <c r="D156" s="17">
        <f t="shared" si="9"/>
        <v>1000</v>
      </c>
      <c r="E156" s="17">
        <f t="shared" si="9"/>
        <v>3.6000000000000227</v>
      </c>
      <c r="F156" s="10">
        <f>IF(C156&gt;$C$88,1,0)</f>
        <v>0</v>
      </c>
      <c r="G156" s="10"/>
      <c r="H156" s="10"/>
      <c r="I156" s="10"/>
      <c r="J156" s="11"/>
    </row>
    <row r="157" spans="1:10" ht="15" hidden="1" outlineLevel="1">
      <c r="A157" s="9" t="s">
        <v>74</v>
      </c>
      <c r="B157" s="10" t="s">
        <v>70</v>
      </c>
      <c r="C157" s="17">
        <f t="shared" si="9"/>
        <v>993.9</v>
      </c>
      <c r="D157" s="17">
        <f t="shared" si="9"/>
        <v>1000</v>
      </c>
      <c r="E157" s="17">
        <f t="shared" si="9"/>
        <v>6.100000000000023</v>
      </c>
      <c r="F157" s="10">
        <f>IF(C157&gt;$C$88,1,0)</f>
        <v>0</v>
      </c>
      <c r="G157" s="10"/>
      <c r="H157" s="10"/>
      <c r="I157" s="10"/>
      <c r="J157" s="11"/>
    </row>
    <row r="158" spans="1:10" ht="15" collapsed="1">
      <c r="A158" s="9"/>
      <c r="B158" s="10"/>
      <c r="C158" s="10"/>
      <c r="D158" s="10"/>
      <c r="E158" s="10"/>
      <c r="F158" s="10"/>
      <c r="G158" s="10"/>
      <c r="H158" s="10"/>
      <c r="I158" s="10"/>
      <c r="J158" s="11"/>
    </row>
    <row r="159" spans="1:10" ht="15">
      <c r="A159" s="9"/>
      <c r="B159" s="10"/>
      <c r="C159" s="12">
        <f>SUM(C90:C157)</f>
        <v>67998.70000000006</v>
      </c>
      <c r="D159" s="12">
        <f>SUM(D90:D157)</f>
        <v>68000</v>
      </c>
      <c r="E159" s="12">
        <f>SUM(E90:E157)</f>
        <v>1.3000000000015461</v>
      </c>
      <c r="F159" s="12">
        <f>SUM(F90:F157)</f>
        <v>34</v>
      </c>
      <c r="G159" s="10" t="s">
        <v>77</v>
      </c>
      <c r="H159" s="10"/>
      <c r="I159" s="10"/>
      <c r="J159" s="11"/>
    </row>
    <row r="160" spans="1:10" ht="15">
      <c r="A160" s="9"/>
      <c r="B160" s="10"/>
      <c r="C160" s="10" t="s">
        <v>81</v>
      </c>
      <c r="D160" s="10" t="s">
        <v>80</v>
      </c>
      <c r="E160" s="10" t="s">
        <v>79</v>
      </c>
      <c r="F160" s="12">
        <f>68-F159</f>
        <v>34</v>
      </c>
      <c r="G160" s="10" t="s">
        <v>78</v>
      </c>
      <c r="H160" s="10"/>
      <c r="I160" s="10"/>
      <c r="J160" s="11"/>
    </row>
    <row r="161" spans="1:10" ht="15">
      <c r="A161" s="9"/>
      <c r="B161" s="10"/>
      <c r="C161" s="10"/>
      <c r="D161" s="10"/>
      <c r="E161" s="10"/>
      <c r="F161" s="10" t="s">
        <v>86</v>
      </c>
      <c r="G161" s="10"/>
      <c r="H161" s="10"/>
      <c r="I161" s="10"/>
      <c r="J161" s="11"/>
    </row>
    <row r="162" spans="1:10" ht="15">
      <c r="A162" s="9"/>
      <c r="B162" s="1" t="s">
        <v>73</v>
      </c>
      <c r="C162" s="4">
        <f>SUMIF($A$6:$A$73,$B162,$C$6:$C$73)</f>
        <v>34095.60000000002</v>
      </c>
      <c r="D162" s="1">
        <f>SUMIF($A$6:$A$73,$B162,$D$6:$D$73)</f>
        <v>34000</v>
      </c>
      <c r="E162" s="1">
        <f>SUMIF($A$6:$A$73,$B162,$E$6:$E$73)</f>
        <v>-95.59999999999923</v>
      </c>
      <c r="F162" s="3">
        <f>SUMIF($A$6:$A$73,$B162,$F$90:$F$157)</f>
        <v>21</v>
      </c>
      <c r="G162" s="3">
        <f>34-F162</f>
        <v>13</v>
      </c>
      <c r="H162" s="1">
        <f>SUM(F162:G162)</f>
        <v>34</v>
      </c>
      <c r="I162" s="1" t="str">
        <f>B162</f>
        <v>sap=van</v>
      </c>
      <c r="J162" s="11"/>
    </row>
    <row r="163" spans="1:10" ht="15">
      <c r="A163" s="9"/>
      <c r="B163" s="1" t="s">
        <v>74</v>
      </c>
      <c r="C163" s="4">
        <f>SUMIF($A$6:$A$73,$B163,$C$6:$C$73)</f>
        <v>33903.10000000002</v>
      </c>
      <c r="D163" s="1">
        <f>SUMIF($A$6:$A$73,$B163,$D$6:$D$73)</f>
        <v>34000</v>
      </c>
      <c r="E163" s="1">
        <f>SUMIF($A$6:$A$73,$B163,$E$6:$E$73)</f>
        <v>96.90000000000077</v>
      </c>
      <c r="F163" s="3">
        <f>SUMIF($A$6:$A$73,$B163,$F$90:$F$157)</f>
        <v>13</v>
      </c>
      <c r="G163" s="3">
        <f>34-F163</f>
        <v>21</v>
      </c>
      <c r="H163" s="1">
        <f>SUM(F163:G163)</f>
        <v>34</v>
      </c>
      <c r="I163" s="1" t="str">
        <f>B163</f>
        <v>sap=nincs</v>
      </c>
      <c r="J163" s="11"/>
    </row>
    <row r="164" spans="1:10" ht="15">
      <c r="A164" s="9"/>
      <c r="B164" s="1" t="s">
        <v>82</v>
      </c>
      <c r="C164" s="4">
        <f>SUM(C162:C163)</f>
        <v>67998.70000000004</v>
      </c>
      <c r="D164" s="1">
        <f>SUM(D162:D163)</f>
        <v>68000</v>
      </c>
      <c r="E164" s="1">
        <f>SUM(E162:E163)</f>
        <v>1.3000000000015461</v>
      </c>
      <c r="F164" s="2">
        <f>SUM(F162:F163)</f>
        <v>34</v>
      </c>
      <c r="G164" s="2">
        <f>SUM(G162:G163)</f>
        <v>34</v>
      </c>
      <c r="H164" s="6" t="s">
        <v>87</v>
      </c>
      <c r="I164" s="1"/>
      <c r="J164" s="11"/>
    </row>
    <row r="165" spans="1:10" ht="15">
      <c r="A165" s="9"/>
      <c r="B165" s="1"/>
      <c r="C165" s="1"/>
      <c r="D165" s="1"/>
      <c r="E165" s="1"/>
      <c r="F165" s="2" t="s">
        <v>83</v>
      </c>
      <c r="G165" s="2" t="s">
        <v>84</v>
      </c>
      <c r="H165" s="1" t="s">
        <v>89</v>
      </c>
      <c r="I165" s="6">
        <f>CHITEST(F162:G163,F167:G168)</f>
        <v>0.05234507518488903</v>
      </c>
      <c r="J165" s="11"/>
    </row>
    <row r="166" spans="1:10" ht="15">
      <c r="A166" s="9"/>
      <c r="B166" s="10"/>
      <c r="C166" s="10"/>
      <c r="D166" s="10"/>
      <c r="E166" s="10"/>
      <c r="F166" s="10" t="s">
        <v>85</v>
      </c>
      <c r="G166" s="10"/>
      <c r="H166" s="10"/>
      <c r="I166" s="10" t="s">
        <v>102</v>
      </c>
      <c r="J166" s="11"/>
    </row>
    <row r="167" spans="1:10" ht="15">
      <c r="A167" s="9"/>
      <c r="B167" s="10"/>
      <c r="C167" s="10"/>
      <c r="D167" s="10"/>
      <c r="E167" s="10"/>
      <c r="F167" s="10">
        <f>F164/2</f>
        <v>17</v>
      </c>
      <c r="G167" s="10">
        <f>G164/2</f>
        <v>17</v>
      </c>
      <c r="H167" s="10"/>
      <c r="I167" s="10"/>
      <c r="J167" s="11"/>
    </row>
    <row r="168" spans="1:10" ht="15">
      <c r="A168" s="9"/>
      <c r="B168" s="10"/>
      <c r="C168" s="10"/>
      <c r="D168" s="10"/>
      <c r="E168" s="10"/>
      <c r="F168" s="10">
        <f>F167</f>
        <v>17</v>
      </c>
      <c r="G168" s="10">
        <f>G167</f>
        <v>17</v>
      </c>
      <c r="H168" s="10"/>
      <c r="I168" s="10"/>
      <c r="J168" s="11"/>
    </row>
    <row r="169" spans="1:10" ht="15.75" thickBot="1">
      <c r="A169" s="13"/>
      <c r="B169" s="14"/>
      <c r="C169" s="14"/>
      <c r="D169" s="14"/>
      <c r="E169" s="14"/>
      <c r="F169" s="14"/>
      <c r="G169" s="14"/>
      <c r="H169" s="14"/>
      <c r="I169" s="14"/>
      <c r="J169" s="15"/>
    </row>
    <row r="170" ht="15.75" thickBot="1"/>
    <row r="171" spans="1:10" ht="15">
      <c r="A171" s="16" t="s">
        <v>95</v>
      </c>
      <c r="B171" s="7"/>
      <c r="C171" s="7"/>
      <c r="D171" s="7"/>
      <c r="E171" s="7"/>
      <c r="F171" s="7"/>
      <c r="G171" s="7"/>
      <c r="H171" s="7"/>
      <c r="I171" s="7"/>
      <c r="J171" s="8"/>
    </row>
    <row r="172" spans="1:10" ht="15">
      <c r="A172" s="9"/>
      <c r="B172" s="10" t="s">
        <v>94</v>
      </c>
      <c r="C172" s="12">
        <f>MEDIAN(C174:C241)</f>
        <v>999.65</v>
      </c>
      <c r="D172" s="12">
        <f>MEDIAN(D174:D241)</f>
        <v>1000</v>
      </c>
      <c r="E172" s="10"/>
      <c r="F172" s="10" t="s">
        <v>93</v>
      </c>
      <c r="G172" s="10"/>
      <c r="H172" s="10"/>
      <c r="I172" s="10"/>
      <c r="J172" s="11"/>
    </row>
    <row r="173" spans="1:10" ht="15">
      <c r="A173" s="9" t="s">
        <v>72</v>
      </c>
      <c r="B173" s="10" t="s">
        <v>71</v>
      </c>
      <c r="C173" s="10" t="s">
        <v>0</v>
      </c>
      <c r="D173" s="10" t="s">
        <v>1</v>
      </c>
      <c r="E173" s="10" t="s">
        <v>2</v>
      </c>
      <c r="F173" s="10" t="s">
        <v>75</v>
      </c>
      <c r="G173" s="10"/>
      <c r="H173" s="10"/>
      <c r="I173" s="10"/>
      <c r="J173" s="11"/>
    </row>
    <row r="174" spans="1:10" ht="15" hidden="1" outlineLevel="1">
      <c r="A174" s="9" t="s">
        <v>73</v>
      </c>
      <c r="B174" s="10" t="s">
        <v>3</v>
      </c>
      <c r="C174" s="17">
        <f>C90</f>
        <v>999.9</v>
      </c>
      <c r="D174" s="17">
        <f>D90</f>
        <v>1000</v>
      </c>
      <c r="E174" s="17">
        <f>E90</f>
        <v>0.10000000000002274</v>
      </c>
      <c r="F174" s="10">
        <f>IF(D174&gt;$D$172,1,0)</f>
        <v>0</v>
      </c>
      <c r="G174" s="10"/>
      <c r="H174" s="10"/>
      <c r="I174" s="10"/>
      <c r="J174" s="11"/>
    </row>
    <row r="175" spans="1:10" ht="15" hidden="1" outlineLevel="1">
      <c r="A175" s="9" t="s">
        <v>73</v>
      </c>
      <c r="B175" s="10" t="s">
        <v>4</v>
      </c>
      <c r="C175" s="17">
        <f aca="true" t="shared" si="10" ref="C175:E190">C91</f>
        <v>1018.4</v>
      </c>
      <c r="D175" s="17">
        <f t="shared" si="10"/>
        <v>1000</v>
      </c>
      <c r="E175" s="17">
        <f t="shared" si="10"/>
        <v>-18.399999999999977</v>
      </c>
      <c r="F175" s="10">
        <f aca="true" t="shared" si="11" ref="F175:F238">IF(D175&gt;$D$172,1,0)</f>
        <v>0</v>
      </c>
      <c r="G175" s="10"/>
      <c r="H175" s="10"/>
      <c r="I175" s="10"/>
      <c r="J175" s="11"/>
    </row>
    <row r="176" spans="1:10" ht="15" hidden="1" outlineLevel="1">
      <c r="A176" s="9" t="s">
        <v>73</v>
      </c>
      <c r="B176" s="10" t="s">
        <v>5</v>
      </c>
      <c r="C176" s="17">
        <f t="shared" si="10"/>
        <v>994.4</v>
      </c>
      <c r="D176" s="17">
        <f t="shared" si="10"/>
        <v>1000</v>
      </c>
      <c r="E176" s="17">
        <f t="shared" si="10"/>
        <v>5.600000000000023</v>
      </c>
      <c r="F176" s="10">
        <f t="shared" si="11"/>
        <v>0</v>
      </c>
      <c r="G176" s="10"/>
      <c r="H176" s="10"/>
      <c r="I176" s="10"/>
      <c r="J176" s="11"/>
    </row>
    <row r="177" spans="1:10" ht="15" hidden="1" outlineLevel="1">
      <c r="A177" s="9" t="s">
        <v>73</v>
      </c>
      <c r="B177" s="10" t="s">
        <v>6</v>
      </c>
      <c r="C177" s="17">
        <f t="shared" si="10"/>
        <v>1018.4</v>
      </c>
      <c r="D177" s="17">
        <f t="shared" si="10"/>
        <v>1000</v>
      </c>
      <c r="E177" s="17">
        <f t="shared" si="10"/>
        <v>-18.399999999999977</v>
      </c>
      <c r="F177" s="10">
        <f t="shared" si="11"/>
        <v>0</v>
      </c>
      <c r="G177" s="10"/>
      <c r="H177" s="10"/>
      <c r="I177" s="10"/>
      <c r="J177" s="11"/>
    </row>
    <row r="178" spans="1:10" ht="15" hidden="1" outlineLevel="1">
      <c r="A178" s="9" t="s">
        <v>73</v>
      </c>
      <c r="B178" s="10" t="s">
        <v>7</v>
      </c>
      <c r="C178" s="17">
        <f t="shared" si="10"/>
        <v>991.9</v>
      </c>
      <c r="D178" s="17">
        <f t="shared" si="10"/>
        <v>1000</v>
      </c>
      <c r="E178" s="17">
        <f t="shared" si="10"/>
        <v>8.100000000000023</v>
      </c>
      <c r="F178" s="10">
        <f t="shared" si="11"/>
        <v>0</v>
      </c>
      <c r="G178" s="10"/>
      <c r="H178" s="10"/>
      <c r="I178" s="10"/>
      <c r="J178" s="11"/>
    </row>
    <row r="179" spans="1:10" ht="15" hidden="1" outlineLevel="1">
      <c r="A179" s="9" t="s">
        <v>73</v>
      </c>
      <c r="B179" s="10" t="s">
        <v>8</v>
      </c>
      <c r="C179" s="17">
        <f t="shared" si="10"/>
        <v>999.4</v>
      </c>
      <c r="D179" s="17">
        <f t="shared" si="10"/>
        <v>1000</v>
      </c>
      <c r="E179" s="17">
        <f t="shared" si="10"/>
        <v>0.6000000000000227</v>
      </c>
      <c r="F179" s="10">
        <f t="shared" si="11"/>
        <v>0</v>
      </c>
      <c r="G179" s="10"/>
      <c r="H179" s="10"/>
      <c r="I179" s="10"/>
      <c r="J179" s="11"/>
    </row>
    <row r="180" spans="1:10" ht="15" hidden="1" outlineLevel="1">
      <c r="A180" s="9" t="s">
        <v>73</v>
      </c>
      <c r="B180" s="10" t="s">
        <v>9</v>
      </c>
      <c r="C180" s="17">
        <f t="shared" si="10"/>
        <v>1005.9</v>
      </c>
      <c r="D180" s="17">
        <f t="shared" si="10"/>
        <v>1000</v>
      </c>
      <c r="E180" s="17">
        <f t="shared" si="10"/>
        <v>-5.899999999999977</v>
      </c>
      <c r="F180" s="10">
        <f t="shared" si="11"/>
        <v>0</v>
      </c>
      <c r="G180" s="10"/>
      <c r="H180" s="10"/>
      <c r="I180" s="10"/>
      <c r="J180" s="11"/>
    </row>
    <row r="181" spans="1:10" ht="15" hidden="1" outlineLevel="1">
      <c r="A181" s="9" t="s">
        <v>73</v>
      </c>
      <c r="B181" s="10" t="s">
        <v>10</v>
      </c>
      <c r="C181" s="17">
        <f t="shared" si="10"/>
        <v>1008.4</v>
      </c>
      <c r="D181" s="17">
        <f t="shared" si="10"/>
        <v>1000</v>
      </c>
      <c r="E181" s="17">
        <f t="shared" si="10"/>
        <v>-8.399999999999977</v>
      </c>
      <c r="F181" s="10">
        <f t="shared" si="11"/>
        <v>0</v>
      </c>
      <c r="G181" s="10"/>
      <c r="H181" s="10"/>
      <c r="I181" s="10"/>
      <c r="J181" s="11"/>
    </row>
    <row r="182" spans="1:10" ht="15" hidden="1" outlineLevel="1">
      <c r="A182" s="9" t="s">
        <v>73</v>
      </c>
      <c r="B182" s="10" t="s">
        <v>11</v>
      </c>
      <c r="C182" s="17">
        <f t="shared" si="10"/>
        <v>1010.4</v>
      </c>
      <c r="D182" s="17">
        <f t="shared" si="10"/>
        <v>1000</v>
      </c>
      <c r="E182" s="17">
        <f t="shared" si="10"/>
        <v>-10.399999999999977</v>
      </c>
      <c r="F182" s="10">
        <f t="shared" si="11"/>
        <v>0</v>
      </c>
      <c r="G182" s="10"/>
      <c r="H182" s="10"/>
      <c r="I182" s="10"/>
      <c r="J182" s="11"/>
    </row>
    <row r="183" spans="1:10" ht="15" hidden="1" outlineLevel="1">
      <c r="A183" s="9" t="s">
        <v>73</v>
      </c>
      <c r="B183" s="10" t="s">
        <v>12</v>
      </c>
      <c r="C183" s="17">
        <f t="shared" si="10"/>
        <v>1010.4</v>
      </c>
      <c r="D183" s="17">
        <f t="shared" si="10"/>
        <v>1000</v>
      </c>
      <c r="E183" s="17">
        <f t="shared" si="10"/>
        <v>-10.399999999999977</v>
      </c>
      <c r="F183" s="10">
        <f t="shared" si="11"/>
        <v>0</v>
      </c>
      <c r="G183" s="10"/>
      <c r="H183" s="10"/>
      <c r="I183" s="10"/>
      <c r="J183" s="11"/>
    </row>
    <row r="184" spans="1:10" ht="15" hidden="1" outlineLevel="1">
      <c r="A184" s="9" t="s">
        <v>73</v>
      </c>
      <c r="B184" s="10" t="s">
        <v>13</v>
      </c>
      <c r="C184" s="17">
        <f t="shared" si="10"/>
        <v>1020.4</v>
      </c>
      <c r="D184" s="17">
        <f t="shared" si="10"/>
        <v>1000</v>
      </c>
      <c r="E184" s="17">
        <f t="shared" si="10"/>
        <v>-20.399999999999977</v>
      </c>
      <c r="F184" s="10">
        <f t="shared" si="11"/>
        <v>0</v>
      </c>
      <c r="G184" s="10"/>
      <c r="H184" s="10"/>
      <c r="I184" s="10"/>
      <c r="J184" s="11"/>
    </row>
    <row r="185" spans="1:10" ht="15" hidden="1" outlineLevel="1">
      <c r="A185" s="9" t="s">
        <v>73</v>
      </c>
      <c r="B185" s="10" t="s">
        <v>14</v>
      </c>
      <c r="C185" s="17">
        <f t="shared" si="10"/>
        <v>1009.9</v>
      </c>
      <c r="D185" s="17">
        <f t="shared" si="10"/>
        <v>1000</v>
      </c>
      <c r="E185" s="17">
        <f t="shared" si="10"/>
        <v>-9.899999999999977</v>
      </c>
      <c r="F185" s="10">
        <f t="shared" si="11"/>
        <v>0</v>
      </c>
      <c r="G185" s="10"/>
      <c r="H185" s="10"/>
      <c r="I185" s="10"/>
      <c r="J185" s="11"/>
    </row>
    <row r="186" spans="1:10" ht="15" hidden="1" outlineLevel="1">
      <c r="A186" s="9" t="s">
        <v>73</v>
      </c>
      <c r="B186" s="10" t="s">
        <v>15</v>
      </c>
      <c r="C186" s="17">
        <f t="shared" si="10"/>
        <v>1005.9</v>
      </c>
      <c r="D186" s="17">
        <f t="shared" si="10"/>
        <v>1000</v>
      </c>
      <c r="E186" s="17">
        <f t="shared" si="10"/>
        <v>-5.899999999999977</v>
      </c>
      <c r="F186" s="10">
        <f t="shared" si="11"/>
        <v>0</v>
      </c>
      <c r="G186" s="10"/>
      <c r="H186" s="10"/>
      <c r="I186" s="10"/>
      <c r="J186" s="11"/>
    </row>
    <row r="187" spans="1:10" ht="15" hidden="1" outlineLevel="1">
      <c r="A187" s="9" t="s">
        <v>73</v>
      </c>
      <c r="B187" s="10" t="s">
        <v>16</v>
      </c>
      <c r="C187" s="17">
        <f t="shared" si="10"/>
        <v>1007.4</v>
      </c>
      <c r="D187" s="17">
        <f t="shared" si="10"/>
        <v>1000</v>
      </c>
      <c r="E187" s="17">
        <f t="shared" si="10"/>
        <v>-7.399999999999977</v>
      </c>
      <c r="F187" s="10">
        <f t="shared" si="11"/>
        <v>0</v>
      </c>
      <c r="G187" s="10"/>
      <c r="H187" s="10"/>
      <c r="I187" s="10"/>
      <c r="J187" s="11"/>
    </row>
    <row r="188" spans="1:10" ht="15" hidden="1" outlineLevel="1">
      <c r="A188" s="9" t="s">
        <v>73</v>
      </c>
      <c r="B188" s="10" t="s">
        <v>17</v>
      </c>
      <c r="C188" s="17">
        <f t="shared" si="10"/>
        <v>1020.9</v>
      </c>
      <c r="D188" s="17">
        <f t="shared" si="10"/>
        <v>1000</v>
      </c>
      <c r="E188" s="17">
        <f t="shared" si="10"/>
        <v>-20.899999999999977</v>
      </c>
      <c r="F188" s="10">
        <f t="shared" si="11"/>
        <v>0</v>
      </c>
      <c r="G188" s="10"/>
      <c r="H188" s="10"/>
      <c r="I188" s="10"/>
      <c r="J188" s="11"/>
    </row>
    <row r="189" spans="1:10" ht="15" hidden="1" outlineLevel="1">
      <c r="A189" s="9" t="s">
        <v>73</v>
      </c>
      <c r="B189" s="10" t="s">
        <v>18</v>
      </c>
      <c r="C189" s="17">
        <f t="shared" si="10"/>
        <v>1002.4</v>
      </c>
      <c r="D189" s="17">
        <f t="shared" si="10"/>
        <v>1000</v>
      </c>
      <c r="E189" s="17">
        <f t="shared" si="10"/>
        <v>-2.3999999999999773</v>
      </c>
      <c r="F189" s="10">
        <f t="shared" si="11"/>
        <v>0</v>
      </c>
      <c r="G189" s="10"/>
      <c r="H189" s="10"/>
      <c r="I189" s="10"/>
      <c r="J189" s="11"/>
    </row>
    <row r="190" spans="1:10" ht="15" hidden="1" outlineLevel="1">
      <c r="A190" s="9" t="s">
        <v>73</v>
      </c>
      <c r="B190" s="10" t="s">
        <v>19</v>
      </c>
      <c r="C190" s="17">
        <f t="shared" si="10"/>
        <v>1000.9</v>
      </c>
      <c r="D190" s="17">
        <f t="shared" si="10"/>
        <v>1000</v>
      </c>
      <c r="E190" s="17">
        <f t="shared" si="10"/>
        <v>-0.8999999999999773</v>
      </c>
      <c r="F190" s="10">
        <f t="shared" si="11"/>
        <v>0</v>
      </c>
      <c r="G190" s="10"/>
      <c r="H190" s="10"/>
      <c r="I190" s="10"/>
      <c r="J190" s="11"/>
    </row>
    <row r="191" spans="1:10" ht="15" hidden="1" outlineLevel="1">
      <c r="A191" s="9" t="s">
        <v>73</v>
      </c>
      <c r="B191" s="10" t="s">
        <v>20</v>
      </c>
      <c r="C191" s="17">
        <f aca="true" t="shared" si="12" ref="C191:E206">C107</f>
        <v>990.4</v>
      </c>
      <c r="D191" s="17">
        <f t="shared" si="12"/>
        <v>1000</v>
      </c>
      <c r="E191" s="17">
        <f t="shared" si="12"/>
        <v>9.600000000000023</v>
      </c>
      <c r="F191" s="10">
        <f t="shared" si="11"/>
        <v>0</v>
      </c>
      <c r="G191" s="10"/>
      <c r="H191" s="10"/>
      <c r="I191" s="10"/>
      <c r="J191" s="11"/>
    </row>
    <row r="192" spans="1:10" ht="15" hidden="1" outlineLevel="1">
      <c r="A192" s="9" t="s">
        <v>73</v>
      </c>
      <c r="B192" s="10" t="s">
        <v>21</v>
      </c>
      <c r="C192" s="17">
        <f t="shared" si="12"/>
        <v>994.9</v>
      </c>
      <c r="D192" s="17">
        <f t="shared" si="12"/>
        <v>1000</v>
      </c>
      <c r="E192" s="17">
        <f t="shared" si="12"/>
        <v>5.100000000000023</v>
      </c>
      <c r="F192" s="10">
        <f t="shared" si="11"/>
        <v>0</v>
      </c>
      <c r="G192" s="10"/>
      <c r="H192" s="10"/>
      <c r="I192" s="10"/>
      <c r="J192" s="11"/>
    </row>
    <row r="193" spans="1:10" ht="15" hidden="1" outlineLevel="1">
      <c r="A193" s="9" t="s">
        <v>73</v>
      </c>
      <c r="B193" s="10" t="s">
        <v>22</v>
      </c>
      <c r="C193" s="17">
        <f t="shared" si="12"/>
        <v>1015.4</v>
      </c>
      <c r="D193" s="17">
        <f t="shared" si="12"/>
        <v>1000</v>
      </c>
      <c r="E193" s="17">
        <f t="shared" si="12"/>
        <v>-15.399999999999977</v>
      </c>
      <c r="F193" s="10">
        <f t="shared" si="11"/>
        <v>0</v>
      </c>
      <c r="G193" s="10"/>
      <c r="H193" s="10"/>
      <c r="I193" s="10"/>
      <c r="J193" s="11"/>
    </row>
    <row r="194" spans="1:10" ht="15" hidden="1" outlineLevel="1">
      <c r="A194" s="9" t="s">
        <v>73</v>
      </c>
      <c r="B194" s="10" t="s">
        <v>23</v>
      </c>
      <c r="C194" s="17">
        <f t="shared" si="12"/>
        <v>994.4</v>
      </c>
      <c r="D194" s="17">
        <f t="shared" si="12"/>
        <v>1000</v>
      </c>
      <c r="E194" s="17">
        <f t="shared" si="12"/>
        <v>5.600000000000023</v>
      </c>
      <c r="F194" s="10">
        <f t="shared" si="11"/>
        <v>0</v>
      </c>
      <c r="G194" s="10"/>
      <c r="H194" s="10"/>
      <c r="I194" s="10"/>
      <c r="J194" s="11"/>
    </row>
    <row r="195" spans="1:10" ht="15" hidden="1" outlineLevel="1">
      <c r="A195" s="9" t="s">
        <v>73</v>
      </c>
      <c r="B195" s="10" t="s">
        <v>24</v>
      </c>
      <c r="C195" s="17">
        <f t="shared" si="12"/>
        <v>1004.9</v>
      </c>
      <c r="D195" s="17">
        <f t="shared" si="12"/>
        <v>1000</v>
      </c>
      <c r="E195" s="17">
        <f t="shared" si="12"/>
        <v>-4.899999999999977</v>
      </c>
      <c r="F195" s="10">
        <f t="shared" si="11"/>
        <v>0</v>
      </c>
      <c r="G195" s="10"/>
      <c r="H195" s="10"/>
      <c r="I195" s="10"/>
      <c r="J195" s="11"/>
    </row>
    <row r="196" spans="1:10" ht="15" hidden="1" outlineLevel="1">
      <c r="A196" s="9" t="s">
        <v>73</v>
      </c>
      <c r="B196" s="10" t="s">
        <v>25</v>
      </c>
      <c r="C196" s="17">
        <f t="shared" si="12"/>
        <v>1020.4</v>
      </c>
      <c r="D196" s="17">
        <f t="shared" si="12"/>
        <v>1000</v>
      </c>
      <c r="E196" s="17">
        <f t="shared" si="12"/>
        <v>-20.399999999999977</v>
      </c>
      <c r="F196" s="10">
        <f t="shared" si="11"/>
        <v>0</v>
      </c>
      <c r="G196" s="10"/>
      <c r="H196" s="10"/>
      <c r="I196" s="10"/>
      <c r="J196" s="11"/>
    </row>
    <row r="197" spans="1:10" ht="15" hidden="1" outlineLevel="1">
      <c r="A197" s="9" t="s">
        <v>73</v>
      </c>
      <c r="B197" s="10" t="s">
        <v>26</v>
      </c>
      <c r="C197" s="17">
        <f t="shared" si="12"/>
        <v>1003.4</v>
      </c>
      <c r="D197" s="17">
        <f t="shared" si="12"/>
        <v>1000</v>
      </c>
      <c r="E197" s="17">
        <f t="shared" si="12"/>
        <v>-3.3999999999999773</v>
      </c>
      <c r="F197" s="10">
        <f t="shared" si="11"/>
        <v>0</v>
      </c>
      <c r="G197" s="10"/>
      <c r="H197" s="10"/>
      <c r="I197" s="10"/>
      <c r="J197" s="11"/>
    </row>
    <row r="198" spans="1:10" ht="15" hidden="1" outlineLevel="1">
      <c r="A198" s="9" t="s">
        <v>73</v>
      </c>
      <c r="B198" s="10" t="s">
        <v>27</v>
      </c>
      <c r="C198" s="17">
        <f t="shared" si="12"/>
        <v>1010.4</v>
      </c>
      <c r="D198" s="17">
        <f t="shared" si="12"/>
        <v>1000</v>
      </c>
      <c r="E198" s="17">
        <f t="shared" si="12"/>
        <v>-10.399999999999977</v>
      </c>
      <c r="F198" s="10">
        <f t="shared" si="11"/>
        <v>0</v>
      </c>
      <c r="G198" s="10"/>
      <c r="H198" s="10"/>
      <c r="I198" s="10"/>
      <c r="J198" s="11"/>
    </row>
    <row r="199" spans="1:10" ht="15" hidden="1" outlineLevel="1">
      <c r="A199" s="9" t="s">
        <v>73</v>
      </c>
      <c r="B199" s="10" t="s">
        <v>28</v>
      </c>
      <c r="C199" s="17">
        <f t="shared" si="12"/>
        <v>1008.4</v>
      </c>
      <c r="D199" s="17">
        <f t="shared" si="12"/>
        <v>1000</v>
      </c>
      <c r="E199" s="17">
        <f t="shared" si="12"/>
        <v>-8.399999999999977</v>
      </c>
      <c r="F199" s="10">
        <f t="shared" si="11"/>
        <v>0</v>
      </c>
      <c r="G199" s="10"/>
      <c r="H199" s="10"/>
      <c r="I199" s="10"/>
      <c r="J199" s="11"/>
    </row>
    <row r="200" spans="1:10" ht="15" hidden="1" outlineLevel="1">
      <c r="A200" s="9" t="s">
        <v>73</v>
      </c>
      <c r="B200" s="10" t="s">
        <v>29</v>
      </c>
      <c r="C200" s="17">
        <f t="shared" si="12"/>
        <v>984.9</v>
      </c>
      <c r="D200" s="17">
        <f t="shared" si="12"/>
        <v>1000</v>
      </c>
      <c r="E200" s="17">
        <f t="shared" si="12"/>
        <v>15.100000000000023</v>
      </c>
      <c r="F200" s="10">
        <f t="shared" si="11"/>
        <v>0</v>
      </c>
      <c r="G200" s="10"/>
      <c r="H200" s="10"/>
      <c r="I200" s="10"/>
      <c r="J200" s="11"/>
    </row>
    <row r="201" spans="1:10" ht="15" hidden="1" outlineLevel="1">
      <c r="A201" s="9" t="s">
        <v>73</v>
      </c>
      <c r="B201" s="10" t="s">
        <v>30</v>
      </c>
      <c r="C201" s="17">
        <f t="shared" si="12"/>
        <v>989.4</v>
      </c>
      <c r="D201" s="17">
        <f t="shared" si="12"/>
        <v>1000</v>
      </c>
      <c r="E201" s="17">
        <f t="shared" si="12"/>
        <v>10.600000000000023</v>
      </c>
      <c r="F201" s="10">
        <f t="shared" si="11"/>
        <v>0</v>
      </c>
      <c r="G201" s="10"/>
      <c r="H201" s="10"/>
      <c r="I201" s="10"/>
      <c r="J201" s="11"/>
    </row>
    <row r="202" spans="1:10" ht="15" hidden="1" outlineLevel="1">
      <c r="A202" s="9" t="s">
        <v>73</v>
      </c>
      <c r="B202" s="10" t="s">
        <v>31</v>
      </c>
      <c r="C202" s="17">
        <f t="shared" si="12"/>
        <v>998.9</v>
      </c>
      <c r="D202" s="17">
        <f t="shared" si="12"/>
        <v>1000</v>
      </c>
      <c r="E202" s="17">
        <f t="shared" si="12"/>
        <v>1.1000000000000227</v>
      </c>
      <c r="F202" s="10">
        <f t="shared" si="11"/>
        <v>0</v>
      </c>
      <c r="G202" s="10"/>
      <c r="H202" s="10"/>
      <c r="I202" s="10"/>
      <c r="J202" s="11"/>
    </row>
    <row r="203" spans="1:10" ht="15" hidden="1" outlineLevel="1">
      <c r="A203" s="9" t="s">
        <v>73</v>
      </c>
      <c r="B203" s="10" t="s">
        <v>32</v>
      </c>
      <c r="C203" s="17">
        <f t="shared" si="12"/>
        <v>999.9</v>
      </c>
      <c r="D203" s="17">
        <f t="shared" si="12"/>
        <v>1000</v>
      </c>
      <c r="E203" s="17">
        <f t="shared" si="12"/>
        <v>0.10000000000002274</v>
      </c>
      <c r="F203" s="10">
        <f t="shared" si="11"/>
        <v>0</v>
      </c>
      <c r="G203" s="10"/>
      <c r="H203" s="10"/>
      <c r="I203" s="10"/>
      <c r="J203" s="11"/>
    </row>
    <row r="204" spans="1:10" ht="15" hidden="1" outlineLevel="1">
      <c r="A204" s="9" t="s">
        <v>73</v>
      </c>
      <c r="B204" s="10" t="s">
        <v>33</v>
      </c>
      <c r="C204" s="17">
        <f t="shared" si="12"/>
        <v>983.9</v>
      </c>
      <c r="D204" s="17">
        <f t="shared" si="12"/>
        <v>1000</v>
      </c>
      <c r="E204" s="17">
        <f t="shared" si="12"/>
        <v>16.100000000000023</v>
      </c>
      <c r="F204" s="10">
        <f t="shared" si="11"/>
        <v>0</v>
      </c>
      <c r="G204" s="10"/>
      <c r="H204" s="10"/>
      <c r="I204" s="10"/>
      <c r="J204" s="11"/>
    </row>
    <row r="205" spans="1:10" ht="15" hidden="1" outlineLevel="1">
      <c r="A205" s="9" t="s">
        <v>73</v>
      </c>
      <c r="B205" s="10" t="s">
        <v>34</v>
      </c>
      <c r="C205" s="17">
        <f t="shared" si="12"/>
        <v>994.4</v>
      </c>
      <c r="D205" s="17">
        <f t="shared" si="12"/>
        <v>1000</v>
      </c>
      <c r="E205" s="17">
        <f t="shared" si="12"/>
        <v>5.600000000000023</v>
      </c>
      <c r="F205" s="10">
        <f t="shared" si="11"/>
        <v>0</v>
      </c>
      <c r="G205" s="10"/>
      <c r="H205" s="10"/>
      <c r="I205" s="10"/>
      <c r="J205" s="11"/>
    </row>
    <row r="206" spans="1:10" ht="15" hidden="1" outlineLevel="1">
      <c r="A206" s="9" t="s">
        <v>73</v>
      </c>
      <c r="B206" s="10" t="s">
        <v>35</v>
      </c>
      <c r="C206" s="17">
        <f t="shared" si="12"/>
        <v>990.4</v>
      </c>
      <c r="D206" s="17">
        <f t="shared" si="12"/>
        <v>1000</v>
      </c>
      <c r="E206" s="17">
        <f t="shared" si="12"/>
        <v>9.600000000000023</v>
      </c>
      <c r="F206" s="10">
        <f t="shared" si="11"/>
        <v>0</v>
      </c>
      <c r="G206" s="10"/>
      <c r="H206" s="10"/>
      <c r="I206" s="10"/>
      <c r="J206" s="11"/>
    </row>
    <row r="207" spans="1:10" ht="15" hidden="1" outlineLevel="1">
      <c r="A207" s="9" t="s">
        <v>73</v>
      </c>
      <c r="B207" s="10" t="s">
        <v>36</v>
      </c>
      <c r="C207" s="17">
        <f aca="true" t="shared" si="13" ref="C207:E222">C123</f>
        <v>985.9</v>
      </c>
      <c r="D207" s="17">
        <f t="shared" si="13"/>
        <v>1000</v>
      </c>
      <c r="E207" s="17">
        <f t="shared" si="13"/>
        <v>14.100000000000023</v>
      </c>
      <c r="F207" s="10">
        <f t="shared" si="11"/>
        <v>0</v>
      </c>
      <c r="G207" s="10"/>
      <c r="H207" s="10"/>
      <c r="I207" s="10"/>
      <c r="J207" s="11"/>
    </row>
    <row r="208" spans="1:10" ht="15" hidden="1" outlineLevel="1">
      <c r="A208" s="9" t="s">
        <v>74</v>
      </c>
      <c r="B208" s="10" t="s">
        <v>37</v>
      </c>
      <c r="C208" s="17">
        <f t="shared" si="13"/>
        <v>973.4</v>
      </c>
      <c r="D208" s="17">
        <f t="shared" si="13"/>
        <v>1000</v>
      </c>
      <c r="E208" s="17">
        <f t="shared" si="13"/>
        <v>26.600000000000023</v>
      </c>
      <c r="F208" s="10">
        <f t="shared" si="11"/>
        <v>0</v>
      </c>
      <c r="G208" s="10"/>
      <c r="H208" s="10"/>
      <c r="I208" s="10"/>
      <c r="J208" s="11"/>
    </row>
    <row r="209" spans="1:10" ht="15" hidden="1" outlineLevel="1">
      <c r="A209" s="9" t="s">
        <v>74</v>
      </c>
      <c r="B209" s="10" t="s">
        <v>38</v>
      </c>
      <c r="C209" s="17">
        <f t="shared" si="13"/>
        <v>994.9</v>
      </c>
      <c r="D209" s="17">
        <f t="shared" si="13"/>
        <v>1000</v>
      </c>
      <c r="E209" s="17">
        <f t="shared" si="13"/>
        <v>5.100000000000023</v>
      </c>
      <c r="F209" s="10">
        <f t="shared" si="11"/>
        <v>0</v>
      </c>
      <c r="G209" s="10"/>
      <c r="H209" s="10"/>
      <c r="I209" s="10"/>
      <c r="J209" s="11"/>
    </row>
    <row r="210" spans="1:10" ht="15" hidden="1" outlineLevel="1">
      <c r="A210" s="9" t="s">
        <v>74</v>
      </c>
      <c r="B210" s="10" t="s">
        <v>39</v>
      </c>
      <c r="C210" s="17">
        <f t="shared" si="13"/>
        <v>1003.4</v>
      </c>
      <c r="D210" s="17">
        <f t="shared" si="13"/>
        <v>1000</v>
      </c>
      <c r="E210" s="17">
        <f t="shared" si="13"/>
        <v>-3.3999999999999773</v>
      </c>
      <c r="F210" s="10">
        <f t="shared" si="11"/>
        <v>0</v>
      </c>
      <c r="G210" s="10"/>
      <c r="H210" s="10"/>
      <c r="I210" s="10"/>
      <c r="J210" s="11"/>
    </row>
    <row r="211" spans="1:10" ht="15" hidden="1" outlineLevel="1">
      <c r="A211" s="9" t="s">
        <v>74</v>
      </c>
      <c r="B211" s="10" t="s">
        <v>40</v>
      </c>
      <c r="C211" s="17">
        <f t="shared" si="13"/>
        <v>989.9</v>
      </c>
      <c r="D211" s="17">
        <f t="shared" si="13"/>
        <v>1000</v>
      </c>
      <c r="E211" s="17">
        <f t="shared" si="13"/>
        <v>10.100000000000023</v>
      </c>
      <c r="F211" s="10">
        <f t="shared" si="11"/>
        <v>0</v>
      </c>
      <c r="G211" s="10"/>
      <c r="H211" s="10"/>
      <c r="I211" s="10"/>
      <c r="J211" s="11"/>
    </row>
    <row r="212" spans="1:10" ht="15" hidden="1" outlineLevel="1">
      <c r="A212" s="9" t="s">
        <v>74</v>
      </c>
      <c r="B212" s="10" t="s">
        <v>41</v>
      </c>
      <c r="C212" s="17">
        <f t="shared" si="13"/>
        <v>992.9</v>
      </c>
      <c r="D212" s="17">
        <f t="shared" si="13"/>
        <v>1000</v>
      </c>
      <c r="E212" s="17">
        <f t="shared" si="13"/>
        <v>7.100000000000023</v>
      </c>
      <c r="F212" s="10">
        <f t="shared" si="11"/>
        <v>0</v>
      </c>
      <c r="G212" s="10"/>
      <c r="H212" s="10"/>
      <c r="I212" s="10"/>
      <c r="J212" s="11"/>
    </row>
    <row r="213" spans="1:10" ht="15" hidden="1" outlineLevel="1">
      <c r="A213" s="9" t="s">
        <v>74</v>
      </c>
      <c r="B213" s="10" t="s">
        <v>42</v>
      </c>
      <c r="C213" s="17">
        <f t="shared" si="13"/>
        <v>1003.9</v>
      </c>
      <c r="D213" s="17">
        <f t="shared" si="13"/>
        <v>1000</v>
      </c>
      <c r="E213" s="17">
        <f t="shared" si="13"/>
        <v>-3.8999999999999773</v>
      </c>
      <c r="F213" s="10">
        <f t="shared" si="11"/>
        <v>0</v>
      </c>
      <c r="G213" s="10"/>
      <c r="H213" s="10"/>
      <c r="I213" s="10"/>
      <c r="J213" s="11"/>
    </row>
    <row r="214" spans="1:10" ht="15" hidden="1" outlineLevel="1">
      <c r="A214" s="9" t="s">
        <v>74</v>
      </c>
      <c r="B214" s="10" t="s">
        <v>43</v>
      </c>
      <c r="C214" s="17">
        <f t="shared" si="13"/>
        <v>976.9</v>
      </c>
      <c r="D214" s="17">
        <f t="shared" si="13"/>
        <v>1000</v>
      </c>
      <c r="E214" s="17">
        <f t="shared" si="13"/>
        <v>23.100000000000023</v>
      </c>
      <c r="F214" s="10">
        <f t="shared" si="11"/>
        <v>0</v>
      </c>
      <c r="G214" s="10"/>
      <c r="H214" s="10"/>
      <c r="I214" s="10"/>
      <c r="J214" s="11"/>
    </row>
    <row r="215" spans="1:10" ht="15" hidden="1" outlineLevel="1">
      <c r="A215" s="9" t="s">
        <v>74</v>
      </c>
      <c r="B215" s="10" t="s">
        <v>44</v>
      </c>
      <c r="C215" s="17">
        <f t="shared" si="13"/>
        <v>981.4</v>
      </c>
      <c r="D215" s="17">
        <f t="shared" si="13"/>
        <v>1000</v>
      </c>
      <c r="E215" s="17">
        <f t="shared" si="13"/>
        <v>18.600000000000023</v>
      </c>
      <c r="F215" s="10">
        <f t="shared" si="11"/>
        <v>0</v>
      </c>
      <c r="G215" s="10"/>
      <c r="H215" s="10"/>
      <c r="I215" s="10"/>
      <c r="J215" s="11"/>
    </row>
    <row r="216" spans="1:10" ht="15" hidden="1" outlineLevel="1">
      <c r="A216" s="9" t="s">
        <v>74</v>
      </c>
      <c r="B216" s="10" t="s">
        <v>45</v>
      </c>
      <c r="C216" s="17">
        <f t="shared" si="13"/>
        <v>989.4</v>
      </c>
      <c r="D216" s="17">
        <f t="shared" si="13"/>
        <v>1000</v>
      </c>
      <c r="E216" s="17">
        <f t="shared" si="13"/>
        <v>10.600000000000023</v>
      </c>
      <c r="F216" s="10">
        <f t="shared" si="11"/>
        <v>0</v>
      </c>
      <c r="G216" s="10"/>
      <c r="H216" s="10"/>
      <c r="I216" s="10"/>
      <c r="J216" s="11"/>
    </row>
    <row r="217" spans="1:10" ht="15" hidden="1" outlineLevel="1">
      <c r="A217" s="9" t="s">
        <v>74</v>
      </c>
      <c r="B217" s="10" t="s">
        <v>46</v>
      </c>
      <c r="C217" s="17">
        <f t="shared" si="13"/>
        <v>993.9</v>
      </c>
      <c r="D217" s="17">
        <f t="shared" si="13"/>
        <v>1000</v>
      </c>
      <c r="E217" s="17">
        <f t="shared" si="13"/>
        <v>6.100000000000023</v>
      </c>
      <c r="F217" s="10">
        <f t="shared" si="11"/>
        <v>0</v>
      </c>
      <c r="G217" s="10"/>
      <c r="H217" s="10"/>
      <c r="I217" s="10"/>
      <c r="J217" s="11"/>
    </row>
    <row r="218" spans="1:10" ht="15" hidden="1" outlineLevel="1">
      <c r="A218" s="9" t="s">
        <v>74</v>
      </c>
      <c r="B218" s="10" t="s">
        <v>47</v>
      </c>
      <c r="C218" s="17">
        <f t="shared" si="13"/>
        <v>1002.4</v>
      </c>
      <c r="D218" s="17">
        <f t="shared" si="13"/>
        <v>1000</v>
      </c>
      <c r="E218" s="17">
        <f t="shared" si="13"/>
        <v>-2.3999999999999773</v>
      </c>
      <c r="F218" s="10">
        <f t="shared" si="11"/>
        <v>0</v>
      </c>
      <c r="G218" s="10"/>
      <c r="H218" s="10"/>
      <c r="I218" s="10"/>
      <c r="J218" s="11"/>
    </row>
    <row r="219" spans="1:10" ht="15" hidden="1" outlineLevel="1">
      <c r="A219" s="9" t="s">
        <v>74</v>
      </c>
      <c r="B219" s="10" t="s">
        <v>48</v>
      </c>
      <c r="C219" s="17">
        <f t="shared" si="13"/>
        <v>1002.9</v>
      </c>
      <c r="D219" s="17">
        <f t="shared" si="13"/>
        <v>1000</v>
      </c>
      <c r="E219" s="17">
        <f t="shared" si="13"/>
        <v>-2.8999999999999773</v>
      </c>
      <c r="F219" s="10">
        <f t="shared" si="11"/>
        <v>0</v>
      </c>
      <c r="G219" s="10"/>
      <c r="H219" s="10"/>
      <c r="I219" s="10"/>
      <c r="J219" s="11"/>
    </row>
    <row r="220" spans="1:10" ht="15" hidden="1" outlineLevel="1">
      <c r="A220" s="9" t="s">
        <v>74</v>
      </c>
      <c r="B220" s="10" t="s">
        <v>49</v>
      </c>
      <c r="C220" s="17">
        <f t="shared" si="13"/>
        <v>1013.9</v>
      </c>
      <c r="D220" s="17">
        <f t="shared" si="13"/>
        <v>1000</v>
      </c>
      <c r="E220" s="17">
        <f t="shared" si="13"/>
        <v>-13.899999999999977</v>
      </c>
      <c r="F220" s="10">
        <f t="shared" si="11"/>
        <v>0</v>
      </c>
      <c r="G220" s="10"/>
      <c r="H220" s="10"/>
      <c r="I220" s="10"/>
      <c r="J220" s="11"/>
    </row>
    <row r="221" spans="1:10" ht="15" hidden="1" outlineLevel="1">
      <c r="A221" s="9" t="s">
        <v>74</v>
      </c>
      <c r="B221" s="10" t="s">
        <v>50</v>
      </c>
      <c r="C221" s="17">
        <f t="shared" si="13"/>
        <v>1013.4</v>
      </c>
      <c r="D221" s="17">
        <f t="shared" si="13"/>
        <v>1000</v>
      </c>
      <c r="E221" s="17">
        <f t="shared" si="13"/>
        <v>-13.399999999999977</v>
      </c>
      <c r="F221" s="10">
        <f t="shared" si="11"/>
        <v>0</v>
      </c>
      <c r="G221" s="10"/>
      <c r="H221" s="10"/>
      <c r="I221" s="10"/>
      <c r="J221" s="11"/>
    </row>
    <row r="222" spans="1:10" ht="15" hidden="1" outlineLevel="1">
      <c r="A222" s="9" t="s">
        <v>74</v>
      </c>
      <c r="B222" s="10" t="s">
        <v>51</v>
      </c>
      <c r="C222" s="17">
        <f t="shared" si="13"/>
        <v>1006.9</v>
      </c>
      <c r="D222" s="17">
        <f t="shared" si="13"/>
        <v>1000</v>
      </c>
      <c r="E222" s="17">
        <f t="shared" si="13"/>
        <v>-6.899999999999977</v>
      </c>
      <c r="F222" s="10">
        <f t="shared" si="11"/>
        <v>0</v>
      </c>
      <c r="G222" s="10"/>
      <c r="H222" s="10"/>
      <c r="I222" s="10"/>
      <c r="J222" s="11"/>
    </row>
    <row r="223" spans="1:10" ht="15" hidden="1" outlineLevel="1">
      <c r="A223" s="9" t="s">
        <v>74</v>
      </c>
      <c r="B223" s="10" t="s">
        <v>52</v>
      </c>
      <c r="C223" s="17">
        <f aca="true" t="shared" si="14" ref="C223:E238">C139</f>
        <v>1006.9</v>
      </c>
      <c r="D223" s="17">
        <f t="shared" si="14"/>
        <v>1000</v>
      </c>
      <c r="E223" s="17">
        <f t="shared" si="14"/>
        <v>-6.899999999999977</v>
      </c>
      <c r="F223" s="10">
        <f t="shared" si="11"/>
        <v>0</v>
      </c>
      <c r="G223" s="10"/>
      <c r="H223" s="10"/>
      <c r="I223" s="10"/>
      <c r="J223" s="11"/>
    </row>
    <row r="224" spans="1:10" ht="15" hidden="1" outlineLevel="1">
      <c r="A224" s="9" t="s">
        <v>74</v>
      </c>
      <c r="B224" s="10" t="s">
        <v>53</v>
      </c>
      <c r="C224" s="17">
        <f t="shared" si="14"/>
        <v>1018.4</v>
      </c>
      <c r="D224" s="17">
        <f t="shared" si="14"/>
        <v>1000</v>
      </c>
      <c r="E224" s="17">
        <f t="shared" si="14"/>
        <v>-18.399999999999977</v>
      </c>
      <c r="F224" s="10">
        <f t="shared" si="11"/>
        <v>0</v>
      </c>
      <c r="G224" s="10"/>
      <c r="H224" s="10"/>
      <c r="I224" s="10"/>
      <c r="J224" s="11"/>
    </row>
    <row r="225" spans="1:10" ht="15" hidden="1" outlineLevel="1">
      <c r="A225" s="9" t="s">
        <v>74</v>
      </c>
      <c r="B225" s="10" t="s">
        <v>54</v>
      </c>
      <c r="C225" s="17">
        <f t="shared" si="14"/>
        <v>1023.9</v>
      </c>
      <c r="D225" s="17">
        <f t="shared" si="14"/>
        <v>1000</v>
      </c>
      <c r="E225" s="17">
        <f t="shared" si="14"/>
        <v>-23.899999999999977</v>
      </c>
      <c r="F225" s="10">
        <f t="shared" si="11"/>
        <v>0</v>
      </c>
      <c r="G225" s="10"/>
      <c r="H225" s="10"/>
      <c r="I225" s="10"/>
      <c r="J225" s="11"/>
    </row>
    <row r="226" spans="1:10" ht="15" hidden="1" outlineLevel="1">
      <c r="A226" s="9" t="s">
        <v>74</v>
      </c>
      <c r="B226" s="10" t="s">
        <v>55</v>
      </c>
      <c r="C226" s="17">
        <f t="shared" si="14"/>
        <v>989.9</v>
      </c>
      <c r="D226" s="17">
        <f t="shared" si="14"/>
        <v>1000</v>
      </c>
      <c r="E226" s="17">
        <f t="shared" si="14"/>
        <v>10.100000000000023</v>
      </c>
      <c r="F226" s="10">
        <f t="shared" si="11"/>
        <v>0</v>
      </c>
      <c r="G226" s="10"/>
      <c r="H226" s="10"/>
      <c r="I226" s="10"/>
      <c r="J226" s="11"/>
    </row>
    <row r="227" spans="1:10" ht="15" hidden="1" outlineLevel="1">
      <c r="A227" s="9" t="s">
        <v>74</v>
      </c>
      <c r="B227" s="10" t="s">
        <v>56</v>
      </c>
      <c r="C227" s="17">
        <f t="shared" si="14"/>
        <v>998.4</v>
      </c>
      <c r="D227" s="17">
        <f t="shared" si="14"/>
        <v>1000</v>
      </c>
      <c r="E227" s="17">
        <f t="shared" si="14"/>
        <v>1.6000000000000227</v>
      </c>
      <c r="F227" s="10">
        <f t="shared" si="11"/>
        <v>0</v>
      </c>
      <c r="G227" s="10"/>
      <c r="H227" s="10"/>
      <c r="I227" s="10"/>
      <c r="J227" s="11"/>
    </row>
    <row r="228" spans="1:10" ht="15" hidden="1" outlineLevel="1">
      <c r="A228" s="9" t="s">
        <v>74</v>
      </c>
      <c r="B228" s="10" t="s">
        <v>57</v>
      </c>
      <c r="C228" s="17">
        <f t="shared" si="14"/>
        <v>996.9</v>
      </c>
      <c r="D228" s="17">
        <f t="shared" si="14"/>
        <v>1000</v>
      </c>
      <c r="E228" s="17">
        <f t="shared" si="14"/>
        <v>3.1000000000000227</v>
      </c>
      <c r="F228" s="10">
        <f t="shared" si="11"/>
        <v>0</v>
      </c>
      <c r="G228" s="10"/>
      <c r="H228" s="10"/>
      <c r="I228" s="10"/>
      <c r="J228" s="11"/>
    </row>
    <row r="229" spans="1:10" ht="15" hidden="1" outlineLevel="1">
      <c r="A229" s="9" t="s">
        <v>74</v>
      </c>
      <c r="B229" s="10" t="s">
        <v>58</v>
      </c>
      <c r="C229" s="17">
        <f t="shared" si="14"/>
        <v>994.9</v>
      </c>
      <c r="D229" s="17">
        <f t="shared" si="14"/>
        <v>1000</v>
      </c>
      <c r="E229" s="17">
        <f t="shared" si="14"/>
        <v>5.100000000000023</v>
      </c>
      <c r="F229" s="10">
        <f t="shared" si="11"/>
        <v>0</v>
      </c>
      <c r="G229" s="10"/>
      <c r="H229" s="10"/>
      <c r="I229" s="10"/>
      <c r="J229" s="11"/>
    </row>
    <row r="230" spans="1:10" ht="15" hidden="1" outlineLevel="1">
      <c r="A230" s="9" t="s">
        <v>74</v>
      </c>
      <c r="B230" s="10" t="s">
        <v>59</v>
      </c>
      <c r="C230" s="17">
        <f t="shared" si="14"/>
        <v>1003.9</v>
      </c>
      <c r="D230" s="17">
        <f t="shared" si="14"/>
        <v>1000</v>
      </c>
      <c r="E230" s="17">
        <f t="shared" si="14"/>
        <v>-3.8999999999999773</v>
      </c>
      <c r="F230" s="10">
        <f t="shared" si="11"/>
        <v>0</v>
      </c>
      <c r="G230" s="10"/>
      <c r="H230" s="10"/>
      <c r="I230" s="10"/>
      <c r="J230" s="11"/>
    </row>
    <row r="231" spans="1:10" ht="15" hidden="1" outlineLevel="1">
      <c r="A231" s="9" t="s">
        <v>74</v>
      </c>
      <c r="B231" s="10" t="s">
        <v>60</v>
      </c>
      <c r="C231" s="17">
        <f t="shared" si="14"/>
        <v>998.4</v>
      </c>
      <c r="D231" s="17">
        <f t="shared" si="14"/>
        <v>1000</v>
      </c>
      <c r="E231" s="17">
        <f t="shared" si="14"/>
        <v>1.6000000000000227</v>
      </c>
      <c r="F231" s="10">
        <f t="shared" si="11"/>
        <v>0</v>
      </c>
      <c r="G231" s="10"/>
      <c r="H231" s="10"/>
      <c r="I231" s="10"/>
      <c r="J231" s="11"/>
    </row>
    <row r="232" spans="1:10" ht="15" hidden="1" outlineLevel="1">
      <c r="A232" s="9" t="s">
        <v>74</v>
      </c>
      <c r="B232" s="10" t="s">
        <v>61</v>
      </c>
      <c r="C232" s="17">
        <f t="shared" si="14"/>
        <v>1001.4</v>
      </c>
      <c r="D232" s="17">
        <f t="shared" si="14"/>
        <v>1000</v>
      </c>
      <c r="E232" s="17">
        <f t="shared" si="14"/>
        <v>-1.3999999999999773</v>
      </c>
      <c r="F232" s="10">
        <f t="shared" si="11"/>
        <v>0</v>
      </c>
      <c r="G232" s="10"/>
      <c r="H232" s="10"/>
      <c r="I232" s="10"/>
      <c r="J232" s="11"/>
    </row>
    <row r="233" spans="1:10" ht="15" hidden="1" outlineLevel="1">
      <c r="A233" s="9" t="s">
        <v>74</v>
      </c>
      <c r="B233" s="10" t="s">
        <v>62</v>
      </c>
      <c r="C233" s="17">
        <f t="shared" si="14"/>
        <v>991.4</v>
      </c>
      <c r="D233" s="17">
        <f t="shared" si="14"/>
        <v>1000</v>
      </c>
      <c r="E233" s="17">
        <f t="shared" si="14"/>
        <v>8.600000000000023</v>
      </c>
      <c r="F233" s="10">
        <f t="shared" si="11"/>
        <v>0</v>
      </c>
      <c r="G233" s="10"/>
      <c r="H233" s="10"/>
      <c r="I233" s="10"/>
      <c r="J233" s="11"/>
    </row>
    <row r="234" spans="1:10" ht="15" hidden="1" outlineLevel="1">
      <c r="A234" s="9" t="s">
        <v>74</v>
      </c>
      <c r="B234" s="10" t="s">
        <v>63</v>
      </c>
      <c r="C234" s="17">
        <f t="shared" si="14"/>
        <v>1002.4</v>
      </c>
      <c r="D234" s="17">
        <f t="shared" si="14"/>
        <v>1000</v>
      </c>
      <c r="E234" s="17">
        <f t="shared" si="14"/>
        <v>-2.3999999999999773</v>
      </c>
      <c r="F234" s="10">
        <f t="shared" si="11"/>
        <v>0</v>
      </c>
      <c r="G234" s="10"/>
      <c r="H234" s="10"/>
      <c r="I234" s="10"/>
      <c r="J234" s="11"/>
    </row>
    <row r="235" spans="1:10" ht="15" hidden="1" outlineLevel="1">
      <c r="A235" s="9" t="s">
        <v>74</v>
      </c>
      <c r="B235" s="10" t="s">
        <v>64</v>
      </c>
      <c r="C235" s="17">
        <f t="shared" si="14"/>
        <v>981.4</v>
      </c>
      <c r="D235" s="17">
        <f t="shared" si="14"/>
        <v>1000</v>
      </c>
      <c r="E235" s="17">
        <f t="shared" si="14"/>
        <v>18.600000000000023</v>
      </c>
      <c r="F235" s="10">
        <f t="shared" si="11"/>
        <v>0</v>
      </c>
      <c r="G235" s="10"/>
      <c r="H235" s="10"/>
      <c r="I235" s="10"/>
      <c r="J235" s="11"/>
    </row>
    <row r="236" spans="1:10" ht="15" hidden="1" outlineLevel="1">
      <c r="A236" s="9" t="s">
        <v>74</v>
      </c>
      <c r="B236" s="10" t="s">
        <v>65</v>
      </c>
      <c r="C236" s="17">
        <f t="shared" si="14"/>
        <v>986.9</v>
      </c>
      <c r="D236" s="17">
        <f t="shared" si="14"/>
        <v>1000</v>
      </c>
      <c r="E236" s="17">
        <f t="shared" si="14"/>
        <v>13.100000000000023</v>
      </c>
      <c r="F236" s="10">
        <f t="shared" si="11"/>
        <v>0</v>
      </c>
      <c r="G236" s="10"/>
      <c r="H236" s="10"/>
      <c r="I236" s="10"/>
      <c r="J236" s="11"/>
    </row>
    <row r="237" spans="1:10" ht="15" hidden="1" outlineLevel="1">
      <c r="A237" s="9" t="s">
        <v>74</v>
      </c>
      <c r="B237" s="10" t="s">
        <v>66</v>
      </c>
      <c r="C237" s="17">
        <f t="shared" si="14"/>
        <v>988.4</v>
      </c>
      <c r="D237" s="17">
        <f t="shared" si="14"/>
        <v>1000</v>
      </c>
      <c r="E237" s="17">
        <f t="shared" si="14"/>
        <v>11.600000000000023</v>
      </c>
      <c r="F237" s="10">
        <f t="shared" si="11"/>
        <v>0</v>
      </c>
      <c r="G237" s="10"/>
      <c r="H237" s="10"/>
      <c r="I237" s="10"/>
      <c r="J237" s="11"/>
    </row>
    <row r="238" spans="1:10" ht="15" hidden="1" outlineLevel="1">
      <c r="A238" s="9" t="s">
        <v>74</v>
      </c>
      <c r="B238" s="10" t="s">
        <v>67</v>
      </c>
      <c r="C238" s="17">
        <f t="shared" si="14"/>
        <v>994.9</v>
      </c>
      <c r="D238" s="17">
        <f t="shared" si="14"/>
        <v>1000</v>
      </c>
      <c r="E238" s="17">
        <f t="shared" si="14"/>
        <v>5.100000000000023</v>
      </c>
      <c r="F238" s="10">
        <f t="shared" si="11"/>
        <v>0</v>
      </c>
      <c r="G238" s="10"/>
      <c r="H238" s="10"/>
      <c r="I238" s="10"/>
      <c r="J238" s="11"/>
    </row>
    <row r="239" spans="1:10" ht="15" hidden="1" outlineLevel="1">
      <c r="A239" s="9" t="s">
        <v>74</v>
      </c>
      <c r="B239" s="10" t="s">
        <v>68</v>
      </c>
      <c r="C239" s="17">
        <f aca="true" t="shared" si="15" ref="C239:E241">C155</f>
        <v>994.9</v>
      </c>
      <c r="D239" s="17">
        <f t="shared" si="15"/>
        <v>1000</v>
      </c>
      <c r="E239" s="17">
        <f t="shared" si="15"/>
        <v>5.100000000000023</v>
      </c>
      <c r="F239" s="10">
        <f>IF(D239&gt;$D$172,1,0)</f>
        <v>0</v>
      </c>
      <c r="G239" s="10"/>
      <c r="H239" s="10"/>
      <c r="I239" s="10"/>
      <c r="J239" s="11"/>
    </row>
    <row r="240" spans="1:10" ht="15" hidden="1" outlineLevel="1">
      <c r="A240" s="9" t="s">
        <v>74</v>
      </c>
      <c r="B240" s="10" t="s">
        <v>69</v>
      </c>
      <c r="C240" s="17">
        <f t="shared" si="15"/>
        <v>996.4</v>
      </c>
      <c r="D240" s="17">
        <f t="shared" si="15"/>
        <v>1000</v>
      </c>
      <c r="E240" s="17">
        <f t="shared" si="15"/>
        <v>3.6000000000000227</v>
      </c>
      <c r="F240" s="10">
        <f>IF(D240&gt;$D$172,1,0)</f>
        <v>0</v>
      </c>
      <c r="G240" s="10"/>
      <c r="H240" s="10"/>
      <c r="I240" s="10"/>
      <c r="J240" s="11"/>
    </row>
    <row r="241" spans="1:10" ht="15" hidden="1" outlineLevel="1">
      <c r="A241" s="9" t="s">
        <v>74</v>
      </c>
      <c r="B241" s="10" t="s">
        <v>70</v>
      </c>
      <c r="C241" s="17">
        <f t="shared" si="15"/>
        <v>993.9</v>
      </c>
      <c r="D241" s="17">
        <f t="shared" si="15"/>
        <v>1000</v>
      </c>
      <c r="E241" s="17">
        <f t="shared" si="15"/>
        <v>6.100000000000023</v>
      </c>
      <c r="F241" s="10">
        <f>IF(D241&gt;$D$172,1,0)</f>
        <v>0</v>
      </c>
      <c r="G241" s="10"/>
      <c r="H241" s="10"/>
      <c r="I241" s="10"/>
      <c r="J241" s="11"/>
    </row>
    <row r="242" spans="1:10" ht="15" collapsed="1">
      <c r="A242" s="9"/>
      <c r="B242" s="10"/>
      <c r="C242" s="10"/>
      <c r="D242" s="10"/>
      <c r="E242" s="10"/>
      <c r="F242" s="10"/>
      <c r="G242" s="10"/>
      <c r="H242" s="10"/>
      <c r="I242" s="10"/>
      <c r="J242" s="11"/>
    </row>
    <row r="243" spans="1:10" ht="15">
      <c r="A243" s="9"/>
      <c r="B243" s="10"/>
      <c r="C243" s="12">
        <f>SUM(C174:C241)</f>
        <v>67998.70000000006</v>
      </c>
      <c r="D243" s="12">
        <f>SUM(D174:D241)</f>
        <v>68000</v>
      </c>
      <c r="E243" s="12">
        <f>SUM(E174:E241)</f>
        <v>1.3000000000015461</v>
      </c>
      <c r="F243" s="12">
        <f>SUM(F174:F241)</f>
        <v>0</v>
      </c>
      <c r="G243" s="10" t="s">
        <v>77</v>
      </c>
      <c r="H243" s="10"/>
      <c r="I243" s="10"/>
      <c r="J243" s="11"/>
    </row>
    <row r="244" spans="1:10" ht="15">
      <c r="A244" s="9"/>
      <c r="B244" s="10"/>
      <c r="C244" s="10" t="s">
        <v>81</v>
      </c>
      <c r="D244" s="10" t="s">
        <v>80</v>
      </c>
      <c r="E244" s="10" t="s">
        <v>79</v>
      </c>
      <c r="F244" s="12">
        <f>68-F243</f>
        <v>68</v>
      </c>
      <c r="G244" s="10" t="s">
        <v>78</v>
      </c>
      <c r="H244" s="10"/>
      <c r="I244" s="10"/>
      <c r="J244" s="11"/>
    </row>
    <row r="245" spans="1:10" ht="15">
      <c r="A245" s="9"/>
      <c r="B245" s="10"/>
      <c r="C245" s="10"/>
      <c r="D245" s="10"/>
      <c r="E245" s="10"/>
      <c r="F245" s="10" t="s">
        <v>86</v>
      </c>
      <c r="G245" s="10"/>
      <c r="H245" s="10"/>
      <c r="I245" s="10"/>
      <c r="J245" s="11"/>
    </row>
    <row r="246" spans="1:10" ht="15">
      <c r="A246" s="9"/>
      <c r="B246" s="1" t="s">
        <v>73</v>
      </c>
      <c r="C246" s="4">
        <f>SUMIF($A$6:$A$73,$B246,$C$6:$C$73)</f>
        <v>34095.60000000002</v>
      </c>
      <c r="D246" s="1">
        <f>SUMIF($A$6:$A$73,$B246,$D$6:$D$73)</f>
        <v>34000</v>
      </c>
      <c r="E246" s="1">
        <f>SUMIF($A$6:$A$73,$B246,$E$6:$E$73)</f>
        <v>-95.59999999999923</v>
      </c>
      <c r="F246" s="3">
        <f>SUMIF($A$6:$A$73,$B246,$F$174:$F$241)</f>
        <v>0</v>
      </c>
      <c r="G246" s="3">
        <f>34-F246</f>
        <v>34</v>
      </c>
      <c r="H246" s="1">
        <f>SUM(F246:G246)</f>
        <v>34</v>
      </c>
      <c r="I246" s="1" t="str">
        <f>B246</f>
        <v>sap=van</v>
      </c>
      <c r="J246" s="11"/>
    </row>
    <row r="247" spans="1:10" ht="15">
      <c r="A247" s="9"/>
      <c r="B247" s="1" t="s">
        <v>74</v>
      </c>
      <c r="C247" s="4">
        <f>SUMIF($A$6:$A$73,$B247,$C$6:$C$73)</f>
        <v>33903.10000000002</v>
      </c>
      <c r="D247" s="1">
        <f>SUMIF($A$6:$A$73,$B247,$D$6:$D$73)</f>
        <v>34000</v>
      </c>
      <c r="E247" s="1">
        <f>SUMIF($A$6:$A$73,$B247,$E$6:$E$73)</f>
        <v>96.90000000000077</v>
      </c>
      <c r="F247" s="3">
        <f>SUMIF($A$6:$A$73,$B247,$F$174:$F$241)</f>
        <v>0</v>
      </c>
      <c r="G247" s="3">
        <f>34-F247</f>
        <v>34</v>
      </c>
      <c r="H247" s="1">
        <f>SUM(F247:G247)</f>
        <v>34</v>
      </c>
      <c r="I247" s="1" t="str">
        <f>B247</f>
        <v>sap=nincs</v>
      </c>
      <c r="J247" s="11"/>
    </row>
    <row r="248" spans="1:10" ht="15">
      <c r="A248" s="9"/>
      <c r="B248" s="1" t="s">
        <v>82</v>
      </c>
      <c r="C248" s="4">
        <f>SUM(C246:C247)</f>
        <v>67998.70000000004</v>
      </c>
      <c r="D248" s="1">
        <f>SUM(D246:D247)</f>
        <v>68000</v>
      </c>
      <c r="E248" s="1">
        <f>SUM(E246:E247)</f>
        <v>1.3000000000015461</v>
      </c>
      <c r="F248" s="2">
        <f>SUM(F246:F247)</f>
        <v>0</v>
      </c>
      <c r="G248" s="2">
        <f>SUM(G246:G247)</f>
        <v>68</v>
      </c>
      <c r="H248" s="6" t="s">
        <v>87</v>
      </c>
      <c r="I248" s="1"/>
      <c r="J248" s="11"/>
    </row>
    <row r="249" spans="1:10" ht="15">
      <c r="A249" s="9"/>
      <c r="B249" s="1"/>
      <c r="C249" s="1"/>
      <c r="D249" s="1"/>
      <c r="E249" s="1"/>
      <c r="F249" s="2" t="s">
        <v>83</v>
      </c>
      <c r="G249" s="2" t="s">
        <v>84</v>
      </c>
      <c r="H249" s="1" t="s">
        <v>89</v>
      </c>
      <c r="I249" s="6" t="e">
        <f>CHITEST(F246:G247,F251:G252)</f>
        <v>#DIV/0!</v>
      </c>
      <c r="J249" s="11"/>
    </row>
    <row r="250" spans="1:10" ht="15">
      <c r="A250" s="9"/>
      <c r="B250" s="10"/>
      <c r="C250" s="10"/>
      <c r="D250" s="10"/>
      <c r="E250" s="10"/>
      <c r="F250" s="10" t="s">
        <v>85</v>
      </c>
      <c r="G250" s="10"/>
      <c r="H250" s="10"/>
      <c r="I250" s="21" t="s">
        <v>88</v>
      </c>
      <c r="J250" s="11"/>
    </row>
    <row r="251" spans="1:10" ht="15">
      <c r="A251" s="9"/>
      <c r="B251" s="10"/>
      <c r="C251" s="10"/>
      <c r="D251" s="10"/>
      <c r="E251" s="10"/>
      <c r="F251" s="10">
        <f>F248/2</f>
        <v>0</v>
      </c>
      <c r="G251" s="10">
        <f>G248/2</f>
        <v>34</v>
      </c>
      <c r="H251" s="10"/>
      <c r="I251" s="10"/>
      <c r="J251" s="11"/>
    </row>
    <row r="252" spans="1:10" ht="15">
      <c r="A252" s="9"/>
      <c r="B252" s="10"/>
      <c r="C252" s="10"/>
      <c r="D252" s="10"/>
      <c r="E252" s="10"/>
      <c r="F252" s="10">
        <f>F251</f>
        <v>0</v>
      </c>
      <c r="G252" s="10">
        <f>G251</f>
        <v>34</v>
      </c>
      <c r="H252" s="10"/>
      <c r="I252" s="10"/>
      <c r="J252" s="11"/>
    </row>
    <row r="253" spans="1:10" ht="15.75" thickBot="1">
      <c r="A253" s="13"/>
      <c r="B253" s="14"/>
      <c r="C253" s="14"/>
      <c r="D253" s="14"/>
      <c r="E253" s="14"/>
      <c r="F253" s="14"/>
      <c r="G253" s="14"/>
      <c r="H253" s="14"/>
      <c r="I253" s="14"/>
      <c r="J253" s="15"/>
    </row>
    <row r="254" ht="15.75" thickBot="1"/>
    <row r="255" spans="1:10" ht="15">
      <c r="A255" s="16" t="s">
        <v>97</v>
      </c>
      <c r="B255" s="7"/>
      <c r="C255" s="7"/>
      <c r="D255" s="7"/>
      <c r="E255" s="7"/>
      <c r="F255" s="7" t="s">
        <v>99</v>
      </c>
      <c r="G255" s="7" t="s">
        <v>98</v>
      </c>
      <c r="H255" s="7"/>
      <c r="I255" s="7"/>
      <c r="J255" s="8"/>
    </row>
    <row r="256" spans="1:10" ht="15">
      <c r="A256" s="9"/>
      <c r="B256" s="10" t="s">
        <v>94</v>
      </c>
      <c r="C256" s="12">
        <f>MEDIAN(C258:C325)</f>
        <v>999.65</v>
      </c>
      <c r="D256" s="12">
        <f>MEDIAN(D258:D325)</f>
        <v>1000</v>
      </c>
      <c r="E256" s="10"/>
      <c r="F256" s="10" t="s">
        <v>93</v>
      </c>
      <c r="G256" s="10" t="s">
        <v>93</v>
      </c>
      <c r="H256" s="10" t="s">
        <v>101</v>
      </c>
      <c r="I256" s="10"/>
      <c r="J256" s="11"/>
    </row>
    <row r="257" spans="1:10" ht="15">
      <c r="A257" s="9" t="s">
        <v>72</v>
      </c>
      <c r="B257" s="10" t="s">
        <v>71</v>
      </c>
      <c r="C257" s="10" t="s">
        <v>0</v>
      </c>
      <c r="D257" s="10" t="s">
        <v>1</v>
      </c>
      <c r="E257" s="10" t="s">
        <v>2</v>
      </c>
      <c r="F257" s="10" t="s">
        <v>75</v>
      </c>
      <c r="G257" s="10" t="s">
        <v>75</v>
      </c>
      <c r="H257" s="20" t="s">
        <v>100</v>
      </c>
      <c r="I257" s="10"/>
      <c r="J257" s="11"/>
    </row>
    <row r="258" spans="1:10" ht="15" hidden="1" outlineLevel="1">
      <c r="A258" s="9" t="s">
        <v>73</v>
      </c>
      <c r="B258" s="10" t="s">
        <v>3</v>
      </c>
      <c r="C258" s="17">
        <f>C174</f>
        <v>999.9</v>
      </c>
      <c r="D258" s="17">
        <f>D174</f>
        <v>1000</v>
      </c>
      <c r="E258" s="17">
        <f>E174</f>
        <v>0.10000000000002274</v>
      </c>
      <c r="F258" s="10">
        <f>IF(C258&gt;$C$172,1,0)</f>
        <v>1</v>
      </c>
      <c r="G258" s="10">
        <f>IF(D258&gt;$C$172,1,0)</f>
        <v>1</v>
      </c>
      <c r="H258" s="10">
        <f>IF(G258=F258,1,0)</f>
        <v>1</v>
      </c>
      <c r="I258" s="10"/>
      <c r="J258" s="11"/>
    </row>
    <row r="259" spans="1:10" ht="15" hidden="1" outlineLevel="1">
      <c r="A259" s="9" t="s">
        <v>73</v>
      </c>
      <c r="B259" s="10" t="s">
        <v>4</v>
      </c>
      <c r="C259" s="17">
        <f aca="true" t="shared" si="16" ref="C259:E274">C175</f>
        <v>1018.4</v>
      </c>
      <c r="D259" s="17">
        <f t="shared" si="16"/>
        <v>1000</v>
      </c>
      <c r="E259" s="17">
        <f t="shared" si="16"/>
        <v>-18.399999999999977</v>
      </c>
      <c r="F259" s="10">
        <f aca="true" t="shared" si="17" ref="F259:G322">IF(C259&gt;$C$172,1,0)</f>
        <v>1</v>
      </c>
      <c r="G259" s="10">
        <f t="shared" si="17"/>
        <v>1</v>
      </c>
      <c r="H259" s="10">
        <f aca="true" t="shared" si="18" ref="H259:H322">IF(G259=F259,1,0)</f>
        <v>1</v>
      </c>
      <c r="I259" s="10"/>
      <c r="J259" s="11"/>
    </row>
    <row r="260" spans="1:10" ht="15" hidden="1" outlineLevel="1">
      <c r="A260" s="9" t="s">
        <v>73</v>
      </c>
      <c r="B260" s="10" t="s">
        <v>5</v>
      </c>
      <c r="C260" s="17">
        <f t="shared" si="16"/>
        <v>994.4</v>
      </c>
      <c r="D260" s="17">
        <f t="shared" si="16"/>
        <v>1000</v>
      </c>
      <c r="E260" s="17">
        <f t="shared" si="16"/>
        <v>5.600000000000023</v>
      </c>
      <c r="F260" s="10">
        <f t="shared" si="17"/>
        <v>0</v>
      </c>
      <c r="G260" s="10">
        <f t="shared" si="17"/>
        <v>1</v>
      </c>
      <c r="H260" s="10">
        <f t="shared" si="18"/>
        <v>0</v>
      </c>
      <c r="I260" s="10"/>
      <c r="J260" s="11"/>
    </row>
    <row r="261" spans="1:10" ht="15" hidden="1" outlineLevel="1">
      <c r="A261" s="9" t="s">
        <v>73</v>
      </c>
      <c r="B261" s="10" t="s">
        <v>6</v>
      </c>
      <c r="C261" s="17">
        <f t="shared" si="16"/>
        <v>1018.4</v>
      </c>
      <c r="D261" s="17">
        <f t="shared" si="16"/>
        <v>1000</v>
      </c>
      <c r="E261" s="17">
        <f t="shared" si="16"/>
        <v>-18.399999999999977</v>
      </c>
      <c r="F261" s="10">
        <f t="shared" si="17"/>
        <v>1</v>
      </c>
      <c r="G261" s="10">
        <f t="shared" si="17"/>
        <v>1</v>
      </c>
      <c r="H261" s="10">
        <f t="shared" si="18"/>
        <v>1</v>
      </c>
      <c r="I261" s="10"/>
      <c r="J261" s="11"/>
    </row>
    <row r="262" spans="1:10" ht="15" hidden="1" outlineLevel="1">
      <c r="A262" s="9" t="s">
        <v>73</v>
      </c>
      <c r="B262" s="10" t="s">
        <v>7</v>
      </c>
      <c r="C262" s="17">
        <f t="shared" si="16"/>
        <v>991.9</v>
      </c>
      <c r="D262" s="17">
        <f t="shared" si="16"/>
        <v>1000</v>
      </c>
      <c r="E262" s="17">
        <f t="shared" si="16"/>
        <v>8.100000000000023</v>
      </c>
      <c r="F262" s="10">
        <f t="shared" si="17"/>
        <v>0</v>
      </c>
      <c r="G262" s="10">
        <f t="shared" si="17"/>
        <v>1</v>
      </c>
      <c r="H262" s="10">
        <f t="shared" si="18"/>
        <v>0</v>
      </c>
      <c r="I262" s="10"/>
      <c r="J262" s="11"/>
    </row>
    <row r="263" spans="1:10" ht="15" hidden="1" outlineLevel="1">
      <c r="A263" s="9" t="s">
        <v>73</v>
      </c>
      <c r="B263" s="10" t="s">
        <v>8</v>
      </c>
      <c r="C263" s="17">
        <f t="shared" si="16"/>
        <v>999.4</v>
      </c>
      <c r="D263" s="17">
        <f t="shared" si="16"/>
        <v>1000</v>
      </c>
      <c r="E263" s="17">
        <f t="shared" si="16"/>
        <v>0.6000000000000227</v>
      </c>
      <c r="F263" s="10">
        <f t="shared" si="17"/>
        <v>0</v>
      </c>
      <c r="G263" s="10">
        <f t="shared" si="17"/>
        <v>1</v>
      </c>
      <c r="H263" s="10">
        <f t="shared" si="18"/>
        <v>0</v>
      </c>
      <c r="I263" s="10"/>
      <c r="J263" s="11"/>
    </row>
    <row r="264" spans="1:10" ht="15" hidden="1" outlineLevel="1">
      <c r="A264" s="9" t="s">
        <v>73</v>
      </c>
      <c r="B264" s="10" t="s">
        <v>9</v>
      </c>
      <c r="C264" s="17">
        <f t="shared" si="16"/>
        <v>1005.9</v>
      </c>
      <c r="D264" s="17">
        <f t="shared" si="16"/>
        <v>1000</v>
      </c>
      <c r="E264" s="17">
        <f t="shared" si="16"/>
        <v>-5.899999999999977</v>
      </c>
      <c r="F264" s="10">
        <f t="shared" si="17"/>
        <v>1</v>
      </c>
      <c r="G264" s="10">
        <f t="shared" si="17"/>
        <v>1</v>
      </c>
      <c r="H264" s="10">
        <f t="shared" si="18"/>
        <v>1</v>
      </c>
      <c r="I264" s="10"/>
      <c r="J264" s="11"/>
    </row>
    <row r="265" spans="1:10" ht="15" hidden="1" outlineLevel="1">
      <c r="A265" s="9" t="s">
        <v>73</v>
      </c>
      <c r="B265" s="10" t="s">
        <v>10</v>
      </c>
      <c r="C265" s="17">
        <f t="shared" si="16"/>
        <v>1008.4</v>
      </c>
      <c r="D265" s="17">
        <f t="shared" si="16"/>
        <v>1000</v>
      </c>
      <c r="E265" s="17">
        <f t="shared" si="16"/>
        <v>-8.399999999999977</v>
      </c>
      <c r="F265" s="10">
        <f t="shared" si="17"/>
        <v>1</v>
      </c>
      <c r="G265" s="10">
        <f t="shared" si="17"/>
        <v>1</v>
      </c>
      <c r="H265" s="10">
        <f t="shared" si="18"/>
        <v>1</v>
      </c>
      <c r="I265" s="10"/>
      <c r="J265" s="11"/>
    </row>
    <row r="266" spans="1:10" ht="15" hidden="1" outlineLevel="1">
      <c r="A266" s="9" t="s">
        <v>73</v>
      </c>
      <c r="B266" s="10" t="s">
        <v>11</v>
      </c>
      <c r="C266" s="17">
        <f t="shared" si="16"/>
        <v>1010.4</v>
      </c>
      <c r="D266" s="17">
        <f t="shared" si="16"/>
        <v>1000</v>
      </c>
      <c r="E266" s="17">
        <f t="shared" si="16"/>
        <v>-10.399999999999977</v>
      </c>
      <c r="F266" s="10">
        <f t="shared" si="17"/>
        <v>1</v>
      </c>
      <c r="G266" s="10">
        <f t="shared" si="17"/>
        <v>1</v>
      </c>
      <c r="H266" s="10">
        <f t="shared" si="18"/>
        <v>1</v>
      </c>
      <c r="I266" s="10"/>
      <c r="J266" s="11"/>
    </row>
    <row r="267" spans="1:10" ht="15" hidden="1" outlineLevel="1">
      <c r="A267" s="9" t="s">
        <v>73</v>
      </c>
      <c r="B267" s="10" t="s">
        <v>12</v>
      </c>
      <c r="C267" s="17">
        <f t="shared" si="16"/>
        <v>1010.4</v>
      </c>
      <c r="D267" s="17">
        <f t="shared" si="16"/>
        <v>1000</v>
      </c>
      <c r="E267" s="17">
        <f t="shared" si="16"/>
        <v>-10.399999999999977</v>
      </c>
      <c r="F267" s="10">
        <f t="shared" si="17"/>
        <v>1</v>
      </c>
      <c r="G267" s="10">
        <f t="shared" si="17"/>
        <v>1</v>
      </c>
      <c r="H267" s="10">
        <f t="shared" si="18"/>
        <v>1</v>
      </c>
      <c r="I267" s="10"/>
      <c r="J267" s="11"/>
    </row>
    <row r="268" spans="1:10" ht="15" hidden="1" outlineLevel="1">
      <c r="A268" s="9" t="s">
        <v>73</v>
      </c>
      <c r="B268" s="10" t="s">
        <v>13</v>
      </c>
      <c r="C268" s="17">
        <f t="shared" si="16"/>
        <v>1020.4</v>
      </c>
      <c r="D268" s="17">
        <f t="shared" si="16"/>
        <v>1000</v>
      </c>
      <c r="E268" s="17">
        <f t="shared" si="16"/>
        <v>-20.399999999999977</v>
      </c>
      <c r="F268" s="10">
        <f t="shared" si="17"/>
        <v>1</v>
      </c>
      <c r="G268" s="10">
        <f t="shared" si="17"/>
        <v>1</v>
      </c>
      <c r="H268" s="10">
        <f t="shared" si="18"/>
        <v>1</v>
      </c>
      <c r="I268" s="10"/>
      <c r="J268" s="11"/>
    </row>
    <row r="269" spans="1:10" ht="15" hidden="1" outlineLevel="1">
      <c r="A269" s="9" t="s">
        <v>73</v>
      </c>
      <c r="B269" s="10" t="s">
        <v>14</v>
      </c>
      <c r="C269" s="17">
        <f t="shared" si="16"/>
        <v>1009.9</v>
      </c>
      <c r="D269" s="17">
        <f t="shared" si="16"/>
        <v>1000</v>
      </c>
      <c r="E269" s="17">
        <f t="shared" si="16"/>
        <v>-9.899999999999977</v>
      </c>
      <c r="F269" s="10">
        <f t="shared" si="17"/>
        <v>1</v>
      </c>
      <c r="G269" s="10">
        <f t="shared" si="17"/>
        <v>1</v>
      </c>
      <c r="H269" s="10">
        <f t="shared" si="18"/>
        <v>1</v>
      </c>
      <c r="I269" s="10"/>
      <c r="J269" s="11"/>
    </row>
    <row r="270" spans="1:10" ht="15" hidden="1" outlineLevel="1">
      <c r="A270" s="9" t="s">
        <v>73</v>
      </c>
      <c r="B270" s="10" t="s">
        <v>15</v>
      </c>
      <c r="C270" s="17">
        <f t="shared" si="16"/>
        <v>1005.9</v>
      </c>
      <c r="D270" s="17">
        <f t="shared" si="16"/>
        <v>1000</v>
      </c>
      <c r="E270" s="17">
        <f t="shared" si="16"/>
        <v>-5.899999999999977</v>
      </c>
      <c r="F270" s="10">
        <f t="shared" si="17"/>
        <v>1</v>
      </c>
      <c r="G270" s="10">
        <f t="shared" si="17"/>
        <v>1</v>
      </c>
      <c r="H270" s="10">
        <f t="shared" si="18"/>
        <v>1</v>
      </c>
      <c r="I270" s="10"/>
      <c r="J270" s="11"/>
    </row>
    <row r="271" spans="1:10" ht="15" hidden="1" outlineLevel="1">
      <c r="A271" s="9" t="s">
        <v>73</v>
      </c>
      <c r="B271" s="10" t="s">
        <v>16</v>
      </c>
      <c r="C271" s="17">
        <f t="shared" si="16"/>
        <v>1007.4</v>
      </c>
      <c r="D271" s="17">
        <f t="shared" si="16"/>
        <v>1000</v>
      </c>
      <c r="E271" s="17">
        <f t="shared" si="16"/>
        <v>-7.399999999999977</v>
      </c>
      <c r="F271" s="10">
        <f t="shared" si="17"/>
        <v>1</v>
      </c>
      <c r="G271" s="10">
        <f t="shared" si="17"/>
        <v>1</v>
      </c>
      <c r="H271" s="10">
        <f t="shared" si="18"/>
        <v>1</v>
      </c>
      <c r="I271" s="10"/>
      <c r="J271" s="11"/>
    </row>
    <row r="272" spans="1:10" ht="15" hidden="1" outlineLevel="1">
      <c r="A272" s="9" t="s">
        <v>73</v>
      </c>
      <c r="B272" s="10" t="s">
        <v>17</v>
      </c>
      <c r="C272" s="17">
        <f t="shared" si="16"/>
        <v>1020.9</v>
      </c>
      <c r="D272" s="17">
        <f t="shared" si="16"/>
        <v>1000</v>
      </c>
      <c r="E272" s="17">
        <f t="shared" si="16"/>
        <v>-20.899999999999977</v>
      </c>
      <c r="F272" s="10">
        <f t="shared" si="17"/>
        <v>1</v>
      </c>
      <c r="G272" s="10">
        <f t="shared" si="17"/>
        <v>1</v>
      </c>
      <c r="H272" s="10">
        <f t="shared" si="18"/>
        <v>1</v>
      </c>
      <c r="I272" s="10"/>
      <c r="J272" s="11"/>
    </row>
    <row r="273" spans="1:10" ht="15" hidden="1" outlineLevel="1">
      <c r="A273" s="9" t="s">
        <v>73</v>
      </c>
      <c r="B273" s="10" t="s">
        <v>18</v>
      </c>
      <c r="C273" s="17">
        <f t="shared" si="16"/>
        <v>1002.4</v>
      </c>
      <c r="D273" s="17">
        <f t="shared" si="16"/>
        <v>1000</v>
      </c>
      <c r="E273" s="17">
        <f t="shared" si="16"/>
        <v>-2.3999999999999773</v>
      </c>
      <c r="F273" s="10">
        <f t="shared" si="17"/>
        <v>1</v>
      </c>
      <c r="G273" s="10">
        <f t="shared" si="17"/>
        <v>1</v>
      </c>
      <c r="H273" s="10">
        <f t="shared" si="18"/>
        <v>1</v>
      </c>
      <c r="I273" s="10"/>
      <c r="J273" s="11"/>
    </row>
    <row r="274" spans="1:10" ht="15" hidden="1" outlineLevel="1">
      <c r="A274" s="9" t="s">
        <v>73</v>
      </c>
      <c r="B274" s="10" t="s">
        <v>19</v>
      </c>
      <c r="C274" s="17">
        <f t="shared" si="16"/>
        <v>1000.9</v>
      </c>
      <c r="D274" s="17">
        <f t="shared" si="16"/>
        <v>1000</v>
      </c>
      <c r="E274" s="17">
        <f t="shared" si="16"/>
        <v>-0.8999999999999773</v>
      </c>
      <c r="F274" s="10">
        <f t="shared" si="17"/>
        <v>1</v>
      </c>
      <c r="G274" s="10">
        <f t="shared" si="17"/>
        <v>1</v>
      </c>
      <c r="H274" s="10">
        <f t="shared" si="18"/>
        <v>1</v>
      </c>
      <c r="I274" s="10"/>
      <c r="J274" s="11"/>
    </row>
    <row r="275" spans="1:10" ht="15" hidden="1" outlineLevel="1">
      <c r="A275" s="9" t="s">
        <v>73</v>
      </c>
      <c r="B275" s="10" t="s">
        <v>20</v>
      </c>
      <c r="C275" s="17">
        <f aca="true" t="shared" si="19" ref="C275:E290">C191</f>
        <v>990.4</v>
      </c>
      <c r="D275" s="17">
        <f t="shared" si="19"/>
        <v>1000</v>
      </c>
      <c r="E275" s="17">
        <f t="shared" si="19"/>
        <v>9.600000000000023</v>
      </c>
      <c r="F275" s="10">
        <f t="shared" si="17"/>
        <v>0</v>
      </c>
      <c r="G275" s="10">
        <f t="shared" si="17"/>
        <v>1</v>
      </c>
      <c r="H275" s="10">
        <f t="shared" si="18"/>
        <v>0</v>
      </c>
      <c r="I275" s="10"/>
      <c r="J275" s="11"/>
    </row>
    <row r="276" spans="1:10" ht="15" hidden="1" outlineLevel="1">
      <c r="A276" s="9" t="s">
        <v>73</v>
      </c>
      <c r="B276" s="10" t="s">
        <v>21</v>
      </c>
      <c r="C276" s="17">
        <f t="shared" si="19"/>
        <v>994.9</v>
      </c>
      <c r="D276" s="17">
        <f t="shared" si="19"/>
        <v>1000</v>
      </c>
      <c r="E276" s="17">
        <f t="shared" si="19"/>
        <v>5.100000000000023</v>
      </c>
      <c r="F276" s="10">
        <f t="shared" si="17"/>
        <v>0</v>
      </c>
      <c r="G276" s="10">
        <f t="shared" si="17"/>
        <v>1</v>
      </c>
      <c r="H276" s="10">
        <f t="shared" si="18"/>
        <v>0</v>
      </c>
      <c r="I276" s="10"/>
      <c r="J276" s="11"/>
    </row>
    <row r="277" spans="1:10" ht="15" hidden="1" outlineLevel="1">
      <c r="A277" s="9" t="s">
        <v>73</v>
      </c>
      <c r="B277" s="10" t="s">
        <v>22</v>
      </c>
      <c r="C277" s="17">
        <f t="shared" si="19"/>
        <v>1015.4</v>
      </c>
      <c r="D277" s="17">
        <f t="shared" si="19"/>
        <v>1000</v>
      </c>
      <c r="E277" s="17">
        <f t="shared" si="19"/>
        <v>-15.399999999999977</v>
      </c>
      <c r="F277" s="10">
        <f t="shared" si="17"/>
        <v>1</v>
      </c>
      <c r="G277" s="10">
        <f t="shared" si="17"/>
        <v>1</v>
      </c>
      <c r="H277" s="10">
        <f t="shared" si="18"/>
        <v>1</v>
      </c>
      <c r="I277" s="10"/>
      <c r="J277" s="11"/>
    </row>
    <row r="278" spans="1:10" ht="15" hidden="1" outlineLevel="1">
      <c r="A278" s="9" t="s">
        <v>73</v>
      </c>
      <c r="B278" s="10" t="s">
        <v>23</v>
      </c>
      <c r="C278" s="17">
        <f t="shared" si="19"/>
        <v>994.4</v>
      </c>
      <c r="D278" s="17">
        <f t="shared" si="19"/>
        <v>1000</v>
      </c>
      <c r="E278" s="17">
        <f t="shared" si="19"/>
        <v>5.600000000000023</v>
      </c>
      <c r="F278" s="10">
        <f t="shared" si="17"/>
        <v>0</v>
      </c>
      <c r="G278" s="10">
        <f t="shared" si="17"/>
        <v>1</v>
      </c>
      <c r="H278" s="10">
        <f t="shared" si="18"/>
        <v>0</v>
      </c>
      <c r="I278" s="10"/>
      <c r="J278" s="11"/>
    </row>
    <row r="279" spans="1:10" ht="15" hidden="1" outlineLevel="1">
      <c r="A279" s="9" t="s">
        <v>73</v>
      </c>
      <c r="B279" s="10" t="s">
        <v>24</v>
      </c>
      <c r="C279" s="17">
        <f t="shared" si="19"/>
        <v>1004.9</v>
      </c>
      <c r="D279" s="17">
        <f t="shared" si="19"/>
        <v>1000</v>
      </c>
      <c r="E279" s="17">
        <f t="shared" si="19"/>
        <v>-4.899999999999977</v>
      </c>
      <c r="F279" s="10">
        <f t="shared" si="17"/>
        <v>1</v>
      </c>
      <c r="G279" s="10">
        <f t="shared" si="17"/>
        <v>1</v>
      </c>
      <c r="H279" s="10">
        <f t="shared" si="18"/>
        <v>1</v>
      </c>
      <c r="I279" s="10"/>
      <c r="J279" s="11"/>
    </row>
    <row r="280" spans="1:10" ht="15" hidden="1" outlineLevel="1">
      <c r="A280" s="9" t="s">
        <v>73</v>
      </c>
      <c r="B280" s="10" t="s">
        <v>25</v>
      </c>
      <c r="C280" s="17">
        <f t="shared" si="19"/>
        <v>1020.4</v>
      </c>
      <c r="D280" s="17">
        <f t="shared" si="19"/>
        <v>1000</v>
      </c>
      <c r="E280" s="17">
        <f t="shared" si="19"/>
        <v>-20.399999999999977</v>
      </c>
      <c r="F280" s="10">
        <f t="shared" si="17"/>
        <v>1</v>
      </c>
      <c r="G280" s="10">
        <f t="shared" si="17"/>
        <v>1</v>
      </c>
      <c r="H280" s="10">
        <f t="shared" si="18"/>
        <v>1</v>
      </c>
      <c r="I280" s="10"/>
      <c r="J280" s="11"/>
    </row>
    <row r="281" spans="1:10" ht="15" hidden="1" outlineLevel="1">
      <c r="A281" s="9" t="s">
        <v>73</v>
      </c>
      <c r="B281" s="10" t="s">
        <v>26</v>
      </c>
      <c r="C281" s="17">
        <f t="shared" si="19"/>
        <v>1003.4</v>
      </c>
      <c r="D281" s="17">
        <f t="shared" si="19"/>
        <v>1000</v>
      </c>
      <c r="E281" s="17">
        <f t="shared" si="19"/>
        <v>-3.3999999999999773</v>
      </c>
      <c r="F281" s="10">
        <f t="shared" si="17"/>
        <v>1</v>
      </c>
      <c r="G281" s="10">
        <f t="shared" si="17"/>
        <v>1</v>
      </c>
      <c r="H281" s="10">
        <f t="shared" si="18"/>
        <v>1</v>
      </c>
      <c r="I281" s="10"/>
      <c r="J281" s="11"/>
    </row>
    <row r="282" spans="1:10" ht="15" hidden="1" outlineLevel="1">
      <c r="A282" s="9" t="s">
        <v>73</v>
      </c>
      <c r="B282" s="10" t="s">
        <v>27</v>
      </c>
      <c r="C282" s="17">
        <f t="shared" si="19"/>
        <v>1010.4</v>
      </c>
      <c r="D282" s="17">
        <f t="shared" si="19"/>
        <v>1000</v>
      </c>
      <c r="E282" s="17">
        <f t="shared" si="19"/>
        <v>-10.399999999999977</v>
      </c>
      <c r="F282" s="10">
        <f t="shared" si="17"/>
        <v>1</v>
      </c>
      <c r="G282" s="10">
        <f t="shared" si="17"/>
        <v>1</v>
      </c>
      <c r="H282" s="10">
        <f t="shared" si="18"/>
        <v>1</v>
      </c>
      <c r="I282" s="10"/>
      <c r="J282" s="11"/>
    </row>
    <row r="283" spans="1:10" ht="15" hidden="1" outlineLevel="1">
      <c r="A283" s="9" t="s">
        <v>73</v>
      </c>
      <c r="B283" s="10" t="s">
        <v>28</v>
      </c>
      <c r="C283" s="17">
        <f t="shared" si="19"/>
        <v>1008.4</v>
      </c>
      <c r="D283" s="17">
        <f t="shared" si="19"/>
        <v>1000</v>
      </c>
      <c r="E283" s="17">
        <f t="shared" si="19"/>
        <v>-8.399999999999977</v>
      </c>
      <c r="F283" s="10">
        <f t="shared" si="17"/>
        <v>1</v>
      </c>
      <c r="G283" s="10">
        <f t="shared" si="17"/>
        <v>1</v>
      </c>
      <c r="H283" s="10">
        <f t="shared" si="18"/>
        <v>1</v>
      </c>
      <c r="I283" s="10"/>
      <c r="J283" s="11"/>
    </row>
    <row r="284" spans="1:10" ht="15" hidden="1" outlineLevel="1">
      <c r="A284" s="9" t="s">
        <v>73</v>
      </c>
      <c r="B284" s="10" t="s">
        <v>29</v>
      </c>
      <c r="C284" s="17">
        <f t="shared" si="19"/>
        <v>984.9</v>
      </c>
      <c r="D284" s="17">
        <f t="shared" si="19"/>
        <v>1000</v>
      </c>
      <c r="E284" s="17">
        <f t="shared" si="19"/>
        <v>15.100000000000023</v>
      </c>
      <c r="F284" s="10">
        <f t="shared" si="17"/>
        <v>0</v>
      </c>
      <c r="G284" s="10">
        <f t="shared" si="17"/>
        <v>1</v>
      </c>
      <c r="H284" s="10">
        <f t="shared" si="18"/>
        <v>0</v>
      </c>
      <c r="I284" s="10"/>
      <c r="J284" s="11"/>
    </row>
    <row r="285" spans="1:10" ht="15" hidden="1" outlineLevel="1">
      <c r="A285" s="9" t="s">
        <v>73</v>
      </c>
      <c r="B285" s="10" t="s">
        <v>30</v>
      </c>
      <c r="C285" s="17">
        <f t="shared" si="19"/>
        <v>989.4</v>
      </c>
      <c r="D285" s="17">
        <f t="shared" si="19"/>
        <v>1000</v>
      </c>
      <c r="E285" s="17">
        <f t="shared" si="19"/>
        <v>10.600000000000023</v>
      </c>
      <c r="F285" s="10">
        <f t="shared" si="17"/>
        <v>0</v>
      </c>
      <c r="G285" s="10">
        <f t="shared" si="17"/>
        <v>1</v>
      </c>
      <c r="H285" s="10">
        <f t="shared" si="18"/>
        <v>0</v>
      </c>
      <c r="I285" s="10"/>
      <c r="J285" s="11"/>
    </row>
    <row r="286" spans="1:10" ht="15" hidden="1" outlineLevel="1">
      <c r="A286" s="9" t="s">
        <v>73</v>
      </c>
      <c r="B286" s="10" t="s">
        <v>31</v>
      </c>
      <c r="C286" s="17">
        <f t="shared" si="19"/>
        <v>998.9</v>
      </c>
      <c r="D286" s="17">
        <f t="shared" si="19"/>
        <v>1000</v>
      </c>
      <c r="E286" s="17">
        <f t="shared" si="19"/>
        <v>1.1000000000000227</v>
      </c>
      <c r="F286" s="10">
        <f t="shared" si="17"/>
        <v>0</v>
      </c>
      <c r="G286" s="10">
        <f t="shared" si="17"/>
        <v>1</v>
      </c>
      <c r="H286" s="10">
        <f t="shared" si="18"/>
        <v>0</v>
      </c>
      <c r="I286" s="10"/>
      <c r="J286" s="11"/>
    </row>
    <row r="287" spans="1:10" ht="15" hidden="1" outlineLevel="1">
      <c r="A287" s="9" t="s">
        <v>73</v>
      </c>
      <c r="B287" s="10" t="s">
        <v>32</v>
      </c>
      <c r="C287" s="17">
        <f t="shared" si="19"/>
        <v>999.9</v>
      </c>
      <c r="D287" s="17">
        <f t="shared" si="19"/>
        <v>1000</v>
      </c>
      <c r="E287" s="17">
        <f t="shared" si="19"/>
        <v>0.10000000000002274</v>
      </c>
      <c r="F287" s="10">
        <f t="shared" si="17"/>
        <v>1</v>
      </c>
      <c r="G287" s="10">
        <f t="shared" si="17"/>
        <v>1</v>
      </c>
      <c r="H287" s="10">
        <f t="shared" si="18"/>
        <v>1</v>
      </c>
      <c r="I287" s="10"/>
      <c r="J287" s="11"/>
    </row>
    <row r="288" spans="1:10" ht="15" hidden="1" outlineLevel="1">
      <c r="A288" s="9" t="s">
        <v>73</v>
      </c>
      <c r="B288" s="10" t="s">
        <v>33</v>
      </c>
      <c r="C288" s="17">
        <f t="shared" si="19"/>
        <v>983.9</v>
      </c>
      <c r="D288" s="17">
        <f t="shared" si="19"/>
        <v>1000</v>
      </c>
      <c r="E288" s="17">
        <f t="shared" si="19"/>
        <v>16.100000000000023</v>
      </c>
      <c r="F288" s="10">
        <f t="shared" si="17"/>
        <v>0</v>
      </c>
      <c r="G288" s="10">
        <f t="shared" si="17"/>
        <v>1</v>
      </c>
      <c r="H288" s="10">
        <f t="shared" si="18"/>
        <v>0</v>
      </c>
      <c r="I288" s="10"/>
      <c r="J288" s="11"/>
    </row>
    <row r="289" spans="1:10" ht="15" hidden="1" outlineLevel="1">
      <c r="A289" s="9" t="s">
        <v>73</v>
      </c>
      <c r="B289" s="10" t="s">
        <v>34</v>
      </c>
      <c r="C289" s="17">
        <f t="shared" si="19"/>
        <v>994.4</v>
      </c>
      <c r="D289" s="17">
        <f t="shared" si="19"/>
        <v>1000</v>
      </c>
      <c r="E289" s="17">
        <f t="shared" si="19"/>
        <v>5.600000000000023</v>
      </c>
      <c r="F289" s="10">
        <f t="shared" si="17"/>
        <v>0</v>
      </c>
      <c r="G289" s="10">
        <f t="shared" si="17"/>
        <v>1</v>
      </c>
      <c r="H289" s="10">
        <f t="shared" si="18"/>
        <v>0</v>
      </c>
      <c r="I289" s="10"/>
      <c r="J289" s="11"/>
    </row>
    <row r="290" spans="1:10" ht="15" hidden="1" outlineLevel="1">
      <c r="A290" s="9" t="s">
        <v>73</v>
      </c>
      <c r="B290" s="10" t="s">
        <v>35</v>
      </c>
      <c r="C290" s="17">
        <f t="shared" si="19"/>
        <v>990.4</v>
      </c>
      <c r="D290" s="17">
        <f t="shared" si="19"/>
        <v>1000</v>
      </c>
      <c r="E290" s="17">
        <f t="shared" si="19"/>
        <v>9.600000000000023</v>
      </c>
      <c r="F290" s="10">
        <f t="shared" si="17"/>
        <v>0</v>
      </c>
      <c r="G290" s="10">
        <f t="shared" si="17"/>
        <v>1</v>
      </c>
      <c r="H290" s="10">
        <f t="shared" si="18"/>
        <v>0</v>
      </c>
      <c r="I290" s="10"/>
      <c r="J290" s="11"/>
    </row>
    <row r="291" spans="1:10" ht="15" hidden="1" outlineLevel="1">
      <c r="A291" s="9" t="s">
        <v>73</v>
      </c>
      <c r="B291" s="10" t="s">
        <v>36</v>
      </c>
      <c r="C291" s="17">
        <f aca="true" t="shared" si="20" ref="C291:E306">C207</f>
        <v>985.9</v>
      </c>
      <c r="D291" s="17">
        <f t="shared" si="20"/>
        <v>1000</v>
      </c>
      <c r="E291" s="17">
        <f t="shared" si="20"/>
        <v>14.100000000000023</v>
      </c>
      <c r="F291" s="10">
        <f t="shared" si="17"/>
        <v>0</v>
      </c>
      <c r="G291" s="10">
        <f t="shared" si="17"/>
        <v>1</v>
      </c>
      <c r="H291" s="10">
        <f t="shared" si="18"/>
        <v>0</v>
      </c>
      <c r="I291" s="10"/>
      <c r="J291" s="11"/>
    </row>
    <row r="292" spans="1:10" ht="15" hidden="1" outlineLevel="1">
      <c r="A292" s="9" t="s">
        <v>74</v>
      </c>
      <c r="B292" s="10" t="s">
        <v>37</v>
      </c>
      <c r="C292" s="17">
        <f t="shared" si="20"/>
        <v>973.4</v>
      </c>
      <c r="D292" s="17">
        <f t="shared" si="20"/>
        <v>1000</v>
      </c>
      <c r="E292" s="17">
        <f t="shared" si="20"/>
        <v>26.600000000000023</v>
      </c>
      <c r="F292" s="10">
        <f t="shared" si="17"/>
        <v>0</v>
      </c>
      <c r="G292" s="10">
        <f t="shared" si="17"/>
        <v>1</v>
      </c>
      <c r="H292" s="10">
        <f t="shared" si="18"/>
        <v>0</v>
      </c>
      <c r="I292" s="10"/>
      <c r="J292" s="11"/>
    </row>
    <row r="293" spans="1:10" ht="15" hidden="1" outlineLevel="1">
      <c r="A293" s="9" t="s">
        <v>74</v>
      </c>
      <c r="B293" s="10" t="s">
        <v>38</v>
      </c>
      <c r="C293" s="17">
        <f t="shared" si="20"/>
        <v>994.9</v>
      </c>
      <c r="D293" s="17">
        <f t="shared" si="20"/>
        <v>1000</v>
      </c>
      <c r="E293" s="17">
        <f t="shared" si="20"/>
        <v>5.100000000000023</v>
      </c>
      <c r="F293" s="10">
        <f t="shared" si="17"/>
        <v>0</v>
      </c>
      <c r="G293" s="10">
        <f t="shared" si="17"/>
        <v>1</v>
      </c>
      <c r="H293" s="10">
        <f t="shared" si="18"/>
        <v>0</v>
      </c>
      <c r="I293" s="10"/>
      <c r="J293" s="11"/>
    </row>
    <row r="294" spans="1:10" ht="15" hidden="1" outlineLevel="1">
      <c r="A294" s="9" t="s">
        <v>74</v>
      </c>
      <c r="B294" s="10" t="s">
        <v>39</v>
      </c>
      <c r="C294" s="17">
        <f t="shared" si="20"/>
        <v>1003.4</v>
      </c>
      <c r="D294" s="17">
        <f t="shared" si="20"/>
        <v>1000</v>
      </c>
      <c r="E294" s="17">
        <f t="shared" si="20"/>
        <v>-3.3999999999999773</v>
      </c>
      <c r="F294" s="10">
        <f t="shared" si="17"/>
        <v>1</v>
      </c>
      <c r="G294" s="10">
        <f t="shared" si="17"/>
        <v>1</v>
      </c>
      <c r="H294" s="10">
        <f t="shared" si="18"/>
        <v>1</v>
      </c>
      <c r="I294" s="10"/>
      <c r="J294" s="11"/>
    </row>
    <row r="295" spans="1:10" ht="15" hidden="1" outlineLevel="1">
      <c r="A295" s="9" t="s">
        <v>74</v>
      </c>
      <c r="B295" s="10" t="s">
        <v>40</v>
      </c>
      <c r="C295" s="17">
        <f t="shared" si="20"/>
        <v>989.9</v>
      </c>
      <c r="D295" s="17">
        <f t="shared" si="20"/>
        <v>1000</v>
      </c>
      <c r="E295" s="17">
        <f t="shared" si="20"/>
        <v>10.100000000000023</v>
      </c>
      <c r="F295" s="10">
        <f t="shared" si="17"/>
        <v>0</v>
      </c>
      <c r="G295" s="10">
        <f t="shared" si="17"/>
        <v>1</v>
      </c>
      <c r="H295" s="10">
        <f t="shared" si="18"/>
        <v>0</v>
      </c>
      <c r="I295" s="10"/>
      <c r="J295" s="11"/>
    </row>
    <row r="296" spans="1:10" ht="15" hidden="1" outlineLevel="1">
      <c r="A296" s="9" t="s">
        <v>74</v>
      </c>
      <c r="B296" s="10" t="s">
        <v>41</v>
      </c>
      <c r="C296" s="17">
        <f t="shared" si="20"/>
        <v>992.9</v>
      </c>
      <c r="D296" s="17">
        <f t="shared" si="20"/>
        <v>1000</v>
      </c>
      <c r="E296" s="17">
        <f t="shared" si="20"/>
        <v>7.100000000000023</v>
      </c>
      <c r="F296" s="10">
        <f t="shared" si="17"/>
        <v>0</v>
      </c>
      <c r="G296" s="10">
        <f t="shared" si="17"/>
        <v>1</v>
      </c>
      <c r="H296" s="10">
        <f t="shared" si="18"/>
        <v>0</v>
      </c>
      <c r="I296" s="10"/>
      <c r="J296" s="11"/>
    </row>
    <row r="297" spans="1:10" ht="15" hidden="1" outlineLevel="1">
      <c r="A297" s="9" t="s">
        <v>74</v>
      </c>
      <c r="B297" s="10" t="s">
        <v>42</v>
      </c>
      <c r="C297" s="17">
        <f t="shared" si="20"/>
        <v>1003.9</v>
      </c>
      <c r="D297" s="17">
        <f t="shared" si="20"/>
        <v>1000</v>
      </c>
      <c r="E297" s="17">
        <f t="shared" si="20"/>
        <v>-3.8999999999999773</v>
      </c>
      <c r="F297" s="10">
        <f t="shared" si="17"/>
        <v>1</v>
      </c>
      <c r="G297" s="10">
        <f t="shared" si="17"/>
        <v>1</v>
      </c>
      <c r="H297" s="10">
        <f t="shared" si="18"/>
        <v>1</v>
      </c>
      <c r="I297" s="10"/>
      <c r="J297" s="11"/>
    </row>
    <row r="298" spans="1:10" ht="15" hidden="1" outlineLevel="1">
      <c r="A298" s="9" t="s">
        <v>74</v>
      </c>
      <c r="B298" s="10" t="s">
        <v>43</v>
      </c>
      <c r="C298" s="17">
        <f t="shared" si="20"/>
        <v>976.9</v>
      </c>
      <c r="D298" s="17">
        <f t="shared" si="20"/>
        <v>1000</v>
      </c>
      <c r="E298" s="17">
        <f t="shared" si="20"/>
        <v>23.100000000000023</v>
      </c>
      <c r="F298" s="10">
        <f t="shared" si="17"/>
        <v>0</v>
      </c>
      <c r="G298" s="10">
        <f t="shared" si="17"/>
        <v>1</v>
      </c>
      <c r="H298" s="10">
        <f t="shared" si="18"/>
        <v>0</v>
      </c>
      <c r="I298" s="10"/>
      <c r="J298" s="11"/>
    </row>
    <row r="299" spans="1:10" ht="15" hidden="1" outlineLevel="1">
      <c r="A299" s="9" t="s">
        <v>74</v>
      </c>
      <c r="B299" s="10" t="s">
        <v>44</v>
      </c>
      <c r="C299" s="17">
        <f t="shared" si="20"/>
        <v>981.4</v>
      </c>
      <c r="D299" s="17">
        <f t="shared" si="20"/>
        <v>1000</v>
      </c>
      <c r="E299" s="17">
        <f t="shared" si="20"/>
        <v>18.600000000000023</v>
      </c>
      <c r="F299" s="10">
        <f t="shared" si="17"/>
        <v>0</v>
      </c>
      <c r="G299" s="10">
        <f t="shared" si="17"/>
        <v>1</v>
      </c>
      <c r="H299" s="10">
        <f t="shared" si="18"/>
        <v>0</v>
      </c>
      <c r="I299" s="10"/>
      <c r="J299" s="11"/>
    </row>
    <row r="300" spans="1:10" ht="15" hidden="1" outlineLevel="1">
      <c r="A300" s="9" t="s">
        <v>74</v>
      </c>
      <c r="B300" s="10" t="s">
        <v>45</v>
      </c>
      <c r="C300" s="17">
        <f t="shared" si="20"/>
        <v>989.4</v>
      </c>
      <c r="D300" s="17">
        <f t="shared" si="20"/>
        <v>1000</v>
      </c>
      <c r="E300" s="17">
        <f t="shared" si="20"/>
        <v>10.600000000000023</v>
      </c>
      <c r="F300" s="10">
        <f t="shared" si="17"/>
        <v>0</v>
      </c>
      <c r="G300" s="10">
        <f t="shared" si="17"/>
        <v>1</v>
      </c>
      <c r="H300" s="10">
        <f t="shared" si="18"/>
        <v>0</v>
      </c>
      <c r="I300" s="10"/>
      <c r="J300" s="11"/>
    </row>
    <row r="301" spans="1:10" ht="15" hidden="1" outlineLevel="1">
      <c r="A301" s="9" t="s">
        <v>74</v>
      </c>
      <c r="B301" s="10" t="s">
        <v>46</v>
      </c>
      <c r="C301" s="17">
        <f t="shared" si="20"/>
        <v>993.9</v>
      </c>
      <c r="D301" s="17">
        <f t="shared" si="20"/>
        <v>1000</v>
      </c>
      <c r="E301" s="17">
        <f t="shared" si="20"/>
        <v>6.100000000000023</v>
      </c>
      <c r="F301" s="10">
        <f t="shared" si="17"/>
        <v>0</v>
      </c>
      <c r="G301" s="10">
        <f t="shared" si="17"/>
        <v>1</v>
      </c>
      <c r="H301" s="10">
        <f t="shared" si="18"/>
        <v>0</v>
      </c>
      <c r="I301" s="10"/>
      <c r="J301" s="11"/>
    </row>
    <row r="302" spans="1:10" ht="15" hidden="1" outlineLevel="1">
      <c r="A302" s="9" t="s">
        <v>74</v>
      </c>
      <c r="B302" s="10" t="s">
        <v>47</v>
      </c>
      <c r="C302" s="17">
        <f t="shared" si="20"/>
        <v>1002.4</v>
      </c>
      <c r="D302" s="17">
        <f t="shared" si="20"/>
        <v>1000</v>
      </c>
      <c r="E302" s="17">
        <f t="shared" si="20"/>
        <v>-2.3999999999999773</v>
      </c>
      <c r="F302" s="10">
        <f t="shared" si="17"/>
        <v>1</v>
      </c>
      <c r="G302" s="10">
        <f t="shared" si="17"/>
        <v>1</v>
      </c>
      <c r="H302" s="10">
        <f t="shared" si="18"/>
        <v>1</v>
      </c>
      <c r="I302" s="10"/>
      <c r="J302" s="11"/>
    </row>
    <row r="303" spans="1:10" ht="15" hidden="1" outlineLevel="1">
      <c r="A303" s="9" t="s">
        <v>74</v>
      </c>
      <c r="B303" s="10" t="s">
        <v>48</v>
      </c>
      <c r="C303" s="17">
        <f t="shared" si="20"/>
        <v>1002.9</v>
      </c>
      <c r="D303" s="17">
        <f t="shared" si="20"/>
        <v>1000</v>
      </c>
      <c r="E303" s="17">
        <f t="shared" si="20"/>
        <v>-2.8999999999999773</v>
      </c>
      <c r="F303" s="10">
        <f t="shared" si="17"/>
        <v>1</v>
      </c>
      <c r="G303" s="10">
        <f t="shared" si="17"/>
        <v>1</v>
      </c>
      <c r="H303" s="10">
        <f t="shared" si="18"/>
        <v>1</v>
      </c>
      <c r="I303" s="10"/>
      <c r="J303" s="11"/>
    </row>
    <row r="304" spans="1:10" ht="15" hidden="1" outlineLevel="1">
      <c r="A304" s="9" t="s">
        <v>74</v>
      </c>
      <c r="B304" s="10" t="s">
        <v>49</v>
      </c>
      <c r="C304" s="17">
        <f t="shared" si="20"/>
        <v>1013.9</v>
      </c>
      <c r="D304" s="17">
        <f t="shared" si="20"/>
        <v>1000</v>
      </c>
      <c r="E304" s="17">
        <f t="shared" si="20"/>
        <v>-13.899999999999977</v>
      </c>
      <c r="F304" s="10">
        <f t="shared" si="17"/>
        <v>1</v>
      </c>
      <c r="G304" s="10">
        <f t="shared" si="17"/>
        <v>1</v>
      </c>
      <c r="H304" s="10">
        <f t="shared" si="18"/>
        <v>1</v>
      </c>
      <c r="I304" s="10"/>
      <c r="J304" s="11"/>
    </row>
    <row r="305" spans="1:10" ht="15" hidden="1" outlineLevel="1">
      <c r="A305" s="9" t="s">
        <v>74</v>
      </c>
      <c r="B305" s="10" t="s">
        <v>50</v>
      </c>
      <c r="C305" s="17">
        <f t="shared" si="20"/>
        <v>1013.4</v>
      </c>
      <c r="D305" s="17">
        <f t="shared" si="20"/>
        <v>1000</v>
      </c>
      <c r="E305" s="17">
        <f t="shared" si="20"/>
        <v>-13.399999999999977</v>
      </c>
      <c r="F305" s="10">
        <f t="shared" si="17"/>
        <v>1</v>
      </c>
      <c r="G305" s="10">
        <f t="shared" si="17"/>
        <v>1</v>
      </c>
      <c r="H305" s="10">
        <f t="shared" si="18"/>
        <v>1</v>
      </c>
      <c r="I305" s="10"/>
      <c r="J305" s="11"/>
    </row>
    <row r="306" spans="1:10" ht="15" hidden="1" outlineLevel="1">
      <c r="A306" s="9" t="s">
        <v>74</v>
      </c>
      <c r="B306" s="10" t="s">
        <v>51</v>
      </c>
      <c r="C306" s="17">
        <f t="shared" si="20"/>
        <v>1006.9</v>
      </c>
      <c r="D306" s="17">
        <f t="shared" si="20"/>
        <v>1000</v>
      </c>
      <c r="E306" s="17">
        <f t="shared" si="20"/>
        <v>-6.899999999999977</v>
      </c>
      <c r="F306" s="10">
        <f t="shared" si="17"/>
        <v>1</v>
      </c>
      <c r="G306" s="10">
        <f t="shared" si="17"/>
        <v>1</v>
      </c>
      <c r="H306" s="10">
        <f t="shared" si="18"/>
        <v>1</v>
      </c>
      <c r="I306" s="10"/>
      <c r="J306" s="11"/>
    </row>
    <row r="307" spans="1:10" ht="15" hidden="1" outlineLevel="1">
      <c r="A307" s="9" t="s">
        <v>74</v>
      </c>
      <c r="B307" s="10" t="s">
        <v>52</v>
      </c>
      <c r="C307" s="17">
        <f aca="true" t="shared" si="21" ref="C307:E322">C223</f>
        <v>1006.9</v>
      </c>
      <c r="D307" s="17">
        <f t="shared" si="21"/>
        <v>1000</v>
      </c>
      <c r="E307" s="17">
        <f t="shared" si="21"/>
        <v>-6.899999999999977</v>
      </c>
      <c r="F307" s="10">
        <f t="shared" si="17"/>
        <v>1</v>
      </c>
      <c r="G307" s="10">
        <f t="shared" si="17"/>
        <v>1</v>
      </c>
      <c r="H307" s="10">
        <f t="shared" si="18"/>
        <v>1</v>
      </c>
      <c r="I307" s="10"/>
      <c r="J307" s="11"/>
    </row>
    <row r="308" spans="1:10" ht="15" hidden="1" outlineLevel="1">
      <c r="A308" s="9" t="s">
        <v>74</v>
      </c>
      <c r="B308" s="10" t="s">
        <v>53</v>
      </c>
      <c r="C308" s="17">
        <f t="shared" si="21"/>
        <v>1018.4</v>
      </c>
      <c r="D308" s="17">
        <f t="shared" si="21"/>
        <v>1000</v>
      </c>
      <c r="E308" s="17">
        <f t="shared" si="21"/>
        <v>-18.399999999999977</v>
      </c>
      <c r="F308" s="10">
        <f t="shared" si="17"/>
        <v>1</v>
      </c>
      <c r="G308" s="10">
        <f t="shared" si="17"/>
        <v>1</v>
      </c>
      <c r="H308" s="10">
        <f t="shared" si="18"/>
        <v>1</v>
      </c>
      <c r="I308" s="10"/>
      <c r="J308" s="11"/>
    </row>
    <row r="309" spans="1:10" ht="15" hidden="1" outlineLevel="1">
      <c r="A309" s="9" t="s">
        <v>74</v>
      </c>
      <c r="B309" s="10" t="s">
        <v>54</v>
      </c>
      <c r="C309" s="17">
        <f t="shared" si="21"/>
        <v>1023.9</v>
      </c>
      <c r="D309" s="17">
        <f t="shared" si="21"/>
        <v>1000</v>
      </c>
      <c r="E309" s="17">
        <f t="shared" si="21"/>
        <v>-23.899999999999977</v>
      </c>
      <c r="F309" s="10">
        <f t="shared" si="17"/>
        <v>1</v>
      </c>
      <c r="G309" s="10">
        <f t="shared" si="17"/>
        <v>1</v>
      </c>
      <c r="H309" s="10">
        <f t="shared" si="18"/>
        <v>1</v>
      </c>
      <c r="I309" s="10"/>
      <c r="J309" s="11"/>
    </row>
    <row r="310" spans="1:10" ht="15" hidden="1" outlineLevel="1">
      <c r="A310" s="9" t="s">
        <v>74</v>
      </c>
      <c r="B310" s="10" t="s">
        <v>55</v>
      </c>
      <c r="C310" s="17">
        <f t="shared" si="21"/>
        <v>989.9</v>
      </c>
      <c r="D310" s="17">
        <f t="shared" si="21"/>
        <v>1000</v>
      </c>
      <c r="E310" s="17">
        <f t="shared" si="21"/>
        <v>10.100000000000023</v>
      </c>
      <c r="F310" s="10">
        <f t="shared" si="17"/>
        <v>0</v>
      </c>
      <c r="G310" s="10">
        <f t="shared" si="17"/>
        <v>1</v>
      </c>
      <c r="H310" s="10">
        <f t="shared" si="18"/>
        <v>0</v>
      </c>
      <c r="I310" s="10"/>
      <c r="J310" s="11"/>
    </row>
    <row r="311" spans="1:10" ht="15" hidden="1" outlineLevel="1">
      <c r="A311" s="9" t="s">
        <v>74</v>
      </c>
      <c r="B311" s="10" t="s">
        <v>56</v>
      </c>
      <c r="C311" s="17">
        <f t="shared" si="21"/>
        <v>998.4</v>
      </c>
      <c r="D311" s="17">
        <f t="shared" si="21"/>
        <v>1000</v>
      </c>
      <c r="E311" s="17">
        <f t="shared" si="21"/>
        <v>1.6000000000000227</v>
      </c>
      <c r="F311" s="10">
        <f t="shared" si="17"/>
        <v>0</v>
      </c>
      <c r="G311" s="10">
        <f t="shared" si="17"/>
        <v>1</v>
      </c>
      <c r="H311" s="10">
        <f t="shared" si="18"/>
        <v>0</v>
      </c>
      <c r="I311" s="10"/>
      <c r="J311" s="11"/>
    </row>
    <row r="312" spans="1:10" ht="15" hidden="1" outlineLevel="1">
      <c r="A312" s="9" t="s">
        <v>74</v>
      </c>
      <c r="B312" s="10" t="s">
        <v>57</v>
      </c>
      <c r="C312" s="17">
        <f t="shared" si="21"/>
        <v>996.9</v>
      </c>
      <c r="D312" s="17">
        <f t="shared" si="21"/>
        <v>1000</v>
      </c>
      <c r="E312" s="17">
        <f t="shared" si="21"/>
        <v>3.1000000000000227</v>
      </c>
      <c r="F312" s="10">
        <f t="shared" si="17"/>
        <v>0</v>
      </c>
      <c r="G312" s="10">
        <f t="shared" si="17"/>
        <v>1</v>
      </c>
      <c r="H312" s="10">
        <f t="shared" si="18"/>
        <v>0</v>
      </c>
      <c r="I312" s="10"/>
      <c r="J312" s="11"/>
    </row>
    <row r="313" spans="1:10" ht="15" hidden="1" outlineLevel="1">
      <c r="A313" s="9" t="s">
        <v>74</v>
      </c>
      <c r="B313" s="10" t="s">
        <v>58</v>
      </c>
      <c r="C313" s="17">
        <f t="shared" si="21"/>
        <v>994.9</v>
      </c>
      <c r="D313" s="17">
        <f t="shared" si="21"/>
        <v>1000</v>
      </c>
      <c r="E313" s="17">
        <f t="shared" si="21"/>
        <v>5.100000000000023</v>
      </c>
      <c r="F313" s="10">
        <f t="shared" si="17"/>
        <v>0</v>
      </c>
      <c r="G313" s="10">
        <f t="shared" si="17"/>
        <v>1</v>
      </c>
      <c r="H313" s="10">
        <f t="shared" si="18"/>
        <v>0</v>
      </c>
      <c r="I313" s="10"/>
      <c r="J313" s="11"/>
    </row>
    <row r="314" spans="1:10" ht="15" hidden="1" outlineLevel="1">
      <c r="A314" s="9" t="s">
        <v>74</v>
      </c>
      <c r="B314" s="10" t="s">
        <v>59</v>
      </c>
      <c r="C314" s="17">
        <f t="shared" si="21"/>
        <v>1003.9</v>
      </c>
      <c r="D314" s="17">
        <f t="shared" si="21"/>
        <v>1000</v>
      </c>
      <c r="E314" s="17">
        <f t="shared" si="21"/>
        <v>-3.8999999999999773</v>
      </c>
      <c r="F314" s="10">
        <f t="shared" si="17"/>
        <v>1</v>
      </c>
      <c r="G314" s="10">
        <f t="shared" si="17"/>
        <v>1</v>
      </c>
      <c r="H314" s="10">
        <f t="shared" si="18"/>
        <v>1</v>
      </c>
      <c r="I314" s="10"/>
      <c r="J314" s="11"/>
    </row>
    <row r="315" spans="1:10" ht="15" hidden="1" outlineLevel="1">
      <c r="A315" s="9" t="s">
        <v>74</v>
      </c>
      <c r="B315" s="10" t="s">
        <v>60</v>
      </c>
      <c r="C315" s="17">
        <f t="shared" si="21"/>
        <v>998.4</v>
      </c>
      <c r="D315" s="17">
        <f t="shared" si="21"/>
        <v>1000</v>
      </c>
      <c r="E315" s="17">
        <f t="shared" si="21"/>
        <v>1.6000000000000227</v>
      </c>
      <c r="F315" s="10">
        <f t="shared" si="17"/>
        <v>0</v>
      </c>
      <c r="G315" s="10">
        <f t="shared" si="17"/>
        <v>1</v>
      </c>
      <c r="H315" s="10">
        <f t="shared" si="18"/>
        <v>0</v>
      </c>
      <c r="I315" s="10"/>
      <c r="J315" s="11"/>
    </row>
    <row r="316" spans="1:10" ht="15" hidden="1" outlineLevel="1">
      <c r="A316" s="9" t="s">
        <v>74</v>
      </c>
      <c r="B316" s="10" t="s">
        <v>61</v>
      </c>
      <c r="C316" s="17">
        <f t="shared" si="21"/>
        <v>1001.4</v>
      </c>
      <c r="D316" s="17">
        <f t="shared" si="21"/>
        <v>1000</v>
      </c>
      <c r="E316" s="17">
        <f t="shared" si="21"/>
        <v>-1.3999999999999773</v>
      </c>
      <c r="F316" s="10">
        <f t="shared" si="17"/>
        <v>1</v>
      </c>
      <c r="G316" s="10">
        <f t="shared" si="17"/>
        <v>1</v>
      </c>
      <c r="H316" s="10">
        <f t="shared" si="18"/>
        <v>1</v>
      </c>
      <c r="I316" s="10"/>
      <c r="J316" s="11"/>
    </row>
    <row r="317" spans="1:10" ht="15" hidden="1" outlineLevel="1">
      <c r="A317" s="9" t="s">
        <v>74</v>
      </c>
      <c r="B317" s="10" t="s">
        <v>62</v>
      </c>
      <c r="C317" s="17">
        <f t="shared" si="21"/>
        <v>991.4</v>
      </c>
      <c r="D317" s="17">
        <f t="shared" si="21"/>
        <v>1000</v>
      </c>
      <c r="E317" s="17">
        <f t="shared" si="21"/>
        <v>8.600000000000023</v>
      </c>
      <c r="F317" s="10">
        <f t="shared" si="17"/>
        <v>0</v>
      </c>
      <c r="G317" s="10">
        <f t="shared" si="17"/>
        <v>1</v>
      </c>
      <c r="H317" s="10">
        <f t="shared" si="18"/>
        <v>0</v>
      </c>
      <c r="I317" s="10"/>
      <c r="J317" s="11"/>
    </row>
    <row r="318" spans="1:10" ht="15" hidden="1" outlineLevel="1">
      <c r="A318" s="9" t="s">
        <v>74</v>
      </c>
      <c r="B318" s="10" t="s">
        <v>63</v>
      </c>
      <c r="C318" s="17">
        <f t="shared" si="21"/>
        <v>1002.4</v>
      </c>
      <c r="D318" s="17">
        <f t="shared" si="21"/>
        <v>1000</v>
      </c>
      <c r="E318" s="17">
        <f t="shared" si="21"/>
        <v>-2.3999999999999773</v>
      </c>
      <c r="F318" s="10">
        <f t="shared" si="17"/>
        <v>1</v>
      </c>
      <c r="G318" s="10">
        <f t="shared" si="17"/>
        <v>1</v>
      </c>
      <c r="H318" s="10">
        <f t="shared" si="18"/>
        <v>1</v>
      </c>
      <c r="I318" s="10"/>
      <c r="J318" s="11"/>
    </row>
    <row r="319" spans="1:10" ht="15" hidden="1" outlineLevel="1">
      <c r="A319" s="9" t="s">
        <v>74</v>
      </c>
      <c r="B319" s="10" t="s">
        <v>64</v>
      </c>
      <c r="C319" s="17">
        <f t="shared" si="21"/>
        <v>981.4</v>
      </c>
      <c r="D319" s="17">
        <f t="shared" si="21"/>
        <v>1000</v>
      </c>
      <c r="E319" s="17">
        <f t="shared" si="21"/>
        <v>18.600000000000023</v>
      </c>
      <c r="F319" s="10">
        <f t="shared" si="17"/>
        <v>0</v>
      </c>
      <c r="G319" s="10">
        <f t="shared" si="17"/>
        <v>1</v>
      </c>
      <c r="H319" s="10">
        <f t="shared" si="18"/>
        <v>0</v>
      </c>
      <c r="I319" s="10"/>
      <c r="J319" s="11"/>
    </row>
    <row r="320" spans="1:10" ht="15" hidden="1" outlineLevel="1">
      <c r="A320" s="9" t="s">
        <v>74</v>
      </c>
      <c r="B320" s="10" t="s">
        <v>65</v>
      </c>
      <c r="C320" s="17">
        <f t="shared" si="21"/>
        <v>986.9</v>
      </c>
      <c r="D320" s="17">
        <f t="shared" si="21"/>
        <v>1000</v>
      </c>
      <c r="E320" s="17">
        <f t="shared" si="21"/>
        <v>13.100000000000023</v>
      </c>
      <c r="F320" s="10">
        <f t="shared" si="17"/>
        <v>0</v>
      </c>
      <c r="G320" s="10">
        <f t="shared" si="17"/>
        <v>1</v>
      </c>
      <c r="H320" s="10">
        <f t="shared" si="18"/>
        <v>0</v>
      </c>
      <c r="I320" s="10"/>
      <c r="J320" s="11"/>
    </row>
    <row r="321" spans="1:10" ht="15" hidden="1" outlineLevel="1">
      <c r="A321" s="9" t="s">
        <v>74</v>
      </c>
      <c r="B321" s="10" t="s">
        <v>66</v>
      </c>
      <c r="C321" s="17">
        <f t="shared" si="21"/>
        <v>988.4</v>
      </c>
      <c r="D321" s="17">
        <f t="shared" si="21"/>
        <v>1000</v>
      </c>
      <c r="E321" s="17">
        <f t="shared" si="21"/>
        <v>11.600000000000023</v>
      </c>
      <c r="F321" s="10">
        <f t="shared" si="17"/>
        <v>0</v>
      </c>
      <c r="G321" s="10">
        <f t="shared" si="17"/>
        <v>1</v>
      </c>
      <c r="H321" s="10">
        <f t="shared" si="18"/>
        <v>0</v>
      </c>
      <c r="I321" s="10"/>
      <c r="J321" s="11"/>
    </row>
    <row r="322" spans="1:10" ht="15" hidden="1" outlineLevel="1">
      <c r="A322" s="9" t="s">
        <v>74</v>
      </c>
      <c r="B322" s="10" t="s">
        <v>67</v>
      </c>
      <c r="C322" s="17">
        <f t="shared" si="21"/>
        <v>994.9</v>
      </c>
      <c r="D322" s="17">
        <f t="shared" si="21"/>
        <v>1000</v>
      </c>
      <c r="E322" s="17">
        <f t="shared" si="21"/>
        <v>5.100000000000023</v>
      </c>
      <c r="F322" s="10">
        <f t="shared" si="17"/>
        <v>0</v>
      </c>
      <c r="G322" s="10">
        <f t="shared" si="17"/>
        <v>1</v>
      </c>
      <c r="H322" s="10">
        <f t="shared" si="18"/>
        <v>0</v>
      </c>
      <c r="I322" s="10"/>
      <c r="J322" s="11"/>
    </row>
    <row r="323" spans="1:10" ht="15" hidden="1" outlineLevel="1">
      <c r="A323" s="9" t="s">
        <v>74</v>
      </c>
      <c r="B323" s="10" t="s">
        <v>68</v>
      </c>
      <c r="C323" s="17">
        <f aca="true" t="shared" si="22" ref="C323:E325">C239</f>
        <v>994.9</v>
      </c>
      <c r="D323" s="17">
        <f t="shared" si="22"/>
        <v>1000</v>
      </c>
      <c r="E323" s="17">
        <f t="shared" si="22"/>
        <v>5.100000000000023</v>
      </c>
      <c r="F323" s="10">
        <f aca="true" t="shared" si="23" ref="F323:G325">IF(C323&gt;$C$172,1,0)</f>
        <v>0</v>
      </c>
      <c r="G323" s="10">
        <f t="shared" si="23"/>
        <v>1</v>
      </c>
      <c r="H323" s="10">
        <f>IF(G323=F323,1,0)</f>
        <v>0</v>
      </c>
      <c r="I323" s="10"/>
      <c r="J323" s="11"/>
    </row>
    <row r="324" spans="1:10" ht="15" hidden="1" outlineLevel="1">
      <c r="A324" s="9" t="s">
        <v>74</v>
      </c>
      <c r="B324" s="10" t="s">
        <v>69</v>
      </c>
      <c r="C324" s="17">
        <f t="shared" si="22"/>
        <v>996.4</v>
      </c>
      <c r="D324" s="17">
        <f t="shared" si="22"/>
        <v>1000</v>
      </c>
      <c r="E324" s="17">
        <f t="shared" si="22"/>
        <v>3.6000000000000227</v>
      </c>
      <c r="F324" s="10">
        <f t="shared" si="23"/>
        <v>0</v>
      </c>
      <c r="G324" s="10">
        <f t="shared" si="23"/>
        <v>1</v>
      </c>
      <c r="H324" s="10">
        <f>IF(G324=F324,1,0)</f>
        <v>0</v>
      </c>
      <c r="I324" s="10"/>
      <c r="J324" s="11"/>
    </row>
    <row r="325" spans="1:10" ht="15" hidden="1" outlineLevel="1">
      <c r="A325" s="9" t="s">
        <v>74</v>
      </c>
      <c r="B325" s="10" t="s">
        <v>70</v>
      </c>
      <c r="C325" s="17">
        <f t="shared" si="22"/>
        <v>993.9</v>
      </c>
      <c r="D325" s="17">
        <f t="shared" si="22"/>
        <v>1000</v>
      </c>
      <c r="E325" s="17">
        <f t="shared" si="22"/>
        <v>6.100000000000023</v>
      </c>
      <c r="F325" s="10">
        <f t="shared" si="23"/>
        <v>0</v>
      </c>
      <c r="G325" s="10">
        <f t="shared" si="23"/>
        <v>1</v>
      </c>
      <c r="H325" s="10">
        <f>IF(G325=F325,1,0)</f>
        <v>0</v>
      </c>
      <c r="I325" s="10"/>
      <c r="J325" s="11"/>
    </row>
    <row r="326" spans="1:10" ht="15" collapsed="1">
      <c r="A326" s="9"/>
      <c r="B326" s="10"/>
      <c r="C326" s="10"/>
      <c r="D326" s="10"/>
      <c r="E326" s="10"/>
      <c r="F326" s="10"/>
      <c r="G326" s="10"/>
      <c r="H326" s="10"/>
      <c r="I326" s="10"/>
      <c r="J326" s="11"/>
    </row>
    <row r="327" spans="1:10" ht="15">
      <c r="A327" s="9"/>
      <c r="B327" s="10"/>
      <c r="C327" s="12">
        <f>SUM(C258:C325)</f>
        <v>67998.70000000006</v>
      </c>
      <c r="D327" s="12">
        <f>SUM(D258:D325)</f>
        <v>68000</v>
      </c>
      <c r="E327" s="12">
        <f>SUM(E258:E325)</f>
        <v>1.3000000000015461</v>
      </c>
      <c r="F327" s="12">
        <f>SUM(F258:F325)</f>
        <v>34</v>
      </c>
      <c r="G327" s="10" t="s">
        <v>77</v>
      </c>
      <c r="H327" s="10"/>
      <c r="I327" s="10"/>
      <c r="J327" s="11"/>
    </row>
    <row r="328" spans="1:10" ht="15">
      <c r="A328" s="9"/>
      <c r="B328" s="10"/>
      <c r="C328" s="10" t="s">
        <v>81</v>
      </c>
      <c r="D328" s="10" t="s">
        <v>80</v>
      </c>
      <c r="E328" s="10" t="s">
        <v>79</v>
      </c>
      <c r="F328" s="12">
        <f>68-F327</f>
        <v>34</v>
      </c>
      <c r="G328" s="10" t="s">
        <v>78</v>
      </c>
      <c r="H328" s="10"/>
      <c r="I328" s="10"/>
      <c r="J328" s="11"/>
    </row>
    <row r="329" spans="1:10" ht="15">
      <c r="A329" s="9"/>
      <c r="B329" s="10"/>
      <c r="C329" s="10"/>
      <c r="D329" s="10"/>
      <c r="E329" s="10"/>
      <c r="F329" s="10" t="s">
        <v>86</v>
      </c>
      <c r="G329" s="10"/>
      <c r="H329" s="10"/>
      <c r="I329" s="10"/>
      <c r="J329" s="11"/>
    </row>
    <row r="330" spans="1:10" ht="15">
      <c r="A330" s="9"/>
      <c r="B330" s="1" t="s">
        <v>73</v>
      </c>
      <c r="C330" s="4">
        <f>SUMIF($A$6:$A$73,$B330,$C$6:$C$73)</f>
        <v>34095.60000000002</v>
      </c>
      <c r="D330" s="1">
        <f>SUMIF($A$6:$A$73,$B330,$D$6:$D$73)</f>
        <v>34000</v>
      </c>
      <c r="E330" s="1">
        <f>SUMIF($A$6:$A$73,$B330,$E$6:$E$73)</f>
        <v>-95.59999999999923</v>
      </c>
      <c r="F330" s="3">
        <f>SUMIF($A$6:$A$73,$B330,$H$258:$H$325)</f>
        <v>21</v>
      </c>
      <c r="G330" s="3">
        <f>34-F330</f>
        <v>13</v>
      </c>
      <c r="H330" s="1">
        <f>SUM(F330:G330)</f>
        <v>34</v>
      </c>
      <c r="I330" s="1" t="str">
        <f>B330</f>
        <v>sap=van</v>
      </c>
      <c r="J330" s="11"/>
    </row>
    <row r="331" spans="1:10" ht="15">
      <c r="A331" s="9"/>
      <c r="B331" s="1" t="s">
        <v>74</v>
      </c>
      <c r="C331" s="4">
        <f>SUMIF($A$6:$A$73,$B331,$C$6:$C$73)</f>
        <v>33903.10000000002</v>
      </c>
      <c r="D331" s="1">
        <f>SUMIF($A$6:$A$73,$B331,$D$6:$D$73)</f>
        <v>34000</v>
      </c>
      <c r="E331" s="1">
        <f>SUMIF($A$6:$A$73,$B331,$E$6:$E$73)</f>
        <v>96.90000000000077</v>
      </c>
      <c r="F331" s="3">
        <f>SUMIF($A$6:$A$73,$B331,$H$258:$H$325)</f>
        <v>13</v>
      </c>
      <c r="G331" s="3">
        <f>34-F331</f>
        <v>21</v>
      </c>
      <c r="H331" s="1">
        <f>SUM(F331:G331)</f>
        <v>34</v>
      </c>
      <c r="I331" s="1" t="str">
        <f>B331</f>
        <v>sap=nincs</v>
      </c>
      <c r="J331" s="11"/>
    </row>
    <row r="332" spans="1:10" ht="15">
      <c r="A332" s="9"/>
      <c r="B332" s="1" t="s">
        <v>82</v>
      </c>
      <c r="C332" s="4">
        <f>SUM(C330:C331)</f>
        <v>67998.70000000004</v>
      </c>
      <c r="D332" s="1">
        <f>SUM(D330:D331)</f>
        <v>68000</v>
      </c>
      <c r="E332" s="1">
        <f>SUM(E330:E331)</f>
        <v>1.3000000000015461</v>
      </c>
      <c r="F332" s="2">
        <f>SUM(F330:F331)</f>
        <v>34</v>
      </c>
      <c r="G332" s="2">
        <f>SUM(G330:G331)</f>
        <v>34</v>
      </c>
      <c r="H332" s="6" t="s">
        <v>87</v>
      </c>
      <c r="I332" s="1"/>
      <c r="J332" s="11"/>
    </row>
    <row r="333" spans="1:10" ht="15">
      <c r="A333" s="9"/>
      <c r="B333" s="1"/>
      <c r="C333" s="1"/>
      <c r="D333" s="1"/>
      <c r="E333" s="1"/>
      <c r="F333" s="2" t="s">
        <v>83</v>
      </c>
      <c r="G333" s="2" t="s">
        <v>84</v>
      </c>
      <c r="H333" s="1" t="s">
        <v>89</v>
      </c>
      <c r="I333" s="6">
        <f>CHITEST(F330:G331,F335:G336)</f>
        <v>0.05234507518488903</v>
      </c>
      <c r="J333" s="11"/>
    </row>
    <row r="334" spans="1:10" ht="15">
      <c r="A334" s="9"/>
      <c r="B334" s="10"/>
      <c r="C334" s="10"/>
      <c r="D334" s="10"/>
      <c r="E334" s="10"/>
      <c r="F334" s="10" t="s">
        <v>85</v>
      </c>
      <c r="G334" s="10"/>
      <c r="H334" s="10"/>
      <c r="I334" s="10" t="s">
        <v>102</v>
      </c>
      <c r="J334" s="11"/>
    </row>
    <row r="335" spans="1:10" ht="15">
      <c r="A335" s="9"/>
      <c r="B335" s="10"/>
      <c r="C335" s="10"/>
      <c r="D335" s="10"/>
      <c r="E335" s="10"/>
      <c r="F335" s="10">
        <f>F332/2</f>
        <v>17</v>
      </c>
      <c r="G335" s="10">
        <f>G332/2</f>
        <v>17</v>
      </c>
      <c r="H335" s="10"/>
      <c r="I335" s="10"/>
      <c r="J335" s="11"/>
    </row>
    <row r="336" spans="1:10" ht="15">
      <c r="A336" s="9"/>
      <c r="B336" s="10"/>
      <c r="C336" s="10"/>
      <c r="D336" s="10"/>
      <c r="E336" s="10"/>
      <c r="F336" s="10">
        <f>F335</f>
        <v>17</v>
      </c>
      <c r="G336" s="10">
        <f>G335</f>
        <v>17</v>
      </c>
      <c r="H336" s="10"/>
      <c r="I336" s="10"/>
      <c r="J336" s="11"/>
    </row>
    <row r="337" spans="1:10" ht="15.75" thickBot="1">
      <c r="A337" s="13"/>
      <c r="B337" s="14"/>
      <c r="C337" s="14"/>
      <c r="D337" s="14"/>
      <c r="E337" s="14"/>
      <c r="F337" s="14"/>
      <c r="G337" s="14"/>
      <c r="H337" s="14"/>
      <c r="I337" s="14"/>
      <c r="J337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0.00390625" style="0" customWidth="1"/>
  </cols>
  <sheetData>
    <row r="1" spans="1:3" ht="15">
      <c r="A1" t="s">
        <v>116</v>
      </c>
      <c r="C1" t="s">
        <v>122</v>
      </c>
    </row>
    <row r="2" spans="1:3" ht="135">
      <c r="A2">
        <v>1</v>
      </c>
      <c r="B2" s="27" t="s">
        <v>121</v>
      </c>
      <c r="C2" t="s">
        <v>123</v>
      </c>
    </row>
    <row r="3" spans="1:2" ht="15">
      <c r="A3">
        <v>2</v>
      </c>
      <c r="B3" t="s">
        <v>117</v>
      </c>
    </row>
    <row r="4" spans="1:2" ht="15">
      <c r="A4">
        <v>3</v>
      </c>
      <c r="B4" t="s">
        <v>120</v>
      </c>
    </row>
    <row r="5" spans="1:2" ht="15">
      <c r="A5">
        <v>4</v>
      </c>
      <c r="B5" t="s">
        <v>118</v>
      </c>
    </row>
    <row r="6" spans="1:2" ht="15">
      <c r="A6">
        <v>5</v>
      </c>
      <c r="B6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</dc:creator>
  <cp:keywords/>
  <dc:description/>
  <cp:lastModifiedBy>Pitlik</cp:lastModifiedBy>
  <dcterms:created xsi:type="dcterms:W3CDTF">2009-06-04T14:25:52Z</dcterms:created>
  <dcterms:modified xsi:type="dcterms:W3CDTF">2009-06-07T06:36:39Z</dcterms:modified>
  <cp:category/>
  <cp:version/>
  <cp:contentType/>
  <cp:contentStatus/>
</cp:coreProperties>
</file>