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220" tabRatio="786" activeTab="0"/>
  </bookViews>
  <sheets>
    <sheet name="Cikk" sheetId="1" r:id="rId1"/>
    <sheet name="solver találgatás helyett" sheetId="2" r:id="rId2"/>
    <sheet name="Solver találgatás helyett 2" sheetId="3" r:id="rId3"/>
    <sheet name="Solver egyenletrendezés helyett" sheetId="4" r:id="rId4"/>
    <sheet name="Melléklet - félreértés" sheetId="5" r:id="rId5"/>
    <sheet name="Melléklet - bizonyítás" sheetId="6" r:id="rId6"/>
  </sheets>
  <definedNames>
    <definedName name="solver_adj" localSheetId="4" hidden="1">'Melléklet - félreértés'!$C$5:$D$5</definedName>
    <definedName name="solver_adj" localSheetId="3" hidden="1">'Solver egyenletrendezés helyett'!$C$6:$K$6</definedName>
    <definedName name="solver_adj" localSheetId="1" hidden="1">'solver találgatás helyett'!$B$6:$E$6</definedName>
    <definedName name="solver_adj" localSheetId="2" hidden="1">'Solver találgatás helyett 2'!$C$4:$D$4</definedName>
    <definedName name="solver_cvg" localSheetId="4" hidden="1">0.0001</definedName>
    <definedName name="solver_cvg" localSheetId="3" hidden="1">0.0001</definedName>
    <definedName name="solver_cvg" localSheetId="1" hidden="1">0.0001</definedName>
    <definedName name="solver_cvg" localSheetId="2" hidden="1">0.0001</definedName>
    <definedName name="solver_drv" localSheetId="4" hidden="1">1</definedName>
    <definedName name="solver_drv" localSheetId="3" hidden="1">1</definedName>
    <definedName name="solver_drv" localSheetId="1" hidden="1">1</definedName>
    <definedName name="solver_drv" localSheetId="2" hidden="1">1</definedName>
    <definedName name="solver_eng" localSheetId="4" hidden="1">1</definedName>
    <definedName name="solver_eng" localSheetId="3" hidden="1">3</definedName>
    <definedName name="solver_eng" localSheetId="1" hidden="1">1</definedName>
    <definedName name="solver_eng" localSheetId="2" hidden="1">3</definedName>
    <definedName name="solver_est" localSheetId="4" hidden="1">1</definedName>
    <definedName name="solver_est" localSheetId="3" hidden="1">1</definedName>
    <definedName name="solver_est" localSheetId="1" hidden="1">1</definedName>
    <definedName name="solver_est" localSheetId="2" hidden="1">1</definedName>
    <definedName name="solver_itr" localSheetId="4" hidden="1">2147483647</definedName>
    <definedName name="solver_itr" localSheetId="3" hidden="1">2147483647</definedName>
    <definedName name="solver_itr" localSheetId="1" hidden="1">2147483647</definedName>
    <definedName name="solver_itr" localSheetId="2" hidden="1">2147483647</definedName>
    <definedName name="solver_lhs1" localSheetId="4" hidden="1">'Melléklet - félreértés'!$C$5:$D$5</definedName>
    <definedName name="solver_lhs1" localSheetId="3" hidden="1">'Solver egyenletrendezés helyett'!$C$6:$K$6</definedName>
    <definedName name="solver_lhs1" localSheetId="1" hidden="1">'solver találgatás helyett'!$B$6:$E$6</definedName>
    <definedName name="solver_lhs1" localSheetId="2" hidden="1">'Solver találgatás helyett 2'!$C$4:$D$4</definedName>
    <definedName name="solver_lhs2" localSheetId="4" hidden="1">'Melléklet - félreértés'!$C$5:$D$5</definedName>
    <definedName name="solver_lhs2" localSheetId="3" hidden="1">'Solver egyenletrendezés helyett'!$C$6:$K$6</definedName>
    <definedName name="solver_lhs2" localSheetId="1" hidden="1">'solver találgatás helyett'!$B$6:$E$6</definedName>
    <definedName name="solver_lhs2" localSheetId="2" hidden="1">'Solver találgatás helyett 2'!$C$4:$D$4</definedName>
    <definedName name="solver_lhs3" localSheetId="3" hidden="1">'Solver egyenletrendezés helyett'!$L$8:$L$16</definedName>
    <definedName name="solver_lhs3" localSheetId="2" hidden="1">'Solver találgatás helyett 2'!$C$4:$E$4</definedName>
    <definedName name="solver_lhs4" localSheetId="3" hidden="1">'Solver egyenletrendezés helyett'!$L$8:$L$16</definedName>
    <definedName name="solver_mip" localSheetId="4" hidden="1">2147483647</definedName>
    <definedName name="solver_mip" localSheetId="3" hidden="1">2147483647</definedName>
    <definedName name="solver_mip" localSheetId="1" hidden="1">2147483647</definedName>
    <definedName name="solver_mip" localSheetId="2" hidden="1">2147483647</definedName>
    <definedName name="solver_mni" localSheetId="4" hidden="1">30</definedName>
    <definedName name="solver_mni" localSheetId="3" hidden="1">30</definedName>
    <definedName name="solver_mni" localSheetId="1" hidden="1">30</definedName>
    <definedName name="solver_mni" localSheetId="2" hidden="1">30</definedName>
    <definedName name="solver_mrt" localSheetId="4" hidden="1">0.075</definedName>
    <definedName name="solver_mrt" localSheetId="3" hidden="1">0.075</definedName>
    <definedName name="solver_mrt" localSheetId="1" hidden="1">0.075</definedName>
    <definedName name="solver_mrt" localSheetId="2" hidden="1">0.075</definedName>
    <definedName name="solver_msl" localSheetId="4" hidden="1">2</definedName>
    <definedName name="solver_msl" localSheetId="3" hidden="1">2</definedName>
    <definedName name="solver_msl" localSheetId="1" hidden="1">2</definedName>
    <definedName name="solver_msl" localSheetId="2" hidden="1">2</definedName>
    <definedName name="solver_neg" localSheetId="4" hidden="1">1</definedName>
    <definedName name="solver_neg" localSheetId="3" hidden="1">1</definedName>
    <definedName name="solver_neg" localSheetId="1" hidden="1">1</definedName>
    <definedName name="solver_neg" localSheetId="2" hidden="1">1</definedName>
    <definedName name="solver_nod" localSheetId="4" hidden="1">2147483647</definedName>
    <definedName name="solver_nod" localSheetId="3" hidden="1">2147483647</definedName>
    <definedName name="solver_nod" localSheetId="1" hidden="1">2147483647</definedName>
    <definedName name="solver_nod" localSheetId="2" hidden="1">2147483647</definedName>
    <definedName name="solver_num" localSheetId="4" hidden="1">2</definedName>
    <definedName name="solver_num" localSheetId="3" hidden="1">3</definedName>
    <definedName name="solver_num" localSheetId="1" hidden="1">2</definedName>
    <definedName name="solver_num" localSheetId="2" hidden="1">3</definedName>
    <definedName name="solver_nwt" localSheetId="4" hidden="1">1</definedName>
    <definedName name="solver_nwt" localSheetId="3" hidden="1">1</definedName>
    <definedName name="solver_nwt" localSheetId="1" hidden="1">1</definedName>
    <definedName name="solver_nwt" localSheetId="2" hidden="1">1</definedName>
    <definedName name="solver_opt" localSheetId="4" hidden="1">'Melléklet - félreértés'!$E$7</definedName>
    <definedName name="solver_opt" localSheetId="3" hidden="1">'Solver egyenletrendezés helyett'!$L$17</definedName>
    <definedName name="solver_opt" localSheetId="1" hidden="1">'solver találgatás helyett'!$G$18</definedName>
    <definedName name="solver_opt" localSheetId="2" hidden="1">'Solver találgatás helyett 2'!$E$6</definedName>
    <definedName name="solver_pre" localSheetId="4" hidden="1">0.000001</definedName>
    <definedName name="solver_pre" localSheetId="3" hidden="1">0.000001</definedName>
    <definedName name="solver_pre" localSheetId="1" hidden="1">0.000001</definedName>
    <definedName name="solver_pre" localSheetId="2" hidden="1">0.000001</definedName>
    <definedName name="solver_rbv" localSheetId="4" hidden="1">1</definedName>
    <definedName name="solver_rbv" localSheetId="3" hidden="1">1</definedName>
    <definedName name="solver_rbv" localSheetId="1" hidden="1">1</definedName>
    <definedName name="solver_rbv" localSheetId="2" hidden="1">1</definedName>
    <definedName name="solver_rel1" localSheetId="4" hidden="1">4</definedName>
    <definedName name="solver_rel1" localSheetId="3" hidden="1">1</definedName>
    <definedName name="solver_rel1" localSheetId="1" hidden="1">1</definedName>
    <definedName name="solver_rel1" localSheetId="2" hidden="1">1</definedName>
    <definedName name="solver_rel2" localSheetId="4" hidden="1">3</definedName>
    <definedName name="solver_rel2" localSheetId="3" hidden="1">3</definedName>
    <definedName name="solver_rel2" localSheetId="1" hidden="1">4</definedName>
    <definedName name="solver_rel2" localSheetId="2" hidden="1">4</definedName>
    <definedName name="solver_rel3" localSheetId="3" hidden="1">3</definedName>
    <definedName name="solver_rel3" localSheetId="2" hidden="1">3</definedName>
    <definedName name="solver_rel4" localSheetId="3" hidden="1">2</definedName>
    <definedName name="solver_rhs1" localSheetId="4" hidden="1">egész</definedName>
    <definedName name="solver_rhs1" localSheetId="3" hidden="1">2000</definedName>
    <definedName name="solver_rhs1" localSheetId="1" hidden="1">9</definedName>
    <definedName name="solver_rhs1" localSheetId="2" hidden="1">10</definedName>
    <definedName name="solver_rhs2" localSheetId="4" hidden="1">0</definedName>
    <definedName name="solver_rhs2" localSheetId="3" hidden="1">0</definedName>
    <definedName name="solver_rhs2" localSheetId="1" hidden="1">egész</definedName>
    <definedName name="solver_rhs2" localSheetId="2" hidden="1">egész</definedName>
    <definedName name="solver_rhs3" localSheetId="3" hidden="1">0</definedName>
    <definedName name="solver_rhs3" localSheetId="2" hidden="1">1</definedName>
    <definedName name="solver_rhs4" localSheetId="3" hidden="1">0</definedName>
    <definedName name="solver_rlx" localSheetId="4" hidden="1">2</definedName>
    <definedName name="solver_rlx" localSheetId="3" hidden="1">2</definedName>
    <definedName name="solver_rlx" localSheetId="1" hidden="1">2</definedName>
    <definedName name="solver_rlx" localSheetId="2" hidden="1">2</definedName>
    <definedName name="solver_rsd" localSheetId="4" hidden="1">0</definedName>
    <definedName name="solver_rsd" localSheetId="3" hidden="1">0</definedName>
    <definedName name="solver_rsd" localSheetId="1" hidden="1">0</definedName>
    <definedName name="solver_rsd" localSheetId="2" hidden="1">0</definedName>
    <definedName name="solver_scl" localSheetId="4" hidden="1">1</definedName>
    <definedName name="solver_scl" localSheetId="3" hidden="1">1</definedName>
    <definedName name="solver_scl" localSheetId="1" hidden="1">1</definedName>
    <definedName name="solver_scl" localSheetId="2" hidden="1">1</definedName>
    <definedName name="solver_sho" localSheetId="4" hidden="1">2</definedName>
    <definedName name="solver_sho" localSheetId="3" hidden="1">2</definedName>
    <definedName name="solver_sho" localSheetId="1" hidden="1">2</definedName>
    <definedName name="solver_sho" localSheetId="2" hidden="1">2</definedName>
    <definedName name="solver_ssz" localSheetId="4" hidden="1">100</definedName>
    <definedName name="solver_ssz" localSheetId="3" hidden="1">100</definedName>
    <definedName name="solver_ssz" localSheetId="1" hidden="1">100</definedName>
    <definedName name="solver_ssz" localSheetId="2" hidden="1">100</definedName>
    <definedName name="solver_tim" localSheetId="4" hidden="1">2147483647</definedName>
    <definedName name="solver_tim" localSheetId="3" hidden="1">2147483647</definedName>
    <definedName name="solver_tim" localSheetId="1" hidden="1">2147483647</definedName>
    <definedName name="solver_tim" localSheetId="2" hidden="1">2147483647</definedName>
    <definedName name="solver_tol" localSheetId="4" hidden="1">0.01</definedName>
    <definedName name="solver_tol" localSheetId="3" hidden="1">0.01</definedName>
    <definedName name="solver_tol" localSheetId="1" hidden="1">0.01</definedName>
    <definedName name="solver_tol" localSheetId="2" hidden="1">0.01</definedName>
    <definedName name="solver_typ" localSheetId="4" hidden="1">3</definedName>
    <definedName name="solver_typ" localSheetId="3" hidden="1">2</definedName>
    <definedName name="solver_typ" localSheetId="1" hidden="1">3</definedName>
    <definedName name="solver_typ" localSheetId="2" hidden="1">3</definedName>
    <definedName name="solver_val" localSheetId="4" hidden="1">0</definedName>
    <definedName name="solver_val" localSheetId="3" hidden="1">0</definedName>
    <definedName name="solver_val" localSheetId="1" hidden="1">0</definedName>
    <definedName name="solver_val" localSheetId="2" hidden="1">0</definedName>
    <definedName name="solver_ver" localSheetId="4" hidden="1">3</definedName>
    <definedName name="solver_ver" localSheetId="3" hidden="1">3</definedName>
    <definedName name="solver_ver" localSheetId="1" hidden="1">3</definedName>
    <definedName name="solver_ver" localSheetId="2" hidden="1">3</definedName>
  </definedNames>
  <calcPr fullCalcOnLoad="1"/>
</workbook>
</file>

<file path=xl/sharedStrings.xml><?xml version="1.0" encoding="utf-8"?>
<sst xmlns="http://schemas.openxmlformats.org/spreadsheetml/2006/main" count="174" uniqueCount="147">
  <si>
    <t>Feladat:</t>
  </si>
  <si>
    <t>Egy négyjegyű számból kivonjuk az első három jegyből álló háromjegyű számot, majd az első két jegyből álló kétjegyű számot, végül az első számjegyet. Mi volt az eredeti négyjegyű szám, ha eredményül 3333-t kaptunk?</t>
  </si>
  <si>
    <t>Megoldás:</t>
  </si>
  <si>
    <t>&lt;-- az eredeti szám</t>
  </si>
  <si>
    <t>&lt;-- az első kivonás</t>
  </si>
  <si>
    <t>&lt;-- a második kivonás</t>
  </si>
  <si>
    <t>&lt;-- a harmadik kivonás</t>
  </si>
  <si>
    <t>&lt;-- a kivonás eredménye</t>
  </si>
  <si>
    <t>&lt;-- a kivonások elvárt értéke</t>
  </si>
  <si>
    <t>&lt;-- a tényleges és az elvárt értékek különbözete</t>
  </si>
  <si>
    <t>Solver:</t>
  </si>
  <si>
    <t>A hiba (G18) legyen nulla, mert a minimalizálás nem korlátozza megfelelően a keresést.</t>
  </si>
  <si>
    <t>A megoldástér (B6:E6) legyen elemenként integer és elemenként kisebb egyenlő 9.</t>
  </si>
  <si>
    <t>barack</t>
  </si>
  <si>
    <t>gyerek</t>
  </si>
  <si>
    <t>k</t>
  </si>
  <si>
    <t>1. akció</t>
  </si>
  <si>
    <t>2. akció</t>
  </si>
  <si>
    <t>&lt;-- célérték legyen nulla!</t>
  </si>
  <si>
    <t>A B4:C4 legyen interger és nagyobb egyenlő nulla</t>
  </si>
  <si>
    <t>x</t>
  </si>
  <si>
    <t>a</t>
  </si>
  <si>
    <t>b</t>
  </si>
  <si>
    <t>c</t>
  </si>
  <si>
    <t>d</t>
  </si>
  <si>
    <t>e</t>
  </si>
  <si>
    <t>f</t>
  </si>
  <si>
    <t>s</t>
  </si>
  <si>
    <t>arány-módosított</t>
  </si>
  <si>
    <t>eredeti</t>
  </si>
  <si>
    <t>egyenlet_1</t>
  </si>
  <si>
    <t>&lt;--legyen nulla</t>
  </si>
  <si>
    <t>egyenlet_2</t>
  </si>
  <si>
    <t>egyenlet_3</t>
  </si>
  <si>
    <t>egyenlet_4</t>
  </si>
  <si>
    <t>egyenlet_5</t>
  </si>
  <si>
    <t>egyenlet_6</t>
  </si>
  <si>
    <t>egyenlet_7</t>
  </si>
  <si>
    <t>egyenlet_8</t>
  </si>
  <si>
    <t>egyenlet_9</t>
  </si>
  <si>
    <t>Becslés</t>
  </si>
  <si>
    <t>Értelmezés</t>
  </si>
  <si>
    <t>Az oldalak hossza kb. 2000 egység, a keresett távolság kb. 1070 egység.</t>
  </si>
  <si>
    <t>g</t>
  </si>
  <si>
    <t>h</t>
  </si>
  <si>
    <t>i</t>
  </si>
  <si>
    <t>Legyen adott egy egyenlő-oldalú háromszög (melynek csúcsai A, B és C) és ebben egy pont (Q), melynek a három oldaltól mért távolsága x, 2x, 5x, ahol x =  80 egység. A távolságmérés kapcsán az oldalakon kijelölődő pontok legyenek W, R és T). A QW, a QR és a QT szakaszok értelemszerűen merőlegesek az AB, AC, BC szakaszokra. Az AW és a BW szakaszok (a, b) hossza értelemszerűen azonos az AB szakasz hosszával. A BR és a CR szakaszok (e, f) hossza azonos a BC szakasz hosszával. Az AT és a CT szakaszok (c, d) hossza azonos az AC szakasz hosszával. Mekkora távolságra van a Q pont a három csúcstól, azaz mekkora az AQ (g), a BQ (i) és a CQ (h) szakaszok hossza?</t>
  </si>
  <si>
    <t>Minimalizálandó legyen az L17 cella értéke.</t>
  </si>
  <si>
    <t>Az első három egyenlet hibája a keresés zsákutcás fejlődése miatt pl. négyzetre emelendő a négyzetes tagok hatásához hasonló hatás kiváltására.</t>
  </si>
  <si>
    <t>A C6:K6 tartomány felső határa legyen 2000 egység szakértői becslés alapján a választott evolutív  megoldási módszer elvárásaként.</t>
  </si>
  <si>
    <t>A C6:K6 tartomány alsó határa legyen 0 egység a feladat logikájából következően.</t>
  </si>
  <si>
    <t>A L8:L16 tartomány legyen nagyobb, egyenlő nulla a feladat elvárásait követve.</t>
  </si>
  <si>
    <t>Az L17 az L8:L16 négyzetösszege, mint modellhiba.</t>
  </si>
  <si>
    <t>Cím</t>
  </si>
  <si>
    <t>Szerző</t>
  </si>
  <si>
    <t>Dátum</t>
  </si>
  <si>
    <t>Kivonat</t>
  </si>
  <si>
    <t>Kulcsszavak</t>
  </si>
  <si>
    <t>Abstract</t>
  </si>
  <si>
    <t>Keywords</t>
  </si>
  <si>
    <t>Bevezetés</t>
  </si>
  <si>
    <t>jun/sen. Pitlik László, Pitlik Mátyás, Pitlik Marcell</t>
  </si>
  <si>
    <t>Probléma</t>
  </si>
  <si>
    <t>Ez a cikk tudatosan nem szövegszerkesztőben készül, mert az üzenetének lényege a táblázatok struktúrája, tartalma. A szómágikus értelmezés csak gratis a szerzőktől az Olvasók irányába. Az MTMT által elvárt min. 4 oldalas korlát meglétét vagy meg nem létét jelen cikk kapcsán mindenki mérlegelje saját hatáskörben. Éppen ezen mérlegelés fontosságát emeli ki az a tény, hogy tudatosan 4 munkalap került kialakításra a munkafüzetben.</t>
  </si>
  <si>
    <t>A Wolfram Alpha online szolgáltatás létezése óta mindenki szembesülhetett már azzal, hogy a matematikai feladatok megoldása jelentősen felgyorsítható. A szerzők prekoncepciója szerint úgy a stratégiai, mint az operatív megoldási kompetenciák fontosak, de a stratégia helyessége nélkül az operatív készségek gazdasági/didaktikai hatásai esetlegesek. A cikk által kezelt probléma abban áll, hogy demonstrálásra alkalmas erőteret alkosson a Solver használhatóságáról, majd ennek sikere esetén javaslatot tegyen a Solver-alapú matematika versenyek általános érvényű megrendezésére már a következő versenyszezontól indulva, ill. arra is, hogy a Solver-alapú gondolkodásmód kapjon helyet és szerepet a matematika tanárjelöltek képzésében, s a matematika tanárok továbbképzésében.</t>
  </si>
  <si>
    <t>Demonstráció</t>
  </si>
  <si>
    <t>stratégiai és operatív problémamegoldás, ember-gép szimbiózis</t>
  </si>
  <si>
    <t>Következtetések</t>
  </si>
  <si>
    <t>Vita</t>
  </si>
  <si>
    <t>A stratégiai feladatmegoldást támogató operatív robotok bevonása egy nagyságrenddel csökkenti a tényleges munkaidőt. A felszabaduló időben alternatív megoldások, értelmezések kezelhetők. A Solver-alapú gondolkodás nem triviális azok számára, akik sosem láttak ilyen gondolatmeneteket. Meg kell értetni, mi is a valódi szabad mozgástér, s hol vannak a Solver sajátosságai miatt újszerű futásvezérlési kihívások. A Solver-alapúság didaktikailag tehát egy hasznosság-optimalizált szemléletmódot alapoz meg, mely a későbbi innovativitás alapjait rakja le, ahol már nem a megoldás ténye az érték, hanem a megoldás értéke és a ráfordított erőforrások közötti különbözet. Az innovációra való szocializálás minden szakterületen fontos, így a matematika oktatásban is. S ezt a Solver-alapúság megfelelően szolgálja.</t>
  </si>
  <si>
    <t xml:space="preserve">A stratégiai és operatív képességfejlesztés közötti hangsúlyeltolódás hatása hasonló lesz, mint függvénytábla és/vagy a számológép megjelenése az oktatásban. Elvileg el lehet és bizonyos speciális esetekben el is kell várni, hogy legyenek olyan matematikusok, akik eszköztelenül képesek bármely feladat leghatákonyabb megoldására (vö. idő-hatékonyság). Azonban a gazdasági élet mindennapjai nem ezt várják el elsődlegesen az alkalmazott matematikától. </t>
  </si>
  <si>
    <t>strategic and operative problem handling, human-machine symbiose</t>
  </si>
  <si>
    <t>A matematika versenyeken előfordulnak olyan feladatok, melyek egy fajta találgatást és/vagy időigényes egyenletrendezést várnak el. Kérdés: Vajon az-e a cél, hogy a diákok a megoldás stratégiai vázát kidolgozzák, vagy az, hogy operatívan megoldást találjanak olyan korszakban, ahol a megoldás megtalálása automatizálható? Miként illene a matematika képzés/továbbképzés rendszerét a gazdaság innovációs igényeinek szem előtt tartásával átalakítani?</t>
  </si>
  <si>
    <t>Előzmények</t>
  </si>
  <si>
    <t>https://www.google.hu/search?q=coco+solver</t>
  </si>
  <si>
    <t>http://miau.gau.hu/miau/187/days_off_optimation.xls</t>
  </si>
  <si>
    <t>http://miau.gau.hu/miau/187/days_off_optimation.doc</t>
  </si>
  <si>
    <t>http://miau.gau.hu/miau/147/tak_opti.xls</t>
  </si>
  <si>
    <t>http://miau.gau.hu/miau/154/okt_opti.xlsx</t>
  </si>
  <si>
    <t>http://miau.gau.hu/miau/182/kazah_solver.xls</t>
  </si>
  <si>
    <t>http://miau.gau.hu/miau/192/hazugsag.xls</t>
  </si>
  <si>
    <t>http://miau.gau.hu/miau/199/solver.htm</t>
  </si>
  <si>
    <t>http://miau.gau.hu/miau/207/gps_layers.xls</t>
  </si>
  <si>
    <t>Értelmezési segédlet: az összes barack száma a k-val csökkentett gyermekszám k-szorosa</t>
  </si>
  <si>
    <t>Alternatív megoldás volt futásmegszakítás esetén</t>
  </si>
  <si>
    <t>Értelmezési segédlet: ha elvárjuk, hogy aki, kap az annyit kapjon, mint a többi gyermek, akkor…, ill. a "kap" &lt;&gt; "kapna", vagyis aki kap, az kap, de ha csak kapna, akkor nem érvényes a  mindenki egyenlő számú barackot kellene, hogy kapjon sugallmazás… Vagyis itt az egalitás egy fajta oszthatósági kényszerképzetté válik... (vagyis tipikus félreértelmezési kísérlet)</t>
  </si>
  <si>
    <t>Ellenpróba: Ha 5 barack és 3 gyermek van, akkor a célérték nem lesz nulla, de itt sem kap minden gyermek ugyanannyi barackot… Az ellenpróba célja a gondolkodás konzisztenciájának feltárása, ill. a félreértés mibenlétének felismerése mentén a helyes útra terelés didaktikájának felismerése...</t>
  </si>
  <si>
    <t>Alternatív megoldás itt is lehet: pl. 6 barack, 4 gyerek, k=2</t>
  </si>
  <si>
    <t>Újraértelmezés a megoldást visszafelé olvasva: keressük azon barack-gyerek értékpárokat, ahol a szétosztási akciók mentén a különbség abszolút értéke azonos…</t>
  </si>
  <si>
    <t>részeredmény</t>
  </si>
  <si>
    <t>szórás (aminek a minimuma is lehetne célérték)</t>
  </si>
  <si>
    <t>Mellékletek</t>
  </si>
  <si>
    <t>A Melléklet - félreértés munkalap a magyar nyelvi és a logikai zavarok spontán példáját mutatja be annak érdekében, hogy megalapozza egy később cikk demo-anyagát, mely célja a hibatípus-orientált didaktikák nem csak ösztönös kialakítása…</t>
  </si>
  <si>
    <t>A félreértes mellékletben az ellen-bizonyítás kísérlete felveti a bizonyítások mibenlétét, mely téma egy másik önálló cikként értelmezhető a jövőben…</t>
  </si>
  <si>
    <t>vagyis a két akció értelmében</t>
  </si>
  <si>
    <t>x+k=x*k-k, ahol x a gyerekek száma</t>
  </si>
  <si>
    <t>a barackok száma egyrészt gyermekenként egy-egy darab esetén k darab maradvánnyal: x+k</t>
  </si>
  <si>
    <t>a barackok száma (ugyanazon kosár esetén) x gyermeknek elvárt k barack mellett és k gyermeknek legalább egy barack nem  (- előjel) jutását feltételezve (-k): x*k-k</t>
  </si>
  <si>
    <t>Az egyenelet két oldala kapcsán elmondható, hogy</t>
  </si>
  <si>
    <t>k=1 esetén SEMMILYEN X mellett nem jöhet létre az egyenlőség, hiszen az egyenlet átalakítása után: 2k=(k-1)*x, vagyis</t>
  </si>
  <si>
    <t>k=1 esetén a k-1=0 szorzótényező miatt x-től függetlenné válik minden… (0*x=0)</t>
  </si>
  <si>
    <t>k&gt;1 esetén: k/(k-1) elvileg önmagában nem vezethet integer eredményre, kivéve k=2 esetét</t>
  </si>
  <si>
    <t>Az alábbiakban három bizonyítás következik:</t>
  </si>
  <si>
    <t>1. A félreértésre/félreértelmezésre/értelmezési tér nyitottságára alapozó melléklet megoldása szerint:</t>
  </si>
  <si>
    <t>2. Az elvileg helyes feladatértelmezés kapcsán a megoldások számát és mibenlétét illetően</t>
  </si>
  <si>
    <t>3. A félreértelmező és félreértelmezést elvileg nem tartalmazó megoldások konzisztenciáját illetően, vagyis a félreértelmezés nagyobb inkonzisztenciája kapcsán</t>
  </si>
  <si>
    <t>http://miau.gau.hu/miau/185/occams_razor_finetuned.doc</t>
  </si>
  <si>
    <t>vö.</t>
  </si>
  <si>
    <t>1. A félreértelmező feladat kapcsán a megoldások számát és mibenlétét illetően</t>
  </si>
  <si>
    <t>There are a lot of problems in frame of competitions for young matematicians, where the logic of solution (c.f. solution strategy) can be explored in an rel. easy way, but the operative working for the solution needs unlimited time in case of human computing. The question is: What are the advanteges and disadvanteges, if the focus of the education will be shifted towards strategic thinking and human-machine-interaction? Parallel, how should be transformed the content and didactic in the education of teachers in order to be more and more capable supporing expectations of the innovation?</t>
  </si>
  <si>
    <t>A cikk három, 2015-ben aktuális feladat kapcsán mutatja be a Solver képességeit 10 véletlenszerűen megkérdezett feladatmegoldó spontán reakciói és elvi megfontolások mentén.  Az első példa kapcsán a diákok hajlamosak a trial and error jellegű megközelítésre a véletlenszerűen lefolytatott interjúk alapján elsődlegesen 100%-ban. A második feladat kapcsán elsőként ki kell emelni azt, hogy a feladat magyar nyelvi megfogalmazása a KAP-NA kifejezés feltételes módjának hivatalos verzió szerinti elhagyásával több alternatív megoldásnak is teret ad. Több alternatív értelmezés esetén kifejezetten hasznos, ha csak a stratégiai vázat kell egy-egy megoldás kapcsán kialakítani, s az operatív feladatvégzést már a robot végzi. Hiszen amennyiben nem sikerül megoldást találni egyik-másik alternatív értelmezésre, akkor az elvethető, mint értelmezés - jelentősebb időveszteség nélkül. A matematika feladatok magyar nyelvi igényességét a következő cikkben vizsgálják a szerzők azon hipotézis mellett, hogy a matematika tanárok képzésébe az academic writing skills jellegű modulnak valószínűleg hely kellene, hogy legyen a kötelező tárgyak tematikájában (vö. Melléklet - félreértés?).  A második feladat esetében a megkérdezett diákok ismét csak 100 %-a próbálkozás-alapú megoldásmenetnek fogott neki első körben. A harmadik feladat önmagában nem feltétlenül bonyolult (még ábra nélkül sem), hiszen alapvető geometriai tudást mér fel, de ezt egy komplex környezetben, mely komplexitás kezelése időigényes lehet, különösen versenyhelyzetben esetleges egyenletrendezési tévedések mellett.</t>
  </si>
  <si>
    <t>A bizonyítás rétegben a solver-rel előállított 2-2 megoldáson túl további megoldások létezésének kizárása található.</t>
  </si>
  <si>
    <t>Egy kosár barackot (C4) szeretnénk kiosztani egy csoport gyereknek (D4).  Ha minden gyerek 1 barackot kap (1. akció), akkor "k" db barack marad a kosárban (E4). Ha minden gyerek "k" darab barackot kap(NA - vö. C3), akkor "k" gyereknek nem jut barack (E5). Hány gyerek van a csoportban és hány barack van a kosárban?</t>
  </si>
  <si>
    <t>Egy kosár barackot (C4) szeretnénk kiosztani egy csoport gyereknek (D4).  Ha minden gyerek 1 barackot kap (1. akció), akkor "k" db barack marad a kosárban (E4). Ha minden gyerek "k" darab barackot kap, akkor "k" gyereknek nem jut barack (vö. C5). Hány gyerek van a csoportban és hány barack van a kosárban?</t>
  </si>
  <si>
    <t>A B4:D4 legyen kisebb, mint 10 az evolutív modellezés felső határaként</t>
  </si>
  <si>
    <t>A B4:D4 legyen interger és nagyobb egyenlő egy, hiszen k nem lehet nulla a feladat értelméből következően</t>
  </si>
  <si>
    <t>k&gt;1 esetén: (2k)/(k-1) = x alakban írható fel a gyerekek száma</t>
  </si>
  <si>
    <t>mivel x egész szám kell legyen, (k-1) osztója (2k)-nak</t>
  </si>
  <si>
    <t>triviáls megoldás, hogy az 1 osztója minden pozitív számnak, így (2k)-nak is =&gt; (k=2)</t>
  </si>
  <si>
    <t>ezzel tovább szűkítve (k&gt;2) esetre:</t>
  </si>
  <si>
    <t>az oszthatóságot értelezhetjük úgy, hogy a (k-1) nevező (legalább egytagú!) prímtényezős felbontásának minden egyes tagjának szerepelnie kell a (2k) számláló prímtényezős felbontásában</t>
  </si>
  <si>
    <t>(k) és (k-1) prímtényezős felbontása ellenben nem tartalmaz közös tagot</t>
  </si>
  <si>
    <t>ugyanis ezt a tulajdonságot indirekt módon feltéve (k = p*u) és (k-1 = p*v) adódna, ahol (p&gt;=2) ill. (k&gt;k-1) miatt (u&gt;v)</t>
  </si>
  <si>
    <t>(u&gt;v) =&gt; (u&gt;=v+1) =&gt; (u-v&gt;=1) =&gt; (p*(u-v)&gt;=p)</t>
  </si>
  <si>
    <t>(k-(k-1) = 1 = p*(u-v)), azaz (1 = z), de (z=p*(u-v)&gt;=p&gt;=2) ellentmondás, 1 nem lehet egy 2-nél nem kisebb számmal egyenlő</t>
  </si>
  <si>
    <t>az indirekt érvelés következtében: (k-1) prímtényezős felbontásának minden egyes tagjának kizárólag a (2) prímtényezős felbontásában kell szerepelnie</t>
  </si>
  <si>
    <t>a (2) prímtényezős felbontása önmaga, 2; ez csak egy úgy lehet, ha (k-1 = 2) =&gt; (k=3)</t>
  </si>
  <si>
    <t>és más megoldás nem lehet az oszthatóság miatt</t>
  </si>
  <si>
    <t>MEGOLDÁS1: barack=6, gyermek=4, k=2</t>
  </si>
  <si>
    <t>MEGOLDÁS2: barack=6, gyermek=3, k=3</t>
  </si>
  <si>
    <t>x+k=(x-k)*k, ahol x a gyerekek száma</t>
  </si>
  <si>
    <t>a barackok száma (ugyanazon kosár esetén) x gyermeknek k kivételével (x-k) pontosan k darab barackot adva (*k) a kimaradó k gyermeknek már egy barack sem jut: (x-k)*k (+0)</t>
  </si>
  <si>
    <t>a gyermekek számának megadása k függvényében: (egyenlet-átalakítás)</t>
  </si>
  <si>
    <t>x+k = x*k-k^2</t>
  </si>
  <si>
    <t>k+k^2 = x*k-k</t>
  </si>
  <si>
    <t>k*(k+1) = (k-1)x</t>
  </si>
  <si>
    <t>k*((k+1)/(k-1)) = x</t>
  </si>
  <si>
    <t>k*(1+(2/(k-1))) = x</t>
  </si>
  <si>
    <t>k + (2k)/(k-1) = x</t>
  </si>
  <si>
    <t>Ahol még mindig érvényes, hogy k + (2k)/(k-1) egész, tehát (2k)/(k-1) egész.</t>
  </si>
  <si>
    <t>Ennek kizárólagos megoldásai a fentiek alapján:</t>
  </si>
  <si>
    <t>(k=2) és (k=3)</t>
  </si>
  <si>
    <t>MEGOLDÁS1: barack=8, gyermek=6, k=2</t>
  </si>
  <si>
    <t>MEGOLDÁS2: barack=9, gyermek=6, k=3</t>
  </si>
  <si>
    <t>2. A helyes megoldás kapcsán:</t>
  </si>
  <si>
    <t>Solver-alapú feladatmegoldás didaktikai előnyei és hátrányai (Advantages and disadvantages of Solver-based problem solving)</t>
  </si>
  <si>
    <t>2015. december</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</si>
</sst>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000"/>
    <numFmt numFmtId="165" formatCode="0.000"/>
    <numFmt numFmtId="166" formatCode="0.0"/>
  </numFmts>
  <fonts count="38">
    <font>
      <sz val="11"/>
      <color theme="1"/>
      <name val="Calibri"/>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i/>
      <sz val="11"/>
      <color indexed="8"/>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1" applyNumberFormat="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0" fillId="22" borderId="7" applyNumberFormat="0" applyFont="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0" fillId="29" borderId="0" applyNumberFormat="0" applyBorder="0" applyAlignment="0" applyProtection="0"/>
    <xf numFmtId="0" fontId="31" fillId="30"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5" fillId="32" borderId="0" applyNumberFormat="0" applyBorder="0" applyAlignment="0" applyProtection="0"/>
    <xf numFmtId="0" fontId="36" fillId="30" borderId="1" applyNumberFormat="0" applyAlignment="0" applyProtection="0"/>
    <xf numFmtId="9" fontId="0" fillId="0" borderId="0" applyFont="0" applyFill="0" applyBorder="0" applyAlignment="0" applyProtection="0"/>
  </cellStyleXfs>
  <cellXfs count="22">
    <xf numFmtId="0" fontId="0" fillId="0" borderId="0" xfId="0" applyFont="1" applyAlignment="1">
      <alignment/>
    </xf>
    <xf numFmtId="0" fontId="0" fillId="0" borderId="10" xfId="0" applyBorder="1" applyAlignment="1">
      <alignment/>
    </xf>
    <xf numFmtId="0" fontId="0" fillId="0" borderId="0" xfId="0" applyAlignment="1">
      <alignment horizontal="center"/>
    </xf>
    <xf numFmtId="0" fontId="0" fillId="0" borderId="10" xfId="0" applyBorder="1" applyAlignment="1">
      <alignment horizontal="center"/>
    </xf>
    <xf numFmtId="1" fontId="0" fillId="0" borderId="10" xfId="0" applyNumberFormat="1" applyBorder="1" applyAlignment="1">
      <alignment/>
    </xf>
    <xf numFmtId="1" fontId="0" fillId="0" borderId="0" xfId="0" applyNumberFormat="1" applyAlignment="1">
      <alignment/>
    </xf>
    <xf numFmtId="0" fontId="0" fillId="0" borderId="0" xfId="0" applyAlignment="1">
      <alignment wrapText="1"/>
    </xf>
    <xf numFmtId="0" fontId="28" fillId="0" borderId="0" xfId="43" applyAlignment="1">
      <alignment wrapText="1"/>
    </xf>
    <xf numFmtId="0" fontId="28" fillId="0" borderId="0" xfId="43" applyAlignment="1">
      <alignment/>
    </xf>
    <xf numFmtId="0" fontId="0" fillId="0" borderId="0" xfId="0" applyAlignment="1">
      <alignment horizontal="center" wrapText="1"/>
    </xf>
    <xf numFmtId="0" fontId="0" fillId="0" borderId="0" xfId="0" applyAlignment="1">
      <alignment horizontal="center"/>
    </xf>
    <xf numFmtId="0" fontId="37" fillId="0" borderId="0" xfId="0" applyFont="1" applyAlignment="1">
      <alignment wrapText="1"/>
    </xf>
    <xf numFmtId="0" fontId="0" fillId="0" borderId="10" xfId="0" applyFill="1" applyBorder="1" applyAlignment="1">
      <alignment horizontal="center"/>
    </xf>
    <xf numFmtId="0" fontId="33" fillId="0" borderId="0" xfId="0" applyFont="1" applyAlignment="1">
      <alignment wrapText="1"/>
    </xf>
    <xf numFmtId="1" fontId="0" fillId="33" borderId="0" xfId="0" applyNumberFormat="1" applyFill="1" applyAlignment="1">
      <alignment/>
    </xf>
    <xf numFmtId="1" fontId="0" fillId="34" borderId="0" xfId="0" applyNumberFormat="1" applyFill="1" applyAlignment="1">
      <alignment/>
    </xf>
    <xf numFmtId="0" fontId="0" fillId="0" borderId="0" xfId="0" applyAlignment="1">
      <alignment/>
    </xf>
    <xf numFmtId="0" fontId="0" fillId="0" borderId="0" xfId="0" applyAlignment="1">
      <alignment/>
    </xf>
    <xf numFmtId="0" fontId="28" fillId="0" borderId="0" xfId="43" applyAlignment="1">
      <alignment/>
    </xf>
    <xf numFmtId="0" fontId="0" fillId="0" borderId="0" xfId="0" applyAlignment="1">
      <alignment horizontal="center" wrapText="1"/>
    </xf>
    <xf numFmtId="1" fontId="0" fillId="0" borderId="0" xfId="0" applyNumberFormat="1" applyAlignment="1">
      <alignment horizontal="center"/>
    </xf>
    <xf numFmtId="0" fontId="0" fillId="0" borderId="0" xfId="0" applyAlignment="1">
      <alignment horizontal="center"/>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hu/search?q=coco+solver" TargetMode="External" /><Relationship Id="rId2" Type="http://schemas.openxmlformats.org/officeDocument/2006/relationships/hyperlink" Target="http://miau.gau.hu/miau/187/days_off_optimation.xls" TargetMode="External" /><Relationship Id="rId3" Type="http://schemas.openxmlformats.org/officeDocument/2006/relationships/hyperlink" Target="http://miau.gau.hu/miau/187/days_off_optimation.doc" TargetMode="External" /><Relationship Id="rId4" Type="http://schemas.openxmlformats.org/officeDocument/2006/relationships/hyperlink" Target="http://miau.gau.hu/miau/147/tak_opti.xls" TargetMode="External" /><Relationship Id="rId5" Type="http://schemas.openxmlformats.org/officeDocument/2006/relationships/hyperlink" Target="http://miau.gau.hu/miau/154/okt_opti.xlsx" TargetMode="External" /><Relationship Id="rId6" Type="http://schemas.openxmlformats.org/officeDocument/2006/relationships/hyperlink" Target="http://miau.gau.hu/miau/182/kazah_solver.xls" TargetMode="External" /><Relationship Id="rId7" Type="http://schemas.openxmlformats.org/officeDocument/2006/relationships/hyperlink" Target="http://miau.gau.hu/miau/192/hazugsag.xls" TargetMode="External" /><Relationship Id="rId8" Type="http://schemas.openxmlformats.org/officeDocument/2006/relationships/hyperlink" Target="http://miau.gau.hu/miau/199/solver.htm" TargetMode="External" /><Relationship Id="rId9" Type="http://schemas.openxmlformats.org/officeDocument/2006/relationships/hyperlink" Target="http://miau.gau.hu/miau/207/gps_layers.xls"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miau.gau.hu/miau/185/occams_razor_finetuned.doc" TargetMode="External" /></Relationships>
</file>

<file path=xl/worksheets/sheet1.xml><?xml version="1.0" encoding="utf-8"?>
<worksheet xmlns="http://schemas.openxmlformats.org/spreadsheetml/2006/main" xmlns:r="http://schemas.openxmlformats.org/officeDocument/2006/relationships">
  <dimension ref="A1:B26"/>
  <sheetViews>
    <sheetView tabSelected="1" zoomScalePageLayoutView="0" workbookViewId="0" topLeftCell="A1">
      <selection activeCell="A1" sqref="A1"/>
    </sheetView>
  </sheetViews>
  <sheetFormatPr defaultColWidth="9.140625" defaultRowHeight="15"/>
  <cols>
    <col min="1" max="1" width="16.00390625" style="0" bestFit="1" customWidth="1"/>
    <col min="2" max="2" width="124.8515625" style="0" customWidth="1"/>
  </cols>
  <sheetData>
    <row r="1" spans="1:2" ht="15">
      <c r="A1" t="s">
        <v>53</v>
      </c>
      <c r="B1" s="6" t="s">
        <v>145</v>
      </c>
    </row>
    <row r="2" spans="1:2" ht="15">
      <c r="A2" t="s">
        <v>54</v>
      </c>
      <c r="B2" s="6" t="s">
        <v>61</v>
      </c>
    </row>
    <row r="3" spans="1:2" ht="15">
      <c r="A3" t="s">
        <v>55</v>
      </c>
      <c r="B3" s="6" t="s">
        <v>146</v>
      </c>
    </row>
    <row r="4" ht="15">
      <c r="B4" s="6"/>
    </row>
    <row r="5" spans="1:2" ht="60">
      <c r="A5" t="s">
        <v>56</v>
      </c>
      <c r="B5" s="6" t="s">
        <v>72</v>
      </c>
    </row>
    <row r="6" spans="1:2" ht="15">
      <c r="A6" t="s">
        <v>57</v>
      </c>
      <c r="B6" s="6" t="s">
        <v>66</v>
      </c>
    </row>
    <row r="7" spans="1:2" ht="75">
      <c r="A7" t="s">
        <v>58</v>
      </c>
      <c r="B7" s="6" t="s">
        <v>109</v>
      </c>
    </row>
    <row r="8" spans="1:2" ht="15">
      <c r="A8" t="s">
        <v>59</v>
      </c>
      <c r="B8" s="6" t="s">
        <v>71</v>
      </c>
    </row>
    <row r="9" ht="15">
      <c r="B9" s="6"/>
    </row>
    <row r="10" spans="1:2" ht="60">
      <c r="A10" t="s">
        <v>60</v>
      </c>
      <c r="B10" s="6" t="s">
        <v>63</v>
      </c>
    </row>
    <row r="11" spans="1:2" ht="90">
      <c r="A11" t="s">
        <v>62</v>
      </c>
      <c r="B11" s="6" t="s">
        <v>64</v>
      </c>
    </row>
    <row r="12" spans="1:2" ht="195">
      <c r="A12" t="s">
        <v>65</v>
      </c>
      <c r="B12" s="6" t="s">
        <v>110</v>
      </c>
    </row>
    <row r="13" spans="1:2" ht="105">
      <c r="A13" t="s">
        <v>67</v>
      </c>
      <c r="B13" s="6" t="s">
        <v>69</v>
      </c>
    </row>
    <row r="14" spans="1:2" ht="60">
      <c r="A14" t="s">
        <v>68</v>
      </c>
      <c r="B14" s="6" t="s">
        <v>70</v>
      </c>
    </row>
    <row r="15" spans="1:2" ht="15">
      <c r="A15" t="s">
        <v>73</v>
      </c>
      <c r="B15" s="7" t="s">
        <v>74</v>
      </c>
    </row>
    <row r="16" ht="15">
      <c r="B16" s="8" t="s">
        <v>75</v>
      </c>
    </row>
    <row r="17" ht="15">
      <c r="B17" s="8" t="s">
        <v>76</v>
      </c>
    </row>
    <row r="18" ht="15">
      <c r="B18" s="8" t="s">
        <v>77</v>
      </c>
    </row>
    <row r="19" ht="15">
      <c r="B19" s="8" t="s">
        <v>78</v>
      </c>
    </row>
    <row r="20" ht="15">
      <c r="B20" s="8" t="s">
        <v>79</v>
      </c>
    </row>
    <row r="21" ht="15">
      <c r="B21" s="8" t="s">
        <v>80</v>
      </c>
    </row>
    <row r="22" ht="15">
      <c r="B22" s="8" t="s">
        <v>81</v>
      </c>
    </row>
    <row r="23" ht="15">
      <c r="B23" s="8" t="s">
        <v>82</v>
      </c>
    </row>
    <row r="24" spans="1:2" ht="30">
      <c r="A24" t="s">
        <v>91</v>
      </c>
      <c r="B24" s="6" t="s">
        <v>92</v>
      </c>
    </row>
    <row r="25" ht="30">
      <c r="B25" s="6" t="s">
        <v>93</v>
      </c>
    </row>
    <row r="26" ht="15">
      <c r="B26" t="s">
        <v>111</v>
      </c>
    </row>
  </sheetData>
  <sheetProtection/>
  <hyperlinks>
    <hyperlink ref="B15" r:id="rId1" display="https://www.google.hu/search?q=coco+solver"/>
    <hyperlink ref="B16" r:id="rId2" display="http://miau.gau.hu/miau/187/days_off_optimation.xls"/>
    <hyperlink ref="B17" r:id="rId3" display="http://miau.gau.hu/miau/187/days_off_optimation.doc"/>
    <hyperlink ref="B18" r:id="rId4" display="http://miau.gau.hu/miau/147/tak_opti.xls"/>
    <hyperlink ref="B19" r:id="rId5" display="http://miau.gau.hu/miau/154/okt_opti.xlsx"/>
    <hyperlink ref="B20" r:id="rId6" display="http://miau.gau.hu/miau/182/kazah_solver.xls"/>
    <hyperlink ref="B21" r:id="rId7" display="http://miau.gau.hu/miau/192/hazugsag.xls"/>
    <hyperlink ref="B22" r:id="rId8" display="http://miau.gau.hu/miau/199/solver.htm"/>
    <hyperlink ref="B23" r:id="rId9" display="http://miau.gau.hu/miau/207/gps_layers.xl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
    </sheetView>
  </sheetViews>
  <sheetFormatPr defaultColWidth="9.140625" defaultRowHeight="15"/>
  <cols>
    <col min="1" max="1" width="10.140625" style="0" bestFit="1" customWidth="1"/>
    <col min="9" max="9" width="44.28125" style="0" bestFit="1" customWidth="1"/>
  </cols>
  <sheetData>
    <row r="1" spans="1:7" ht="75" customHeight="1">
      <c r="A1" t="s">
        <v>0</v>
      </c>
      <c r="B1" s="19" t="s">
        <v>1</v>
      </c>
      <c r="C1" s="19"/>
      <c r="D1" s="19"/>
      <c r="E1" s="19"/>
      <c r="F1" s="19"/>
      <c r="G1" s="19"/>
    </row>
    <row r="3" ht="15">
      <c r="A3" t="s">
        <v>2</v>
      </c>
    </row>
    <row r="5" spans="2:5" ht="15">
      <c r="B5">
        <v>1000</v>
      </c>
      <c r="C5">
        <v>100</v>
      </c>
      <c r="D5">
        <v>10</v>
      </c>
      <c r="E5">
        <v>1</v>
      </c>
    </row>
    <row r="6" spans="2:9" ht="15">
      <c r="B6" s="1">
        <v>3</v>
      </c>
      <c r="C6" s="1">
        <v>7</v>
      </c>
      <c r="D6" s="1">
        <v>4</v>
      </c>
      <c r="E6" s="1">
        <v>7</v>
      </c>
      <c r="G6">
        <f>B6*B5+C6*C5+D6*D5+E6*E5</f>
        <v>3747</v>
      </c>
      <c r="I6" t="s">
        <v>3</v>
      </c>
    </row>
    <row r="7" spans="2:4" ht="15">
      <c r="B7">
        <v>100</v>
      </c>
      <c r="C7">
        <v>10</v>
      </c>
      <c r="D7">
        <v>1</v>
      </c>
    </row>
    <row r="8" spans="2:9" ht="15">
      <c r="B8">
        <f>B6</f>
        <v>3</v>
      </c>
      <c r="C8">
        <f>C6</f>
        <v>7</v>
      </c>
      <c r="D8">
        <f>D6</f>
        <v>4</v>
      </c>
      <c r="G8">
        <f>B8*B7+C8*C7+D8*D7+E8*E7</f>
        <v>374</v>
      </c>
      <c r="I8" t="s">
        <v>4</v>
      </c>
    </row>
    <row r="9" spans="2:3" ht="15">
      <c r="B9">
        <v>10</v>
      </c>
      <c r="C9">
        <v>1</v>
      </c>
    </row>
    <row r="10" spans="2:9" ht="15">
      <c r="B10">
        <f>B6</f>
        <v>3</v>
      </c>
      <c r="C10">
        <f>C6</f>
        <v>7</v>
      </c>
      <c r="G10">
        <f>B10*B9+C10*C9+D10*D9+E10*E9</f>
        <v>37</v>
      </c>
      <c r="I10" t="s">
        <v>5</v>
      </c>
    </row>
    <row r="11" ht="15">
      <c r="B11">
        <v>1</v>
      </c>
    </row>
    <row r="12" spans="2:9" ht="15">
      <c r="B12">
        <f>B6</f>
        <v>3</v>
      </c>
      <c r="G12">
        <f>B12*B11+C12*C11+D12*D11+E12*E11</f>
        <v>3</v>
      </c>
      <c r="I12" t="s">
        <v>6</v>
      </c>
    </row>
    <row r="14" spans="7:9" ht="15">
      <c r="G14">
        <f>G6-G8-G10-G12</f>
        <v>3333</v>
      </c>
      <c r="I14" t="s">
        <v>7</v>
      </c>
    </row>
    <row r="16" spans="7:9" ht="15">
      <c r="G16">
        <v>3333</v>
      </c>
      <c r="I16" t="s">
        <v>8</v>
      </c>
    </row>
    <row r="18" spans="7:9" ht="15">
      <c r="G18">
        <f>G16-G14</f>
        <v>0</v>
      </c>
      <c r="I18" t="s">
        <v>9</v>
      </c>
    </row>
    <row r="20" ht="15">
      <c r="A20" t="s">
        <v>10</v>
      </c>
    </row>
    <row r="21" ht="15">
      <c r="B21" t="s">
        <v>11</v>
      </c>
    </row>
    <row r="22" ht="15">
      <c r="B22" t="s">
        <v>12</v>
      </c>
    </row>
  </sheetData>
  <sheetProtection/>
  <mergeCells count="1">
    <mergeCell ref="B1:G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
    </sheetView>
  </sheetViews>
  <sheetFormatPr defaultColWidth="9.140625" defaultRowHeight="15"/>
  <cols>
    <col min="6" max="6" width="23.57421875" style="0" bestFit="1" customWidth="1"/>
    <col min="7" max="7" width="24.8515625" style="0" customWidth="1"/>
  </cols>
  <sheetData>
    <row r="1" spans="1:7" ht="145.5" customHeight="1">
      <c r="A1" t="s">
        <v>0</v>
      </c>
      <c r="B1" s="19" t="s">
        <v>113</v>
      </c>
      <c r="C1" s="19"/>
      <c r="D1" s="19"/>
      <c r="E1" s="19"/>
      <c r="F1" s="11" t="s">
        <v>83</v>
      </c>
      <c r="G1" s="6" t="s">
        <v>84</v>
      </c>
    </row>
    <row r="3" spans="2:9" ht="15">
      <c r="B3" s="10"/>
      <c r="C3" s="10" t="s">
        <v>13</v>
      </c>
      <c r="D3" s="10" t="s">
        <v>14</v>
      </c>
      <c r="E3" s="10" t="s">
        <v>15</v>
      </c>
      <c r="G3" s="10" t="s">
        <v>13</v>
      </c>
      <c r="H3" s="10" t="s">
        <v>14</v>
      </c>
      <c r="I3" s="10" t="s">
        <v>15</v>
      </c>
    </row>
    <row r="4" spans="2:9" ht="15">
      <c r="B4" s="10" t="s">
        <v>16</v>
      </c>
      <c r="C4" s="3">
        <v>9</v>
      </c>
      <c r="D4" s="3">
        <v>6</v>
      </c>
      <c r="E4" s="10">
        <f>C4-D4</f>
        <v>3</v>
      </c>
      <c r="G4" s="3">
        <v>8</v>
      </c>
      <c r="H4" s="12">
        <v>6</v>
      </c>
      <c r="I4" s="10">
        <f>G4-H4</f>
        <v>2</v>
      </c>
    </row>
    <row r="5" spans="2:9" ht="15">
      <c r="B5" s="10" t="s">
        <v>17</v>
      </c>
      <c r="C5" s="10">
        <f>E4*(D4-E4)</f>
        <v>9</v>
      </c>
      <c r="D5" s="10"/>
      <c r="E5" s="10"/>
      <c r="G5" s="10">
        <f>I4*(H4-I4)</f>
        <v>8</v>
      </c>
      <c r="H5" s="10"/>
      <c r="I5" s="10"/>
    </row>
    <row r="6" spans="2:9" ht="15">
      <c r="B6" s="10"/>
      <c r="C6" s="10"/>
      <c r="D6" s="10"/>
      <c r="E6" s="10">
        <f>C4-C5</f>
        <v>0</v>
      </c>
      <c r="F6" t="s">
        <v>18</v>
      </c>
      <c r="G6" s="10"/>
      <c r="H6" s="10"/>
      <c r="I6" s="10">
        <f>G4-G5</f>
        <v>0</v>
      </c>
    </row>
    <row r="8" ht="15">
      <c r="A8" t="s">
        <v>10</v>
      </c>
    </row>
    <row r="9" ht="15">
      <c r="B9" t="s">
        <v>115</v>
      </c>
    </row>
    <row r="10" ht="15">
      <c r="B10" t="s">
        <v>114</v>
      </c>
    </row>
  </sheetData>
  <sheetProtection/>
  <mergeCells count="1">
    <mergeCell ref="B1:E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3"/>
  <sheetViews>
    <sheetView zoomScale="90" zoomScaleNormal="90" zoomScalePageLayoutView="0" workbookViewId="0" topLeftCell="A1">
      <selection activeCell="A1" sqref="A1"/>
    </sheetView>
  </sheetViews>
  <sheetFormatPr defaultColWidth="9.140625" defaultRowHeight="15"/>
  <cols>
    <col min="1" max="1" width="10.8515625" style="0" bestFit="1" customWidth="1"/>
    <col min="2" max="2" width="10.8515625" style="0" customWidth="1"/>
    <col min="3" max="11" width="9.28125" style="0" bestFit="1" customWidth="1"/>
    <col min="12" max="12" width="16.421875" style="0" bestFit="1" customWidth="1"/>
    <col min="13" max="13" width="44.421875" style="0" bestFit="1" customWidth="1"/>
  </cols>
  <sheetData>
    <row r="1" spans="1:11" ht="118.5" customHeight="1">
      <c r="A1" t="s">
        <v>0</v>
      </c>
      <c r="B1" s="19" t="s">
        <v>46</v>
      </c>
      <c r="C1" s="19"/>
      <c r="D1" s="19"/>
      <c r="E1" s="19"/>
      <c r="F1" s="19"/>
      <c r="G1" s="19"/>
      <c r="H1" s="19"/>
      <c r="I1" s="19"/>
      <c r="J1" s="19"/>
      <c r="K1" s="19"/>
    </row>
    <row r="3" spans="2:11" ht="15">
      <c r="B3" t="s">
        <v>41</v>
      </c>
      <c r="C3" s="21" t="s">
        <v>42</v>
      </c>
      <c r="D3" s="21"/>
      <c r="E3" s="21"/>
      <c r="F3" s="21"/>
      <c r="G3" s="21"/>
      <c r="H3" s="21"/>
      <c r="I3" s="21"/>
      <c r="J3" s="21"/>
      <c r="K3" s="21"/>
    </row>
    <row r="4" spans="2:8" ht="15">
      <c r="B4" t="s">
        <v>40</v>
      </c>
      <c r="C4" s="20">
        <f>SUM(C6:D6)</f>
        <v>1981.849892987008</v>
      </c>
      <c r="D4" s="21"/>
      <c r="E4" s="20">
        <f>SUM(E6:F6)</f>
        <v>1997.5310764218139</v>
      </c>
      <c r="F4" s="21"/>
      <c r="G4" s="20">
        <f>SUM(G6:H6)</f>
        <v>2005.8742216212531</v>
      </c>
      <c r="H4" s="21"/>
    </row>
    <row r="5" spans="2:11" ht="15">
      <c r="B5" t="s">
        <v>20</v>
      </c>
      <c r="C5" t="s">
        <v>21</v>
      </c>
      <c r="D5" t="s">
        <v>22</v>
      </c>
      <c r="E5" t="s">
        <v>23</v>
      </c>
      <c r="F5" t="s">
        <v>24</v>
      </c>
      <c r="G5" t="s">
        <v>25</v>
      </c>
      <c r="H5" t="s">
        <v>26</v>
      </c>
      <c r="I5" t="s">
        <v>43</v>
      </c>
      <c r="J5" t="s">
        <v>44</v>
      </c>
      <c r="K5" t="s">
        <v>45</v>
      </c>
    </row>
    <row r="6" spans="2:14" ht="15">
      <c r="B6">
        <v>80</v>
      </c>
      <c r="C6" s="4">
        <v>1061.5794532055547</v>
      </c>
      <c r="D6" s="4">
        <v>920.2704397814532</v>
      </c>
      <c r="E6" s="4">
        <v>1001.2708057321721</v>
      </c>
      <c r="F6" s="4">
        <v>996.2602706896419</v>
      </c>
      <c r="G6" s="4">
        <v>1075.2405755081663</v>
      </c>
      <c r="H6" s="4">
        <v>930.6336461130867</v>
      </c>
      <c r="I6" s="4">
        <v>1073.561585733143</v>
      </c>
      <c r="J6" s="4">
        <v>1078.2123851224997</v>
      </c>
      <c r="K6" s="4">
        <v>934.0657236760187</v>
      </c>
      <c r="L6" s="5">
        <f>STDEV(L8:L16)</f>
        <v>194.60904181796877</v>
      </c>
      <c r="M6" t="s">
        <v>90</v>
      </c>
      <c r="N6" s="5">
        <f>STDEV(N8:N16)</f>
        <v>9.449928315001328</v>
      </c>
    </row>
    <row r="7" spans="1:14" ht="15">
      <c r="A7" t="s">
        <v>27</v>
      </c>
      <c r="C7" s="5"/>
      <c r="D7" s="5"/>
      <c r="E7" s="5"/>
      <c r="F7" s="5"/>
      <c r="G7" s="5"/>
      <c r="H7" s="5"/>
      <c r="I7" s="5"/>
      <c r="J7" s="5"/>
      <c r="K7" s="5"/>
      <c r="L7" s="5" t="s">
        <v>28</v>
      </c>
      <c r="N7" t="s">
        <v>29</v>
      </c>
    </row>
    <row r="8" spans="1:14" ht="15">
      <c r="A8" t="s">
        <v>30</v>
      </c>
      <c r="C8" s="5">
        <f>C6</f>
        <v>1061.5794532055547</v>
      </c>
      <c r="D8" s="5">
        <f>D6</f>
        <v>920.2704397814532</v>
      </c>
      <c r="E8" s="5">
        <f>E6</f>
        <v>1001.2708057321721</v>
      </c>
      <c r="F8" s="5">
        <f>F6</f>
        <v>996.2602706896419</v>
      </c>
      <c r="G8" s="5"/>
      <c r="H8" s="5"/>
      <c r="I8" s="5"/>
      <c r="J8" s="5"/>
      <c r="K8" s="5"/>
      <c r="L8" s="15">
        <f>(F8+E8-D8-C8)^2</f>
        <v>245.89951391603148</v>
      </c>
      <c r="M8" t="s">
        <v>31</v>
      </c>
      <c r="N8" s="5">
        <f>(F8+E8-D8-C8)</f>
        <v>15.681183434805916</v>
      </c>
    </row>
    <row r="9" spans="1:14" ht="15">
      <c r="A9" t="s">
        <v>32</v>
      </c>
      <c r="C9" s="5"/>
      <c r="D9" s="5"/>
      <c r="E9" s="5">
        <f>E6</f>
        <v>1001.2708057321721</v>
      </c>
      <c r="F9" s="5">
        <f>F6</f>
        <v>996.2602706896419</v>
      </c>
      <c r="G9" s="5">
        <f>G6</f>
        <v>1075.2405755081663</v>
      </c>
      <c r="H9" s="5">
        <f>H6</f>
        <v>930.6336461130867</v>
      </c>
      <c r="I9" s="5"/>
      <c r="J9" s="5"/>
      <c r="K9" s="5"/>
      <c r="L9" s="15">
        <f>(H9+G9-F9-E9)^2</f>
        <v>69.60807181892476</v>
      </c>
      <c r="M9" t="s">
        <v>31</v>
      </c>
      <c r="N9" s="5">
        <f>(H9+G9-F9-E9)</f>
        <v>8.343145199439164</v>
      </c>
    </row>
    <row r="10" spans="1:14" ht="15">
      <c r="A10" t="s">
        <v>33</v>
      </c>
      <c r="C10" s="5">
        <f>C6</f>
        <v>1061.5794532055547</v>
      </c>
      <c r="D10" s="5">
        <f>D6</f>
        <v>920.2704397814532</v>
      </c>
      <c r="E10" s="5"/>
      <c r="F10" s="5"/>
      <c r="G10" s="5">
        <f>G6</f>
        <v>1075.2405755081663</v>
      </c>
      <c r="H10" s="5">
        <f>H6</f>
        <v>930.6336461130867</v>
      </c>
      <c r="I10" s="5"/>
      <c r="J10" s="5"/>
      <c r="K10" s="5"/>
      <c r="L10" s="15">
        <f>(H10+G10-D10-C10)^2</f>
        <v>577.1683663262136</v>
      </c>
      <c r="M10" t="s">
        <v>31</v>
      </c>
      <c r="N10" s="5">
        <f>(H10+G10-D10-C10)</f>
        <v>24.024328634245194</v>
      </c>
    </row>
    <row r="11" spans="1:14" ht="15">
      <c r="A11" t="s">
        <v>34</v>
      </c>
      <c r="B11">
        <f>B6</f>
        <v>80</v>
      </c>
      <c r="C11" s="5"/>
      <c r="D11" s="5"/>
      <c r="E11" s="5"/>
      <c r="F11" s="5">
        <f>F6</f>
        <v>996.2602706896419</v>
      </c>
      <c r="G11" s="5"/>
      <c r="H11" s="5"/>
      <c r="I11" s="5">
        <f>I6</f>
        <v>1073.561585733143</v>
      </c>
      <c r="J11" s="5"/>
      <c r="K11" s="5"/>
      <c r="L11" s="14">
        <f>F11^2+(5*B11)^2-I11^2</f>
        <v>0.048592738108709455</v>
      </c>
      <c r="M11" t="s">
        <v>31</v>
      </c>
      <c r="N11" s="5">
        <f aca="true" t="shared" si="0" ref="N11:N16">L11</f>
        <v>0.048592738108709455</v>
      </c>
    </row>
    <row r="12" spans="1:14" ht="15">
      <c r="A12" t="s">
        <v>35</v>
      </c>
      <c r="B12">
        <f>B6</f>
        <v>80</v>
      </c>
      <c r="C12" s="5"/>
      <c r="D12" s="5"/>
      <c r="E12" s="5">
        <f>E6</f>
        <v>1001.2708057321721</v>
      </c>
      <c r="F12" s="5"/>
      <c r="G12" s="5"/>
      <c r="H12" s="5"/>
      <c r="I12" s="5"/>
      <c r="J12" s="5">
        <f>J6</f>
        <v>1078.2123851224997</v>
      </c>
      <c r="K12" s="5"/>
      <c r="L12" s="14">
        <f>(5*B12)^2+E12^2-J12^2</f>
        <v>1.278980003669858</v>
      </c>
      <c r="M12" t="s">
        <v>31</v>
      </c>
      <c r="N12" s="5">
        <f t="shared" si="0"/>
        <v>1.278980003669858</v>
      </c>
    </row>
    <row r="13" spans="1:14" ht="15">
      <c r="A13" t="s">
        <v>36</v>
      </c>
      <c r="B13">
        <f>B6</f>
        <v>80</v>
      </c>
      <c r="C13" s="5"/>
      <c r="D13" s="5"/>
      <c r="E13" s="5"/>
      <c r="F13" s="5"/>
      <c r="G13" s="5">
        <f>G6</f>
        <v>1075.2405755081663</v>
      </c>
      <c r="H13" s="5"/>
      <c r="I13" s="5"/>
      <c r="J13" s="5">
        <f>J6</f>
        <v>1078.2123851224997</v>
      </c>
      <c r="K13" s="5"/>
      <c r="L13" s="14">
        <f>G13^2+B13^2-J13^2</f>
        <v>0.3477875832468271</v>
      </c>
      <c r="M13" t="s">
        <v>31</v>
      </c>
      <c r="N13" s="5">
        <f t="shared" si="0"/>
        <v>0.3477875832468271</v>
      </c>
    </row>
    <row r="14" spans="1:14" ht="15">
      <c r="A14" t="s">
        <v>37</v>
      </c>
      <c r="B14">
        <f>B6</f>
        <v>80</v>
      </c>
      <c r="C14" s="5"/>
      <c r="D14" s="5"/>
      <c r="E14" s="5"/>
      <c r="F14" s="5"/>
      <c r="G14" s="5"/>
      <c r="H14" s="5">
        <f>H6</f>
        <v>930.6336461130867</v>
      </c>
      <c r="I14" s="5"/>
      <c r="J14" s="5"/>
      <c r="K14" s="5">
        <f>K6</f>
        <v>934.0657236760187</v>
      </c>
      <c r="L14" s="14">
        <f>B14^2+H14^2-K14^2</f>
        <v>0.2071313332999125</v>
      </c>
      <c r="M14" t="s">
        <v>31</v>
      </c>
      <c r="N14" s="5">
        <f t="shared" si="0"/>
        <v>0.2071313332999125</v>
      </c>
    </row>
    <row r="15" spans="1:14" ht="15">
      <c r="A15" t="s">
        <v>38</v>
      </c>
      <c r="B15">
        <v>80</v>
      </c>
      <c r="C15" s="5"/>
      <c r="D15" s="5">
        <f>D6</f>
        <v>920.2704397814532</v>
      </c>
      <c r="E15" s="5"/>
      <c r="F15" s="5"/>
      <c r="G15" s="5"/>
      <c r="H15" s="5"/>
      <c r="I15" s="5"/>
      <c r="J15" s="5"/>
      <c r="K15" s="5">
        <f>K6</f>
        <v>934.0657236760187</v>
      </c>
      <c r="L15" s="14">
        <f>D15^2+(2*B15)^2-K15^2</f>
        <v>18.906189144705422</v>
      </c>
      <c r="M15" t="s">
        <v>31</v>
      </c>
      <c r="N15" s="5">
        <f t="shared" si="0"/>
        <v>18.906189144705422</v>
      </c>
    </row>
    <row r="16" spans="1:14" ht="15">
      <c r="A16" t="s">
        <v>39</v>
      </c>
      <c r="B16">
        <v>80</v>
      </c>
      <c r="C16" s="5">
        <f>C6</f>
        <v>1061.5794532055547</v>
      </c>
      <c r="D16" s="5"/>
      <c r="E16" s="5"/>
      <c r="F16" s="5"/>
      <c r="G16" s="5"/>
      <c r="H16" s="5"/>
      <c r="I16" s="5">
        <f>I6</f>
        <v>1073.561585733143</v>
      </c>
      <c r="J16" s="5"/>
      <c r="K16" s="5"/>
      <c r="L16" s="14">
        <f>C16^2+(2*B16)^2-I16^2</f>
        <v>16.457106344169006</v>
      </c>
      <c r="M16" t="s">
        <v>31</v>
      </c>
      <c r="N16" s="5">
        <f t="shared" si="0"/>
        <v>16.457106344169006</v>
      </c>
    </row>
    <row r="17" spans="3:14" ht="15">
      <c r="C17" s="5"/>
      <c r="D17" s="5"/>
      <c r="E17" s="5"/>
      <c r="F17" s="5"/>
      <c r="G17" s="5"/>
      <c r="H17" s="5"/>
      <c r="I17" s="5"/>
      <c r="J17" s="5"/>
      <c r="K17" s="5"/>
      <c r="L17" s="5">
        <f>SUMSQ(L8:L16)</f>
        <v>399065.26004205435</v>
      </c>
      <c r="M17" t="s">
        <v>31</v>
      </c>
      <c r="N17" s="5">
        <f>SUMSQ(N8:N16)</f>
        <v>1522.7582999561143</v>
      </c>
    </row>
    <row r="18" spans="1:2" ht="15">
      <c r="A18" t="s">
        <v>10</v>
      </c>
      <c r="B18" t="s">
        <v>47</v>
      </c>
    </row>
    <row r="19" ht="15">
      <c r="B19" t="s">
        <v>48</v>
      </c>
    </row>
    <row r="20" ht="15">
      <c r="B20" t="s">
        <v>49</v>
      </c>
    </row>
    <row r="21" ht="15">
      <c r="B21" t="s">
        <v>50</v>
      </c>
    </row>
    <row r="22" ht="15">
      <c r="B22" t="s">
        <v>51</v>
      </c>
    </row>
    <row r="23" ht="15">
      <c r="B23" t="s">
        <v>52</v>
      </c>
    </row>
  </sheetData>
  <sheetProtection/>
  <mergeCells count="5">
    <mergeCell ref="C4:D4"/>
    <mergeCell ref="E4:F4"/>
    <mergeCell ref="G4:H4"/>
    <mergeCell ref="C3:K3"/>
    <mergeCell ref="B1:K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
    </sheetView>
  </sheetViews>
  <sheetFormatPr defaultColWidth="9.140625" defaultRowHeight="15"/>
  <cols>
    <col min="2" max="2" width="14.00390625" style="0" customWidth="1"/>
    <col min="3" max="3" width="8.421875" style="0" customWidth="1"/>
    <col min="4" max="4" width="8.140625" style="0" customWidth="1"/>
    <col min="5" max="5" width="7.00390625" style="0" customWidth="1"/>
    <col min="6" max="6" width="40.28125" style="0" customWidth="1"/>
    <col min="7" max="7" width="34.140625" style="0" customWidth="1"/>
    <col min="8" max="8" width="25.8515625" style="0" customWidth="1"/>
    <col min="9" max="9" width="27.00390625" style="0" customWidth="1"/>
  </cols>
  <sheetData>
    <row r="1" spans="1:9" ht="145.5" customHeight="1">
      <c r="A1" t="s">
        <v>0</v>
      </c>
      <c r="B1" s="19" t="s">
        <v>112</v>
      </c>
      <c r="C1" s="19"/>
      <c r="D1" s="19"/>
      <c r="E1" s="19"/>
      <c r="F1" s="11" t="s">
        <v>85</v>
      </c>
      <c r="G1" s="13" t="s">
        <v>86</v>
      </c>
      <c r="H1" s="6" t="s">
        <v>87</v>
      </c>
      <c r="I1" s="6" t="s">
        <v>88</v>
      </c>
    </row>
    <row r="2" spans="2:9" ht="18.75" customHeight="1">
      <c r="B2" s="9"/>
      <c r="C2" s="9"/>
      <c r="D2" s="9"/>
      <c r="E2" s="9"/>
      <c r="F2" s="11"/>
      <c r="G2" s="13"/>
      <c r="H2" s="6"/>
      <c r="I2" s="6"/>
    </row>
    <row r="3" spans="2:3" ht="15">
      <c r="B3" t="s">
        <v>89</v>
      </c>
      <c r="C3" s="2">
        <f>D5*E5</f>
        <v>9</v>
      </c>
    </row>
    <row r="4" spans="2:5" ht="15">
      <c r="B4" s="2"/>
      <c r="C4" s="2" t="s">
        <v>13</v>
      </c>
      <c r="D4" s="2" t="s">
        <v>14</v>
      </c>
      <c r="E4" s="2" t="s">
        <v>15</v>
      </c>
    </row>
    <row r="5" spans="2:5" ht="15">
      <c r="B5" s="2" t="s">
        <v>16</v>
      </c>
      <c r="C5" s="3">
        <v>6</v>
      </c>
      <c r="D5" s="3">
        <v>3</v>
      </c>
      <c r="E5" s="2">
        <f>C5-D5</f>
        <v>3</v>
      </c>
    </row>
    <row r="6" spans="2:5" ht="15">
      <c r="B6" s="2" t="s">
        <v>17</v>
      </c>
      <c r="C6" s="2">
        <f>C5-C3</f>
        <v>-3</v>
      </c>
      <c r="E6" s="2">
        <f>-C6</f>
        <v>3</v>
      </c>
    </row>
    <row r="7" spans="2:6" ht="15">
      <c r="B7" s="2"/>
      <c r="C7" s="2"/>
      <c r="D7" s="2"/>
      <c r="E7" s="2">
        <f>E5-E6</f>
        <v>0</v>
      </c>
      <c r="F7" t="s">
        <v>18</v>
      </c>
    </row>
    <row r="9" ht="15">
      <c r="A9" t="s">
        <v>10</v>
      </c>
    </row>
    <row r="10" ht="15">
      <c r="B10" t="s">
        <v>19</v>
      </c>
    </row>
  </sheetData>
  <sheetProtection/>
  <mergeCells count="1">
    <mergeCell ref="B1:E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50"/>
  <sheetViews>
    <sheetView zoomScalePageLayoutView="0" workbookViewId="0" topLeftCell="A1">
      <selection activeCell="A1" sqref="A1"/>
    </sheetView>
  </sheetViews>
  <sheetFormatPr defaultColWidth="9.140625" defaultRowHeight="15"/>
  <cols>
    <col min="1" max="1" width="150.00390625" style="0" bestFit="1" customWidth="1"/>
  </cols>
  <sheetData>
    <row r="1" ht="15">
      <c r="A1" t="s">
        <v>102</v>
      </c>
    </row>
    <row r="2" ht="15">
      <c r="A2" t="s">
        <v>108</v>
      </c>
    </row>
    <row r="3" ht="15">
      <c r="A3" t="s">
        <v>104</v>
      </c>
    </row>
    <row r="4" ht="15">
      <c r="A4" t="s">
        <v>105</v>
      </c>
    </row>
    <row r="6" ht="15">
      <c r="A6" s="16" t="s">
        <v>103</v>
      </c>
    </row>
    <row r="7" ht="15">
      <c r="A7" s="16" t="s">
        <v>95</v>
      </c>
    </row>
    <row r="8" ht="15">
      <c r="A8" s="16" t="s">
        <v>94</v>
      </c>
    </row>
    <row r="9" ht="15">
      <c r="A9" s="16" t="s">
        <v>96</v>
      </c>
    </row>
    <row r="10" ht="15">
      <c r="A10" s="16" t="s">
        <v>97</v>
      </c>
    </row>
    <row r="11" ht="15">
      <c r="A11" s="16" t="s">
        <v>98</v>
      </c>
    </row>
    <row r="12" ht="15">
      <c r="A12" s="16" t="s">
        <v>99</v>
      </c>
    </row>
    <row r="13" ht="15">
      <c r="A13" s="16" t="s">
        <v>100</v>
      </c>
    </row>
    <row r="14" ht="15">
      <c r="A14" s="16" t="s">
        <v>101</v>
      </c>
    </row>
    <row r="15" ht="15">
      <c r="A15" s="17" t="s">
        <v>116</v>
      </c>
    </row>
    <row r="16" ht="15">
      <c r="A16" s="17" t="s">
        <v>117</v>
      </c>
    </row>
    <row r="17" ht="15">
      <c r="A17" s="17" t="s">
        <v>118</v>
      </c>
    </row>
    <row r="18" ht="15">
      <c r="A18" s="17" t="s">
        <v>119</v>
      </c>
    </row>
    <row r="19" ht="15">
      <c r="A19" s="17" t="s">
        <v>120</v>
      </c>
    </row>
    <row r="20" ht="15">
      <c r="A20" s="17" t="s">
        <v>121</v>
      </c>
    </row>
    <row r="21" ht="15">
      <c r="A21" s="17" t="s">
        <v>122</v>
      </c>
    </row>
    <row r="22" ht="15">
      <c r="A22" s="17" t="s">
        <v>123</v>
      </c>
    </row>
    <row r="23" ht="15">
      <c r="A23" s="17" t="s">
        <v>124</v>
      </c>
    </row>
    <row r="24" ht="15">
      <c r="A24" s="17" t="s">
        <v>125</v>
      </c>
    </row>
    <row r="25" ht="15">
      <c r="A25" s="17" t="s">
        <v>126</v>
      </c>
    </row>
    <row r="26" ht="15">
      <c r="A26" s="17" t="s">
        <v>127</v>
      </c>
    </row>
    <row r="27" ht="15">
      <c r="A27" s="17" t="s">
        <v>128</v>
      </c>
    </row>
    <row r="28" ht="15">
      <c r="A28" s="17" t="s">
        <v>129</v>
      </c>
    </row>
    <row r="30" ht="15">
      <c r="A30" s="17" t="s">
        <v>144</v>
      </c>
    </row>
    <row r="31" ht="15">
      <c r="A31" s="17" t="s">
        <v>130</v>
      </c>
    </row>
    <row r="32" ht="15">
      <c r="A32" s="17" t="s">
        <v>94</v>
      </c>
    </row>
    <row r="33" ht="15">
      <c r="A33" s="17" t="s">
        <v>96</v>
      </c>
    </row>
    <row r="34" ht="15">
      <c r="A34" s="17" t="s">
        <v>131</v>
      </c>
    </row>
    <row r="35" ht="15">
      <c r="A35" s="17" t="s">
        <v>132</v>
      </c>
    </row>
    <row r="36" ht="15">
      <c r="A36" s="17" t="s">
        <v>133</v>
      </c>
    </row>
    <row r="37" ht="15">
      <c r="A37" s="17" t="s">
        <v>134</v>
      </c>
    </row>
    <row r="38" ht="15">
      <c r="A38" s="17" t="s">
        <v>135</v>
      </c>
    </row>
    <row r="39" ht="15">
      <c r="A39" s="17" t="s">
        <v>136</v>
      </c>
    </row>
    <row r="40" ht="15">
      <c r="A40" s="17" t="s">
        <v>137</v>
      </c>
    </row>
    <row r="41" ht="15">
      <c r="A41" s="17" t="s">
        <v>138</v>
      </c>
    </row>
    <row r="42" ht="15">
      <c r="A42" s="17" t="s">
        <v>139</v>
      </c>
    </row>
    <row r="43" ht="15">
      <c r="A43" s="17" t="s">
        <v>140</v>
      </c>
    </row>
    <row r="44" ht="15">
      <c r="A44" s="17" t="s">
        <v>141</v>
      </c>
    </row>
    <row r="45" ht="15">
      <c r="A45" s="17" t="s">
        <v>142</v>
      </c>
    </row>
    <row r="46" ht="15">
      <c r="A46" s="17" t="s">
        <v>143</v>
      </c>
    </row>
    <row r="47" s="17" customFormat="1" ht="15"/>
    <row r="48" ht="15">
      <c r="A48" s="17" t="s">
        <v>105</v>
      </c>
    </row>
    <row r="49" ht="15">
      <c r="A49" s="17" t="s">
        <v>107</v>
      </c>
    </row>
    <row r="50" ht="15">
      <c r="A50" s="18" t="s">
        <v>106</v>
      </c>
    </row>
  </sheetData>
  <sheetProtection/>
  <hyperlinks>
    <hyperlink ref="A50" r:id="rId1" display="http://miau.gau.hu/miau/185/occams_razor_finetuned.doc"/>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pl16</dc:creator>
  <cp:keywords/>
  <dc:description/>
  <cp:lastModifiedBy>pl16</cp:lastModifiedBy>
  <dcterms:created xsi:type="dcterms:W3CDTF">2015-11-04T19:26:30Z</dcterms:created>
  <dcterms:modified xsi:type="dcterms:W3CDTF">2015-12-22T12:29:17Z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