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likl\AppData\Local\Temp\scp44915\disk2\www\data\miau\214\"/>
    </mc:Choice>
  </mc:AlternateContent>
  <bookViews>
    <workbookView xWindow="0" yWindow="0" windowWidth="20490" windowHeight="7155"/>
  </bookViews>
  <sheets>
    <sheet name="info" sheetId="5" r:id="rId1"/>
    <sheet name="alternatives" sheetId="4" r:id="rId2"/>
    <sheet name="1" sheetId="1" r:id="rId3"/>
    <sheet name="2" sheetId="2" r:id="rId4"/>
    <sheet name="3" sheetId="3" r:id="rId5"/>
    <sheet name="alternatives (2)" sheetId="6" r:id="rId6"/>
  </sheets>
  <definedNames>
    <definedName name="solver_adj" localSheetId="2" hidden="1">'1'!$T$2:$Y$13</definedName>
    <definedName name="solver_adj" localSheetId="3" hidden="1">'2'!$T$2:$Y$13</definedName>
    <definedName name="solver_adj" localSheetId="4" hidden="1">'3'!$T$2:$Y$13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lhs1" localSheetId="2" hidden="1">'1'!$AB$2:$AG$12</definedName>
    <definedName name="solver_lhs1" localSheetId="3" hidden="1">'2'!$AB$2:$AG$12</definedName>
    <definedName name="solver_lhs1" localSheetId="4" hidden="1">'3'!$AB$2:$AG$12</definedName>
    <definedName name="solver_lhs2" localSheetId="2" hidden="1">'1'!$AR$14</definedName>
    <definedName name="solver_lhs2" localSheetId="3" hidden="1">'2'!$AR$14</definedName>
    <definedName name="solver_lhs2" localSheetId="4" hidden="1">'3'!$AR$14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2" hidden="1">2</definedName>
    <definedName name="solver_num" localSheetId="3" hidden="1">2</definedName>
    <definedName name="solver_num" localSheetId="4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2" hidden="1">'1'!$AR$15</definedName>
    <definedName name="solver_opt" localSheetId="3" hidden="1">'2'!$AR$15</definedName>
    <definedName name="solver_opt" localSheetId="4" hidden="1">'3'!$AR$15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el1" localSheetId="2" hidden="1">3</definedName>
    <definedName name="solver_rel1" localSheetId="3" hidden="1">3</definedName>
    <definedName name="solver_rel1" localSheetId="4" hidden="1">3</definedName>
    <definedName name="solver_rel2" localSheetId="2" hidden="1">2</definedName>
    <definedName name="solver_rel2" localSheetId="3" hidden="1">2</definedName>
    <definedName name="solver_rel2" localSheetId="4" hidden="1">2</definedName>
    <definedName name="solver_rhs1" localSheetId="2" hidden="1">0</definedName>
    <definedName name="solver_rhs1" localSheetId="3" hidden="1">0</definedName>
    <definedName name="solver_rhs1" localSheetId="4" hidden="1">0</definedName>
    <definedName name="solver_rhs2" localSheetId="2" hidden="1">0</definedName>
    <definedName name="solver_rhs2" localSheetId="3" hidden="1">0</definedName>
    <definedName name="solver_rhs2" localSheetId="4" hidden="1">0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2" hidden="1">3</definedName>
    <definedName name="solver_ver" localSheetId="3" hidden="1">3</definedName>
    <definedName name="solver_ver" localSheetId="4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6" l="1"/>
  <c r="W51" i="6"/>
  <c r="W52" i="6"/>
  <c r="W53" i="6"/>
  <c r="W54" i="6"/>
  <c r="W55" i="6"/>
  <c r="W56" i="6"/>
  <c r="W57" i="6"/>
  <c r="W58" i="6"/>
  <c r="W59" i="6"/>
  <c r="W60" i="6"/>
  <c r="W61" i="6"/>
  <c r="W50" i="6"/>
  <c r="V51" i="6"/>
  <c r="V52" i="6"/>
  <c r="V53" i="6"/>
  <c r="V54" i="6"/>
  <c r="V55" i="6"/>
  <c r="V56" i="6"/>
  <c r="V57" i="6"/>
  <c r="V58" i="6"/>
  <c r="V59" i="6"/>
  <c r="V60" i="6"/>
  <c r="V61" i="6"/>
  <c r="V50" i="6"/>
  <c r="U51" i="6"/>
  <c r="U52" i="6"/>
  <c r="U53" i="6"/>
  <c r="U54" i="6"/>
  <c r="U55" i="6"/>
  <c r="U56" i="6"/>
  <c r="U57" i="6"/>
  <c r="U58" i="6"/>
  <c r="U59" i="6"/>
  <c r="U60" i="6"/>
  <c r="U61" i="6"/>
  <c r="U50" i="6"/>
  <c r="W19" i="6"/>
  <c r="W18" i="6"/>
  <c r="W17" i="6"/>
  <c r="W16" i="6"/>
  <c r="W15" i="6"/>
  <c r="W14" i="6"/>
  <c r="W13" i="6"/>
  <c r="W12" i="6"/>
  <c r="W11" i="6"/>
  <c r="W10" i="6"/>
  <c r="W9" i="6"/>
  <c r="W8" i="6"/>
  <c r="V19" i="6"/>
  <c r="U19" i="6"/>
  <c r="T19" i="6"/>
  <c r="V18" i="6"/>
  <c r="U18" i="6"/>
  <c r="T18" i="6"/>
  <c r="V17" i="6"/>
  <c r="U17" i="6"/>
  <c r="T17" i="6"/>
  <c r="V16" i="6"/>
  <c r="U16" i="6"/>
  <c r="T16" i="6"/>
  <c r="V15" i="6"/>
  <c r="U15" i="6"/>
  <c r="T15" i="6"/>
  <c r="V14" i="6"/>
  <c r="U14" i="6"/>
  <c r="T14" i="6"/>
  <c r="V13" i="6"/>
  <c r="U13" i="6"/>
  <c r="T13" i="6"/>
  <c r="V12" i="6"/>
  <c r="U12" i="6"/>
  <c r="T12" i="6"/>
  <c r="V11" i="6"/>
  <c r="U11" i="6"/>
  <c r="T11" i="6"/>
  <c r="V10" i="6"/>
  <c r="U10" i="6"/>
  <c r="T10" i="6"/>
  <c r="V9" i="6"/>
  <c r="U9" i="6"/>
  <c r="T9" i="6"/>
  <c r="V8" i="6"/>
  <c r="U8" i="6"/>
  <c r="T8" i="6"/>
  <c r="K3" i="6"/>
  <c r="K4" i="6"/>
  <c r="K5" i="6"/>
  <c r="K6" i="6"/>
  <c r="K7" i="6"/>
  <c r="K8" i="6"/>
  <c r="K9" i="6"/>
  <c r="K10" i="6"/>
  <c r="K11" i="6"/>
  <c r="K12" i="6"/>
  <c r="K13" i="6"/>
  <c r="K14" i="6"/>
  <c r="K2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J5" i="6"/>
  <c r="I5" i="6"/>
  <c r="H5" i="6"/>
  <c r="J4" i="6"/>
  <c r="I4" i="6"/>
  <c r="H4" i="6"/>
  <c r="J3" i="6"/>
  <c r="I3" i="6"/>
  <c r="H3" i="6"/>
  <c r="J2" i="6"/>
  <c r="I2" i="6"/>
  <c r="H2" i="6"/>
  <c r="G14" i="6"/>
  <c r="G13" i="6"/>
  <c r="G12" i="6"/>
  <c r="G11" i="6"/>
  <c r="G10" i="6"/>
  <c r="G9" i="6"/>
  <c r="G8" i="6"/>
  <c r="G7" i="6"/>
  <c r="G6" i="6"/>
  <c r="G5" i="6"/>
  <c r="G4" i="6"/>
  <c r="G3" i="6"/>
  <c r="D16" i="6"/>
  <c r="C16" i="6"/>
  <c r="B16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3" i="6"/>
  <c r="C3" i="6"/>
  <c r="B3" i="6"/>
  <c r="C16" i="4"/>
  <c r="B16" i="4"/>
  <c r="D16" i="4"/>
  <c r="D4" i="4"/>
  <c r="D5" i="4"/>
  <c r="D6" i="4"/>
  <c r="D7" i="4"/>
  <c r="D8" i="4"/>
  <c r="D9" i="4"/>
  <c r="D10" i="4"/>
  <c r="D11" i="4"/>
  <c r="D12" i="4"/>
  <c r="D13" i="4"/>
  <c r="D14" i="4"/>
  <c r="D3" i="4"/>
  <c r="C14" i="4"/>
  <c r="C13" i="4"/>
  <c r="C12" i="4"/>
  <c r="C11" i="4"/>
  <c r="C10" i="4"/>
  <c r="C9" i="4"/>
  <c r="C8" i="4"/>
  <c r="C7" i="4"/>
  <c r="C6" i="4"/>
  <c r="C5" i="4"/>
  <c r="C4" i="4"/>
  <c r="C3" i="4"/>
  <c r="B14" i="4"/>
  <c r="B13" i="4"/>
  <c r="B12" i="4"/>
  <c r="B11" i="4"/>
  <c r="B10" i="4"/>
  <c r="B9" i="4"/>
  <c r="B8" i="4"/>
  <c r="B7" i="4"/>
  <c r="B6" i="4"/>
  <c r="B5" i="4"/>
  <c r="B4" i="4"/>
  <c r="B3" i="4"/>
  <c r="AP14" i="3"/>
  <c r="AP13" i="3"/>
  <c r="AI13" i="3"/>
  <c r="Q13" i="3"/>
  <c r="P13" i="3"/>
  <c r="AO13" i="3" s="1"/>
  <c r="O13" i="3"/>
  <c r="AN13" i="3" s="1"/>
  <c r="N13" i="3"/>
  <c r="AM13" i="3" s="1"/>
  <c r="M13" i="3"/>
  <c r="AL13" i="3" s="1"/>
  <c r="L13" i="3"/>
  <c r="AK13" i="3" s="1"/>
  <c r="K13" i="3"/>
  <c r="AJ13" i="3" s="1"/>
  <c r="J13" i="3"/>
  <c r="AP12" i="3"/>
  <c r="AN12" i="3"/>
  <c r="AM12" i="3"/>
  <c r="AJ12" i="3"/>
  <c r="AI12" i="3"/>
  <c r="AG12" i="3"/>
  <c r="AF12" i="3"/>
  <c r="AE12" i="3"/>
  <c r="AD12" i="3"/>
  <c r="AC12" i="3"/>
  <c r="AB12" i="3"/>
  <c r="Q12" i="3"/>
  <c r="P12" i="3"/>
  <c r="AO12" i="3" s="1"/>
  <c r="O12" i="3"/>
  <c r="N12" i="3"/>
  <c r="M12" i="3"/>
  <c r="AL12" i="3" s="1"/>
  <c r="L12" i="3"/>
  <c r="AK12" i="3" s="1"/>
  <c r="K12" i="3"/>
  <c r="J12" i="3"/>
  <c r="AP11" i="3"/>
  <c r="AN11" i="3"/>
  <c r="AM11" i="3"/>
  <c r="AJ11" i="3"/>
  <c r="AI11" i="3"/>
  <c r="AG11" i="3"/>
  <c r="AF11" i="3"/>
  <c r="AE11" i="3"/>
  <c r="AD11" i="3"/>
  <c r="AC11" i="3"/>
  <c r="AB11" i="3"/>
  <c r="Q11" i="3"/>
  <c r="P11" i="3"/>
  <c r="AO11" i="3" s="1"/>
  <c r="O11" i="3"/>
  <c r="N11" i="3"/>
  <c r="M11" i="3"/>
  <c r="AL11" i="3" s="1"/>
  <c r="L11" i="3"/>
  <c r="AK11" i="3" s="1"/>
  <c r="K11" i="3"/>
  <c r="J11" i="3"/>
  <c r="AP10" i="3"/>
  <c r="AN10" i="3"/>
  <c r="AM10" i="3"/>
  <c r="AJ10" i="3"/>
  <c r="AI10" i="3"/>
  <c r="AG10" i="3"/>
  <c r="AF10" i="3"/>
  <c r="AE10" i="3"/>
  <c r="AD10" i="3"/>
  <c r="AC10" i="3"/>
  <c r="AB10" i="3"/>
  <c r="Q10" i="3"/>
  <c r="P10" i="3"/>
  <c r="AO10" i="3" s="1"/>
  <c r="O10" i="3"/>
  <c r="N10" i="3"/>
  <c r="M10" i="3"/>
  <c r="AL10" i="3" s="1"/>
  <c r="L10" i="3"/>
  <c r="AK10" i="3" s="1"/>
  <c r="K10" i="3"/>
  <c r="J10" i="3"/>
  <c r="AP9" i="3"/>
  <c r="AN9" i="3"/>
  <c r="AM9" i="3"/>
  <c r="AJ9" i="3"/>
  <c r="AI9" i="3"/>
  <c r="AG9" i="3"/>
  <c r="AF9" i="3"/>
  <c r="AE9" i="3"/>
  <c r="AD9" i="3"/>
  <c r="AC9" i="3"/>
  <c r="AB9" i="3"/>
  <c r="Q9" i="3"/>
  <c r="P9" i="3"/>
  <c r="AO9" i="3" s="1"/>
  <c r="O9" i="3"/>
  <c r="N9" i="3"/>
  <c r="M9" i="3"/>
  <c r="AL9" i="3" s="1"/>
  <c r="L9" i="3"/>
  <c r="AK9" i="3" s="1"/>
  <c r="K9" i="3"/>
  <c r="J9" i="3"/>
  <c r="AP8" i="3"/>
  <c r="AN8" i="3"/>
  <c r="AM8" i="3"/>
  <c r="AJ8" i="3"/>
  <c r="AI8" i="3"/>
  <c r="AG8" i="3"/>
  <c r="AF8" i="3"/>
  <c r="AE8" i="3"/>
  <c r="AD8" i="3"/>
  <c r="AC8" i="3"/>
  <c r="AB8" i="3"/>
  <c r="Q8" i="3"/>
  <c r="P8" i="3"/>
  <c r="AO8" i="3" s="1"/>
  <c r="O8" i="3"/>
  <c r="N8" i="3"/>
  <c r="M8" i="3"/>
  <c r="AL8" i="3" s="1"/>
  <c r="L8" i="3"/>
  <c r="AK8" i="3" s="1"/>
  <c r="K8" i="3"/>
  <c r="J8" i="3"/>
  <c r="AP7" i="3"/>
  <c r="AN7" i="3"/>
  <c r="AM7" i="3"/>
  <c r="AJ7" i="3"/>
  <c r="AI7" i="3"/>
  <c r="AG7" i="3"/>
  <c r="AF7" i="3"/>
  <c r="AE7" i="3"/>
  <c r="AD7" i="3"/>
  <c r="AC7" i="3"/>
  <c r="AB7" i="3"/>
  <c r="Q7" i="3"/>
  <c r="P7" i="3"/>
  <c r="AO7" i="3" s="1"/>
  <c r="O7" i="3"/>
  <c r="N7" i="3"/>
  <c r="M7" i="3"/>
  <c r="AL7" i="3" s="1"/>
  <c r="L7" i="3"/>
  <c r="AK7" i="3" s="1"/>
  <c r="K7" i="3"/>
  <c r="J7" i="3"/>
  <c r="AP6" i="3"/>
  <c r="AN6" i="3"/>
  <c r="AM6" i="3"/>
  <c r="AJ6" i="3"/>
  <c r="AI6" i="3"/>
  <c r="AG6" i="3"/>
  <c r="AF6" i="3"/>
  <c r="AE6" i="3"/>
  <c r="AD6" i="3"/>
  <c r="AC6" i="3"/>
  <c r="AB6" i="3"/>
  <c r="Q6" i="3"/>
  <c r="P6" i="3"/>
  <c r="AO6" i="3" s="1"/>
  <c r="O6" i="3"/>
  <c r="N6" i="3"/>
  <c r="M6" i="3"/>
  <c r="AL6" i="3" s="1"/>
  <c r="L6" i="3"/>
  <c r="AK6" i="3" s="1"/>
  <c r="K6" i="3"/>
  <c r="J6" i="3"/>
  <c r="AP5" i="3"/>
  <c r="AN5" i="3"/>
  <c r="AM5" i="3"/>
  <c r="AJ5" i="3"/>
  <c r="AI5" i="3"/>
  <c r="AG5" i="3"/>
  <c r="AF5" i="3"/>
  <c r="AE5" i="3"/>
  <c r="AD5" i="3"/>
  <c r="AC5" i="3"/>
  <c r="AB5" i="3"/>
  <c r="Q5" i="3"/>
  <c r="P5" i="3"/>
  <c r="AO5" i="3" s="1"/>
  <c r="O5" i="3"/>
  <c r="N5" i="3"/>
  <c r="M5" i="3"/>
  <c r="AL5" i="3" s="1"/>
  <c r="L5" i="3"/>
  <c r="AK5" i="3" s="1"/>
  <c r="K5" i="3"/>
  <c r="J5" i="3"/>
  <c r="AP4" i="3"/>
  <c r="AN4" i="3"/>
  <c r="AM4" i="3"/>
  <c r="AJ4" i="3"/>
  <c r="AI4" i="3"/>
  <c r="AG4" i="3"/>
  <c r="AF4" i="3"/>
  <c r="AE4" i="3"/>
  <c r="AD4" i="3"/>
  <c r="AC4" i="3"/>
  <c r="AB4" i="3"/>
  <c r="Q4" i="3"/>
  <c r="P4" i="3"/>
  <c r="AO4" i="3" s="1"/>
  <c r="O4" i="3"/>
  <c r="N4" i="3"/>
  <c r="M4" i="3"/>
  <c r="AL4" i="3" s="1"/>
  <c r="L4" i="3"/>
  <c r="AK4" i="3" s="1"/>
  <c r="K4" i="3"/>
  <c r="J4" i="3"/>
  <c r="AP3" i="3"/>
  <c r="AN3" i="3"/>
  <c r="AM3" i="3"/>
  <c r="AJ3" i="3"/>
  <c r="AI3" i="3"/>
  <c r="AG3" i="3"/>
  <c r="AF3" i="3"/>
  <c r="AE3" i="3"/>
  <c r="AD3" i="3"/>
  <c r="AC3" i="3"/>
  <c r="AB3" i="3"/>
  <c r="Q3" i="3"/>
  <c r="P3" i="3"/>
  <c r="AO3" i="3" s="1"/>
  <c r="O3" i="3"/>
  <c r="N3" i="3"/>
  <c r="M3" i="3"/>
  <c r="AL3" i="3" s="1"/>
  <c r="L3" i="3"/>
  <c r="AK3" i="3" s="1"/>
  <c r="K3" i="3"/>
  <c r="J3" i="3"/>
  <c r="AP2" i="3"/>
  <c r="AN2" i="3"/>
  <c r="AM2" i="3"/>
  <c r="AJ2" i="3"/>
  <c r="AI2" i="3"/>
  <c r="AG2" i="3"/>
  <c r="AF2" i="3"/>
  <c r="AE2" i="3"/>
  <c r="AD2" i="3"/>
  <c r="AC2" i="3"/>
  <c r="AB2" i="3"/>
  <c r="Q2" i="3"/>
  <c r="P2" i="3"/>
  <c r="AO2" i="3" s="1"/>
  <c r="O2" i="3"/>
  <c r="N2" i="3"/>
  <c r="M2" i="3"/>
  <c r="AL2" i="3" s="1"/>
  <c r="L2" i="3"/>
  <c r="AK2" i="3" s="1"/>
  <c r="K2" i="3"/>
  <c r="J2" i="3"/>
  <c r="AP1" i="3"/>
  <c r="AO1" i="3"/>
  <c r="AN1" i="3"/>
  <c r="AM1" i="3"/>
  <c r="AL1" i="3"/>
  <c r="AK1" i="3"/>
  <c r="AJ1" i="3"/>
  <c r="Y1" i="3"/>
  <c r="AG1" i="3" s="1"/>
  <c r="V1" i="3"/>
  <c r="AD1" i="3" s="1"/>
  <c r="U1" i="3"/>
  <c r="AC1" i="3" s="1"/>
  <c r="Q1" i="3"/>
  <c r="P1" i="3"/>
  <c r="O1" i="3"/>
  <c r="X1" i="3" s="1"/>
  <c r="AF1" i="3" s="1"/>
  <c r="N1" i="3"/>
  <c r="W1" i="3" s="1"/>
  <c r="AE1" i="3" s="1"/>
  <c r="M1" i="3"/>
  <c r="L1" i="3"/>
  <c r="K1" i="3"/>
  <c r="T1" i="3" s="1"/>
  <c r="AB1" i="3" s="1"/>
  <c r="AP13" i="2"/>
  <c r="AI13" i="2"/>
  <c r="Q13" i="2"/>
  <c r="P13" i="2"/>
  <c r="AO13" i="2" s="1"/>
  <c r="O13" i="2"/>
  <c r="AN13" i="2" s="1"/>
  <c r="N13" i="2"/>
  <c r="AM13" i="2" s="1"/>
  <c r="M13" i="2"/>
  <c r="AL13" i="2" s="1"/>
  <c r="L13" i="2"/>
  <c r="AK13" i="2" s="1"/>
  <c r="K13" i="2"/>
  <c r="AJ13" i="2" s="1"/>
  <c r="J13" i="2"/>
  <c r="AP12" i="2"/>
  <c r="AM12" i="2"/>
  <c r="AL12" i="2"/>
  <c r="AI12" i="2"/>
  <c r="AG12" i="2"/>
  <c r="AF12" i="2"/>
  <c r="AE12" i="2"/>
  <c r="AD12" i="2"/>
  <c r="AC12" i="2"/>
  <c r="AB12" i="2"/>
  <c r="Q12" i="2"/>
  <c r="P12" i="2"/>
  <c r="AO12" i="2" s="1"/>
  <c r="O12" i="2"/>
  <c r="AN12" i="2" s="1"/>
  <c r="N12" i="2"/>
  <c r="M12" i="2"/>
  <c r="L12" i="2"/>
  <c r="AK12" i="2" s="1"/>
  <c r="K12" i="2"/>
  <c r="AJ12" i="2" s="1"/>
  <c r="J12" i="2"/>
  <c r="AP11" i="2"/>
  <c r="AM11" i="2"/>
  <c r="AL11" i="2"/>
  <c r="AI11" i="2"/>
  <c r="AG11" i="2"/>
  <c r="AF11" i="2"/>
  <c r="AE11" i="2"/>
  <c r="AD11" i="2"/>
  <c r="AC11" i="2"/>
  <c r="AB11" i="2"/>
  <c r="Q11" i="2"/>
  <c r="P11" i="2"/>
  <c r="AO11" i="2" s="1"/>
  <c r="O11" i="2"/>
  <c r="AN11" i="2" s="1"/>
  <c r="N11" i="2"/>
  <c r="M11" i="2"/>
  <c r="L11" i="2"/>
  <c r="AK11" i="2" s="1"/>
  <c r="K11" i="2"/>
  <c r="AJ11" i="2" s="1"/>
  <c r="J11" i="2"/>
  <c r="AP10" i="2"/>
  <c r="AM10" i="2"/>
  <c r="AL10" i="2"/>
  <c r="AI10" i="2"/>
  <c r="AG10" i="2"/>
  <c r="AF10" i="2"/>
  <c r="AE10" i="2"/>
  <c r="AD10" i="2"/>
  <c r="AC10" i="2"/>
  <c r="AB10" i="2"/>
  <c r="Q10" i="2"/>
  <c r="P10" i="2"/>
  <c r="AO10" i="2" s="1"/>
  <c r="O10" i="2"/>
  <c r="AN10" i="2" s="1"/>
  <c r="N10" i="2"/>
  <c r="M10" i="2"/>
  <c r="L10" i="2"/>
  <c r="AK10" i="2" s="1"/>
  <c r="K10" i="2"/>
  <c r="AJ10" i="2" s="1"/>
  <c r="J10" i="2"/>
  <c r="AP9" i="2"/>
  <c r="AM9" i="2"/>
  <c r="AL9" i="2"/>
  <c r="AI9" i="2"/>
  <c r="AG9" i="2"/>
  <c r="AF9" i="2"/>
  <c r="AE9" i="2"/>
  <c r="AD9" i="2"/>
  <c r="AC9" i="2"/>
  <c r="AB9" i="2"/>
  <c r="Q9" i="2"/>
  <c r="P9" i="2"/>
  <c r="AO9" i="2" s="1"/>
  <c r="O9" i="2"/>
  <c r="AN9" i="2" s="1"/>
  <c r="N9" i="2"/>
  <c r="M9" i="2"/>
  <c r="L9" i="2"/>
  <c r="AK9" i="2" s="1"/>
  <c r="K9" i="2"/>
  <c r="AJ9" i="2" s="1"/>
  <c r="J9" i="2"/>
  <c r="AP8" i="2"/>
  <c r="AM8" i="2"/>
  <c r="AL8" i="2"/>
  <c r="AI8" i="2"/>
  <c r="AG8" i="2"/>
  <c r="AF8" i="2"/>
  <c r="AE8" i="2"/>
  <c r="AD8" i="2"/>
  <c r="AC8" i="2"/>
  <c r="AB8" i="2"/>
  <c r="Q8" i="2"/>
  <c r="P8" i="2"/>
  <c r="AO8" i="2" s="1"/>
  <c r="O8" i="2"/>
  <c r="AN8" i="2" s="1"/>
  <c r="N8" i="2"/>
  <c r="M8" i="2"/>
  <c r="L8" i="2"/>
  <c r="AK8" i="2" s="1"/>
  <c r="K8" i="2"/>
  <c r="AJ8" i="2" s="1"/>
  <c r="J8" i="2"/>
  <c r="AP7" i="2"/>
  <c r="AM7" i="2"/>
  <c r="AL7" i="2"/>
  <c r="AI7" i="2"/>
  <c r="AG7" i="2"/>
  <c r="AF7" i="2"/>
  <c r="AE7" i="2"/>
  <c r="AD7" i="2"/>
  <c r="AC7" i="2"/>
  <c r="AB7" i="2"/>
  <c r="Q7" i="2"/>
  <c r="P7" i="2"/>
  <c r="AO7" i="2" s="1"/>
  <c r="O7" i="2"/>
  <c r="AN7" i="2" s="1"/>
  <c r="N7" i="2"/>
  <c r="M7" i="2"/>
  <c r="L7" i="2"/>
  <c r="AK7" i="2" s="1"/>
  <c r="K7" i="2"/>
  <c r="AJ7" i="2" s="1"/>
  <c r="J7" i="2"/>
  <c r="AP6" i="2"/>
  <c r="AM6" i="2"/>
  <c r="AL6" i="2"/>
  <c r="AI6" i="2"/>
  <c r="AG6" i="2"/>
  <c r="AF6" i="2"/>
  <c r="AE6" i="2"/>
  <c r="AD6" i="2"/>
  <c r="AC6" i="2"/>
  <c r="AB6" i="2"/>
  <c r="Q6" i="2"/>
  <c r="P6" i="2"/>
  <c r="AO6" i="2" s="1"/>
  <c r="O6" i="2"/>
  <c r="AN6" i="2" s="1"/>
  <c r="N6" i="2"/>
  <c r="M6" i="2"/>
  <c r="L6" i="2"/>
  <c r="AK6" i="2" s="1"/>
  <c r="K6" i="2"/>
  <c r="AJ6" i="2" s="1"/>
  <c r="J6" i="2"/>
  <c r="AP5" i="2"/>
  <c r="AM5" i="2"/>
  <c r="AL5" i="2"/>
  <c r="AI5" i="2"/>
  <c r="AG5" i="2"/>
  <c r="AF5" i="2"/>
  <c r="AE5" i="2"/>
  <c r="AD5" i="2"/>
  <c r="AC5" i="2"/>
  <c r="AB5" i="2"/>
  <c r="Q5" i="2"/>
  <c r="P5" i="2"/>
  <c r="AO5" i="2" s="1"/>
  <c r="O5" i="2"/>
  <c r="AN5" i="2" s="1"/>
  <c r="N5" i="2"/>
  <c r="M5" i="2"/>
  <c r="L5" i="2"/>
  <c r="AK5" i="2" s="1"/>
  <c r="K5" i="2"/>
  <c r="AJ5" i="2" s="1"/>
  <c r="J5" i="2"/>
  <c r="AP4" i="2"/>
  <c r="AM4" i="2"/>
  <c r="AL4" i="2"/>
  <c r="AI4" i="2"/>
  <c r="AG4" i="2"/>
  <c r="AF4" i="2"/>
  <c r="AE4" i="2"/>
  <c r="AD4" i="2"/>
  <c r="AC4" i="2"/>
  <c r="AB4" i="2"/>
  <c r="Q4" i="2"/>
  <c r="P4" i="2"/>
  <c r="AO4" i="2" s="1"/>
  <c r="O4" i="2"/>
  <c r="AN4" i="2" s="1"/>
  <c r="N4" i="2"/>
  <c r="M4" i="2"/>
  <c r="L4" i="2"/>
  <c r="AK4" i="2" s="1"/>
  <c r="K4" i="2"/>
  <c r="AJ4" i="2" s="1"/>
  <c r="J4" i="2"/>
  <c r="AP3" i="2"/>
  <c r="AM3" i="2"/>
  <c r="AL3" i="2"/>
  <c r="AI3" i="2"/>
  <c r="AG3" i="2"/>
  <c r="AF3" i="2"/>
  <c r="AE3" i="2"/>
  <c r="AD3" i="2"/>
  <c r="AC3" i="2"/>
  <c r="AB3" i="2"/>
  <c r="Q3" i="2"/>
  <c r="P3" i="2"/>
  <c r="AO3" i="2" s="1"/>
  <c r="O3" i="2"/>
  <c r="AN3" i="2" s="1"/>
  <c r="N3" i="2"/>
  <c r="M3" i="2"/>
  <c r="L3" i="2"/>
  <c r="AK3" i="2" s="1"/>
  <c r="K3" i="2"/>
  <c r="AJ3" i="2" s="1"/>
  <c r="J3" i="2"/>
  <c r="AP2" i="2"/>
  <c r="AM2" i="2"/>
  <c r="AL2" i="2"/>
  <c r="AI2" i="2"/>
  <c r="AG2" i="2"/>
  <c r="AF2" i="2"/>
  <c r="AE2" i="2"/>
  <c r="AD2" i="2"/>
  <c r="AC2" i="2"/>
  <c r="AB2" i="2"/>
  <c r="Q2" i="2"/>
  <c r="P2" i="2"/>
  <c r="AO2" i="2" s="1"/>
  <c r="O2" i="2"/>
  <c r="AN2" i="2" s="1"/>
  <c r="N2" i="2"/>
  <c r="M2" i="2"/>
  <c r="L2" i="2"/>
  <c r="AK2" i="2" s="1"/>
  <c r="K2" i="2"/>
  <c r="AJ2" i="2" s="1"/>
  <c r="J2" i="2"/>
  <c r="AP1" i="2"/>
  <c r="AO1" i="2"/>
  <c r="AN1" i="2"/>
  <c r="AM1" i="2"/>
  <c r="AL1" i="2"/>
  <c r="AK1" i="2"/>
  <c r="AJ1" i="2"/>
  <c r="AD1" i="2"/>
  <c r="Y1" i="2"/>
  <c r="AG1" i="2" s="1"/>
  <c r="X1" i="2"/>
  <c r="AF1" i="2" s="1"/>
  <c r="V1" i="2"/>
  <c r="U1" i="2"/>
  <c r="AC1" i="2" s="1"/>
  <c r="T1" i="2"/>
  <c r="AB1" i="2" s="1"/>
  <c r="Q1" i="2"/>
  <c r="P1" i="2"/>
  <c r="O1" i="2"/>
  <c r="N1" i="2"/>
  <c r="W1" i="2" s="1"/>
  <c r="AE1" i="2" s="1"/>
  <c r="M1" i="2"/>
  <c r="L1" i="2"/>
  <c r="K1" i="2"/>
  <c r="AP14" i="1"/>
  <c r="AG12" i="1"/>
  <c r="AF12" i="1"/>
  <c r="AE12" i="1"/>
  <c r="AD12" i="1"/>
  <c r="AC12" i="1"/>
  <c r="AB12" i="1"/>
  <c r="AG11" i="1"/>
  <c r="AF11" i="1"/>
  <c r="AE11" i="1"/>
  <c r="AD11" i="1"/>
  <c r="AC11" i="1"/>
  <c r="AB11" i="1"/>
  <c r="AG10" i="1"/>
  <c r="AF10" i="1"/>
  <c r="AE10" i="1"/>
  <c r="AD10" i="1"/>
  <c r="AC10" i="1"/>
  <c r="AB10" i="1"/>
  <c r="AG9" i="1"/>
  <c r="AF9" i="1"/>
  <c r="AE9" i="1"/>
  <c r="AD9" i="1"/>
  <c r="AC9" i="1"/>
  <c r="AB9" i="1"/>
  <c r="AG8" i="1"/>
  <c r="AF8" i="1"/>
  <c r="AE8" i="1"/>
  <c r="AD8" i="1"/>
  <c r="AC8" i="1"/>
  <c r="AB8" i="1"/>
  <c r="AG7" i="1"/>
  <c r="AF7" i="1"/>
  <c r="AE7" i="1"/>
  <c r="AD7" i="1"/>
  <c r="AC7" i="1"/>
  <c r="AB7" i="1"/>
  <c r="AG6" i="1"/>
  <c r="AF6" i="1"/>
  <c r="AE6" i="1"/>
  <c r="AD6" i="1"/>
  <c r="AC6" i="1"/>
  <c r="AB6" i="1"/>
  <c r="AG5" i="1"/>
  <c r="AF5" i="1"/>
  <c r="AE5" i="1"/>
  <c r="AD5" i="1"/>
  <c r="AC5" i="1"/>
  <c r="AB5" i="1"/>
  <c r="AG4" i="1"/>
  <c r="AF4" i="1"/>
  <c r="AE4" i="1"/>
  <c r="AD4" i="1"/>
  <c r="AC4" i="1"/>
  <c r="AB4" i="1"/>
  <c r="AG3" i="1"/>
  <c r="AF3" i="1"/>
  <c r="AE3" i="1"/>
  <c r="AD3" i="1"/>
  <c r="AC3" i="1"/>
  <c r="AB3" i="1"/>
  <c r="AG2" i="1"/>
  <c r="AF2" i="1"/>
  <c r="AE2" i="1"/>
  <c r="AD2" i="1"/>
  <c r="AC2" i="1"/>
  <c r="AB2" i="1"/>
  <c r="AG1" i="1"/>
  <c r="AF1" i="1"/>
  <c r="AE1" i="1"/>
  <c r="AD1" i="1"/>
  <c r="AC1" i="1"/>
  <c r="AB1" i="1"/>
  <c r="AP2" i="1"/>
  <c r="AP3" i="1"/>
  <c r="AP4" i="1"/>
  <c r="AP5" i="1"/>
  <c r="AP6" i="1"/>
  <c r="AP7" i="1"/>
  <c r="AP8" i="1"/>
  <c r="AP9" i="1"/>
  <c r="AP10" i="1"/>
  <c r="AP11" i="1"/>
  <c r="AP12" i="1"/>
  <c r="AP13" i="1"/>
  <c r="AO13" i="1"/>
  <c r="AN13" i="1"/>
  <c r="AM13" i="1"/>
  <c r="AL13" i="1"/>
  <c r="AK13" i="1"/>
  <c r="AJ13" i="1"/>
  <c r="AO12" i="1"/>
  <c r="AN12" i="1"/>
  <c r="AM12" i="1"/>
  <c r="AL12" i="1"/>
  <c r="AK12" i="1"/>
  <c r="AJ12" i="1"/>
  <c r="AO11" i="1"/>
  <c r="AN11" i="1"/>
  <c r="AM11" i="1"/>
  <c r="AL11" i="1"/>
  <c r="AK11" i="1"/>
  <c r="AJ11" i="1"/>
  <c r="AO10" i="1"/>
  <c r="AN10" i="1"/>
  <c r="AM10" i="1"/>
  <c r="AL10" i="1"/>
  <c r="AK10" i="1"/>
  <c r="AJ10" i="1"/>
  <c r="AO9" i="1"/>
  <c r="AN9" i="1"/>
  <c r="AM9" i="1"/>
  <c r="AL9" i="1"/>
  <c r="AK9" i="1"/>
  <c r="AJ9" i="1"/>
  <c r="AO8" i="1"/>
  <c r="AN8" i="1"/>
  <c r="AM8" i="1"/>
  <c r="AL8" i="1"/>
  <c r="AK8" i="1"/>
  <c r="AJ8" i="1"/>
  <c r="AO7" i="1"/>
  <c r="AN7" i="1"/>
  <c r="AM7" i="1"/>
  <c r="AL7" i="1"/>
  <c r="AK7" i="1"/>
  <c r="AJ7" i="1"/>
  <c r="AO6" i="1"/>
  <c r="AN6" i="1"/>
  <c r="AM6" i="1"/>
  <c r="AL6" i="1"/>
  <c r="AK6" i="1"/>
  <c r="AJ6" i="1"/>
  <c r="AO5" i="1"/>
  <c r="AN5" i="1"/>
  <c r="AM5" i="1"/>
  <c r="AL5" i="1"/>
  <c r="AK5" i="1"/>
  <c r="AJ5" i="1"/>
  <c r="AO4" i="1"/>
  <c r="AN4" i="1"/>
  <c r="AM4" i="1"/>
  <c r="AL4" i="1"/>
  <c r="AK4" i="1"/>
  <c r="AJ4" i="1"/>
  <c r="AO3" i="1"/>
  <c r="AN3" i="1"/>
  <c r="AM3" i="1"/>
  <c r="AL3" i="1"/>
  <c r="AK3" i="1"/>
  <c r="AJ3" i="1"/>
  <c r="AO2" i="1"/>
  <c r="AN2" i="1"/>
  <c r="AM2" i="1"/>
  <c r="AL2" i="1"/>
  <c r="AK2" i="1"/>
  <c r="AJ2" i="1"/>
  <c r="AP1" i="1"/>
  <c r="AO1" i="1"/>
  <c r="AN1" i="1"/>
  <c r="AM1" i="1"/>
  <c r="AL1" i="1"/>
  <c r="AK1" i="1"/>
  <c r="AJ1" i="1"/>
  <c r="AI13" i="1"/>
  <c r="AI12" i="1"/>
  <c r="AI11" i="1"/>
  <c r="AI10" i="1"/>
  <c r="AI9" i="1"/>
  <c r="AI8" i="1"/>
  <c r="AI7" i="1"/>
  <c r="AI6" i="1"/>
  <c r="AI5" i="1"/>
  <c r="AI4" i="1"/>
  <c r="AI3" i="1"/>
  <c r="AI2" i="1"/>
  <c r="Y1" i="1"/>
  <c r="X1" i="1"/>
  <c r="W1" i="1"/>
  <c r="V1" i="1"/>
  <c r="U1" i="1"/>
  <c r="T1" i="1"/>
  <c r="Q2" i="1"/>
  <c r="Q3" i="1"/>
  <c r="Q4" i="1"/>
  <c r="Q5" i="1"/>
  <c r="Q6" i="1"/>
  <c r="Q7" i="1"/>
  <c r="Q8" i="1"/>
  <c r="Q9" i="1"/>
  <c r="Q10" i="1"/>
  <c r="Q11" i="1"/>
  <c r="Q12" i="1"/>
  <c r="Q13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P3" i="1"/>
  <c r="O3" i="1"/>
  <c r="N3" i="1"/>
  <c r="M3" i="1"/>
  <c r="L3" i="1"/>
  <c r="K3" i="1"/>
  <c r="P2" i="1"/>
  <c r="O2" i="1"/>
  <c r="N2" i="1"/>
  <c r="M2" i="1"/>
  <c r="L2" i="1"/>
  <c r="K2" i="1"/>
  <c r="Q1" i="1"/>
  <c r="P1" i="1"/>
  <c r="O1" i="1"/>
  <c r="N1" i="1"/>
  <c r="M1" i="1"/>
  <c r="L1" i="1"/>
  <c r="K1" i="1"/>
  <c r="J13" i="1"/>
  <c r="J12" i="1"/>
  <c r="J11" i="1"/>
  <c r="J10" i="1"/>
  <c r="J9" i="1"/>
  <c r="J8" i="1"/>
  <c r="J7" i="1"/>
  <c r="J6" i="1"/>
  <c r="J5" i="1"/>
  <c r="J4" i="1"/>
  <c r="J3" i="1"/>
  <c r="J2" i="1"/>
  <c r="AQ3" i="3" l="1"/>
  <c r="AR3" i="3" s="1"/>
  <c r="AQ7" i="3"/>
  <c r="AR7" i="3" s="1"/>
  <c r="AQ11" i="3"/>
  <c r="AR11" i="3" s="1"/>
  <c r="AQ5" i="3"/>
  <c r="AR5" i="3" s="1"/>
  <c r="AQ9" i="3"/>
  <c r="AR9" i="3" s="1"/>
  <c r="AQ4" i="3"/>
  <c r="AR4" i="3" s="1"/>
  <c r="AQ8" i="3"/>
  <c r="AR8" i="3" s="1"/>
  <c r="AQ12" i="3"/>
  <c r="AR12" i="3" s="1"/>
  <c r="AQ2" i="3"/>
  <c r="AQ6" i="3"/>
  <c r="AR6" i="3" s="1"/>
  <c r="AQ10" i="3"/>
  <c r="AR10" i="3" s="1"/>
  <c r="AQ13" i="3"/>
  <c r="AR13" i="3" s="1"/>
  <c r="AQ2" i="2"/>
  <c r="AR2" i="2" s="1"/>
  <c r="AQ4" i="2"/>
  <c r="AR4" i="2" s="1"/>
  <c r="AQ6" i="2"/>
  <c r="AR6" i="2" s="1"/>
  <c r="AQ8" i="2"/>
  <c r="AR8" i="2" s="1"/>
  <c r="AQ10" i="2"/>
  <c r="AR10" i="2" s="1"/>
  <c r="AQ12" i="2"/>
  <c r="AR12" i="2" s="1"/>
  <c r="AQ3" i="2"/>
  <c r="AQ5" i="2"/>
  <c r="AR5" i="2" s="1"/>
  <c r="AQ7" i="2"/>
  <c r="AR7" i="2" s="1"/>
  <c r="AQ9" i="2"/>
  <c r="AR9" i="2" s="1"/>
  <c r="AQ11" i="2"/>
  <c r="AR11" i="2" s="1"/>
  <c r="AQ13" i="2"/>
  <c r="AR13" i="2" s="1"/>
  <c r="AP14" i="2"/>
  <c r="AQ12" i="1"/>
  <c r="AR12" i="1" s="1"/>
  <c r="AQ8" i="1"/>
  <c r="AR8" i="1" s="1"/>
  <c r="AQ4" i="1"/>
  <c r="AR4" i="1" s="1"/>
  <c r="AQ3" i="1"/>
  <c r="AR3" i="1" s="1"/>
  <c r="AQ7" i="1"/>
  <c r="AR7" i="1" s="1"/>
  <c r="AQ13" i="1"/>
  <c r="AR13" i="1" s="1"/>
  <c r="AQ2" i="1"/>
  <c r="AQ6" i="1"/>
  <c r="AR6" i="1" s="1"/>
  <c r="AQ10" i="1"/>
  <c r="AR10" i="1" s="1"/>
  <c r="AQ5" i="1"/>
  <c r="AR5" i="1" s="1"/>
  <c r="AQ9" i="1"/>
  <c r="AR9" i="1" s="1"/>
  <c r="AQ11" i="1"/>
  <c r="AR11" i="1" s="1"/>
  <c r="AQ14" i="3" l="1"/>
  <c r="AR14" i="3" s="1"/>
  <c r="AR2" i="3"/>
  <c r="AR15" i="3" s="1"/>
  <c r="AQ14" i="2"/>
  <c r="AR14" i="2" s="1"/>
  <c r="AR3" i="2"/>
  <c r="AR15" i="2" s="1"/>
  <c r="AR2" i="1"/>
  <c r="AR15" i="1" s="1"/>
  <c r="AQ14" i="1"/>
  <c r="AR14" i="1" s="1"/>
</calcChain>
</file>

<file path=xl/sharedStrings.xml><?xml version="1.0" encoding="utf-8"?>
<sst xmlns="http://schemas.openxmlformats.org/spreadsheetml/2006/main" count="409" uniqueCount="160">
  <si>
    <t>O1</t>
  </si>
  <si>
    <t>O2</t>
  </si>
  <si>
    <t>A1</t>
  </si>
  <si>
    <t>A2</t>
  </si>
  <si>
    <t>A3</t>
  </si>
  <si>
    <t>A4</t>
  </si>
  <si>
    <t>A5</t>
  </si>
  <si>
    <t>A6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</si>
  <si>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</si>
  <si>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</si>
  <si>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</si>
  <si>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</si>
  <si>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</si>
  <si>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</si>
  <si>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</si>
  <si>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</si>
  <si>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</si>
  <si>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</si>
  <si>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Y</t>
  </si>
  <si>
    <t>Becslés</t>
  </si>
  <si>
    <t>delta</t>
  </si>
  <si>
    <t>OAM raw</t>
  </si>
  <si>
    <t>OAM rank</t>
  </si>
  <si>
    <t>stairs</t>
  </si>
  <si>
    <t>annex</t>
  </si>
  <si>
    <t>error</t>
  </si>
  <si>
    <t>estimation</t>
  </si>
  <si>
    <t>S1-S2</t>
  </si>
  <si>
    <t>S11-S12</t>
  </si>
  <si>
    <t>m1</t>
  </si>
  <si>
    <t>m2</t>
  </si>
  <si>
    <t>m3</t>
  </si>
  <si>
    <t>problems</t>
  </si>
  <si>
    <t>conclusion</t>
  </si>
  <si>
    <t>minus</t>
  </si>
  <si>
    <t>neutral</t>
  </si>
  <si>
    <t>plus</t>
  </si>
  <si>
    <t>remark</t>
  </si>
  <si>
    <t>- 0 +</t>
  </si>
  <si>
    <t>sheets</t>
  </si>
  <si>
    <t>descriptions</t>
  </si>
  <si>
    <t>info</t>
  </si>
  <si>
    <t>hermeneutics about the other sheets</t>
  </si>
  <si>
    <t>alternatives</t>
  </si>
  <si>
    <t>alternative solution (initialization: empty stairs, 2 constraints)</t>
  </si>
  <si>
    <t>alternative solution (initialization: random stairs, 2 constraints)</t>
  </si>
  <si>
    <t>alternative solution (initialization: empty stairs, 1 constraint)</t>
  </si>
  <si>
    <t xml:space="preserve">Collection of differences between facts and estimations pro object in order to visualize, how robust is a conclusion, where the less error has more impact to derive plus/minus/neutral evaluations. Evaluation rule set (examples): IF each difference &gt; 0 then conclusion = PLUS; IF estimations with higher error levels have different sings (+/-) AND the model with the less error has a zero value, THEN conclusion = 0; etc. </t>
  </si>
  <si>
    <t>The rule set should be completed. In this case each object could be evaluated…</t>
  </si>
  <si>
    <t>Y0</t>
  </si>
  <si>
    <t>rank</t>
  </si>
  <si>
    <t>alternatives (2)</t>
  </si>
  <si>
    <t>Instead of declarative rule set: anti-discrmination modelling with COCO Y0</t>
  </si>
  <si>
    <t>Azonosító:</t>
  </si>
  <si>
    <t>Objektumok:</t>
  </si>
  <si>
    <t>Attribútumok:</t>
  </si>
  <si>
    <t>Lepcsők:</t>
  </si>
  <si>
    <t>Eltolás:</t>
  </si>
  <si>
    <t>Leírás:</t>
  </si>
  <si>
    <t>COCO Y0: 2543624</t>
  </si>
  <si>
    <t>Rangsor</t>
  </si>
  <si>
    <t>X(A1)</t>
  </si>
  <si>
    <t>X(A2)</t>
  </si>
  <si>
    <t>X(A3)</t>
  </si>
  <si>
    <t>Y(A4)</t>
  </si>
  <si>
    <t>Lépcsők(1)</t>
  </si>
  <si>
    <t>S1</t>
  </si>
  <si>
    <t>(79.7+13.9)/(2)=46.85</t>
  </si>
  <si>
    <t>(11+11)/(2)=10.95</t>
  </si>
  <si>
    <t>(11+106.6)/(2)=58.8</t>
  </si>
  <si>
    <t>S2</t>
  </si>
  <si>
    <t>(78.7+13)/(2)=45.85</t>
  </si>
  <si>
    <t>(10+10)/(2)=9.95</t>
  </si>
  <si>
    <t>(10+105.6)/(2)=57.8</t>
  </si>
  <si>
    <t>S3</t>
  </si>
  <si>
    <t>(77.7+12)/(2)=44.85</t>
  </si>
  <si>
    <t>(9+9)/(2)=8.95</t>
  </si>
  <si>
    <t>(9+104.6)/(2)=56.8</t>
  </si>
  <si>
    <t>S4</t>
  </si>
  <si>
    <t>(76.7+11)/(2)=43.85</t>
  </si>
  <si>
    <t>(8+8)/(2)=7.95</t>
  </si>
  <si>
    <t>(8+103.6)/(2)=55.8</t>
  </si>
  <si>
    <t>S5</t>
  </si>
  <si>
    <t>(75.7+10)/(2)=42.85</t>
  </si>
  <si>
    <t>(7+7)/(2)=6.95</t>
  </si>
  <si>
    <t>(7+102.6)/(2)=54.8</t>
  </si>
  <si>
    <t>S6</t>
  </si>
  <si>
    <t>(74.7+9)/(2)=41.85</t>
  </si>
  <si>
    <t>(6+6)/(2)=6</t>
  </si>
  <si>
    <t>(6+101.6)/(2)=53.8</t>
  </si>
  <si>
    <t>S7</t>
  </si>
  <si>
    <t>(73.7+8)/(2)=40.85</t>
  </si>
  <si>
    <t>(5+5)/(2)=5</t>
  </si>
  <si>
    <t>(5+100.6)/(2)=52.8</t>
  </si>
  <si>
    <t>S8</t>
  </si>
  <si>
    <t>(72.7+7)/(2)=39.85</t>
  </si>
  <si>
    <t>(4+4)/(2)=4</t>
  </si>
  <si>
    <t>(4+99.6)/(2)=51.8</t>
  </si>
  <si>
    <t>S9</t>
  </si>
  <si>
    <t>(71.7+6)/(2)=38.85</t>
  </si>
  <si>
    <t>(3+3)/(2)=3</t>
  </si>
  <si>
    <t>(3+98.6)/(2)=50.8</t>
  </si>
  <si>
    <t>S10</t>
  </si>
  <si>
    <t>(70.7+5)/(2)=37.85</t>
  </si>
  <si>
    <t>(2+2)/(2)=2</t>
  </si>
  <si>
    <t>(2+97.6)/(2)=49.8</t>
  </si>
  <si>
    <t>S11</t>
  </si>
  <si>
    <t>(69.7+4)/(2)=36.85</t>
  </si>
  <si>
    <t>(1+1)/(2)=1</t>
  </si>
  <si>
    <t>(1+96.6)/(2)=48.8</t>
  </si>
  <si>
    <t>S12</t>
  </si>
  <si>
    <t>(68.7+0)/(2)=34.35</t>
  </si>
  <si>
    <t>(0+0)/(2)=0</t>
  </si>
  <si>
    <t>(0+95.6)/(2)=47.8</t>
  </si>
  <si>
    <t>Lépcsők(2)</t>
  </si>
  <si>
    <t>COCO:Y0</t>
  </si>
  <si>
    <t>Tény+0</t>
  </si>
  <si>
    <t>Delta</t>
  </si>
  <si>
    <t>Delta/Tény</t>
  </si>
  <si>
    <t>S1 összeg:</t>
  </si>
  <si>
    <t>S12 összeg:</t>
  </si>
  <si>
    <t>Becslés összeg:</t>
  </si>
  <si>
    <t>Tény összeg:</t>
  </si>
  <si>
    <t>Tény-becslés eltérés:</t>
  </si>
  <si>
    <t>Tény négyzetösszeg:</t>
  </si>
  <si>
    <t>Becslés négyzetösszeg:</t>
  </si>
  <si>
    <t>Négyzetösszeg hiba:</t>
  </si>
  <si>
    <t>Open url</t>
  </si>
  <si>
    <r>
      <t>Maximális memória használat: </t>
    </r>
    <r>
      <rPr>
        <b/>
        <sz val="9"/>
        <color rgb="FF333333"/>
        <rFont val="Verdana"/>
        <family val="2"/>
        <charset val="238"/>
      </rPr>
      <t>1.37 Mb</t>
    </r>
  </si>
  <si>
    <r>
      <t>A futtatás időtartama: </t>
    </r>
    <r>
      <rPr>
        <b/>
        <sz val="9"/>
        <color rgb="FF333333"/>
        <rFont val="Verdana"/>
        <family val="2"/>
        <charset val="238"/>
      </rPr>
      <t>0.11 mp (0 p)</t>
    </r>
  </si>
  <si>
    <t>invers</t>
  </si>
  <si>
    <t>COCO Y0: 8183173</t>
  </si>
  <si>
    <t>(82.3+109.4)/(2)=95.85</t>
  </si>
  <si>
    <t>(11+11)/(2)=11.05</t>
  </si>
  <si>
    <t>(78.3+108.4)/(2)=93.35</t>
  </si>
  <si>
    <t>(10+10)/(2)=10.05</t>
  </si>
  <si>
    <t>(77.3+107.4)/(2)=92.35</t>
  </si>
  <si>
    <t>(9+9)/(2)=9.05</t>
  </si>
  <si>
    <t>(76.3+106.4)/(2)=91.35</t>
  </si>
  <si>
    <t>(8+8)/(2)=8.05</t>
  </si>
  <si>
    <t>(75.3+105.4)/(2)=90.35</t>
  </si>
  <si>
    <t>(7+7)/(2)=7.05</t>
  </si>
  <si>
    <t>(74.3+104.4)/(2)=89.35</t>
  </si>
  <si>
    <t>(73.3+103.4)/(2)=88.35</t>
  </si>
  <si>
    <t>(72.3+102.4)/(2)=87.35</t>
  </si>
  <si>
    <t>(71.3+101.4)/(2)=86.3</t>
  </si>
  <si>
    <t>(70.3+100.4)/(2)=85.3</t>
  </si>
  <si>
    <t>(69.3+99.4)/(2)=84.3</t>
  </si>
  <si>
    <t>(68.3+98.4)/(2)=83.3</t>
  </si>
  <si>
    <t>check</t>
  </si>
  <si>
    <t>average</t>
  </si>
  <si>
    <t>correlation</t>
  </si>
  <si>
    <t>The correlation between the assumed rule set and the antidiscriminative evaluation (substituting rule sets) = 0.98</t>
  </si>
  <si>
    <t>Titel</t>
  </si>
  <si>
    <t>Series</t>
  </si>
  <si>
    <t>Information without magic of words</t>
  </si>
  <si>
    <t>Autor</t>
  </si>
  <si>
    <t>Pitlik, László</t>
  </si>
  <si>
    <t>Year</t>
  </si>
  <si>
    <t>Alternative models in similarity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</si>
</sst>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E+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7"/>
      <color rgb="FFFFFFFF"/>
      <name val="Verdana"/>
      <family val="2"/>
      <charset val="238"/>
    </font>
    <font>
      <sz val="7"/>
      <color rgb="FF333333"/>
      <name val="Verdana"/>
      <family val="2"/>
      <charset val="238"/>
    </font>
    <font>
      <sz val="10"/>
      <color rgb="FF333333"/>
      <name val="Verdana"/>
      <family val="2"/>
      <charset val="238"/>
    </font>
    <font>
      <sz val="9"/>
      <color rgb="FF333333"/>
      <name val="Verdana"/>
      <family val="2"/>
      <charset val="238"/>
    </font>
    <font>
      <b/>
      <sz val="9"/>
      <color rgb="FF333333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2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64" fontId="0" fillId="0" borderId="0" xfId="0" applyNumberFormat="1"/>
    <xf numFmtId="1" fontId="0" fillId="2" borderId="0" xfId="0" applyNumberFormat="1" applyFill="1"/>
    <xf numFmtId="1" fontId="0" fillId="2" borderId="1" xfId="0" applyNumberFormat="1" applyFill="1" applyBorder="1"/>
    <xf numFmtId="0" fontId="1" fillId="0" borderId="0" xfId="0" applyFont="1"/>
    <xf numFmtId="1" fontId="1" fillId="0" borderId="0" xfId="0" applyNumberFormat="1" applyFont="1"/>
    <xf numFmtId="0" fontId="0" fillId="0" borderId="0" xfId="0" quotePrefix="1"/>
    <xf numFmtId="0" fontId="0" fillId="0" borderId="0" xfId="0" applyAlignment="1">
      <alignment wrapText="1"/>
    </xf>
    <xf numFmtId="0" fontId="0" fillId="2" borderId="0" xfId="0" applyFill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0" borderId="0" xfId="1"/>
    <xf numFmtId="0" fontId="8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15</xdr:col>
      <xdr:colOff>76200</xdr:colOff>
      <xdr:row>3</xdr:row>
      <xdr:rowOff>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0"/>
          <a:ext cx="1905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76</xdr:row>
      <xdr:rowOff>0</xdr:rowOff>
    </xdr:from>
    <xdr:to>
      <xdr:col>15</xdr:col>
      <xdr:colOff>76200</xdr:colOff>
      <xdr:row>79</xdr:row>
      <xdr:rowOff>0</xdr:rowOff>
    </xdr:to>
    <xdr:pic>
      <xdr:nvPicPr>
        <xdr:cNvPr id="3" name="Kép 2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7526000"/>
          <a:ext cx="1905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miau.gau.hu/myx-free/coco/test/818317320160609121146.html" TargetMode="External"/><Relationship Id="rId1" Type="http://schemas.openxmlformats.org/officeDocument/2006/relationships/hyperlink" Target="http://miau.gau.hu/myx-free/coco/test/25436242016060912105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10" sqref="A10:B13"/>
    </sheetView>
  </sheetViews>
  <sheetFormatPr defaultRowHeight="15" x14ac:dyDescent="0.25"/>
  <cols>
    <col min="1" max="1" width="14.5703125" bestFit="1" customWidth="1"/>
    <col min="2" max="2" width="107.5703125" customWidth="1"/>
    <col min="3" max="3" width="58.5703125" customWidth="1"/>
  </cols>
  <sheetData>
    <row r="1" spans="1:3" x14ac:dyDescent="0.25">
      <c r="A1" s="12" t="s">
        <v>39</v>
      </c>
      <c r="B1" s="12" t="s">
        <v>40</v>
      </c>
      <c r="C1" t="s">
        <v>37</v>
      </c>
    </row>
    <row r="2" spans="1:3" x14ac:dyDescent="0.25">
      <c r="A2" t="s">
        <v>41</v>
      </c>
      <c r="B2" t="s">
        <v>42</v>
      </c>
    </row>
    <row r="3" spans="1:3" ht="60" x14ac:dyDescent="0.25">
      <c r="A3" t="s">
        <v>43</v>
      </c>
      <c r="B3" s="11" t="s">
        <v>47</v>
      </c>
      <c r="C3" s="11" t="s">
        <v>48</v>
      </c>
    </row>
    <row r="4" spans="1:3" x14ac:dyDescent="0.25">
      <c r="A4">
        <v>1</v>
      </c>
      <c r="B4" t="s">
        <v>44</v>
      </c>
    </row>
    <row r="5" spans="1:3" x14ac:dyDescent="0.25">
      <c r="A5">
        <v>2</v>
      </c>
      <c r="B5" t="s">
        <v>45</v>
      </c>
    </row>
    <row r="6" spans="1:3" x14ac:dyDescent="0.25">
      <c r="A6">
        <v>3</v>
      </c>
      <c r="B6" t="s">
        <v>46</v>
      </c>
    </row>
    <row r="7" spans="1:3" ht="30" x14ac:dyDescent="0.25">
      <c r="A7" t="s">
        <v>51</v>
      </c>
      <c r="B7" t="s">
        <v>52</v>
      </c>
      <c r="C7" s="11" t="s">
        <v>152</v>
      </c>
    </row>
    <row r="10" spans="1:3" x14ac:dyDescent="0.25">
      <c r="A10" t="s">
        <v>153</v>
      </c>
      <c r="B10" s="11" t="s">
        <v>159</v>
      </c>
    </row>
    <row r="11" spans="1:3" x14ac:dyDescent="0.25">
      <c r="A11" t="s">
        <v>154</v>
      </c>
      <c r="B11" s="11" t="s">
        <v>155</v>
      </c>
    </row>
    <row r="12" spans="1:3" x14ac:dyDescent="0.25">
      <c r="A12" t="s">
        <v>156</v>
      </c>
      <c r="B12" s="11" t="s">
        <v>157</v>
      </c>
    </row>
    <row r="13" spans="1:3" x14ac:dyDescent="0.25">
      <c r="A13" t="s">
        <v>158</v>
      </c>
      <c r="B13" s="25">
        <v>2016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G13" sqref="G13"/>
    </sheetView>
  </sheetViews>
  <sheetFormatPr defaultRowHeight="15" x14ac:dyDescent="0.25"/>
  <cols>
    <col min="1" max="1" width="5.5703125" bestFit="1" customWidth="1"/>
    <col min="2" max="2" width="3.7109375" bestFit="1" customWidth="1"/>
    <col min="3" max="3" width="4" bestFit="1" customWidth="1"/>
    <col min="4" max="4" width="3.7109375" bestFit="1" customWidth="1"/>
    <col min="5" max="5" width="9.42578125" bestFit="1" customWidth="1"/>
    <col min="6" max="6" width="10.42578125" bestFit="1" customWidth="1"/>
  </cols>
  <sheetData>
    <row r="2" spans="1:7" x14ac:dyDescent="0.25">
      <c r="A2" t="s">
        <v>20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37</v>
      </c>
    </row>
    <row r="3" spans="1:7" x14ac:dyDescent="0.25">
      <c r="A3" t="s">
        <v>0</v>
      </c>
      <c r="B3" s="3">
        <f>'1'!AR2</f>
        <v>-1.5631800144035957</v>
      </c>
      <c r="C3" s="3">
        <f>'2'!AR2</f>
        <v>-5.0946825798381248</v>
      </c>
      <c r="D3" s="3">
        <f>'3'!AR2</f>
        <v>-2.4999455135950139</v>
      </c>
      <c r="E3">
        <v>0</v>
      </c>
      <c r="F3" t="s">
        <v>34</v>
      </c>
    </row>
    <row r="4" spans="1:7" x14ac:dyDescent="0.25">
      <c r="A4" t="s">
        <v>1</v>
      </c>
      <c r="B4" s="9">
        <f>'1'!AR3</f>
        <v>0.44881336172483088</v>
      </c>
      <c r="C4" s="3">
        <f>'2'!AR3</f>
        <v>3.5884939946978704</v>
      </c>
      <c r="D4" s="9">
        <f>'3'!AR3</f>
        <v>4.1251650529261497E-5</v>
      </c>
      <c r="E4">
        <v>0</v>
      </c>
      <c r="F4" s="8" t="s">
        <v>35</v>
      </c>
    </row>
    <row r="5" spans="1:7" x14ac:dyDescent="0.25">
      <c r="A5" t="s">
        <v>8</v>
      </c>
      <c r="B5" s="6">
        <f>'1'!AR4</f>
        <v>2.9222274004169684</v>
      </c>
      <c r="C5" s="6">
        <f>'2'!AR4</f>
        <v>-1.5733690176135156</v>
      </c>
      <c r="D5" s="9">
        <f>'3'!AR4</f>
        <v>4.3516869887127996E-5</v>
      </c>
      <c r="E5">
        <v>1</v>
      </c>
      <c r="F5" s="8" t="s">
        <v>35</v>
      </c>
      <c r="G5" s="10" t="s">
        <v>38</v>
      </c>
    </row>
    <row r="6" spans="1:7" x14ac:dyDescent="0.25">
      <c r="A6" t="s">
        <v>9</v>
      </c>
      <c r="B6" s="3">
        <f>'1'!AR5</f>
        <v>-3.0881541470301528</v>
      </c>
      <c r="C6" s="3">
        <f>'2'!AR5</f>
        <v>-5.4147411369330172</v>
      </c>
      <c r="D6" s="3">
        <f>'3'!AR5</f>
        <v>-2.5000372782522078</v>
      </c>
      <c r="E6">
        <v>0</v>
      </c>
      <c r="F6" t="s">
        <v>34</v>
      </c>
    </row>
    <row r="7" spans="1:7" x14ac:dyDescent="0.25">
      <c r="A7" t="s">
        <v>10</v>
      </c>
      <c r="B7" s="9">
        <f>'1'!AR6</f>
        <v>0.19466529289202583</v>
      </c>
      <c r="C7" s="3">
        <f>'2'!AR6</f>
        <v>1.5567101239979593</v>
      </c>
      <c r="D7" s="9">
        <f>'3'!AR6</f>
        <v>1.1733436964789234E-4</v>
      </c>
      <c r="E7">
        <v>0</v>
      </c>
      <c r="F7" s="8" t="s">
        <v>35</v>
      </c>
    </row>
    <row r="8" spans="1:7" x14ac:dyDescent="0.25">
      <c r="A8" t="s">
        <v>11</v>
      </c>
      <c r="B8" s="9">
        <f>'1'!AR7</f>
        <v>-0.39359751025232015</v>
      </c>
      <c r="C8" s="3">
        <f>'2'!AR7</f>
        <v>-0.83965960425825159</v>
      </c>
      <c r="D8" s="9">
        <f>'3'!AR7</f>
        <v>3.411604731695661E-5</v>
      </c>
      <c r="E8">
        <v>0</v>
      </c>
      <c r="F8" s="8" t="s">
        <v>35</v>
      </c>
    </row>
    <row r="9" spans="1:7" x14ac:dyDescent="0.25">
      <c r="A9" t="s">
        <v>12</v>
      </c>
      <c r="B9" s="6">
        <f>'1'!AR8</f>
        <v>-2.3531841851304307</v>
      </c>
      <c r="C9" s="6">
        <f>'2'!AR8</f>
        <v>2.3420746459876511</v>
      </c>
      <c r="D9" s="9">
        <f>'3'!AR8</f>
        <v>1.6201752004008085E-5</v>
      </c>
      <c r="E9">
        <v>1</v>
      </c>
      <c r="F9" s="8" t="s">
        <v>35</v>
      </c>
      <c r="G9" s="10" t="s">
        <v>38</v>
      </c>
    </row>
    <row r="10" spans="1:7" x14ac:dyDescent="0.25">
      <c r="A10" t="s">
        <v>13</v>
      </c>
      <c r="B10" s="3">
        <f>'1'!AR9</f>
        <v>-2.345010120397049</v>
      </c>
      <c r="C10" s="3">
        <f>'2'!AR9</f>
        <v>-3.7533795187283587</v>
      </c>
      <c r="D10" s="3">
        <f>'3'!AR9</f>
        <v>-2.4998713433267454</v>
      </c>
      <c r="E10">
        <v>0</v>
      </c>
      <c r="F10" t="s">
        <v>34</v>
      </c>
    </row>
    <row r="11" spans="1:7" x14ac:dyDescent="0.25">
      <c r="A11" t="s">
        <v>14</v>
      </c>
      <c r="B11" s="3">
        <f>'1'!AR10</f>
        <v>-3.2754116249162806</v>
      </c>
      <c r="C11" s="3">
        <f>'2'!AR10</f>
        <v>-2.4281732291575189</v>
      </c>
      <c r="D11" s="3">
        <f>'3'!AR10</f>
        <v>-2.4999582123767716</v>
      </c>
      <c r="E11">
        <v>0</v>
      </c>
      <c r="F11" t="s">
        <v>34</v>
      </c>
    </row>
    <row r="12" spans="1:7" x14ac:dyDescent="0.25">
      <c r="A12" t="s">
        <v>15</v>
      </c>
      <c r="B12" s="3">
        <f>'1'!AR11</f>
        <v>3.0814283571211263</v>
      </c>
      <c r="C12" s="3">
        <f>'2'!AR11</f>
        <v>4.0324837777348108</v>
      </c>
      <c r="D12" s="3">
        <f>'3'!AR11</f>
        <v>2.5001953459706669</v>
      </c>
      <c r="E12">
        <v>0</v>
      </c>
      <c r="F12" t="s">
        <v>36</v>
      </c>
    </row>
    <row r="13" spans="1:7" x14ac:dyDescent="0.25">
      <c r="A13" t="s">
        <v>16</v>
      </c>
      <c r="B13" s="9">
        <f>'1'!AR12</f>
        <v>4.7245883750837159</v>
      </c>
      <c r="C13" s="3">
        <f>'2'!AR12</f>
        <v>5.5718267708424563</v>
      </c>
      <c r="D13" s="9">
        <f>'3'!AR12</f>
        <v>3.1380551224913233E-4</v>
      </c>
      <c r="E13">
        <v>0</v>
      </c>
      <c r="F13" s="8" t="s">
        <v>36</v>
      </c>
    </row>
    <row r="14" spans="1:7" x14ac:dyDescent="0.25">
      <c r="A14" t="s">
        <v>17</v>
      </c>
      <c r="B14" s="3">
        <f>'1'!AR13</f>
        <v>1.6468158148695764</v>
      </c>
      <c r="C14" s="3">
        <f>'2'!AR13</f>
        <v>2.0124167732679012</v>
      </c>
      <c r="D14" s="3">
        <f>'3'!AR13</f>
        <v>2.4999923064786884</v>
      </c>
      <c r="E14">
        <v>0</v>
      </c>
      <c r="F14" t="s">
        <v>36</v>
      </c>
    </row>
    <row r="16" spans="1:7" x14ac:dyDescent="0.25">
      <c r="A16" t="s">
        <v>25</v>
      </c>
      <c r="B16" s="3">
        <f>'1'!AR15</f>
        <v>77.207695731694571</v>
      </c>
      <c r="C16" s="3">
        <f>'2'!AR15</f>
        <v>150.58156298713641</v>
      </c>
      <c r="D16" s="3">
        <f>'3'!AR15</f>
        <v>37.500000178139963</v>
      </c>
    </row>
  </sheetData>
  <conditionalFormatting sqref="B16:D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workbookViewId="0">
      <selection activeCell="T2" sqref="T2:Y13"/>
    </sheetView>
  </sheetViews>
  <sheetFormatPr defaultRowHeight="15" x14ac:dyDescent="0.25"/>
  <cols>
    <col min="1" max="1" width="9.140625" bestFit="1" customWidth="1"/>
    <col min="2" max="7" width="3.28515625" bestFit="1" customWidth="1"/>
    <col min="8" max="8" width="3" bestFit="1" customWidth="1"/>
    <col min="9" max="9" width="3.28515625" customWidth="1"/>
    <col min="10" max="10" width="9.7109375" bestFit="1" customWidth="1"/>
    <col min="11" max="16" width="3.28515625" bestFit="1" customWidth="1"/>
    <col min="17" max="17" width="3" bestFit="1" customWidth="1"/>
    <col min="18" max="18" width="3.28515625" customWidth="1"/>
    <col min="19" max="19" width="5.7109375" bestFit="1" customWidth="1"/>
    <col min="20" max="25" width="3.28515625" bestFit="1" customWidth="1"/>
    <col min="26" max="26" width="3.28515625" customWidth="1"/>
    <col min="27" max="27" width="7.7109375" bestFit="1" customWidth="1"/>
    <col min="28" max="33" width="3.28515625" bestFit="1" customWidth="1"/>
    <col min="34" max="34" width="3.42578125" customWidth="1"/>
    <col min="35" max="35" width="5.42578125" bestFit="1" customWidth="1"/>
    <col min="36" max="41" width="3.28515625" bestFit="1" customWidth="1"/>
    <col min="42" max="42" width="4" bestFit="1" customWidth="1"/>
    <col min="43" max="43" width="10.5703125" bestFit="1" customWidth="1"/>
    <col min="44" max="44" width="5.5703125" bestFit="1" customWidth="1"/>
  </cols>
  <sheetData>
    <row r="1" spans="1:46" x14ac:dyDescent="0.25">
      <c r="A1" t="s">
        <v>21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18</v>
      </c>
      <c r="J1" t="s">
        <v>22</v>
      </c>
      <c r="K1" t="str">
        <f t="shared" ref="K1:Q13" si="0">B1</f>
        <v>A1</v>
      </c>
      <c r="L1" t="str">
        <f t="shared" si="0"/>
        <v>A2</v>
      </c>
      <c r="M1" t="str">
        <f t="shared" si="0"/>
        <v>A3</v>
      </c>
      <c r="N1" t="str">
        <f t="shared" si="0"/>
        <v>A4</v>
      </c>
      <c r="O1" t="str">
        <f t="shared" si="0"/>
        <v>A5</v>
      </c>
      <c r="P1" t="str">
        <f t="shared" si="0"/>
        <v>A6</v>
      </c>
      <c r="Q1" t="str">
        <f t="shared" si="0"/>
        <v>Y</v>
      </c>
      <c r="S1" t="s">
        <v>23</v>
      </c>
      <c r="T1" t="str">
        <f>K1</f>
        <v>A1</v>
      </c>
      <c r="U1" t="str">
        <f t="shared" ref="U1:Y1" si="1">L1</f>
        <v>A2</v>
      </c>
      <c r="V1" t="str">
        <f t="shared" si="1"/>
        <v>A3</v>
      </c>
      <c r="W1" t="str">
        <f t="shared" si="1"/>
        <v>A4</v>
      </c>
      <c r="X1" t="str">
        <f t="shared" si="1"/>
        <v>A5</v>
      </c>
      <c r="Y1" t="str">
        <f t="shared" si="1"/>
        <v>A6</v>
      </c>
      <c r="AA1" t="s">
        <v>24</v>
      </c>
      <c r="AB1" t="str">
        <f>T1</f>
        <v>A1</v>
      </c>
      <c r="AC1" t="str">
        <f t="shared" ref="AC1:AE1" si="2">U1</f>
        <v>A2</v>
      </c>
      <c r="AD1" t="str">
        <f t="shared" si="2"/>
        <v>A3</v>
      </c>
      <c r="AE1" t="str">
        <f t="shared" si="2"/>
        <v>A4</v>
      </c>
      <c r="AF1" t="str">
        <f t="shared" ref="AF1" si="3">X1</f>
        <v>A5</v>
      </c>
      <c r="AG1" t="str">
        <f t="shared" ref="AG1" si="4">Y1</f>
        <v>A6</v>
      </c>
      <c r="AI1" t="s">
        <v>25</v>
      </c>
      <c r="AJ1" t="str">
        <f t="shared" ref="AJ1:AP13" si="5">B1</f>
        <v>A1</v>
      </c>
      <c r="AK1" t="str">
        <f t="shared" si="5"/>
        <v>A2</v>
      </c>
      <c r="AL1" t="str">
        <f t="shared" si="5"/>
        <v>A3</v>
      </c>
      <c r="AM1" t="str">
        <f t="shared" si="5"/>
        <v>A4</v>
      </c>
      <c r="AN1" t="str">
        <f t="shared" si="5"/>
        <v>A5</v>
      </c>
      <c r="AO1" t="str">
        <f t="shared" si="5"/>
        <v>A6</v>
      </c>
      <c r="AP1" t="str">
        <f t="shared" si="5"/>
        <v>Y</v>
      </c>
      <c r="AQ1" t="s">
        <v>26</v>
      </c>
      <c r="AR1" t="s">
        <v>20</v>
      </c>
    </row>
    <row r="2" spans="1:46" x14ac:dyDescent="0.25">
      <c r="A2" t="s">
        <v>0</v>
      </c>
      <c r="B2">
        <v>67</v>
      </c>
      <c r="C2">
        <v>60</v>
      </c>
      <c r="D2">
        <v>85</v>
      </c>
      <c r="E2">
        <v>13</v>
      </c>
      <c r="F2">
        <v>28</v>
      </c>
      <c r="G2">
        <v>57</v>
      </c>
      <c r="H2">
        <v>11</v>
      </c>
      <c r="J2" t="str">
        <f>A2</f>
        <v>O1</v>
      </c>
      <c r="K2">
        <f>RANK(B2,B$2:B$13,0)</f>
        <v>9</v>
      </c>
      <c r="L2">
        <f t="shared" ref="L2:L13" si="6">RANK(C2,C$2:C$13,0)</f>
        <v>8</v>
      </c>
      <c r="M2">
        <f t="shared" ref="M2:M13" si="7">RANK(D2,D$2:D$13,0)</f>
        <v>2</v>
      </c>
      <c r="N2">
        <f t="shared" ref="N2:N13" si="8">RANK(E2,E$2:E$13,0)</f>
        <v>12</v>
      </c>
      <c r="O2">
        <f t="shared" ref="O2:O13" si="9">RANK(F2,F$2:F$13,0)</f>
        <v>10</v>
      </c>
      <c r="P2">
        <f t="shared" ref="P2:P13" si="10">RANK(G2,G$2:G$13,0)</f>
        <v>6</v>
      </c>
      <c r="Q2">
        <f t="shared" si="0"/>
        <v>11</v>
      </c>
      <c r="S2">
        <v>1</v>
      </c>
      <c r="T2" s="7">
        <v>28.275411585547399</v>
      </c>
      <c r="U2" s="7">
        <v>14.51459258517944</v>
      </c>
      <c r="V2" s="7">
        <v>43.529923121560572</v>
      </c>
      <c r="W2" s="7">
        <v>20.812742522113869</v>
      </c>
      <c r="X2" s="7">
        <v>38.830417495848728</v>
      </c>
      <c r="Y2" s="7">
        <v>23.666733232951387</v>
      </c>
      <c r="Z2" s="1"/>
      <c r="AA2" s="1" t="s">
        <v>27</v>
      </c>
      <c r="AB2" s="4">
        <f>T2-T3</f>
        <v>0</v>
      </c>
      <c r="AC2" s="4">
        <f t="shared" ref="AC2:AC12" si="11">U2-U3</f>
        <v>0</v>
      </c>
      <c r="AD2" s="4">
        <f t="shared" ref="AD2:AD12" si="12">V2-V3</f>
        <v>30.966743107156979</v>
      </c>
      <c r="AE2" s="4">
        <f t="shared" ref="AE2:AE12" si="13">W2-W3</f>
        <v>0</v>
      </c>
      <c r="AF2" s="4">
        <f t="shared" ref="AF2:AF12" si="14">X2-X3</f>
        <v>0</v>
      </c>
      <c r="AG2" s="4">
        <f t="shared" ref="AG2:AG12" si="15">Y2-Y3</f>
        <v>23.666733232951387</v>
      </c>
      <c r="AI2" t="str">
        <f>A2</f>
        <v>O1</v>
      </c>
      <c r="AJ2" s="3">
        <f>VLOOKUP(K2,$S$2:$Y$13,T$14,0)</f>
        <v>1.457167719820518E-15</v>
      </c>
      <c r="AK2" s="3">
        <f t="shared" ref="AK2:AK13" si="16">VLOOKUP(L2,$S$2:$Y$13,U$14,0)</f>
        <v>0</v>
      </c>
      <c r="AL2" s="3">
        <f t="shared" ref="AL2:AL13" si="17">VLOOKUP(M2,$S$2:$Y$13,V$14,0)</f>
        <v>12.563180014403594</v>
      </c>
      <c r="AM2" s="3">
        <f t="shared" ref="AM2:AM13" si="18">VLOOKUP(N2,$S$2:$Y$13,W$14,0)</f>
        <v>0</v>
      </c>
      <c r="AN2" s="3">
        <f t="shared" ref="AN2:AN13" si="19">VLOOKUP(O2,$S$2:$Y$13,X$14,0)</f>
        <v>0</v>
      </c>
      <c r="AO2" s="3">
        <f t="shared" ref="AO2:AO13" si="20">VLOOKUP(P2,$S$2:$Y$13,Y$14,0)</f>
        <v>0</v>
      </c>
      <c r="AP2" s="3">
        <f t="shared" si="5"/>
        <v>11</v>
      </c>
      <c r="AQ2" s="3">
        <f>SUM(AJ2:AO2)</f>
        <v>12.563180014403596</v>
      </c>
      <c r="AR2" s="3">
        <f>AP2-AQ2</f>
        <v>-1.5631800144035957</v>
      </c>
      <c r="AS2" s="5"/>
      <c r="AT2" s="5"/>
    </row>
    <row r="3" spans="1:46" x14ac:dyDescent="0.25">
      <c r="A3" t="s">
        <v>1</v>
      </c>
      <c r="B3">
        <v>69</v>
      </c>
      <c r="C3">
        <v>99</v>
      </c>
      <c r="D3">
        <v>50</v>
      </c>
      <c r="E3">
        <v>95</v>
      </c>
      <c r="F3">
        <v>43</v>
      </c>
      <c r="G3">
        <v>83</v>
      </c>
      <c r="H3">
        <v>81</v>
      </c>
      <c r="J3" t="str">
        <f t="shared" ref="J3:J13" si="21">A3</f>
        <v>O2</v>
      </c>
      <c r="K3">
        <f t="shared" ref="K3:K13" si="22">RANK(B3,B$2:B$13,0)</f>
        <v>8</v>
      </c>
      <c r="L3">
        <f t="shared" si="6"/>
        <v>1</v>
      </c>
      <c r="M3">
        <f t="shared" si="7"/>
        <v>7</v>
      </c>
      <c r="N3">
        <f t="shared" si="8"/>
        <v>2</v>
      </c>
      <c r="O3">
        <f t="shared" si="9"/>
        <v>9</v>
      </c>
      <c r="P3">
        <f t="shared" si="10"/>
        <v>1</v>
      </c>
      <c r="Q3">
        <f t="shared" si="0"/>
        <v>81</v>
      </c>
      <c r="S3">
        <v>2</v>
      </c>
      <c r="T3" s="7">
        <v>28.275411585547399</v>
      </c>
      <c r="U3" s="7">
        <v>14.51459258517944</v>
      </c>
      <c r="V3" s="7">
        <v>12.563180014403594</v>
      </c>
      <c r="W3" s="7">
        <v>20.812742522113862</v>
      </c>
      <c r="X3" s="7">
        <v>38.830417495848728</v>
      </c>
      <c r="Y3" s="7">
        <v>0</v>
      </c>
      <c r="Z3" s="1"/>
      <c r="AA3" s="1"/>
      <c r="AB3" s="4">
        <f t="shared" ref="AB3:AB12" si="23">T3-T4</f>
        <v>0</v>
      </c>
      <c r="AC3" s="4">
        <f t="shared" si="11"/>
        <v>0</v>
      </c>
      <c r="AD3" s="4">
        <f t="shared" si="12"/>
        <v>0</v>
      </c>
      <c r="AE3" s="4">
        <f t="shared" si="13"/>
        <v>0</v>
      </c>
      <c r="AF3" s="4">
        <f t="shared" si="14"/>
        <v>0</v>
      </c>
      <c r="AG3" s="4">
        <f t="shared" si="15"/>
        <v>0</v>
      </c>
      <c r="AI3" t="str">
        <f t="shared" ref="AI3:AI13" si="24">A3</f>
        <v>O2</v>
      </c>
      <c r="AJ3" s="3">
        <f t="shared" ref="AJ3:AJ13" si="25">VLOOKUP(K3,$S$2:$Y$13,T$14,0)</f>
        <v>21.557118258661593</v>
      </c>
      <c r="AK3" s="3">
        <f t="shared" si="16"/>
        <v>14.51459258517944</v>
      </c>
      <c r="AL3" s="3">
        <f t="shared" si="17"/>
        <v>3.9368883264501164E-8</v>
      </c>
      <c r="AM3" s="3">
        <f t="shared" si="18"/>
        <v>20.812742522113862</v>
      </c>
      <c r="AN3" s="3">
        <f t="shared" si="19"/>
        <v>0</v>
      </c>
      <c r="AO3" s="3">
        <f t="shared" si="20"/>
        <v>23.666733232951387</v>
      </c>
      <c r="AP3" s="3">
        <f t="shared" si="5"/>
        <v>81</v>
      </c>
      <c r="AQ3" s="3">
        <f t="shared" ref="AQ3:AQ13" si="26">SUM(AJ3:AO3)</f>
        <v>80.551186638275169</v>
      </c>
      <c r="AR3" s="3">
        <f t="shared" ref="AR3:AR13" si="27">AP3-AQ3</f>
        <v>0.44881336172483088</v>
      </c>
      <c r="AS3" s="5"/>
      <c r="AT3" s="5"/>
    </row>
    <row r="4" spans="1:46" x14ac:dyDescent="0.25">
      <c r="A4" t="s">
        <v>8</v>
      </c>
      <c r="B4">
        <v>63</v>
      </c>
      <c r="C4">
        <v>87</v>
      </c>
      <c r="D4">
        <v>51</v>
      </c>
      <c r="E4">
        <v>47</v>
      </c>
      <c r="F4">
        <v>82</v>
      </c>
      <c r="G4">
        <v>20</v>
      </c>
      <c r="H4">
        <v>30</v>
      </c>
      <c r="J4" t="str">
        <f t="shared" si="21"/>
        <v>O3</v>
      </c>
      <c r="K4">
        <f t="shared" si="22"/>
        <v>10</v>
      </c>
      <c r="L4">
        <f t="shared" si="6"/>
        <v>3</v>
      </c>
      <c r="M4">
        <f t="shared" si="7"/>
        <v>6</v>
      </c>
      <c r="N4">
        <f t="shared" si="8"/>
        <v>8</v>
      </c>
      <c r="O4">
        <f t="shared" si="9"/>
        <v>4</v>
      </c>
      <c r="P4">
        <f t="shared" si="10"/>
        <v>11</v>
      </c>
      <c r="Q4">
        <f t="shared" si="0"/>
        <v>30</v>
      </c>
      <c r="S4">
        <v>3</v>
      </c>
      <c r="T4" s="7">
        <v>28.275411585547399</v>
      </c>
      <c r="U4" s="7">
        <v>14.51459258517944</v>
      </c>
      <c r="V4" s="7">
        <v>12.563180014403594</v>
      </c>
      <c r="W4" s="7">
        <v>20.812742522113851</v>
      </c>
      <c r="X4" s="7">
        <v>38.830417495848749</v>
      </c>
      <c r="Y4" s="7">
        <v>0</v>
      </c>
      <c r="Z4" s="1"/>
      <c r="AA4" s="1"/>
      <c r="AB4" s="4">
        <f t="shared" si="23"/>
        <v>0</v>
      </c>
      <c r="AC4" s="4">
        <f t="shared" si="11"/>
        <v>0</v>
      </c>
      <c r="AD4" s="4">
        <f t="shared" si="12"/>
        <v>0</v>
      </c>
      <c r="AE4" s="4">
        <f t="shared" si="13"/>
        <v>20.812742522113847</v>
      </c>
      <c r="AF4" s="4">
        <f t="shared" si="14"/>
        <v>38.830417495848749</v>
      </c>
      <c r="AG4" s="4">
        <f t="shared" si="15"/>
        <v>0</v>
      </c>
      <c r="AI4" t="str">
        <f t="shared" si="24"/>
        <v>O3</v>
      </c>
      <c r="AJ4" s="3">
        <f t="shared" si="25"/>
        <v>1.457167719820518E-15</v>
      </c>
      <c r="AK4" s="3">
        <f t="shared" si="16"/>
        <v>14.51459258517944</v>
      </c>
      <c r="AL4" s="3">
        <f t="shared" si="17"/>
        <v>12.563180014403589</v>
      </c>
      <c r="AM4" s="3">
        <f t="shared" si="18"/>
        <v>0</v>
      </c>
      <c r="AN4" s="3">
        <f t="shared" si="19"/>
        <v>0</v>
      </c>
      <c r="AO4" s="3">
        <f t="shared" si="20"/>
        <v>3.5457747848965937E-15</v>
      </c>
      <c r="AP4" s="3">
        <f t="shared" si="5"/>
        <v>30</v>
      </c>
      <c r="AQ4" s="3">
        <f t="shared" si="26"/>
        <v>27.077772599583032</v>
      </c>
      <c r="AR4" s="3">
        <f t="shared" si="27"/>
        <v>2.9222274004169684</v>
      </c>
      <c r="AS4" s="5"/>
      <c r="AT4" s="5"/>
    </row>
    <row r="5" spans="1:46" x14ac:dyDescent="0.25">
      <c r="A5" t="s">
        <v>9</v>
      </c>
      <c r="B5">
        <v>94</v>
      </c>
      <c r="C5">
        <v>53</v>
      </c>
      <c r="D5">
        <v>21</v>
      </c>
      <c r="E5">
        <v>97</v>
      </c>
      <c r="F5">
        <v>59</v>
      </c>
      <c r="G5">
        <v>57</v>
      </c>
      <c r="H5">
        <v>46</v>
      </c>
      <c r="J5" t="str">
        <f t="shared" si="21"/>
        <v>O4</v>
      </c>
      <c r="K5">
        <f t="shared" si="22"/>
        <v>1</v>
      </c>
      <c r="L5">
        <f t="shared" si="6"/>
        <v>10</v>
      </c>
      <c r="M5">
        <f t="shared" si="7"/>
        <v>10</v>
      </c>
      <c r="N5">
        <f t="shared" si="8"/>
        <v>1</v>
      </c>
      <c r="O5">
        <f t="shared" si="9"/>
        <v>7</v>
      </c>
      <c r="P5">
        <f t="shared" si="10"/>
        <v>6</v>
      </c>
      <c r="Q5">
        <f t="shared" si="0"/>
        <v>46</v>
      </c>
      <c r="S5">
        <v>4</v>
      </c>
      <c r="T5" s="7">
        <v>28.275411585547399</v>
      </c>
      <c r="U5" s="7">
        <v>14.51459258517944</v>
      </c>
      <c r="V5" s="7">
        <v>12.563180014403594</v>
      </c>
      <c r="W5" s="7">
        <v>1.7902346272080649E-15</v>
      </c>
      <c r="X5" s="7">
        <v>0</v>
      </c>
      <c r="Y5" s="7">
        <v>0</v>
      </c>
      <c r="Z5" s="1"/>
      <c r="AA5" s="1"/>
      <c r="AB5" s="4">
        <f t="shared" si="23"/>
        <v>0</v>
      </c>
      <c r="AC5" s="4">
        <f t="shared" si="11"/>
        <v>0</v>
      </c>
      <c r="AD5" s="4">
        <f t="shared" si="12"/>
        <v>0</v>
      </c>
      <c r="AE5" s="4">
        <f t="shared" si="13"/>
        <v>1.7902346272080649E-15</v>
      </c>
      <c r="AF5" s="4">
        <f t="shared" si="14"/>
        <v>0</v>
      </c>
      <c r="AG5" s="4">
        <f t="shared" si="15"/>
        <v>0</v>
      </c>
      <c r="AI5" t="str">
        <f t="shared" si="24"/>
        <v>O4</v>
      </c>
      <c r="AJ5" s="3">
        <f t="shared" si="25"/>
        <v>28.275411585547399</v>
      </c>
      <c r="AK5" s="3">
        <f t="shared" si="16"/>
        <v>0</v>
      </c>
      <c r="AL5" s="3">
        <f t="shared" si="17"/>
        <v>3.9368883264501164E-8</v>
      </c>
      <c r="AM5" s="3">
        <f t="shared" si="18"/>
        <v>20.812742522113869</v>
      </c>
      <c r="AN5" s="3">
        <f t="shared" si="19"/>
        <v>0</v>
      </c>
      <c r="AO5" s="3">
        <f t="shared" si="20"/>
        <v>0</v>
      </c>
      <c r="AP5" s="3">
        <f t="shared" si="5"/>
        <v>46</v>
      </c>
      <c r="AQ5" s="3">
        <f t="shared" si="26"/>
        <v>49.088154147030153</v>
      </c>
      <c r="AR5" s="3">
        <f t="shared" si="27"/>
        <v>-3.0881541470301528</v>
      </c>
      <c r="AS5" s="5"/>
      <c r="AT5" s="5"/>
    </row>
    <row r="6" spans="1:46" x14ac:dyDescent="0.25">
      <c r="A6" t="s">
        <v>10</v>
      </c>
      <c r="B6">
        <v>80</v>
      </c>
      <c r="C6">
        <v>35</v>
      </c>
      <c r="D6">
        <v>94</v>
      </c>
      <c r="E6">
        <v>26</v>
      </c>
      <c r="F6">
        <v>27</v>
      </c>
      <c r="G6">
        <v>56</v>
      </c>
      <c r="H6">
        <v>72</v>
      </c>
      <c r="J6" t="str">
        <f t="shared" si="21"/>
        <v>O5</v>
      </c>
      <c r="K6">
        <f t="shared" si="22"/>
        <v>7</v>
      </c>
      <c r="L6">
        <f t="shared" si="6"/>
        <v>12</v>
      </c>
      <c r="M6">
        <f t="shared" si="7"/>
        <v>1</v>
      </c>
      <c r="N6">
        <f t="shared" si="8"/>
        <v>11</v>
      </c>
      <c r="O6">
        <f t="shared" si="9"/>
        <v>11</v>
      </c>
      <c r="P6">
        <f t="shared" si="10"/>
        <v>8</v>
      </c>
      <c r="Q6">
        <f t="shared" si="0"/>
        <v>72</v>
      </c>
      <c r="S6">
        <v>5</v>
      </c>
      <c r="T6" s="7">
        <v>28.275411585547399</v>
      </c>
      <c r="U6" s="7">
        <v>14.514592585179436</v>
      </c>
      <c r="V6" s="7">
        <v>12.563180014403594</v>
      </c>
      <c r="W6" s="7">
        <v>0</v>
      </c>
      <c r="X6" s="7">
        <v>0</v>
      </c>
      <c r="Y6" s="7">
        <v>0</v>
      </c>
      <c r="Z6" s="1"/>
      <c r="AA6" s="1"/>
      <c r="AB6" s="4">
        <f t="shared" si="23"/>
        <v>0</v>
      </c>
      <c r="AC6" s="4">
        <f t="shared" si="11"/>
        <v>14.514592585179436</v>
      </c>
      <c r="AD6" s="4">
        <f t="shared" si="12"/>
        <v>0</v>
      </c>
      <c r="AE6" s="4">
        <f t="shared" si="13"/>
        <v>0</v>
      </c>
      <c r="AF6" s="4">
        <f t="shared" si="14"/>
        <v>0</v>
      </c>
      <c r="AG6" s="4">
        <f t="shared" si="15"/>
        <v>0</v>
      </c>
      <c r="AI6" t="str">
        <f t="shared" si="24"/>
        <v>O5</v>
      </c>
      <c r="AJ6" s="3">
        <f t="shared" si="25"/>
        <v>28.275411585547406</v>
      </c>
      <c r="AK6" s="3">
        <f t="shared" si="16"/>
        <v>0</v>
      </c>
      <c r="AL6" s="3">
        <f t="shared" si="17"/>
        <v>43.529923121560572</v>
      </c>
      <c r="AM6" s="3">
        <f t="shared" si="18"/>
        <v>0</v>
      </c>
      <c r="AN6" s="3">
        <f t="shared" si="19"/>
        <v>0</v>
      </c>
      <c r="AO6" s="3">
        <f t="shared" si="20"/>
        <v>0</v>
      </c>
      <c r="AP6" s="3">
        <f t="shared" si="5"/>
        <v>72</v>
      </c>
      <c r="AQ6" s="3">
        <f t="shared" si="26"/>
        <v>71.805334707107974</v>
      </c>
      <c r="AR6" s="3">
        <f t="shared" si="27"/>
        <v>0.19466529289202583</v>
      </c>
      <c r="AS6" s="5"/>
      <c r="AT6" s="5"/>
    </row>
    <row r="7" spans="1:46" x14ac:dyDescent="0.25">
      <c r="A7" t="s">
        <v>11</v>
      </c>
      <c r="B7">
        <v>35</v>
      </c>
      <c r="C7">
        <v>68</v>
      </c>
      <c r="D7">
        <v>74</v>
      </c>
      <c r="E7">
        <v>70</v>
      </c>
      <c r="F7">
        <v>85</v>
      </c>
      <c r="G7">
        <v>73</v>
      </c>
      <c r="H7">
        <v>51</v>
      </c>
      <c r="J7" t="str">
        <f t="shared" si="21"/>
        <v>O6</v>
      </c>
      <c r="K7">
        <f t="shared" si="22"/>
        <v>12</v>
      </c>
      <c r="L7">
        <f t="shared" si="6"/>
        <v>6</v>
      </c>
      <c r="M7">
        <f t="shared" si="7"/>
        <v>4</v>
      </c>
      <c r="N7">
        <f t="shared" si="8"/>
        <v>5</v>
      </c>
      <c r="O7">
        <f t="shared" si="9"/>
        <v>2</v>
      </c>
      <c r="P7">
        <f t="shared" si="10"/>
        <v>3</v>
      </c>
      <c r="Q7">
        <f t="shared" si="0"/>
        <v>51</v>
      </c>
      <c r="S7">
        <v>6</v>
      </c>
      <c r="T7" s="7">
        <v>28.275411585547399</v>
      </c>
      <c r="U7" s="7">
        <v>0</v>
      </c>
      <c r="V7" s="7">
        <v>12.563180014403589</v>
      </c>
      <c r="W7" s="7">
        <v>0</v>
      </c>
      <c r="X7" s="7">
        <v>0</v>
      </c>
      <c r="Y7" s="7">
        <v>0</v>
      </c>
      <c r="Z7" s="1"/>
      <c r="AA7" s="1"/>
      <c r="AB7" s="4">
        <f t="shared" si="23"/>
        <v>0</v>
      </c>
      <c r="AC7" s="4">
        <f t="shared" si="11"/>
        <v>0</v>
      </c>
      <c r="AD7" s="4">
        <f t="shared" si="12"/>
        <v>12.563179975034705</v>
      </c>
      <c r="AE7" s="4">
        <f t="shared" si="13"/>
        <v>0</v>
      </c>
      <c r="AF7" s="4">
        <f t="shared" si="14"/>
        <v>0</v>
      </c>
      <c r="AG7" s="4">
        <f t="shared" si="15"/>
        <v>0</v>
      </c>
      <c r="AI7" t="str">
        <f t="shared" si="24"/>
        <v>O6</v>
      </c>
      <c r="AJ7" s="3">
        <f t="shared" si="25"/>
        <v>0</v>
      </c>
      <c r="AK7" s="3">
        <f t="shared" si="16"/>
        <v>0</v>
      </c>
      <c r="AL7" s="3">
        <f t="shared" si="17"/>
        <v>12.563180014403594</v>
      </c>
      <c r="AM7" s="3">
        <f t="shared" si="18"/>
        <v>0</v>
      </c>
      <c r="AN7" s="3">
        <f t="shared" si="19"/>
        <v>38.830417495848728</v>
      </c>
      <c r="AO7" s="3">
        <f t="shared" si="20"/>
        <v>0</v>
      </c>
      <c r="AP7" s="3">
        <f t="shared" si="5"/>
        <v>51</v>
      </c>
      <c r="AQ7" s="3">
        <f t="shared" si="26"/>
        <v>51.39359751025232</v>
      </c>
      <c r="AR7" s="3">
        <f t="shared" si="27"/>
        <v>-0.39359751025232015</v>
      </c>
      <c r="AS7" s="5"/>
      <c r="AT7" s="5"/>
    </row>
    <row r="8" spans="1:46" x14ac:dyDescent="0.25">
      <c r="A8" t="s">
        <v>12</v>
      </c>
      <c r="B8">
        <v>82</v>
      </c>
      <c r="C8">
        <v>97</v>
      </c>
      <c r="D8">
        <v>57</v>
      </c>
      <c r="E8">
        <v>78</v>
      </c>
      <c r="F8">
        <v>21</v>
      </c>
      <c r="G8">
        <v>72</v>
      </c>
      <c r="H8">
        <v>53</v>
      </c>
      <c r="J8" t="str">
        <f t="shared" si="21"/>
        <v>O7</v>
      </c>
      <c r="K8">
        <f t="shared" si="22"/>
        <v>6</v>
      </c>
      <c r="L8">
        <f t="shared" si="6"/>
        <v>2</v>
      </c>
      <c r="M8">
        <f t="shared" si="7"/>
        <v>5</v>
      </c>
      <c r="N8">
        <f t="shared" si="8"/>
        <v>4</v>
      </c>
      <c r="O8">
        <f t="shared" si="9"/>
        <v>12</v>
      </c>
      <c r="P8">
        <f t="shared" si="10"/>
        <v>4</v>
      </c>
      <c r="Q8">
        <f t="shared" si="0"/>
        <v>53</v>
      </c>
      <c r="S8">
        <v>7</v>
      </c>
      <c r="T8" s="7">
        <v>28.275411585547406</v>
      </c>
      <c r="U8" s="7">
        <v>0</v>
      </c>
      <c r="V8" s="7">
        <v>3.9368883264501164E-8</v>
      </c>
      <c r="W8" s="7">
        <v>0</v>
      </c>
      <c r="X8" s="7">
        <v>0</v>
      </c>
      <c r="Y8" s="7">
        <v>0</v>
      </c>
      <c r="Z8" s="1"/>
      <c r="AA8" s="1"/>
      <c r="AB8" s="4">
        <f t="shared" si="23"/>
        <v>6.7182933268858136</v>
      </c>
      <c r="AC8" s="4">
        <f t="shared" si="11"/>
        <v>0</v>
      </c>
      <c r="AD8" s="4">
        <f t="shared" si="12"/>
        <v>0</v>
      </c>
      <c r="AE8" s="4">
        <f t="shared" si="13"/>
        <v>0</v>
      </c>
      <c r="AF8" s="4">
        <f t="shared" si="14"/>
        <v>0</v>
      </c>
      <c r="AG8" s="4">
        <f t="shared" si="15"/>
        <v>0</v>
      </c>
      <c r="AI8" t="str">
        <f t="shared" si="24"/>
        <v>O7</v>
      </c>
      <c r="AJ8" s="3">
        <f t="shared" si="25"/>
        <v>28.275411585547399</v>
      </c>
      <c r="AK8" s="3">
        <f t="shared" si="16"/>
        <v>14.51459258517944</v>
      </c>
      <c r="AL8" s="3">
        <f t="shared" si="17"/>
        <v>12.563180014403594</v>
      </c>
      <c r="AM8" s="3">
        <f t="shared" si="18"/>
        <v>1.7902346272080649E-15</v>
      </c>
      <c r="AN8" s="3">
        <f t="shared" si="19"/>
        <v>0</v>
      </c>
      <c r="AO8" s="3">
        <f t="shared" si="20"/>
        <v>0</v>
      </c>
      <c r="AP8" s="3">
        <f t="shared" si="5"/>
        <v>53</v>
      </c>
      <c r="AQ8" s="3">
        <f t="shared" si="26"/>
        <v>55.353184185130431</v>
      </c>
      <c r="AR8" s="3">
        <f t="shared" si="27"/>
        <v>-2.3531841851304307</v>
      </c>
      <c r="AS8" s="5"/>
      <c r="AT8" s="5"/>
    </row>
    <row r="9" spans="1:46" x14ac:dyDescent="0.25">
      <c r="A9" t="s">
        <v>13</v>
      </c>
      <c r="B9">
        <v>49</v>
      </c>
      <c r="C9">
        <v>87</v>
      </c>
      <c r="D9">
        <v>30</v>
      </c>
      <c r="E9">
        <v>31</v>
      </c>
      <c r="F9">
        <v>92</v>
      </c>
      <c r="G9">
        <v>81</v>
      </c>
      <c r="H9">
        <v>51</v>
      </c>
      <c r="J9" t="str">
        <f t="shared" si="21"/>
        <v>O8</v>
      </c>
      <c r="K9">
        <f t="shared" si="22"/>
        <v>11</v>
      </c>
      <c r="L9">
        <f t="shared" si="6"/>
        <v>3</v>
      </c>
      <c r="M9">
        <f t="shared" si="7"/>
        <v>9</v>
      </c>
      <c r="N9">
        <f t="shared" si="8"/>
        <v>10</v>
      </c>
      <c r="O9">
        <f t="shared" si="9"/>
        <v>1</v>
      </c>
      <c r="P9">
        <f t="shared" si="10"/>
        <v>2</v>
      </c>
      <c r="Q9">
        <f t="shared" si="0"/>
        <v>51</v>
      </c>
      <c r="S9">
        <v>8</v>
      </c>
      <c r="T9" s="7">
        <v>21.557118258661593</v>
      </c>
      <c r="U9" s="7">
        <v>0</v>
      </c>
      <c r="V9" s="7">
        <v>3.9368883264501164E-8</v>
      </c>
      <c r="W9" s="7">
        <v>0</v>
      </c>
      <c r="X9" s="7">
        <v>0</v>
      </c>
      <c r="Y9" s="7">
        <v>0</v>
      </c>
      <c r="Z9" s="1"/>
      <c r="AA9" s="1"/>
      <c r="AB9" s="4">
        <f t="shared" si="23"/>
        <v>21.557118258661593</v>
      </c>
      <c r="AC9" s="4">
        <f t="shared" si="11"/>
        <v>0</v>
      </c>
      <c r="AD9" s="4">
        <f t="shared" si="12"/>
        <v>0</v>
      </c>
      <c r="AE9" s="4">
        <f t="shared" si="13"/>
        <v>0</v>
      </c>
      <c r="AF9" s="4">
        <f t="shared" si="14"/>
        <v>0</v>
      </c>
      <c r="AG9" s="4">
        <f t="shared" si="15"/>
        <v>0</v>
      </c>
      <c r="AI9" t="str">
        <f t="shared" si="24"/>
        <v>O8</v>
      </c>
      <c r="AJ9" s="3">
        <f t="shared" si="25"/>
        <v>1.457167719820518E-15</v>
      </c>
      <c r="AK9" s="3">
        <f t="shared" si="16"/>
        <v>14.51459258517944</v>
      </c>
      <c r="AL9" s="3">
        <f t="shared" si="17"/>
        <v>3.9368883264501164E-8</v>
      </c>
      <c r="AM9" s="3">
        <f t="shared" si="18"/>
        <v>0</v>
      </c>
      <c r="AN9" s="3">
        <f t="shared" si="19"/>
        <v>38.830417495848728</v>
      </c>
      <c r="AO9" s="3">
        <f t="shared" si="20"/>
        <v>0</v>
      </c>
      <c r="AP9" s="3">
        <f t="shared" si="5"/>
        <v>51</v>
      </c>
      <c r="AQ9" s="3">
        <f t="shared" si="26"/>
        <v>53.345010120397049</v>
      </c>
      <c r="AR9" s="3">
        <f t="shared" si="27"/>
        <v>-2.345010120397049</v>
      </c>
      <c r="AS9" s="5"/>
      <c r="AT9" s="5"/>
    </row>
    <row r="10" spans="1:46" x14ac:dyDescent="0.25">
      <c r="A10" t="s">
        <v>14</v>
      </c>
      <c r="B10">
        <v>85</v>
      </c>
      <c r="C10">
        <v>63</v>
      </c>
      <c r="D10">
        <v>32</v>
      </c>
      <c r="E10">
        <v>49</v>
      </c>
      <c r="F10">
        <v>66</v>
      </c>
      <c r="G10">
        <v>64</v>
      </c>
      <c r="H10">
        <v>25</v>
      </c>
      <c r="J10" t="str">
        <f t="shared" si="21"/>
        <v>O9</v>
      </c>
      <c r="K10">
        <f t="shared" si="22"/>
        <v>4</v>
      </c>
      <c r="L10">
        <f t="shared" si="6"/>
        <v>7</v>
      </c>
      <c r="M10">
        <f t="shared" si="7"/>
        <v>8</v>
      </c>
      <c r="N10">
        <f t="shared" si="8"/>
        <v>6</v>
      </c>
      <c r="O10">
        <f t="shared" si="9"/>
        <v>5</v>
      </c>
      <c r="P10">
        <f t="shared" si="10"/>
        <v>5</v>
      </c>
      <c r="Q10">
        <f t="shared" si="0"/>
        <v>25</v>
      </c>
      <c r="S10">
        <v>9</v>
      </c>
      <c r="T10" s="7">
        <v>1.457167719820518E-15</v>
      </c>
      <c r="U10" s="7">
        <v>0</v>
      </c>
      <c r="V10" s="7">
        <v>3.9368883264501164E-8</v>
      </c>
      <c r="W10" s="7">
        <v>0</v>
      </c>
      <c r="X10" s="7">
        <v>0</v>
      </c>
      <c r="Y10" s="7">
        <v>0</v>
      </c>
      <c r="Z10" s="1"/>
      <c r="AA10" s="1"/>
      <c r="AB10" s="4">
        <f t="shared" si="23"/>
        <v>0</v>
      </c>
      <c r="AC10" s="4">
        <f t="shared" si="11"/>
        <v>0</v>
      </c>
      <c r="AD10" s="4">
        <f t="shared" si="12"/>
        <v>0</v>
      </c>
      <c r="AE10" s="4">
        <f t="shared" si="13"/>
        <v>0</v>
      </c>
      <c r="AF10" s="4">
        <f t="shared" si="14"/>
        <v>0</v>
      </c>
      <c r="AG10" s="4">
        <f t="shared" si="15"/>
        <v>-3.5457747848965937E-15</v>
      </c>
      <c r="AI10" t="str">
        <f t="shared" si="24"/>
        <v>O9</v>
      </c>
      <c r="AJ10" s="3">
        <f t="shared" si="25"/>
        <v>28.275411585547399</v>
      </c>
      <c r="AK10" s="3">
        <f t="shared" si="16"/>
        <v>0</v>
      </c>
      <c r="AL10" s="3">
        <f t="shared" si="17"/>
        <v>3.9368883264501164E-8</v>
      </c>
      <c r="AM10" s="3">
        <f t="shared" si="18"/>
        <v>0</v>
      </c>
      <c r="AN10" s="3">
        <f t="shared" si="19"/>
        <v>0</v>
      </c>
      <c r="AO10" s="3">
        <f t="shared" si="20"/>
        <v>0</v>
      </c>
      <c r="AP10" s="3">
        <f t="shared" si="5"/>
        <v>25</v>
      </c>
      <c r="AQ10" s="3">
        <f t="shared" si="26"/>
        <v>28.275411624916281</v>
      </c>
      <c r="AR10" s="3">
        <f t="shared" si="27"/>
        <v>-3.2754116249162806</v>
      </c>
      <c r="AS10" s="5"/>
      <c r="AT10" s="5"/>
    </row>
    <row r="11" spans="1:46" x14ac:dyDescent="0.25">
      <c r="A11" t="s">
        <v>15</v>
      </c>
      <c r="B11">
        <v>85</v>
      </c>
      <c r="C11">
        <v>38</v>
      </c>
      <c r="D11">
        <v>8</v>
      </c>
      <c r="E11">
        <v>81</v>
      </c>
      <c r="F11">
        <v>83</v>
      </c>
      <c r="G11">
        <v>26</v>
      </c>
      <c r="H11">
        <v>91</v>
      </c>
      <c r="J11" t="str">
        <f t="shared" si="21"/>
        <v>O10</v>
      </c>
      <c r="K11">
        <f t="shared" si="22"/>
        <v>4</v>
      </c>
      <c r="L11">
        <f t="shared" si="6"/>
        <v>11</v>
      </c>
      <c r="M11">
        <f t="shared" si="7"/>
        <v>11</v>
      </c>
      <c r="N11">
        <f t="shared" si="8"/>
        <v>3</v>
      </c>
      <c r="O11">
        <f t="shared" si="9"/>
        <v>3</v>
      </c>
      <c r="P11">
        <f t="shared" si="10"/>
        <v>10</v>
      </c>
      <c r="Q11">
        <f t="shared" si="0"/>
        <v>91</v>
      </c>
      <c r="S11">
        <v>10</v>
      </c>
      <c r="T11" s="7">
        <v>1.457167719820518E-15</v>
      </c>
      <c r="U11" s="7">
        <v>0</v>
      </c>
      <c r="V11" s="7">
        <v>3.9368883264501164E-8</v>
      </c>
      <c r="W11" s="7">
        <v>0</v>
      </c>
      <c r="X11" s="7">
        <v>0</v>
      </c>
      <c r="Y11" s="7">
        <v>3.5457747848965937E-15</v>
      </c>
      <c r="Z11" s="1"/>
      <c r="AA11" s="1"/>
      <c r="AB11" s="4">
        <f t="shared" si="23"/>
        <v>0</v>
      </c>
      <c r="AC11" s="4">
        <f t="shared" si="11"/>
        <v>0</v>
      </c>
      <c r="AD11" s="4">
        <f t="shared" si="12"/>
        <v>0</v>
      </c>
      <c r="AE11" s="4">
        <f t="shared" si="13"/>
        <v>0</v>
      </c>
      <c r="AF11" s="4">
        <f t="shared" si="14"/>
        <v>0</v>
      </c>
      <c r="AG11" s="4">
        <f t="shared" si="15"/>
        <v>0</v>
      </c>
      <c r="AI11" t="str">
        <f t="shared" si="24"/>
        <v>O10</v>
      </c>
      <c r="AJ11" s="3">
        <f t="shared" si="25"/>
        <v>28.275411585547399</v>
      </c>
      <c r="AK11" s="3">
        <f t="shared" si="16"/>
        <v>0</v>
      </c>
      <c r="AL11" s="3">
        <f t="shared" si="17"/>
        <v>3.9368883264501164E-8</v>
      </c>
      <c r="AM11" s="3">
        <f t="shared" si="18"/>
        <v>20.812742522113851</v>
      </c>
      <c r="AN11" s="3">
        <f t="shared" si="19"/>
        <v>38.830417495848749</v>
      </c>
      <c r="AO11" s="3">
        <f t="shared" si="20"/>
        <v>3.5457747848965937E-15</v>
      </c>
      <c r="AP11" s="3">
        <f t="shared" si="5"/>
        <v>91</v>
      </c>
      <c r="AQ11" s="3">
        <f t="shared" si="26"/>
        <v>87.918571642878874</v>
      </c>
      <c r="AR11" s="3">
        <f t="shared" si="27"/>
        <v>3.0814283571211263</v>
      </c>
      <c r="AS11" s="5"/>
      <c r="AT11" s="5"/>
    </row>
    <row r="12" spans="1:46" x14ac:dyDescent="0.25">
      <c r="A12" t="s">
        <v>16</v>
      </c>
      <c r="B12">
        <v>86</v>
      </c>
      <c r="C12">
        <v>59</v>
      </c>
      <c r="D12">
        <v>8</v>
      </c>
      <c r="E12">
        <v>33</v>
      </c>
      <c r="F12">
        <v>46</v>
      </c>
      <c r="G12">
        <v>16</v>
      </c>
      <c r="H12">
        <v>33</v>
      </c>
      <c r="J12" t="str">
        <f t="shared" si="21"/>
        <v>O11</v>
      </c>
      <c r="K12">
        <f t="shared" si="22"/>
        <v>2</v>
      </c>
      <c r="L12">
        <f t="shared" si="6"/>
        <v>9</v>
      </c>
      <c r="M12">
        <f t="shared" si="7"/>
        <v>11</v>
      </c>
      <c r="N12">
        <f t="shared" si="8"/>
        <v>9</v>
      </c>
      <c r="O12">
        <f t="shared" si="9"/>
        <v>8</v>
      </c>
      <c r="P12">
        <f t="shared" si="10"/>
        <v>12</v>
      </c>
      <c r="Q12">
        <f t="shared" si="0"/>
        <v>33</v>
      </c>
      <c r="S12">
        <v>11</v>
      </c>
      <c r="T12" s="7">
        <v>1.457167719820518E-15</v>
      </c>
      <c r="U12" s="7">
        <v>0</v>
      </c>
      <c r="V12" s="7">
        <v>3.9368883264501164E-8</v>
      </c>
      <c r="W12" s="7">
        <v>0</v>
      </c>
      <c r="X12" s="7">
        <v>0</v>
      </c>
      <c r="Y12" s="7">
        <v>3.5457747848965937E-15</v>
      </c>
      <c r="Z12" s="1"/>
      <c r="AA12" s="1" t="s">
        <v>28</v>
      </c>
      <c r="AB12" s="4">
        <f t="shared" si="23"/>
        <v>1.457167719820518E-15</v>
      </c>
      <c r="AC12" s="4">
        <f t="shared" si="11"/>
        <v>0</v>
      </c>
      <c r="AD12" s="4">
        <f t="shared" si="12"/>
        <v>3.9368883264501164E-8</v>
      </c>
      <c r="AE12" s="4">
        <f t="shared" si="13"/>
        <v>0</v>
      </c>
      <c r="AF12" s="4">
        <f t="shared" si="14"/>
        <v>0</v>
      </c>
      <c r="AG12" s="4">
        <f t="shared" si="15"/>
        <v>0</v>
      </c>
      <c r="AI12" t="str">
        <f t="shared" si="24"/>
        <v>O11</v>
      </c>
      <c r="AJ12" s="3">
        <f t="shared" si="25"/>
        <v>28.275411585547399</v>
      </c>
      <c r="AK12" s="3">
        <f t="shared" si="16"/>
        <v>0</v>
      </c>
      <c r="AL12" s="3">
        <f t="shared" si="17"/>
        <v>3.9368883264501164E-8</v>
      </c>
      <c r="AM12" s="3">
        <f t="shared" si="18"/>
        <v>0</v>
      </c>
      <c r="AN12" s="3">
        <f t="shared" si="19"/>
        <v>0</v>
      </c>
      <c r="AO12" s="3">
        <f t="shared" si="20"/>
        <v>3.5457747848965937E-15</v>
      </c>
      <c r="AP12" s="3">
        <f t="shared" si="5"/>
        <v>33</v>
      </c>
      <c r="AQ12" s="3">
        <f t="shared" si="26"/>
        <v>28.275411624916284</v>
      </c>
      <c r="AR12" s="3">
        <f t="shared" si="27"/>
        <v>4.7245883750837159</v>
      </c>
      <c r="AS12" s="5"/>
      <c r="AT12" s="5"/>
    </row>
    <row r="13" spans="1:46" x14ac:dyDescent="0.25">
      <c r="A13" t="s">
        <v>17</v>
      </c>
      <c r="B13">
        <v>86</v>
      </c>
      <c r="C13">
        <v>73</v>
      </c>
      <c r="D13">
        <v>80</v>
      </c>
      <c r="E13">
        <v>49</v>
      </c>
      <c r="F13">
        <v>64</v>
      </c>
      <c r="G13">
        <v>56</v>
      </c>
      <c r="H13">
        <v>57</v>
      </c>
      <c r="J13" t="str">
        <f t="shared" si="21"/>
        <v>O12</v>
      </c>
      <c r="K13">
        <f t="shared" si="22"/>
        <v>2</v>
      </c>
      <c r="L13">
        <f t="shared" si="6"/>
        <v>5</v>
      </c>
      <c r="M13">
        <f t="shared" si="7"/>
        <v>3</v>
      </c>
      <c r="N13">
        <f t="shared" si="8"/>
        <v>6</v>
      </c>
      <c r="O13">
        <f t="shared" si="9"/>
        <v>6</v>
      </c>
      <c r="P13">
        <f t="shared" si="10"/>
        <v>8</v>
      </c>
      <c r="Q13">
        <f t="shared" si="0"/>
        <v>57</v>
      </c>
      <c r="S13">
        <v>12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3.5457747848965937E-15</v>
      </c>
      <c r="Z13" s="1"/>
      <c r="AA13" s="1"/>
      <c r="AB13" s="1"/>
      <c r="AC13" s="1"/>
      <c r="AD13" s="1"/>
      <c r="AE13" s="1"/>
      <c r="AF13" s="1"/>
      <c r="AG13" s="1"/>
      <c r="AI13" t="str">
        <f t="shared" si="24"/>
        <v>O12</v>
      </c>
      <c r="AJ13" s="3">
        <f t="shared" si="25"/>
        <v>28.275411585547399</v>
      </c>
      <c r="AK13" s="3">
        <f t="shared" si="16"/>
        <v>14.514592585179436</v>
      </c>
      <c r="AL13" s="3">
        <f t="shared" si="17"/>
        <v>12.563180014403594</v>
      </c>
      <c r="AM13" s="3">
        <f t="shared" si="18"/>
        <v>0</v>
      </c>
      <c r="AN13" s="3">
        <f t="shared" si="19"/>
        <v>0</v>
      </c>
      <c r="AO13" s="3">
        <f t="shared" si="20"/>
        <v>0</v>
      </c>
      <c r="AP13" s="3">
        <f t="shared" si="5"/>
        <v>57</v>
      </c>
      <c r="AQ13" s="3">
        <f t="shared" si="26"/>
        <v>55.353184185130424</v>
      </c>
      <c r="AR13" s="3">
        <f t="shared" si="27"/>
        <v>1.6468158148695764</v>
      </c>
      <c r="AS13" s="5"/>
      <c r="AT13" s="5"/>
    </row>
    <row r="14" spans="1:46" x14ac:dyDescent="0.25">
      <c r="S14">
        <v>1</v>
      </c>
      <c r="T14">
        <v>2</v>
      </c>
      <c r="U14">
        <v>3</v>
      </c>
      <c r="V14">
        <v>4</v>
      </c>
      <c r="W14">
        <v>5</v>
      </c>
      <c r="X14">
        <v>6</v>
      </c>
      <c r="Y14">
        <v>7</v>
      </c>
      <c r="AJ14" s="3"/>
      <c r="AK14" s="3"/>
      <c r="AL14" s="3"/>
      <c r="AM14" s="3"/>
      <c r="AN14" s="3"/>
      <c r="AO14" s="3"/>
      <c r="AP14" s="3">
        <f>SUM(AP2:AP13)</f>
        <v>601</v>
      </c>
      <c r="AQ14" s="3">
        <f>SUM(AQ2:AQ13)</f>
        <v>600.9999990000216</v>
      </c>
      <c r="AR14" s="3">
        <f>ABS(AP14-AQ14)</f>
        <v>9.999783969760756E-7</v>
      </c>
      <c r="AS14" s="5"/>
      <c r="AT14" s="5"/>
    </row>
    <row r="15" spans="1:46" x14ac:dyDescent="0.25">
      <c r="AJ15" s="5"/>
      <c r="AK15" s="5"/>
      <c r="AL15" s="5"/>
      <c r="AM15" s="5"/>
      <c r="AN15" s="5"/>
      <c r="AO15" s="5"/>
      <c r="AP15" s="5"/>
      <c r="AQ15" s="5"/>
      <c r="AR15" s="6">
        <f>SUMSQ(AR2:AR13)</f>
        <v>77.207695731694571</v>
      </c>
      <c r="AS15" s="5"/>
      <c r="AT15" s="5"/>
    </row>
    <row r="16" spans="1:46" x14ac:dyDescent="0.25"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36:46" x14ac:dyDescent="0.25"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36:46" x14ac:dyDescent="0.25"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workbookViewId="0">
      <selection activeCell="T2" sqref="T2:Y13"/>
    </sheetView>
  </sheetViews>
  <sheetFormatPr defaultRowHeight="15" x14ac:dyDescent="0.25"/>
  <cols>
    <col min="1" max="1" width="9.140625" bestFit="1" customWidth="1"/>
    <col min="2" max="7" width="3.28515625" bestFit="1" customWidth="1"/>
    <col min="8" max="8" width="3" bestFit="1" customWidth="1"/>
    <col min="9" max="9" width="3.28515625" customWidth="1"/>
    <col min="10" max="10" width="9.7109375" bestFit="1" customWidth="1"/>
    <col min="11" max="16" width="3.28515625" bestFit="1" customWidth="1"/>
    <col min="17" max="17" width="3" bestFit="1" customWidth="1"/>
    <col min="18" max="18" width="3.28515625" customWidth="1"/>
    <col min="19" max="19" width="5.7109375" bestFit="1" customWidth="1"/>
    <col min="20" max="25" width="3.28515625" bestFit="1" customWidth="1"/>
    <col min="26" max="26" width="3.28515625" customWidth="1"/>
    <col min="27" max="27" width="7.7109375" bestFit="1" customWidth="1"/>
    <col min="28" max="33" width="3.28515625" bestFit="1" customWidth="1"/>
    <col min="34" max="34" width="3.42578125" customWidth="1"/>
    <col min="35" max="35" width="5.42578125" bestFit="1" customWidth="1"/>
    <col min="36" max="41" width="3.28515625" bestFit="1" customWidth="1"/>
    <col min="42" max="42" width="4" bestFit="1" customWidth="1"/>
    <col min="43" max="43" width="10.5703125" bestFit="1" customWidth="1"/>
    <col min="44" max="44" width="5.5703125" bestFit="1" customWidth="1"/>
  </cols>
  <sheetData>
    <row r="1" spans="1:46" x14ac:dyDescent="0.25">
      <c r="A1" t="s">
        <v>21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18</v>
      </c>
      <c r="J1" t="s">
        <v>22</v>
      </c>
      <c r="K1" t="str">
        <f t="shared" ref="K1:Q13" si="0">B1</f>
        <v>A1</v>
      </c>
      <c r="L1" t="str">
        <f t="shared" si="0"/>
        <v>A2</v>
      </c>
      <c r="M1" t="str">
        <f t="shared" si="0"/>
        <v>A3</v>
      </c>
      <c r="N1" t="str">
        <f t="shared" si="0"/>
        <v>A4</v>
      </c>
      <c r="O1" t="str">
        <f t="shared" si="0"/>
        <v>A5</v>
      </c>
      <c r="P1" t="str">
        <f t="shared" si="0"/>
        <v>A6</v>
      </c>
      <c r="Q1" t="str">
        <f t="shared" si="0"/>
        <v>Y</v>
      </c>
      <c r="S1" t="s">
        <v>23</v>
      </c>
      <c r="T1" t="str">
        <f>K1</f>
        <v>A1</v>
      </c>
      <c r="U1" t="str">
        <f t="shared" ref="U1:Y1" si="1">L1</f>
        <v>A2</v>
      </c>
      <c r="V1" t="str">
        <f t="shared" si="1"/>
        <v>A3</v>
      </c>
      <c r="W1" t="str">
        <f t="shared" si="1"/>
        <v>A4</v>
      </c>
      <c r="X1" t="str">
        <f t="shared" si="1"/>
        <v>A5</v>
      </c>
      <c r="Y1" t="str">
        <f t="shared" si="1"/>
        <v>A6</v>
      </c>
      <c r="AA1" t="s">
        <v>24</v>
      </c>
      <c r="AB1" t="str">
        <f>T1</f>
        <v>A1</v>
      </c>
      <c r="AC1" t="str">
        <f t="shared" ref="AC1:AG1" si="2">U1</f>
        <v>A2</v>
      </c>
      <c r="AD1" t="str">
        <f t="shared" si="2"/>
        <v>A3</v>
      </c>
      <c r="AE1" t="str">
        <f t="shared" si="2"/>
        <v>A4</v>
      </c>
      <c r="AF1" t="str">
        <f t="shared" si="2"/>
        <v>A5</v>
      </c>
      <c r="AG1" t="str">
        <f t="shared" si="2"/>
        <v>A6</v>
      </c>
      <c r="AI1" t="s">
        <v>25</v>
      </c>
      <c r="AJ1" t="str">
        <f t="shared" ref="AJ1:AP13" si="3">B1</f>
        <v>A1</v>
      </c>
      <c r="AK1" t="str">
        <f t="shared" si="3"/>
        <v>A2</v>
      </c>
      <c r="AL1" t="str">
        <f t="shared" si="3"/>
        <v>A3</v>
      </c>
      <c r="AM1" t="str">
        <f t="shared" si="3"/>
        <v>A4</v>
      </c>
      <c r="AN1" t="str">
        <f t="shared" si="3"/>
        <v>A5</v>
      </c>
      <c r="AO1" t="str">
        <f t="shared" si="3"/>
        <v>A6</v>
      </c>
      <c r="AP1" t="str">
        <f t="shared" si="3"/>
        <v>Y</v>
      </c>
      <c r="AQ1" t="s">
        <v>26</v>
      </c>
      <c r="AR1" t="s">
        <v>20</v>
      </c>
    </row>
    <row r="2" spans="1:46" x14ac:dyDescent="0.25">
      <c r="A2" t="s">
        <v>0</v>
      </c>
      <c r="B2">
        <v>67</v>
      </c>
      <c r="C2">
        <v>60</v>
      </c>
      <c r="D2">
        <v>85</v>
      </c>
      <c r="E2">
        <v>13</v>
      </c>
      <c r="F2">
        <v>28</v>
      </c>
      <c r="G2">
        <v>57</v>
      </c>
      <c r="H2">
        <v>11</v>
      </c>
      <c r="J2" t="str">
        <f>A2</f>
        <v>O1</v>
      </c>
      <c r="K2">
        <f>RANK(B2,B$2:B$13,0)</f>
        <v>9</v>
      </c>
      <c r="L2">
        <f t="shared" ref="L2:P13" si="4">RANK(C2,C$2:C$13,0)</f>
        <v>8</v>
      </c>
      <c r="M2">
        <f t="shared" si="4"/>
        <v>2</v>
      </c>
      <c r="N2">
        <f t="shared" si="4"/>
        <v>12</v>
      </c>
      <c r="O2">
        <f t="shared" si="4"/>
        <v>10</v>
      </c>
      <c r="P2">
        <f t="shared" si="4"/>
        <v>6</v>
      </c>
      <c r="Q2">
        <f t="shared" si="0"/>
        <v>11</v>
      </c>
      <c r="S2">
        <v>1</v>
      </c>
      <c r="T2" s="7">
        <v>23.952508687098284</v>
      </c>
      <c r="U2" s="7">
        <v>22.006028534524315</v>
      </c>
      <c r="V2" s="7">
        <v>57.346136593339864</v>
      </c>
      <c r="W2" s="7">
        <v>24.743003508503062</v>
      </c>
      <c r="X2" s="7">
        <v>36.290792187929512</v>
      </c>
      <c r="Y2" s="7">
        <v>14.846040955645023</v>
      </c>
      <c r="Z2" s="1"/>
      <c r="AA2" s="1" t="s">
        <v>27</v>
      </c>
      <c r="AB2" s="4">
        <f>T2-T3</f>
        <v>0</v>
      </c>
      <c r="AC2" s="4">
        <f t="shared" ref="AC2:AG12" si="5">U2-U3</f>
        <v>1.7220003201146028E-10</v>
      </c>
      <c r="AD2" s="4">
        <f t="shared" si="5"/>
        <v>44.531498910740915</v>
      </c>
      <c r="AE2" s="4">
        <f t="shared" si="5"/>
        <v>0</v>
      </c>
      <c r="AF2" s="4">
        <f t="shared" si="5"/>
        <v>0</v>
      </c>
      <c r="AG2" s="4">
        <f t="shared" si="5"/>
        <v>14.111860051826062</v>
      </c>
      <c r="AI2" t="str">
        <f>A2</f>
        <v>O1</v>
      </c>
      <c r="AJ2" s="3">
        <f>VLOOKUP(K2,$S$2:$Y$13,T$14,0)</f>
        <v>0.57829600334608933</v>
      </c>
      <c r="AK2" s="3">
        <f t="shared" ref="AK2:AO13" si="6">VLOOKUP(L2,$S$2:$Y$13,U$14,0)</f>
        <v>0.66854066838805914</v>
      </c>
      <c r="AL2" s="3">
        <f t="shared" si="6"/>
        <v>12.814637682598947</v>
      </c>
      <c r="AM2" s="3">
        <f t="shared" si="6"/>
        <v>0.56513015369876196</v>
      </c>
      <c r="AN2" s="3">
        <f t="shared" si="6"/>
        <v>0.73801710219480432</v>
      </c>
      <c r="AO2" s="3">
        <f t="shared" si="6"/>
        <v>0.7300609696114605</v>
      </c>
      <c r="AP2" s="3">
        <f t="shared" si="3"/>
        <v>11</v>
      </c>
      <c r="AQ2" s="3">
        <f>SUM(AJ2:AO2)</f>
        <v>16.094682579838125</v>
      </c>
      <c r="AR2" s="3">
        <f>AP2-AQ2</f>
        <v>-5.0946825798381248</v>
      </c>
      <c r="AS2" s="5"/>
      <c r="AT2" s="5"/>
    </row>
    <row r="3" spans="1:46" x14ac:dyDescent="0.25">
      <c r="A3" t="s">
        <v>1</v>
      </c>
      <c r="B3">
        <v>69</v>
      </c>
      <c r="C3">
        <v>99</v>
      </c>
      <c r="D3">
        <v>50</v>
      </c>
      <c r="E3">
        <v>95</v>
      </c>
      <c r="F3">
        <v>43</v>
      </c>
      <c r="G3">
        <v>83</v>
      </c>
      <c r="H3">
        <v>81</v>
      </c>
      <c r="J3" t="str">
        <f t="shared" ref="J3:J13" si="7">A3</f>
        <v>O2</v>
      </c>
      <c r="K3">
        <f t="shared" ref="K3:K13" si="8">RANK(B3,B$2:B$13,0)</f>
        <v>8</v>
      </c>
      <c r="L3">
        <f t="shared" si="4"/>
        <v>1</v>
      </c>
      <c r="M3">
        <f t="shared" si="4"/>
        <v>7</v>
      </c>
      <c r="N3">
        <f t="shared" si="4"/>
        <v>2</v>
      </c>
      <c r="O3">
        <f t="shared" si="4"/>
        <v>9</v>
      </c>
      <c r="P3">
        <f t="shared" si="4"/>
        <v>1</v>
      </c>
      <c r="Q3">
        <f t="shared" si="0"/>
        <v>81</v>
      </c>
      <c r="S3">
        <v>2</v>
      </c>
      <c r="T3" s="7">
        <v>23.952508687098288</v>
      </c>
      <c r="U3" s="7">
        <v>22.006028534352115</v>
      </c>
      <c r="V3" s="7">
        <v>12.814637682598947</v>
      </c>
      <c r="W3" s="7">
        <v>24.743003508503072</v>
      </c>
      <c r="X3" s="7">
        <v>36.290792187929469</v>
      </c>
      <c r="Y3" s="7">
        <v>0.73418090381896184</v>
      </c>
      <c r="Z3" s="1"/>
      <c r="AA3" s="1"/>
      <c r="AB3" s="4">
        <f t="shared" ref="AB3:AB12" si="9">T3-T4</f>
        <v>0</v>
      </c>
      <c r="AC3" s="4">
        <f t="shared" si="5"/>
        <v>6.0068819077027698</v>
      </c>
      <c r="AD3" s="4">
        <f t="shared" si="5"/>
        <v>0</v>
      </c>
      <c r="AE3" s="4">
        <f t="shared" si="5"/>
        <v>0</v>
      </c>
      <c r="AF3" s="4">
        <f t="shared" si="5"/>
        <v>0</v>
      </c>
      <c r="AG3" s="4">
        <f t="shared" si="5"/>
        <v>0</v>
      </c>
      <c r="AI3" t="str">
        <f t="shared" ref="AI3:AI13" si="10">A3</f>
        <v>O2</v>
      </c>
      <c r="AJ3" s="3">
        <f t="shared" ref="AJ3:AJ13" si="11">VLOOKUP(K3,$S$2:$Y$13,T$14,0)</f>
        <v>2.3037797468335253</v>
      </c>
      <c r="AK3" s="3">
        <f t="shared" si="6"/>
        <v>22.006028534524315</v>
      </c>
      <c r="AL3" s="3">
        <f t="shared" si="6"/>
        <v>12.774636157232564</v>
      </c>
      <c r="AM3" s="3">
        <f t="shared" si="6"/>
        <v>24.743003508503072</v>
      </c>
      <c r="AN3" s="3">
        <f t="shared" si="6"/>
        <v>0.7380171025636223</v>
      </c>
      <c r="AO3" s="3">
        <f t="shared" si="6"/>
        <v>14.846040955645023</v>
      </c>
      <c r="AP3" s="3">
        <f t="shared" si="3"/>
        <v>81</v>
      </c>
      <c r="AQ3" s="3">
        <f t="shared" ref="AQ3:AQ13" si="12">SUM(AJ3:AO3)</f>
        <v>77.41150600530213</v>
      </c>
      <c r="AR3" s="3">
        <f t="shared" ref="AR3:AR13" si="13">AP3-AQ3</f>
        <v>3.5884939946978704</v>
      </c>
      <c r="AS3" s="5"/>
      <c r="AT3" s="5"/>
    </row>
    <row r="4" spans="1:46" x14ac:dyDescent="0.25">
      <c r="A4" t="s">
        <v>8</v>
      </c>
      <c r="B4">
        <v>63</v>
      </c>
      <c r="C4">
        <v>87</v>
      </c>
      <c r="D4">
        <v>51</v>
      </c>
      <c r="E4">
        <v>47</v>
      </c>
      <c r="F4">
        <v>82</v>
      </c>
      <c r="G4">
        <v>20</v>
      </c>
      <c r="H4">
        <v>30</v>
      </c>
      <c r="J4" t="str">
        <f t="shared" si="7"/>
        <v>O3</v>
      </c>
      <c r="K4">
        <f t="shared" si="8"/>
        <v>10</v>
      </c>
      <c r="L4">
        <f t="shared" si="4"/>
        <v>3</v>
      </c>
      <c r="M4">
        <f t="shared" si="4"/>
        <v>6</v>
      </c>
      <c r="N4">
        <f t="shared" si="4"/>
        <v>8</v>
      </c>
      <c r="O4">
        <f t="shared" si="4"/>
        <v>4</v>
      </c>
      <c r="P4">
        <f t="shared" si="4"/>
        <v>11</v>
      </c>
      <c r="Q4">
        <f t="shared" si="0"/>
        <v>30</v>
      </c>
      <c r="S4">
        <v>3</v>
      </c>
      <c r="T4" s="7">
        <v>23.952508687098284</v>
      </c>
      <c r="U4" s="7">
        <v>15.999146626649345</v>
      </c>
      <c r="V4" s="7">
        <v>12.814637682598947</v>
      </c>
      <c r="W4" s="7">
        <v>24.743003508503065</v>
      </c>
      <c r="X4" s="7">
        <v>36.290792187929497</v>
      </c>
      <c r="Y4" s="7">
        <v>0.73418090381896184</v>
      </c>
      <c r="Z4" s="1"/>
      <c r="AA4" s="1"/>
      <c r="AB4" s="4">
        <f t="shared" si="9"/>
        <v>0</v>
      </c>
      <c r="AC4" s="4">
        <f t="shared" si="5"/>
        <v>0</v>
      </c>
      <c r="AD4" s="4">
        <f t="shared" si="5"/>
        <v>0</v>
      </c>
      <c r="AE4" s="4">
        <f t="shared" si="5"/>
        <v>21.411510990924768</v>
      </c>
      <c r="AF4" s="4">
        <f t="shared" si="5"/>
        <v>35.552775085332193</v>
      </c>
      <c r="AG4" s="4">
        <f t="shared" si="5"/>
        <v>0</v>
      </c>
      <c r="AI4" t="str">
        <f t="shared" si="10"/>
        <v>O3</v>
      </c>
      <c r="AJ4" s="3">
        <f t="shared" si="11"/>
        <v>0.57829600334608933</v>
      </c>
      <c r="AK4" s="3">
        <f t="shared" si="6"/>
        <v>15.999146626649345</v>
      </c>
      <c r="AL4" s="3">
        <f t="shared" si="6"/>
        <v>12.774636157232573</v>
      </c>
      <c r="AM4" s="3">
        <f t="shared" si="6"/>
        <v>0.75321215817673715</v>
      </c>
      <c r="AN4" s="3">
        <f t="shared" si="6"/>
        <v>0.73801710259730757</v>
      </c>
      <c r="AO4" s="3">
        <f t="shared" si="6"/>
        <v>0.7300609696114605</v>
      </c>
      <c r="AP4" s="3">
        <f t="shared" si="3"/>
        <v>30</v>
      </c>
      <c r="AQ4" s="3">
        <f t="shared" si="12"/>
        <v>31.573369017613516</v>
      </c>
      <c r="AR4" s="3">
        <f t="shared" si="13"/>
        <v>-1.5733690176135156</v>
      </c>
      <c r="AS4" s="5"/>
      <c r="AT4" s="5"/>
    </row>
    <row r="5" spans="1:46" x14ac:dyDescent="0.25">
      <c r="A5" t="s">
        <v>9</v>
      </c>
      <c r="B5">
        <v>94</v>
      </c>
      <c r="C5">
        <v>53</v>
      </c>
      <c r="D5">
        <v>21</v>
      </c>
      <c r="E5">
        <v>97</v>
      </c>
      <c r="F5">
        <v>59</v>
      </c>
      <c r="G5">
        <v>57</v>
      </c>
      <c r="H5">
        <v>46</v>
      </c>
      <c r="J5" t="str">
        <f t="shared" si="7"/>
        <v>O4</v>
      </c>
      <c r="K5">
        <f t="shared" si="8"/>
        <v>1</v>
      </c>
      <c r="L5">
        <f t="shared" si="4"/>
        <v>10</v>
      </c>
      <c r="M5">
        <f t="shared" si="4"/>
        <v>10</v>
      </c>
      <c r="N5">
        <f t="shared" si="4"/>
        <v>1</v>
      </c>
      <c r="O5">
        <f t="shared" si="4"/>
        <v>7</v>
      </c>
      <c r="P5">
        <f t="shared" si="4"/>
        <v>6</v>
      </c>
      <c r="Q5">
        <f t="shared" si="0"/>
        <v>46</v>
      </c>
      <c r="S5">
        <v>4</v>
      </c>
      <c r="T5" s="7">
        <v>23.952508687098263</v>
      </c>
      <c r="U5" s="7">
        <v>15.999146626649345</v>
      </c>
      <c r="V5" s="7">
        <v>12.81463768259894</v>
      </c>
      <c r="W5" s="7">
        <v>3.3314925175782961</v>
      </c>
      <c r="X5" s="7">
        <v>0.73801710259730757</v>
      </c>
      <c r="Y5" s="7">
        <v>0.73418090381896162</v>
      </c>
      <c r="Z5" s="1"/>
      <c r="AA5" s="1"/>
      <c r="AB5" s="4">
        <f t="shared" si="9"/>
        <v>12.91894007347965</v>
      </c>
      <c r="AC5" s="4">
        <f t="shared" si="5"/>
        <v>-1.5987211554602254E-14</v>
      </c>
      <c r="AD5" s="4">
        <f t="shared" si="5"/>
        <v>0</v>
      </c>
      <c r="AE5" s="4">
        <f t="shared" si="5"/>
        <v>2.5782803594015591</v>
      </c>
      <c r="AF5" s="4">
        <f t="shared" si="5"/>
        <v>0</v>
      </c>
      <c r="AG5" s="4">
        <f t="shared" si="5"/>
        <v>4.1199342075011192E-3</v>
      </c>
      <c r="AI5" t="str">
        <f t="shared" si="10"/>
        <v>O4</v>
      </c>
      <c r="AJ5" s="3">
        <f t="shared" si="11"/>
        <v>23.952508687098284</v>
      </c>
      <c r="AK5" s="3">
        <f t="shared" si="6"/>
        <v>0.66531722583721764</v>
      </c>
      <c r="AL5" s="3">
        <f t="shared" si="6"/>
        <v>0.58583364328569332</v>
      </c>
      <c r="AM5" s="3">
        <f t="shared" si="6"/>
        <v>24.743003508503062</v>
      </c>
      <c r="AN5" s="3">
        <f t="shared" si="6"/>
        <v>0.73801710259730757</v>
      </c>
      <c r="AO5" s="3">
        <f t="shared" si="6"/>
        <v>0.7300609696114605</v>
      </c>
      <c r="AP5" s="3">
        <f t="shared" si="3"/>
        <v>46</v>
      </c>
      <c r="AQ5" s="3">
        <f t="shared" si="12"/>
        <v>51.414741136933017</v>
      </c>
      <c r="AR5" s="3">
        <f t="shared" si="13"/>
        <v>-5.4147411369330172</v>
      </c>
      <c r="AS5" s="5"/>
      <c r="AT5" s="5"/>
    </row>
    <row r="6" spans="1:46" x14ac:dyDescent="0.25">
      <c r="A6" t="s">
        <v>10</v>
      </c>
      <c r="B6">
        <v>80</v>
      </c>
      <c r="C6">
        <v>35</v>
      </c>
      <c r="D6">
        <v>94</v>
      </c>
      <c r="E6">
        <v>26</v>
      </c>
      <c r="F6">
        <v>27</v>
      </c>
      <c r="G6">
        <v>56</v>
      </c>
      <c r="H6">
        <v>72</v>
      </c>
      <c r="J6" t="str">
        <f t="shared" si="7"/>
        <v>O5</v>
      </c>
      <c r="K6">
        <f t="shared" si="8"/>
        <v>7</v>
      </c>
      <c r="L6">
        <f t="shared" si="4"/>
        <v>12</v>
      </c>
      <c r="M6">
        <f t="shared" si="4"/>
        <v>1</v>
      </c>
      <c r="N6">
        <f t="shared" si="4"/>
        <v>11</v>
      </c>
      <c r="O6">
        <f t="shared" si="4"/>
        <v>11</v>
      </c>
      <c r="P6">
        <f t="shared" si="4"/>
        <v>8</v>
      </c>
      <c r="Q6">
        <f t="shared" si="0"/>
        <v>72</v>
      </c>
      <c r="S6">
        <v>5</v>
      </c>
      <c r="T6" s="7">
        <v>11.033568613618613</v>
      </c>
      <c r="U6" s="7">
        <v>15.999146626649361</v>
      </c>
      <c r="V6" s="7">
        <v>12.814637682598931</v>
      </c>
      <c r="W6" s="7">
        <v>0.75321215817673715</v>
      </c>
      <c r="X6" s="7">
        <v>0.73801710259730757</v>
      </c>
      <c r="Y6" s="7">
        <v>0.7300609696114605</v>
      </c>
      <c r="Z6" s="1"/>
      <c r="AA6" s="1"/>
      <c r="AB6" s="4">
        <f t="shared" si="9"/>
        <v>0</v>
      </c>
      <c r="AC6" s="4">
        <f t="shared" si="5"/>
        <v>15.330605958261302</v>
      </c>
      <c r="AD6" s="4">
        <f t="shared" si="5"/>
        <v>4.0001525366358592E-2</v>
      </c>
      <c r="AE6" s="4">
        <f t="shared" si="5"/>
        <v>0</v>
      </c>
      <c r="AF6" s="4">
        <f t="shared" si="5"/>
        <v>0</v>
      </c>
      <c r="AG6" s="4">
        <f t="shared" si="5"/>
        <v>0</v>
      </c>
      <c r="AI6" t="str">
        <f t="shared" si="10"/>
        <v>O5</v>
      </c>
      <c r="AJ6" s="3">
        <f t="shared" si="11"/>
        <v>10.398627831319944</v>
      </c>
      <c r="AK6" s="3">
        <f t="shared" si="6"/>
        <v>0.66531722583721764</v>
      </c>
      <c r="AL6" s="3">
        <f t="shared" si="6"/>
        <v>57.346136593339864</v>
      </c>
      <c r="AM6" s="3">
        <f t="shared" si="6"/>
        <v>0.56513015369876218</v>
      </c>
      <c r="AN6" s="3">
        <f t="shared" si="6"/>
        <v>0.73801710219480432</v>
      </c>
      <c r="AO6" s="3">
        <f t="shared" si="6"/>
        <v>0.7300609696114605</v>
      </c>
      <c r="AP6" s="3">
        <f t="shared" si="3"/>
        <v>72</v>
      </c>
      <c r="AQ6" s="3">
        <f t="shared" si="12"/>
        <v>70.443289876002041</v>
      </c>
      <c r="AR6" s="3">
        <f t="shared" si="13"/>
        <v>1.5567101239979593</v>
      </c>
      <c r="AS6" s="5"/>
      <c r="AT6" s="5"/>
    </row>
    <row r="7" spans="1:46" x14ac:dyDescent="0.25">
      <c r="A7" t="s">
        <v>11</v>
      </c>
      <c r="B7">
        <v>35</v>
      </c>
      <c r="C7">
        <v>68</v>
      </c>
      <c r="D7">
        <v>74</v>
      </c>
      <c r="E7">
        <v>70</v>
      </c>
      <c r="F7">
        <v>85</v>
      </c>
      <c r="G7">
        <v>73</v>
      </c>
      <c r="H7">
        <v>51</v>
      </c>
      <c r="J7" t="str">
        <f t="shared" si="7"/>
        <v>O6</v>
      </c>
      <c r="K7">
        <f t="shared" si="8"/>
        <v>12</v>
      </c>
      <c r="L7">
        <f t="shared" si="4"/>
        <v>6</v>
      </c>
      <c r="M7">
        <f t="shared" si="4"/>
        <v>4</v>
      </c>
      <c r="N7">
        <f t="shared" si="4"/>
        <v>5</v>
      </c>
      <c r="O7">
        <f t="shared" si="4"/>
        <v>2</v>
      </c>
      <c r="P7">
        <f t="shared" si="4"/>
        <v>3</v>
      </c>
      <c r="Q7">
        <f t="shared" si="0"/>
        <v>51</v>
      </c>
      <c r="S7">
        <v>6</v>
      </c>
      <c r="T7" s="7">
        <v>11.033568613618606</v>
      </c>
      <c r="U7" s="7">
        <v>0.66854066838805903</v>
      </c>
      <c r="V7" s="7">
        <v>12.774636157232573</v>
      </c>
      <c r="W7" s="7">
        <v>0.75321215817673703</v>
      </c>
      <c r="X7" s="7">
        <v>0.73801710259730757</v>
      </c>
      <c r="Y7" s="7">
        <v>0.7300609696114605</v>
      </c>
      <c r="Z7" s="1"/>
      <c r="AA7" s="1"/>
      <c r="AB7" s="4">
        <f t="shared" si="9"/>
        <v>0.63494078229866169</v>
      </c>
      <c r="AC7" s="4">
        <f t="shared" si="5"/>
        <v>0</v>
      </c>
      <c r="AD7" s="4">
        <f t="shared" si="5"/>
        <v>0</v>
      </c>
      <c r="AE7" s="4">
        <f t="shared" si="5"/>
        <v>0</v>
      </c>
      <c r="AF7" s="4">
        <f t="shared" si="5"/>
        <v>0</v>
      </c>
      <c r="AG7" s="4">
        <f t="shared" si="5"/>
        <v>0</v>
      </c>
      <c r="AI7" t="str">
        <f t="shared" si="10"/>
        <v>O6</v>
      </c>
      <c r="AJ7" s="3">
        <f t="shared" si="11"/>
        <v>0.57829600334608877</v>
      </c>
      <c r="AK7" s="3">
        <f t="shared" si="6"/>
        <v>0.66854066838805903</v>
      </c>
      <c r="AL7" s="3">
        <f t="shared" si="6"/>
        <v>12.81463768259894</v>
      </c>
      <c r="AM7" s="3">
        <f t="shared" si="6"/>
        <v>0.75321215817673715</v>
      </c>
      <c r="AN7" s="3">
        <f t="shared" si="6"/>
        <v>36.290792187929469</v>
      </c>
      <c r="AO7" s="3">
        <f t="shared" si="6"/>
        <v>0.73418090381896184</v>
      </c>
      <c r="AP7" s="3">
        <f t="shared" si="3"/>
        <v>51</v>
      </c>
      <c r="AQ7" s="3">
        <f t="shared" si="12"/>
        <v>51.839659604258252</v>
      </c>
      <c r="AR7" s="3">
        <f t="shared" si="13"/>
        <v>-0.83965960425825159</v>
      </c>
      <c r="AS7" s="5"/>
      <c r="AT7" s="5"/>
    </row>
    <row r="8" spans="1:46" x14ac:dyDescent="0.25">
      <c r="A8" t="s">
        <v>12</v>
      </c>
      <c r="B8">
        <v>82</v>
      </c>
      <c r="C8">
        <v>97</v>
      </c>
      <c r="D8">
        <v>57</v>
      </c>
      <c r="E8">
        <v>78</v>
      </c>
      <c r="F8">
        <v>21</v>
      </c>
      <c r="G8">
        <v>72</v>
      </c>
      <c r="H8">
        <v>53</v>
      </c>
      <c r="J8" t="str">
        <f t="shared" si="7"/>
        <v>O7</v>
      </c>
      <c r="K8">
        <f t="shared" si="8"/>
        <v>6</v>
      </c>
      <c r="L8">
        <f t="shared" si="4"/>
        <v>2</v>
      </c>
      <c r="M8">
        <f t="shared" si="4"/>
        <v>5</v>
      </c>
      <c r="N8">
        <f t="shared" si="4"/>
        <v>4</v>
      </c>
      <c r="O8">
        <f t="shared" si="4"/>
        <v>12</v>
      </c>
      <c r="P8">
        <f t="shared" si="4"/>
        <v>4</v>
      </c>
      <c r="Q8">
        <f t="shared" si="0"/>
        <v>53</v>
      </c>
      <c r="S8">
        <v>7</v>
      </c>
      <c r="T8" s="7">
        <v>10.398627831319944</v>
      </c>
      <c r="U8" s="7">
        <v>0.66854066838805903</v>
      </c>
      <c r="V8" s="7">
        <v>12.774636157232564</v>
      </c>
      <c r="W8" s="7">
        <v>0.75321215817673715</v>
      </c>
      <c r="X8" s="7">
        <v>0.73801710259730757</v>
      </c>
      <c r="Y8" s="7">
        <v>0.7300609696114605</v>
      </c>
      <c r="Z8" s="1"/>
      <c r="AA8" s="1"/>
      <c r="AB8" s="4">
        <f t="shared" si="9"/>
        <v>8.0948480844864186</v>
      </c>
      <c r="AC8" s="4">
        <f t="shared" si="5"/>
        <v>0</v>
      </c>
      <c r="AD8" s="4">
        <f t="shared" si="5"/>
        <v>12.18880251394687</v>
      </c>
      <c r="AE8" s="4">
        <f t="shared" si="5"/>
        <v>0</v>
      </c>
      <c r="AF8" s="4">
        <f t="shared" si="5"/>
        <v>0</v>
      </c>
      <c r="AG8" s="4">
        <f t="shared" si="5"/>
        <v>0</v>
      </c>
      <c r="AI8" t="str">
        <f t="shared" si="10"/>
        <v>O7</v>
      </c>
      <c r="AJ8" s="3">
        <f t="shared" si="11"/>
        <v>11.033568613618606</v>
      </c>
      <c r="AK8" s="3">
        <f t="shared" si="6"/>
        <v>22.006028534352115</v>
      </c>
      <c r="AL8" s="3">
        <f t="shared" si="6"/>
        <v>12.814637682598931</v>
      </c>
      <c r="AM8" s="3">
        <f t="shared" si="6"/>
        <v>3.3314925175782961</v>
      </c>
      <c r="AN8" s="3">
        <f t="shared" si="6"/>
        <v>0.73801710204543813</v>
      </c>
      <c r="AO8" s="3">
        <f t="shared" si="6"/>
        <v>0.73418090381896162</v>
      </c>
      <c r="AP8" s="3">
        <f t="shared" si="3"/>
        <v>53</v>
      </c>
      <c r="AQ8" s="3">
        <f t="shared" si="12"/>
        <v>50.657925354012349</v>
      </c>
      <c r="AR8" s="3">
        <f t="shared" si="13"/>
        <v>2.3420746459876511</v>
      </c>
      <c r="AS8" s="5"/>
      <c r="AT8" s="5"/>
    </row>
    <row r="9" spans="1:46" x14ac:dyDescent="0.25">
      <c r="A9" t="s">
        <v>13</v>
      </c>
      <c r="B9">
        <v>49</v>
      </c>
      <c r="C9">
        <v>87</v>
      </c>
      <c r="D9">
        <v>30</v>
      </c>
      <c r="E9">
        <v>31</v>
      </c>
      <c r="F9">
        <v>92</v>
      </c>
      <c r="G9">
        <v>81</v>
      </c>
      <c r="H9">
        <v>51</v>
      </c>
      <c r="J9" t="str">
        <f t="shared" si="7"/>
        <v>O8</v>
      </c>
      <c r="K9">
        <f t="shared" si="8"/>
        <v>11</v>
      </c>
      <c r="L9">
        <f t="shared" si="4"/>
        <v>3</v>
      </c>
      <c r="M9">
        <f t="shared" si="4"/>
        <v>9</v>
      </c>
      <c r="N9">
        <f t="shared" si="4"/>
        <v>10</v>
      </c>
      <c r="O9">
        <f t="shared" si="4"/>
        <v>1</v>
      </c>
      <c r="P9">
        <f t="shared" si="4"/>
        <v>2</v>
      </c>
      <c r="Q9">
        <f t="shared" si="0"/>
        <v>51</v>
      </c>
      <c r="S9">
        <v>8</v>
      </c>
      <c r="T9" s="7">
        <v>2.3037797468335253</v>
      </c>
      <c r="U9" s="7">
        <v>0.66854066838805914</v>
      </c>
      <c r="V9" s="7">
        <v>0.58583364328569332</v>
      </c>
      <c r="W9" s="7">
        <v>0.75321215817673715</v>
      </c>
      <c r="X9" s="7">
        <v>0.73801710259730757</v>
      </c>
      <c r="Y9" s="7">
        <v>0.7300609696114605</v>
      </c>
      <c r="Z9" s="1"/>
      <c r="AA9" s="1"/>
      <c r="AB9" s="4">
        <f t="shared" si="9"/>
        <v>1.7254837434874359</v>
      </c>
      <c r="AC9" s="4">
        <f t="shared" si="5"/>
        <v>0</v>
      </c>
      <c r="AD9" s="4">
        <f t="shared" si="5"/>
        <v>0</v>
      </c>
      <c r="AE9" s="4">
        <f t="shared" si="5"/>
        <v>0</v>
      </c>
      <c r="AF9" s="4">
        <f t="shared" si="5"/>
        <v>3.3685276790151875E-11</v>
      </c>
      <c r="AG9" s="4">
        <f t="shared" si="5"/>
        <v>0</v>
      </c>
      <c r="AI9" t="str">
        <f t="shared" si="10"/>
        <v>O8</v>
      </c>
      <c r="AJ9" s="3">
        <f t="shared" si="11"/>
        <v>0.57829600334608933</v>
      </c>
      <c r="AK9" s="3">
        <f t="shared" si="6"/>
        <v>15.999146626649345</v>
      </c>
      <c r="AL9" s="3">
        <f t="shared" si="6"/>
        <v>0.58583364328569332</v>
      </c>
      <c r="AM9" s="3">
        <f t="shared" si="6"/>
        <v>0.56513015369876218</v>
      </c>
      <c r="AN9" s="3">
        <f t="shared" si="6"/>
        <v>36.290792187929512</v>
      </c>
      <c r="AO9" s="3">
        <f t="shared" si="6"/>
        <v>0.73418090381896184</v>
      </c>
      <c r="AP9" s="3">
        <f t="shared" si="3"/>
        <v>51</v>
      </c>
      <c r="AQ9" s="3">
        <f t="shared" si="12"/>
        <v>54.753379518728359</v>
      </c>
      <c r="AR9" s="3">
        <f t="shared" si="13"/>
        <v>-3.7533795187283587</v>
      </c>
      <c r="AS9" s="5"/>
      <c r="AT9" s="5"/>
    </row>
    <row r="10" spans="1:46" x14ac:dyDescent="0.25">
      <c r="A10" t="s">
        <v>14</v>
      </c>
      <c r="B10">
        <v>85</v>
      </c>
      <c r="C10">
        <v>63</v>
      </c>
      <c r="D10">
        <v>32</v>
      </c>
      <c r="E10">
        <v>49</v>
      </c>
      <c r="F10">
        <v>66</v>
      </c>
      <c r="G10">
        <v>64</v>
      </c>
      <c r="H10">
        <v>25</v>
      </c>
      <c r="J10" t="str">
        <f t="shared" si="7"/>
        <v>O9</v>
      </c>
      <c r="K10">
        <f t="shared" si="8"/>
        <v>4</v>
      </c>
      <c r="L10">
        <f t="shared" si="4"/>
        <v>7</v>
      </c>
      <c r="M10">
        <f t="shared" si="4"/>
        <v>8</v>
      </c>
      <c r="N10">
        <f t="shared" si="4"/>
        <v>6</v>
      </c>
      <c r="O10">
        <f t="shared" si="4"/>
        <v>5</v>
      </c>
      <c r="P10">
        <f t="shared" si="4"/>
        <v>5</v>
      </c>
      <c r="Q10">
        <f t="shared" si="0"/>
        <v>25</v>
      </c>
      <c r="S10">
        <v>9</v>
      </c>
      <c r="T10" s="7">
        <v>0.57829600334608933</v>
      </c>
      <c r="U10" s="7">
        <v>0.66854066838805948</v>
      </c>
      <c r="V10" s="7">
        <v>0.58583364328569332</v>
      </c>
      <c r="W10" s="7">
        <v>0.75321215817673715</v>
      </c>
      <c r="X10" s="7">
        <v>0.7380171025636223</v>
      </c>
      <c r="Y10" s="7">
        <v>0.7300609696114605</v>
      </c>
      <c r="Z10" s="1"/>
      <c r="AA10" s="1"/>
      <c r="AB10" s="4">
        <f t="shared" si="9"/>
        <v>0</v>
      </c>
      <c r="AC10" s="4">
        <f t="shared" si="5"/>
        <v>3.2234425508418374E-3</v>
      </c>
      <c r="AD10" s="4">
        <f t="shared" si="5"/>
        <v>0</v>
      </c>
      <c r="AE10" s="4">
        <f t="shared" si="5"/>
        <v>0.18808200447797496</v>
      </c>
      <c r="AF10" s="4">
        <f t="shared" si="5"/>
        <v>3.6881797615961887E-10</v>
      </c>
      <c r="AG10" s="4">
        <f t="shared" si="5"/>
        <v>0</v>
      </c>
      <c r="AI10" t="str">
        <f t="shared" si="10"/>
        <v>O9</v>
      </c>
      <c r="AJ10" s="3">
        <f t="shared" si="11"/>
        <v>23.952508687098263</v>
      </c>
      <c r="AK10" s="3">
        <f t="shared" si="6"/>
        <v>0.66854066838805903</v>
      </c>
      <c r="AL10" s="3">
        <f t="shared" si="6"/>
        <v>0.58583364328569332</v>
      </c>
      <c r="AM10" s="3">
        <f t="shared" si="6"/>
        <v>0.75321215817673703</v>
      </c>
      <c r="AN10" s="3">
        <f t="shared" si="6"/>
        <v>0.73801710259730757</v>
      </c>
      <c r="AO10" s="3">
        <f t="shared" si="6"/>
        <v>0.7300609696114605</v>
      </c>
      <c r="AP10" s="3">
        <f t="shared" si="3"/>
        <v>25</v>
      </c>
      <c r="AQ10" s="3">
        <f t="shared" si="12"/>
        <v>27.428173229157519</v>
      </c>
      <c r="AR10" s="3">
        <f t="shared" si="13"/>
        <v>-2.4281732291575189</v>
      </c>
      <c r="AS10" s="5"/>
      <c r="AT10" s="5"/>
    </row>
    <row r="11" spans="1:46" x14ac:dyDescent="0.25">
      <c r="A11" t="s">
        <v>15</v>
      </c>
      <c r="B11">
        <v>85</v>
      </c>
      <c r="C11">
        <v>38</v>
      </c>
      <c r="D11">
        <v>8</v>
      </c>
      <c r="E11">
        <v>81</v>
      </c>
      <c r="F11">
        <v>83</v>
      </c>
      <c r="G11">
        <v>26</v>
      </c>
      <c r="H11">
        <v>91</v>
      </c>
      <c r="J11" t="str">
        <f t="shared" si="7"/>
        <v>O10</v>
      </c>
      <c r="K11">
        <f t="shared" si="8"/>
        <v>4</v>
      </c>
      <c r="L11">
        <f t="shared" si="4"/>
        <v>11</v>
      </c>
      <c r="M11">
        <f t="shared" si="4"/>
        <v>11</v>
      </c>
      <c r="N11">
        <f t="shared" si="4"/>
        <v>3</v>
      </c>
      <c r="O11">
        <f t="shared" si="4"/>
        <v>3</v>
      </c>
      <c r="P11">
        <f t="shared" si="4"/>
        <v>10</v>
      </c>
      <c r="Q11">
        <f t="shared" si="0"/>
        <v>91</v>
      </c>
      <c r="S11">
        <v>10</v>
      </c>
      <c r="T11" s="7">
        <v>0.57829600334608933</v>
      </c>
      <c r="U11" s="7">
        <v>0.66531722583721764</v>
      </c>
      <c r="V11" s="7">
        <v>0.58583364328569332</v>
      </c>
      <c r="W11" s="7">
        <v>0.56513015369876218</v>
      </c>
      <c r="X11" s="7">
        <v>0.73801710219480432</v>
      </c>
      <c r="Y11" s="7">
        <v>0.7300609696114605</v>
      </c>
      <c r="Z11" s="1"/>
      <c r="AA11" s="1"/>
      <c r="AB11" s="4">
        <f t="shared" si="9"/>
        <v>0</v>
      </c>
      <c r="AC11" s="4">
        <f t="shared" si="5"/>
        <v>0</v>
      </c>
      <c r="AD11" s="4">
        <f t="shared" si="5"/>
        <v>0</v>
      </c>
      <c r="AE11" s="4">
        <f t="shared" si="5"/>
        <v>0</v>
      </c>
      <c r="AF11" s="4">
        <f t="shared" si="5"/>
        <v>0</v>
      </c>
      <c r="AG11" s="4">
        <f t="shared" si="5"/>
        <v>0</v>
      </c>
      <c r="AI11" t="str">
        <f t="shared" si="10"/>
        <v>O10</v>
      </c>
      <c r="AJ11" s="3">
        <f t="shared" si="11"/>
        <v>23.952508687098263</v>
      </c>
      <c r="AK11" s="3">
        <f t="shared" si="6"/>
        <v>0.66531722583721764</v>
      </c>
      <c r="AL11" s="3">
        <f t="shared" si="6"/>
        <v>0.58583364328569332</v>
      </c>
      <c r="AM11" s="3">
        <f t="shared" si="6"/>
        <v>24.743003508503065</v>
      </c>
      <c r="AN11" s="3">
        <f t="shared" si="6"/>
        <v>36.290792187929497</v>
      </c>
      <c r="AO11" s="3">
        <f t="shared" si="6"/>
        <v>0.7300609696114605</v>
      </c>
      <c r="AP11" s="3">
        <f t="shared" si="3"/>
        <v>91</v>
      </c>
      <c r="AQ11" s="3">
        <f t="shared" si="12"/>
        <v>86.967516222265189</v>
      </c>
      <c r="AR11" s="3">
        <f t="shared" si="13"/>
        <v>4.0324837777348108</v>
      </c>
      <c r="AS11" s="5"/>
      <c r="AT11" s="5"/>
    </row>
    <row r="12" spans="1:46" x14ac:dyDescent="0.25">
      <c r="A12" t="s">
        <v>16</v>
      </c>
      <c r="B12">
        <v>86</v>
      </c>
      <c r="C12">
        <v>59</v>
      </c>
      <c r="D12">
        <v>8</v>
      </c>
      <c r="E12">
        <v>33</v>
      </c>
      <c r="F12">
        <v>46</v>
      </c>
      <c r="G12">
        <v>16</v>
      </c>
      <c r="H12">
        <v>33</v>
      </c>
      <c r="J12" t="str">
        <f t="shared" si="7"/>
        <v>O11</v>
      </c>
      <c r="K12">
        <f t="shared" si="8"/>
        <v>2</v>
      </c>
      <c r="L12">
        <f t="shared" si="4"/>
        <v>9</v>
      </c>
      <c r="M12">
        <f t="shared" si="4"/>
        <v>11</v>
      </c>
      <c r="N12">
        <f t="shared" si="4"/>
        <v>9</v>
      </c>
      <c r="O12">
        <f t="shared" si="4"/>
        <v>8</v>
      </c>
      <c r="P12">
        <f t="shared" si="4"/>
        <v>12</v>
      </c>
      <c r="Q12">
        <f t="shared" si="0"/>
        <v>33</v>
      </c>
      <c r="S12">
        <v>11</v>
      </c>
      <c r="T12" s="7">
        <v>0.57829600334608933</v>
      </c>
      <c r="U12" s="7">
        <v>0.66531722583721764</v>
      </c>
      <c r="V12" s="7">
        <v>0.58583364328569332</v>
      </c>
      <c r="W12" s="7">
        <v>0.56513015369876218</v>
      </c>
      <c r="X12" s="7">
        <v>0.73801710219480432</v>
      </c>
      <c r="Y12" s="7">
        <v>0.7300609696114605</v>
      </c>
      <c r="Z12" s="1"/>
      <c r="AA12" s="1" t="s">
        <v>28</v>
      </c>
      <c r="AB12" s="4">
        <f t="shared" si="9"/>
        <v>0</v>
      </c>
      <c r="AC12" s="4">
        <f t="shared" si="5"/>
        <v>0</v>
      </c>
      <c r="AD12" s="4">
        <f t="shared" si="5"/>
        <v>2.6994961821458219E-11</v>
      </c>
      <c r="AE12" s="4">
        <f t="shared" si="5"/>
        <v>0</v>
      </c>
      <c r="AF12" s="4">
        <f t="shared" si="5"/>
        <v>1.4936618608629715E-10</v>
      </c>
      <c r="AG12" s="4">
        <f t="shared" si="5"/>
        <v>0</v>
      </c>
      <c r="AI12" t="str">
        <f t="shared" si="10"/>
        <v>O11</v>
      </c>
      <c r="AJ12" s="3">
        <f t="shared" si="11"/>
        <v>23.952508687098288</v>
      </c>
      <c r="AK12" s="3">
        <f t="shared" si="6"/>
        <v>0.66854066838805948</v>
      </c>
      <c r="AL12" s="3">
        <f t="shared" si="6"/>
        <v>0.58583364328569332</v>
      </c>
      <c r="AM12" s="3">
        <f t="shared" si="6"/>
        <v>0.75321215817673715</v>
      </c>
      <c r="AN12" s="3">
        <f t="shared" si="6"/>
        <v>0.73801710259730757</v>
      </c>
      <c r="AO12" s="3">
        <f t="shared" si="6"/>
        <v>0.73006096961146072</v>
      </c>
      <c r="AP12" s="3">
        <f t="shared" si="3"/>
        <v>33</v>
      </c>
      <c r="AQ12" s="3">
        <f t="shared" si="12"/>
        <v>27.428173229157544</v>
      </c>
      <c r="AR12" s="3">
        <f t="shared" si="13"/>
        <v>5.5718267708424563</v>
      </c>
      <c r="AS12" s="5"/>
      <c r="AT12" s="5"/>
    </row>
    <row r="13" spans="1:46" x14ac:dyDescent="0.25">
      <c r="A13" t="s">
        <v>17</v>
      </c>
      <c r="B13">
        <v>86</v>
      </c>
      <c r="C13">
        <v>73</v>
      </c>
      <c r="D13">
        <v>80</v>
      </c>
      <c r="E13">
        <v>49</v>
      </c>
      <c r="F13">
        <v>64</v>
      </c>
      <c r="G13">
        <v>56</v>
      </c>
      <c r="H13">
        <v>57</v>
      </c>
      <c r="J13" t="str">
        <f t="shared" si="7"/>
        <v>O12</v>
      </c>
      <c r="K13">
        <f t="shared" si="8"/>
        <v>2</v>
      </c>
      <c r="L13">
        <f t="shared" si="4"/>
        <v>5</v>
      </c>
      <c r="M13">
        <f t="shared" si="4"/>
        <v>3</v>
      </c>
      <c r="N13">
        <f t="shared" si="4"/>
        <v>6</v>
      </c>
      <c r="O13">
        <f t="shared" si="4"/>
        <v>6</v>
      </c>
      <c r="P13">
        <f t="shared" si="4"/>
        <v>8</v>
      </c>
      <c r="Q13">
        <f t="shared" si="0"/>
        <v>57</v>
      </c>
      <c r="S13">
        <v>12</v>
      </c>
      <c r="T13" s="7">
        <v>0.57829600334608877</v>
      </c>
      <c r="U13" s="7">
        <v>0.66531722583721764</v>
      </c>
      <c r="V13" s="7">
        <v>0.58583364325869836</v>
      </c>
      <c r="W13" s="7">
        <v>0.56513015369876196</v>
      </c>
      <c r="X13" s="7">
        <v>0.73801710204543813</v>
      </c>
      <c r="Y13" s="7">
        <v>0.73006096961146072</v>
      </c>
      <c r="Z13" s="1"/>
      <c r="AA13" s="1"/>
      <c r="AB13" s="1"/>
      <c r="AC13" s="1"/>
      <c r="AD13" s="1"/>
      <c r="AE13" s="1"/>
      <c r="AF13" s="1"/>
      <c r="AG13" s="1"/>
      <c r="AI13" t="str">
        <f t="shared" si="10"/>
        <v>O12</v>
      </c>
      <c r="AJ13" s="3">
        <f t="shared" si="11"/>
        <v>23.952508687098288</v>
      </c>
      <c r="AK13" s="3">
        <f t="shared" si="6"/>
        <v>15.999146626649361</v>
      </c>
      <c r="AL13" s="3">
        <f t="shared" si="6"/>
        <v>12.814637682598947</v>
      </c>
      <c r="AM13" s="3">
        <f t="shared" si="6"/>
        <v>0.75321215817673703</v>
      </c>
      <c r="AN13" s="3">
        <f t="shared" si="6"/>
        <v>0.73801710259730757</v>
      </c>
      <c r="AO13" s="3">
        <f t="shared" si="6"/>
        <v>0.7300609696114605</v>
      </c>
      <c r="AP13" s="3">
        <f t="shared" si="3"/>
        <v>57</v>
      </c>
      <c r="AQ13" s="3">
        <f t="shared" si="12"/>
        <v>54.987583226732099</v>
      </c>
      <c r="AR13" s="3">
        <f t="shared" si="13"/>
        <v>2.0124167732679012</v>
      </c>
      <c r="AS13" s="5"/>
      <c r="AT13" s="5"/>
    </row>
    <row r="14" spans="1:46" x14ac:dyDescent="0.25">
      <c r="S14">
        <v>1</v>
      </c>
      <c r="T14">
        <v>2</v>
      </c>
      <c r="U14">
        <v>3</v>
      </c>
      <c r="V14">
        <v>4</v>
      </c>
      <c r="W14">
        <v>5</v>
      </c>
      <c r="X14">
        <v>6</v>
      </c>
      <c r="Y14">
        <v>7</v>
      </c>
      <c r="AJ14" s="3"/>
      <c r="AK14" s="3"/>
      <c r="AL14" s="3"/>
      <c r="AM14" s="3"/>
      <c r="AN14" s="3"/>
      <c r="AO14" s="3"/>
      <c r="AP14" s="3">
        <f>SUM(AP2:AP13)</f>
        <v>601</v>
      </c>
      <c r="AQ14" s="3">
        <f>SUM(AQ2:AQ13)</f>
        <v>600.99999900000012</v>
      </c>
      <c r="AR14" s="3">
        <f>ABS(AP14-AQ14)</f>
        <v>9.9999988378840499E-7</v>
      </c>
      <c r="AS14" s="5"/>
      <c r="AT14" s="5"/>
    </row>
    <row r="15" spans="1:46" x14ac:dyDescent="0.25">
      <c r="AJ15" s="5"/>
      <c r="AK15" s="5"/>
      <c r="AL15" s="5"/>
      <c r="AM15" s="5"/>
      <c r="AN15" s="5"/>
      <c r="AO15" s="5"/>
      <c r="AP15" s="5"/>
      <c r="AQ15" s="5"/>
      <c r="AR15" s="6">
        <f>SUMSQ(AR2:AR13)</f>
        <v>150.58156298713641</v>
      </c>
      <c r="AS15" s="5"/>
      <c r="AT15" s="5"/>
    </row>
    <row r="16" spans="1:46" x14ac:dyDescent="0.25"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36:46" x14ac:dyDescent="0.25"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36:46" x14ac:dyDescent="0.25"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workbookViewId="0">
      <selection activeCell="T2" sqref="T2:Y13"/>
    </sheetView>
  </sheetViews>
  <sheetFormatPr defaultRowHeight="15" x14ac:dyDescent="0.25"/>
  <cols>
    <col min="1" max="1" width="9.140625" bestFit="1" customWidth="1"/>
    <col min="2" max="7" width="3.28515625" bestFit="1" customWidth="1"/>
    <col min="8" max="8" width="3" bestFit="1" customWidth="1"/>
    <col min="9" max="9" width="3.28515625" customWidth="1"/>
    <col min="10" max="10" width="9.7109375" bestFit="1" customWidth="1"/>
    <col min="11" max="16" width="3.28515625" bestFit="1" customWidth="1"/>
    <col min="17" max="17" width="3" bestFit="1" customWidth="1"/>
    <col min="18" max="18" width="3.28515625" customWidth="1"/>
    <col min="19" max="19" width="5.7109375" bestFit="1" customWidth="1"/>
    <col min="20" max="25" width="3.28515625" bestFit="1" customWidth="1"/>
    <col min="26" max="26" width="3.28515625" customWidth="1"/>
    <col min="27" max="27" width="7.7109375" bestFit="1" customWidth="1"/>
    <col min="28" max="33" width="3.28515625" bestFit="1" customWidth="1"/>
    <col min="34" max="34" width="3.42578125" customWidth="1"/>
    <col min="35" max="35" width="5.42578125" bestFit="1" customWidth="1"/>
    <col min="36" max="41" width="3.28515625" bestFit="1" customWidth="1"/>
    <col min="42" max="42" width="4" bestFit="1" customWidth="1"/>
    <col min="43" max="43" width="10.5703125" bestFit="1" customWidth="1"/>
    <col min="44" max="44" width="5.5703125" bestFit="1" customWidth="1"/>
  </cols>
  <sheetData>
    <row r="1" spans="1:46" x14ac:dyDescent="0.25">
      <c r="A1" t="s">
        <v>21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18</v>
      </c>
      <c r="J1" t="s">
        <v>22</v>
      </c>
      <c r="K1" t="str">
        <f t="shared" ref="K1:Q13" si="0">B1</f>
        <v>A1</v>
      </c>
      <c r="L1" t="str">
        <f t="shared" si="0"/>
        <v>A2</v>
      </c>
      <c r="M1" t="str">
        <f t="shared" si="0"/>
        <v>A3</v>
      </c>
      <c r="N1" t="str">
        <f t="shared" si="0"/>
        <v>A4</v>
      </c>
      <c r="O1" t="str">
        <f t="shared" si="0"/>
        <v>A5</v>
      </c>
      <c r="P1" t="str">
        <f t="shared" si="0"/>
        <v>A6</v>
      </c>
      <c r="Q1" t="str">
        <f t="shared" si="0"/>
        <v>Y</v>
      </c>
      <c r="S1" t="s">
        <v>23</v>
      </c>
      <c r="T1" t="str">
        <f>K1</f>
        <v>A1</v>
      </c>
      <c r="U1" t="str">
        <f t="shared" ref="U1:Y1" si="1">L1</f>
        <v>A2</v>
      </c>
      <c r="V1" t="str">
        <f t="shared" si="1"/>
        <v>A3</v>
      </c>
      <c r="W1" t="str">
        <f t="shared" si="1"/>
        <v>A4</v>
      </c>
      <c r="X1" t="str">
        <f t="shared" si="1"/>
        <v>A5</v>
      </c>
      <c r="Y1" t="str">
        <f t="shared" si="1"/>
        <v>A6</v>
      </c>
      <c r="AA1" t="s">
        <v>24</v>
      </c>
      <c r="AB1" t="str">
        <f>T1</f>
        <v>A1</v>
      </c>
      <c r="AC1" t="str">
        <f t="shared" ref="AC1:AG1" si="2">U1</f>
        <v>A2</v>
      </c>
      <c r="AD1" t="str">
        <f t="shared" si="2"/>
        <v>A3</v>
      </c>
      <c r="AE1" t="str">
        <f t="shared" si="2"/>
        <v>A4</v>
      </c>
      <c r="AF1" t="str">
        <f t="shared" si="2"/>
        <v>A5</v>
      </c>
      <c r="AG1" t="str">
        <f t="shared" si="2"/>
        <v>A6</v>
      </c>
      <c r="AI1" t="s">
        <v>25</v>
      </c>
      <c r="AJ1" t="str">
        <f t="shared" ref="AJ1:AP13" si="3">B1</f>
        <v>A1</v>
      </c>
      <c r="AK1" t="str">
        <f t="shared" si="3"/>
        <v>A2</v>
      </c>
      <c r="AL1" t="str">
        <f t="shared" si="3"/>
        <v>A3</v>
      </c>
      <c r="AM1" t="str">
        <f t="shared" si="3"/>
        <v>A4</v>
      </c>
      <c r="AN1" t="str">
        <f t="shared" si="3"/>
        <v>A5</v>
      </c>
      <c r="AO1" t="str">
        <f t="shared" si="3"/>
        <v>A6</v>
      </c>
      <c r="AP1" t="str">
        <f t="shared" si="3"/>
        <v>Y</v>
      </c>
      <c r="AQ1" t="s">
        <v>26</v>
      </c>
      <c r="AR1" t="s">
        <v>20</v>
      </c>
    </row>
    <row r="2" spans="1:46" x14ac:dyDescent="0.25">
      <c r="A2" t="s">
        <v>0</v>
      </c>
      <c r="B2">
        <v>67</v>
      </c>
      <c r="C2">
        <v>60</v>
      </c>
      <c r="D2">
        <v>85</v>
      </c>
      <c r="E2">
        <v>13</v>
      </c>
      <c r="F2">
        <v>28</v>
      </c>
      <c r="G2">
        <v>57</v>
      </c>
      <c r="H2">
        <v>11</v>
      </c>
      <c r="J2" t="str">
        <f>A2</f>
        <v>O1</v>
      </c>
      <c r="K2">
        <f>RANK(B2,B$2:B$13,0)</f>
        <v>9</v>
      </c>
      <c r="L2">
        <f t="shared" ref="L2:P13" si="4">RANK(C2,C$2:C$13,0)</f>
        <v>8</v>
      </c>
      <c r="M2">
        <f t="shared" si="4"/>
        <v>2</v>
      </c>
      <c r="N2">
        <f t="shared" si="4"/>
        <v>12</v>
      </c>
      <c r="O2">
        <f t="shared" si="4"/>
        <v>10</v>
      </c>
      <c r="P2">
        <f t="shared" si="4"/>
        <v>6</v>
      </c>
      <c r="Q2">
        <f t="shared" si="0"/>
        <v>11</v>
      </c>
      <c r="S2">
        <v>1</v>
      </c>
      <c r="T2" s="7">
        <v>32.999686194487779</v>
      </c>
      <c r="U2" s="7">
        <v>8.0003759854385361</v>
      </c>
      <c r="V2" s="7">
        <v>44.499924453253641</v>
      </c>
      <c r="W2" s="7">
        <v>15.500351083764425</v>
      </c>
      <c r="X2" s="7">
        <v>45.4994953578882</v>
      </c>
      <c r="Y2" s="7">
        <v>28.995059507213636</v>
      </c>
      <c r="Z2" s="1"/>
      <c r="AA2" s="1" t="s">
        <v>27</v>
      </c>
      <c r="AB2" s="4">
        <f>T2-T3</f>
        <v>0</v>
      </c>
      <c r="AC2" s="4">
        <f t="shared" ref="AC2:AG12" si="5">U2-U3</f>
        <v>0</v>
      </c>
      <c r="AD2" s="4">
        <f t="shared" si="5"/>
        <v>30.999978939658629</v>
      </c>
      <c r="AE2" s="4">
        <f t="shared" si="5"/>
        <v>1.4210854715202004E-14</v>
      </c>
      <c r="AF2" s="4">
        <f t="shared" si="5"/>
        <v>0</v>
      </c>
      <c r="AG2" s="4">
        <f t="shared" si="5"/>
        <v>28.995059507213636</v>
      </c>
      <c r="AI2" t="str">
        <f>A2</f>
        <v>O1</v>
      </c>
      <c r="AJ2" s="3">
        <f>VLOOKUP(K2,$S$2:$Y$13,T$14,0)</f>
        <v>0</v>
      </c>
      <c r="AK2" s="3">
        <f t="shared" ref="AK2:AO13" si="6">VLOOKUP(L2,$S$2:$Y$13,U$14,0)</f>
        <v>0</v>
      </c>
      <c r="AL2" s="3">
        <f t="shared" si="6"/>
        <v>13.499945513595012</v>
      </c>
      <c r="AM2" s="3">
        <f t="shared" si="6"/>
        <v>0</v>
      </c>
      <c r="AN2" s="3">
        <f t="shared" si="6"/>
        <v>1.1423154089307275E-15</v>
      </c>
      <c r="AO2" s="3">
        <f t="shared" si="6"/>
        <v>0</v>
      </c>
      <c r="AP2" s="3">
        <f t="shared" si="3"/>
        <v>11</v>
      </c>
      <c r="AQ2" s="3">
        <f>SUM(AJ2:AO2)</f>
        <v>13.499945513595014</v>
      </c>
      <c r="AR2" s="3">
        <f>AP2-AQ2</f>
        <v>-2.4999455135950139</v>
      </c>
      <c r="AS2" s="5"/>
      <c r="AT2" s="5"/>
    </row>
    <row r="3" spans="1:46" x14ac:dyDescent="0.25">
      <c r="A3" t="s">
        <v>1</v>
      </c>
      <c r="B3">
        <v>69</v>
      </c>
      <c r="C3">
        <v>99</v>
      </c>
      <c r="D3">
        <v>50</v>
      </c>
      <c r="E3">
        <v>95</v>
      </c>
      <c r="F3">
        <v>43</v>
      </c>
      <c r="G3">
        <v>83</v>
      </c>
      <c r="H3">
        <v>81</v>
      </c>
      <c r="J3" t="str">
        <f t="shared" ref="J3:J13" si="7">A3</f>
        <v>O2</v>
      </c>
      <c r="K3">
        <f t="shared" ref="K3:K13" si="8">RANK(B3,B$2:B$13,0)</f>
        <v>8</v>
      </c>
      <c r="L3">
        <f t="shared" si="4"/>
        <v>1</v>
      </c>
      <c r="M3">
        <f t="shared" si="4"/>
        <v>7</v>
      </c>
      <c r="N3">
        <f t="shared" si="4"/>
        <v>2</v>
      </c>
      <c r="O3">
        <f t="shared" si="4"/>
        <v>9</v>
      </c>
      <c r="P3">
        <f t="shared" si="4"/>
        <v>1</v>
      </c>
      <c r="Q3">
        <f t="shared" si="0"/>
        <v>81</v>
      </c>
      <c r="S3">
        <v>2</v>
      </c>
      <c r="T3" s="7">
        <v>32.999686194487744</v>
      </c>
      <c r="U3" s="7">
        <v>8.0003759854385361</v>
      </c>
      <c r="V3" s="7">
        <v>13.499945513595012</v>
      </c>
      <c r="W3" s="7">
        <v>15.500351083764411</v>
      </c>
      <c r="X3" s="7">
        <v>45.4994953578882</v>
      </c>
      <c r="Y3" s="7">
        <v>0</v>
      </c>
      <c r="Z3" s="1"/>
      <c r="AA3" s="1"/>
      <c r="AB3" s="4">
        <f t="shared" ref="AB3:AB12" si="9">T3-T4</f>
        <v>3.8082788784636001</v>
      </c>
      <c r="AC3" s="4">
        <f t="shared" si="5"/>
        <v>0</v>
      </c>
      <c r="AD3" s="4">
        <f t="shared" si="5"/>
        <v>0</v>
      </c>
      <c r="AE3" s="4">
        <f t="shared" si="5"/>
        <v>-3.0198066269804258E-14</v>
      </c>
      <c r="AF3" s="4">
        <f t="shared" si="5"/>
        <v>8.5265128291212022E-14</v>
      </c>
      <c r="AG3" s="4">
        <f t="shared" si="5"/>
        <v>0</v>
      </c>
      <c r="AI3" t="str">
        <f t="shared" ref="AI3:AI13" si="10">A3</f>
        <v>O2</v>
      </c>
      <c r="AJ3" s="3">
        <f t="shared" ref="AJ3:AJ13" si="11">VLOOKUP(K3,$S$2:$Y$13,T$14,0)</f>
        <v>27.499958216977671</v>
      </c>
      <c r="AK3" s="3">
        <f t="shared" si="6"/>
        <v>8.0003759854385361</v>
      </c>
      <c r="AL3" s="3">
        <f t="shared" si="6"/>
        <v>1.0042139549552107</v>
      </c>
      <c r="AM3" s="3">
        <f t="shared" si="6"/>
        <v>15.500351083764411</v>
      </c>
      <c r="AN3" s="3">
        <f t="shared" si="6"/>
        <v>1.1423154089307275E-15</v>
      </c>
      <c r="AO3" s="3">
        <f t="shared" si="6"/>
        <v>28.995059507213636</v>
      </c>
      <c r="AP3" s="3">
        <f t="shared" si="3"/>
        <v>81</v>
      </c>
      <c r="AQ3" s="3">
        <f t="shared" ref="AQ3:AQ13" si="12">SUM(AJ3:AO3)</f>
        <v>80.999958748349471</v>
      </c>
      <c r="AR3" s="3">
        <f t="shared" ref="AR3:AR13" si="13">AP3-AQ3</f>
        <v>4.1251650529261497E-5</v>
      </c>
      <c r="AS3" s="5"/>
      <c r="AT3" s="5"/>
    </row>
    <row r="4" spans="1:46" x14ac:dyDescent="0.25">
      <c r="A4" t="s">
        <v>8</v>
      </c>
      <c r="B4">
        <v>63</v>
      </c>
      <c r="C4">
        <v>87</v>
      </c>
      <c r="D4">
        <v>51</v>
      </c>
      <c r="E4">
        <v>47</v>
      </c>
      <c r="F4">
        <v>82</v>
      </c>
      <c r="G4">
        <v>20</v>
      </c>
      <c r="H4">
        <v>30</v>
      </c>
      <c r="J4" t="str">
        <f t="shared" si="7"/>
        <v>O3</v>
      </c>
      <c r="K4">
        <f t="shared" si="8"/>
        <v>10</v>
      </c>
      <c r="L4">
        <f t="shared" si="4"/>
        <v>3</v>
      </c>
      <c r="M4">
        <f t="shared" si="4"/>
        <v>6</v>
      </c>
      <c r="N4">
        <f t="shared" si="4"/>
        <v>8</v>
      </c>
      <c r="O4">
        <f t="shared" si="4"/>
        <v>4</v>
      </c>
      <c r="P4">
        <f t="shared" si="4"/>
        <v>11</v>
      </c>
      <c r="Q4">
        <f t="shared" si="0"/>
        <v>30</v>
      </c>
      <c r="S4">
        <v>3</v>
      </c>
      <c r="T4" s="7">
        <v>29.191407316024144</v>
      </c>
      <c r="U4" s="7">
        <v>8.0003759854385361</v>
      </c>
      <c r="V4" s="7">
        <v>13.499945513595005</v>
      </c>
      <c r="W4" s="7">
        <v>15.500351083764441</v>
      </c>
      <c r="X4" s="7">
        <v>45.499495357888115</v>
      </c>
      <c r="Y4" s="7">
        <v>0</v>
      </c>
      <c r="Z4" s="1"/>
      <c r="AA4" s="1"/>
      <c r="AB4" s="4">
        <f t="shared" si="9"/>
        <v>1.6914491036473791</v>
      </c>
      <c r="AC4" s="4">
        <f t="shared" si="5"/>
        <v>0</v>
      </c>
      <c r="AD4" s="4">
        <f t="shared" si="5"/>
        <v>7.9994749875305198</v>
      </c>
      <c r="AE4" s="4">
        <f t="shared" si="5"/>
        <v>3.50117200939623</v>
      </c>
      <c r="AF4" s="4">
        <f t="shared" si="5"/>
        <v>29.000385386261026</v>
      </c>
      <c r="AG4" s="4">
        <f t="shared" si="5"/>
        <v>0</v>
      </c>
      <c r="AI4" t="str">
        <f t="shared" si="10"/>
        <v>O3</v>
      </c>
      <c r="AJ4" s="3">
        <f t="shared" si="11"/>
        <v>0</v>
      </c>
      <c r="AK4" s="3">
        <f t="shared" si="6"/>
        <v>8.0003759854385361</v>
      </c>
      <c r="AL4" s="3">
        <f t="shared" si="6"/>
        <v>5.5004705260644879</v>
      </c>
      <c r="AM4" s="3">
        <f t="shared" si="6"/>
        <v>0</v>
      </c>
      <c r="AN4" s="3">
        <f t="shared" si="6"/>
        <v>16.499109971627089</v>
      </c>
      <c r="AO4" s="3">
        <f t="shared" si="6"/>
        <v>0</v>
      </c>
      <c r="AP4" s="3">
        <f t="shared" si="3"/>
        <v>30</v>
      </c>
      <c r="AQ4" s="3">
        <f t="shared" si="12"/>
        <v>29.999956483130113</v>
      </c>
      <c r="AR4" s="3">
        <f t="shared" si="13"/>
        <v>4.3516869887127996E-5</v>
      </c>
      <c r="AS4" s="5"/>
      <c r="AT4" s="5"/>
    </row>
    <row r="5" spans="1:46" x14ac:dyDescent="0.25">
      <c r="A5" t="s">
        <v>9</v>
      </c>
      <c r="B5">
        <v>94</v>
      </c>
      <c r="C5">
        <v>53</v>
      </c>
      <c r="D5">
        <v>21</v>
      </c>
      <c r="E5">
        <v>97</v>
      </c>
      <c r="F5">
        <v>59</v>
      </c>
      <c r="G5">
        <v>57</v>
      </c>
      <c r="H5">
        <v>46</v>
      </c>
      <c r="J5" t="str">
        <f t="shared" si="7"/>
        <v>O4</v>
      </c>
      <c r="K5">
        <f t="shared" si="8"/>
        <v>1</v>
      </c>
      <c r="L5">
        <f t="shared" si="4"/>
        <v>10</v>
      </c>
      <c r="M5">
        <f t="shared" si="4"/>
        <v>10</v>
      </c>
      <c r="N5">
        <f t="shared" si="4"/>
        <v>1</v>
      </c>
      <c r="O5">
        <f t="shared" si="4"/>
        <v>7</v>
      </c>
      <c r="P5">
        <f t="shared" si="4"/>
        <v>6</v>
      </c>
      <c r="Q5">
        <f t="shared" si="0"/>
        <v>46</v>
      </c>
      <c r="S5">
        <v>4</v>
      </c>
      <c r="T5" s="7">
        <v>27.499958212376765</v>
      </c>
      <c r="U5" s="7">
        <v>8.0003759854385361</v>
      </c>
      <c r="V5" s="7">
        <v>5.5004705260644853</v>
      </c>
      <c r="W5" s="7">
        <v>11.999179074368211</v>
      </c>
      <c r="X5" s="7">
        <v>16.499109971627089</v>
      </c>
      <c r="Y5" s="7">
        <v>0</v>
      </c>
      <c r="Z5" s="1"/>
      <c r="AA5" s="1"/>
      <c r="AB5" s="4">
        <f t="shared" si="9"/>
        <v>0</v>
      </c>
      <c r="AC5" s="4">
        <f t="shared" si="5"/>
        <v>-2.3092638912203256E-14</v>
      </c>
      <c r="AD5" s="4">
        <f t="shared" si="5"/>
        <v>0</v>
      </c>
      <c r="AE5" s="4">
        <f t="shared" si="5"/>
        <v>11.999179074368211</v>
      </c>
      <c r="AF5" s="4">
        <f t="shared" si="5"/>
        <v>16.499109971627089</v>
      </c>
      <c r="AG5" s="4">
        <f t="shared" si="5"/>
        <v>0</v>
      </c>
      <c r="AI5" t="str">
        <f t="shared" si="10"/>
        <v>O4</v>
      </c>
      <c r="AJ5" s="3">
        <f t="shared" si="11"/>
        <v>32.999686194487779</v>
      </c>
      <c r="AK5" s="3">
        <f t="shared" si="6"/>
        <v>0</v>
      </c>
      <c r="AL5" s="3">
        <f t="shared" si="6"/>
        <v>7.1592037853562829E-15</v>
      </c>
      <c r="AM5" s="3">
        <f t="shared" si="6"/>
        <v>15.500351083764425</v>
      </c>
      <c r="AN5" s="3">
        <f t="shared" si="6"/>
        <v>0</v>
      </c>
      <c r="AO5" s="3">
        <f t="shared" si="6"/>
        <v>0</v>
      </c>
      <c r="AP5" s="3">
        <f t="shared" si="3"/>
        <v>46</v>
      </c>
      <c r="AQ5" s="3">
        <f t="shared" si="12"/>
        <v>48.500037278252208</v>
      </c>
      <c r="AR5" s="3">
        <f t="shared" si="13"/>
        <v>-2.5000372782522078</v>
      </c>
      <c r="AS5" s="5"/>
      <c r="AT5" s="5"/>
    </row>
    <row r="6" spans="1:46" x14ac:dyDescent="0.25">
      <c r="A6" t="s">
        <v>10</v>
      </c>
      <c r="B6">
        <v>80</v>
      </c>
      <c r="C6">
        <v>35</v>
      </c>
      <c r="D6">
        <v>94</v>
      </c>
      <c r="E6">
        <v>26</v>
      </c>
      <c r="F6">
        <v>27</v>
      </c>
      <c r="G6">
        <v>56</v>
      </c>
      <c r="H6">
        <v>72</v>
      </c>
      <c r="J6" t="str">
        <f t="shared" si="7"/>
        <v>O5</v>
      </c>
      <c r="K6">
        <f t="shared" si="8"/>
        <v>7</v>
      </c>
      <c r="L6">
        <f t="shared" si="4"/>
        <v>12</v>
      </c>
      <c r="M6">
        <f t="shared" si="4"/>
        <v>1</v>
      </c>
      <c r="N6">
        <f t="shared" si="4"/>
        <v>11</v>
      </c>
      <c r="O6">
        <f t="shared" si="4"/>
        <v>11</v>
      </c>
      <c r="P6">
        <f t="shared" si="4"/>
        <v>8</v>
      </c>
      <c r="Q6">
        <f t="shared" si="0"/>
        <v>72</v>
      </c>
      <c r="S6">
        <v>5</v>
      </c>
      <c r="T6" s="7">
        <v>27.499958212376757</v>
      </c>
      <c r="U6" s="7">
        <v>8.0003759854385592</v>
      </c>
      <c r="V6" s="7">
        <v>5.5004705260644853</v>
      </c>
      <c r="W6" s="7">
        <v>0</v>
      </c>
      <c r="X6" s="7">
        <v>0</v>
      </c>
      <c r="Y6" s="7">
        <v>0</v>
      </c>
      <c r="Z6" s="1"/>
      <c r="AA6" s="1"/>
      <c r="AB6" s="4">
        <f t="shared" si="9"/>
        <v>0</v>
      </c>
      <c r="AC6" s="4">
        <f t="shared" si="5"/>
        <v>8.0003759854385592</v>
      </c>
      <c r="AD6" s="4">
        <f t="shared" si="5"/>
        <v>0</v>
      </c>
      <c r="AE6" s="4">
        <f t="shared" si="5"/>
        <v>0</v>
      </c>
      <c r="AF6" s="4">
        <f t="shared" si="5"/>
        <v>0</v>
      </c>
      <c r="AG6" s="4">
        <f t="shared" si="5"/>
        <v>0</v>
      </c>
      <c r="AI6" t="str">
        <f t="shared" si="10"/>
        <v>O5</v>
      </c>
      <c r="AJ6" s="3">
        <f t="shared" si="11"/>
        <v>27.499958212376711</v>
      </c>
      <c r="AK6" s="3">
        <f t="shared" si="6"/>
        <v>0</v>
      </c>
      <c r="AL6" s="3">
        <f t="shared" si="6"/>
        <v>44.499924453253641</v>
      </c>
      <c r="AM6" s="3">
        <f t="shared" si="6"/>
        <v>0</v>
      </c>
      <c r="AN6" s="3">
        <f t="shared" si="6"/>
        <v>1.1423154089307275E-15</v>
      </c>
      <c r="AO6" s="3">
        <f t="shared" si="6"/>
        <v>0</v>
      </c>
      <c r="AP6" s="3">
        <f t="shared" si="3"/>
        <v>72</v>
      </c>
      <c r="AQ6" s="3">
        <f t="shared" si="12"/>
        <v>71.999882665630352</v>
      </c>
      <c r="AR6" s="3">
        <f t="shared" si="13"/>
        <v>1.1733436964789234E-4</v>
      </c>
      <c r="AS6" s="5"/>
      <c r="AT6" s="5"/>
    </row>
    <row r="7" spans="1:46" x14ac:dyDescent="0.25">
      <c r="A7" t="s">
        <v>11</v>
      </c>
      <c r="B7">
        <v>35</v>
      </c>
      <c r="C7">
        <v>68</v>
      </c>
      <c r="D7">
        <v>74</v>
      </c>
      <c r="E7">
        <v>70</v>
      </c>
      <c r="F7">
        <v>85</v>
      </c>
      <c r="G7">
        <v>73</v>
      </c>
      <c r="H7">
        <v>51</v>
      </c>
      <c r="J7" t="str">
        <f t="shared" si="7"/>
        <v>O6</v>
      </c>
      <c r="K7">
        <f t="shared" si="8"/>
        <v>12</v>
      </c>
      <c r="L7">
        <f t="shared" si="4"/>
        <v>6</v>
      </c>
      <c r="M7">
        <f t="shared" si="4"/>
        <v>4</v>
      </c>
      <c r="N7">
        <f t="shared" si="4"/>
        <v>5</v>
      </c>
      <c r="O7">
        <f t="shared" si="4"/>
        <v>2</v>
      </c>
      <c r="P7">
        <f t="shared" si="4"/>
        <v>3</v>
      </c>
      <c r="Q7">
        <f t="shared" si="0"/>
        <v>51</v>
      </c>
      <c r="S7">
        <v>6</v>
      </c>
      <c r="T7" s="7">
        <v>27.499958212376765</v>
      </c>
      <c r="U7" s="7">
        <v>0</v>
      </c>
      <c r="V7" s="7">
        <v>5.5004705260644879</v>
      </c>
      <c r="W7" s="7">
        <v>0</v>
      </c>
      <c r="X7" s="7">
        <v>0</v>
      </c>
      <c r="Y7" s="7">
        <v>0</v>
      </c>
      <c r="Z7" s="1"/>
      <c r="AA7" s="1"/>
      <c r="AB7" s="4">
        <f t="shared" si="9"/>
        <v>5.3290705182007514E-14</v>
      </c>
      <c r="AC7" s="4">
        <f t="shared" si="5"/>
        <v>0</v>
      </c>
      <c r="AD7" s="4">
        <f t="shared" si="5"/>
        <v>4.496256571109277</v>
      </c>
      <c r="AE7" s="4">
        <f t="shared" si="5"/>
        <v>0</v>
      </c>
      <c r="AF7" s="4">
        <f t="shared" si="5"/>
        <v>0</v>
      </c>
      <c r="AG7" s="4">
        <f t="shared" si="5"/>
        <v>0</v>
      </c>
      <c r="AI7" t="str">
        <f t="shared" si="10"/>
        <v>O6</v>
      </c>
      <c r="AJ7" s="3">
        <f t="shared" si="11"/>
        <v>0</v>
      </c>
      <c r="AK7" s="3">
        <f t="shared" si="6"/>
        <v>0</v>
      </c>
      <c r="AL7" s="3">
        <f t="shared" si="6"/>
        <v>5.5004705260644853</v>
      </c>
      <c r="AM7" s="3">
        <f t="shared" si="6"/>
        <v>0</v>
      </c>
      <c r="AN7" s="3">
        <f t="shared" si="6"/>
        <v>45.4994953578882</v>
      </c>
      <c r="AO7" s="3">
        <f t="shared" si="6"/>
        <v>0</v>
      </c>
      <c r="AP7" s="3">
        <f t="shared" si="3"/>
        <v>51</v>
      </c>
      <c r="AQ7" s="3">
        <f t="shared" si="12"/>
        <v>50.999965883952683</v>
      </c>
      <c r="AR7" s="3">
        <f t="shared" si="13"/>
        <v>3.411604731695661E-5</v>
      </c>
      <c r="AS7" s="5"/>
      <c r="AT7" s="5"/>
    </row>
    <row r="8" spans="1:46" x14ac:dyDescent="0.25">
      <c r="A8" t="s">
        <v>12</v>
      </c>
      <c r="B8">
        <v>82</v>
      </c>
      <c r="C8">
        <v>97</v>
      </c>
      <c r="D8">
        <v>57</v>
      </c>
      <c r="E8">
        <v>78</v>
      </c>
      <c r="F8">
        <v>21</v>
      </c>
      <c r="G8">
        <v>72</v>
      </c>
      <c r="H8">
        <v>53</v>
      </c>
      <c r="J8" t="str">
        <f t="shared" si="7"/>
        <v>O7</v>
      </c>
      <c r="K8">
        <f t="shared" si="8"/>
        <v>6</v>
      </c>
      <c r="L8">
        <f t="shared" si="4"/>
        <v>2</v>
      </c>
      <c r="M8">
        <f t="shared" si="4"/>
        <v>5</v>
      </c>
      <c r="N8">
        <f t="shared" si="4"/>
        <v>4</v>
      </c>
      <c r="O8">
        <f t="shared" si="4"/>
        <v>12</v>
      </c>
      <c r="P8">
        <f t="shared" si="4"/>
        <v>4</v>
      </c>
      <c r="Q8">
        <f t="shared" si="0"/>
        <v>53</v>
      </c>
      <c r="S8">
        <v>7</v>
      </c>
      <c r="T8" s="7">
        <v>27.499958212376711</v>
      </c>
      <c r="U8" s="7">
        <v>0</v>
      </c>
      <c r="V8" s="7">
        <v>1.0042139549552107</v>
      </c>
      <c r="W8" s="7">
        <v>0</v>
      </c>
      <c r="X8" s="7">
        <v>0</v>
      </c>
      <c r="Y8" s="7">
        <v>0</v>
      </c>
      <c r="Z8" s="1"/>
      <c r="AA8" s="1"/>
      <c r="AB8" s="4">
        <f t="shared" si="9"/>
        <v>-4.6009596132989827E-9</v>
      </c>
      <c r="AC8" s="4">
        <f t="shared" si="5"/>
        <v>0</v>
      </c>
      <c r="AD8" s="4">
        <f t="shared" si="5"/>
        <v>1.0042139549552036</v>
      </c>
      <c r="AE8" s="4">
        <f t="shared" si="5"/>
        <v>0</v>
      </c>
      <c r="AF8" s="4">
        <f t="shared" si="5"/>
        <v>0</v>
      </c>
      <c r="AG8" s="4">
        <f t="shared" si="5"/>
        <v>0</v>
      </c>
      <c r="AI8" t="str">
        <f t="shared" si="10"/>
        <v>O7</v>
      </c>
      <c r="AJ8" s="3">
        <f t="shared" si="11"/>
        <v>27.499958212376765</v>
      </c>
      <c r="AK8" s="3">
        <f t="shared" si="6"/>
        <v>8.0003759854385361</v>
      </c>
      <c r="AL8" s="3">
        <f t="shared" si="6"/>
        <v>5.5004705260644853</v>
      </c>
      <c r="AM8" s="3">
        <f t="shared" si="6"/>
        <v>11.999179074368211</v>
      </c>
      <c r="AN8" s="3">
        <f t="shared" si="6"/>
        <v>0</v>
      </c>
      <c r="AO8" s="3">
        <f t="shared" si="6"/>
        <v>0</v>
      </c>
      <c r="AP8" s="3">
        <f t="shared" si="3"/>
        <v>53</v>
      </c>
      <c r="AQ8" s="3">
        <f t="shared" si="12"/>
        <v>52.999983798247996</v>
      </c>
      <c r="AR8" s="3">
        <f t="shared" si="13"/>
        <v>1.6201752004008085E-5</v>
      </c>
      <c r="AS8" s="5"/>
      <c r="AT8" s="5"/>
    </row>
    <row r="9" spans="1:46" x14ac:dyDescent="0.25">
      <c r="A9" t="s">
        <v>13</v>
      </c>
      <c r="B9">
        <v>49</v>
      </c>
      <c r="C9">
        <v>87</v>
      </c>
      <c r="D9">
        <v>30</v>
      </c>
      <c r="E9">
        <v>31</v>
      </c>
      <c r="F9">
        <v>92</v>
      </c>
      <c r="G9">
        <v>81</v>
      </c>
      <c r="H9">
        <v>51</v>
      </c>
      <c r="J9" t="str">
        <f t="shared" si="7"/>
        <v>O8</v>
      </c>
      <c r="K9">
        <f t="shared" si="8"/>
        <v>11</v>
      </c>
      <c r="L9">
        <f t="shared" si="4"/>
        <v>3</v>
      </c>
      <c r="M9">
        <f t="shared" si="4"/>
        <v>9</v>
      </c>
      <c r="N9">
        <f t="shared" si="4"/>
        <v>10</v>
      </c>
      <c r="O9">
        <f t="shared" si="4"/>
        <v>1</v>
      </c>
      <c r="P9">
        <f t="shared" si="4"/>
        <v>2</v>
      </c>
      <c r="Q9">
        <f t="shared" si="0"/>
        <v>51</v>
      </c>
      <c r="S9">
        <v>8</v>
      </c>
      <c r="T9" s="7">
        <v>27.499958216977671</v>
      </c>
      <c r="U9" s="7">
        <v>0</v>
      </c>
      <c r="V9" s="7">
        <v>7.1592037853562829E-15</v>
      </c>
      <c r="W9" s="7">
        <v>0</v>
      </c>
      <c r="X9" s="7">
        <v>0</v>
      </c>
      <c r="Y9" s="7">
        <v>0</v>
      </c>
      <c r="Z9" s="1"/>
      <c r="AA9" s="1"/>
      <c r="AB9" s="4">
        <f t="shared" si="9"/>
        <v>27.499958216977671</v>
      </c>
      <c r="AC9" s="4">
        <f t="shared" si="5"/>
        <v>0</v>
      </c>
      <c r="AD9" s="4">
        <f t="shared" si="5"/>
        <v>0</v>
      </c>
      <c r="AE9" s="4">
        <f t="shared" si="5"/>
        <v>0</v>
      </c>
      <c r="AF9" s="4">
        <f t="shared" si="5"/>
        <v>-1.1423154089307275E-15</v>
      </c>
      <c r="AG9" s="4">
        <f t="shared" si="5"/>
        <v>0</v>
      </c>
      <c r="AI9" t="str">
        <f t="shared" si="10"/>
        <v>O8</v>
      </c>
      <c r="AJ9" s="3">
        <f t="shared" si="11"/>
        <v>0</v>
      </c>
      <c r="AK9" s="3">
        <f t="shared" si="6"/>
        <v>8.0003759854385361</v>
      </c>
      <c r="AL9" s="3">
        <f t="shared" si="6"/>
        <v>7.1592037853562829E-15</v>
      </c>
      <c r="AM9" s="3">
        <f t="shared" si="6"/>
        <v>0</v>
      </c>
      <c r="AN9" s="3">
        <f t="shared" si="6"/>
        <v>45.4994953578882</v>
      </c>
      <c r="AO9" s="3">
        <f t="shared" si="6"/>
        <v>0</v>
      </c>
      <c r="AP9" s="3">
        <f t="shared" si="3"/>
        <v>51</v>
      </c>
      <c r="AQ9" s="3">
        <f t="shared" si="12"/>
        <v>53.499871343326745</v>
      </c>
      <c r="AR9" s="3">
        <f t="shared" si="13"/>
        <v>-2.4998713433267454</v>
      </c>
      <c r="AS9" s="5"/>
      <c r="AT9" s="5"/>
    </row>
    <row r="10" spans="1:46" x14ac:dyDescent="0.25">
      <c r="A10" t="s">
        <v>14</v>
      </c>
      <c r="B10">
        <v>85</v>
      </c>
      <c r="C10">
        <v>63</v>
      </c>
      <c r="D10">
        <v>32</v>
      </c>
      <c r="E10">
        <v>49</v>
      </c>
      <c r="F10">
        <v>66</v>
      </c>
      <c r="G10">
        <v>64</v>
      </c>
      <c r="H10">
        <v>25</v>
      </c>
      <c r="J10" t="str">
        <f t="shared" si="7"/>
        <v>O9</v>
      </c>
      <c r="K10">
        <f t="shared" si="8"/>
        <v>4</v>
      </c>
      <c r="L10">
        <f t="shared" si="4"/>
        <v>7</v>
      </c>
      <c r="M10">
        <f t="shared" si="4"/>
        <v>8</v>
      </c>
      <c r="N10">
        <f t="shared" si="4"/>
        <v>6</v>
      </c>
      <c r="O10">
        <f t="shared" si="4"/>
        <v>5</v>
      </c>
      <c r="P10">
        <f t="shared" si="4"/>
        <v>5</v>
      </c>
      <c r="Q10">
        <f t="shared" si="0"/>
        <v>25</v>
      </c>
      <c r="S10">
        <v>9</v>
      </c>
      <c r="T10" s="7">
        <v>0</v>
      </c>
      <c r="U10" s="7">
        <v>0</v>
      </c>
      <c r="V10" s="7">
        <v>7.1592037853562829E-15</v>
      </c>
      <c r="W10" s="7">
        <v>0</v>
      </c>
      <c r="X10" s="7">
        <v>1.1423154089307275E-15</v>
      </c>
      <c r="Y10" s="7">
        <v>0</v>
      </c>
      <c r="Z10" s="1"/>
      <c r="AA10" s="1"/>
      <c r="AB10" s="4">
        <f t="shared" si="9"/>
        <v>0</v>
      </c>
      <c r="AC10" s="4">
        <f t="shared" si="5"/>
        <v>0</v>
      </c>
      <c r="AD10" s="4">
        <f t="shared" si="5"/>
        <v>0</v>
      </c>
      <c r="AE10" s="4">
        <f t="shared" si="5"/>
        <v>0</v>
      </c>
      <c r="AF10" s="4">
        <f t="shared" si="5"/>
        <v>0</v>
      </c>
      <c r="AG10" s="4">
        <f t="shared" si="5"/>
        <v>0</v>
      </c>
      <c r="AI10" t="str">
        <f t="shared" si="10"/>
        <v>O9</v>
      </c>
      <c r="AJ10" s="3">
        <f t="shared" si="11"/>
        <v>27.499958212376765</v>
      </c>
      <c r="AK10" s="3">
        <f t="shared" si="6"/>
        <v>0</v>
      </c>
      <c r="AL10" s="3">
        <f t="shared" si="6"/>
        <v>7.1592037853562829E-15</v>
      </c>
      <c r="AM10" s="3">
        <f t="shared" si="6"/>
        <v>0</v>
      </c>
      <c r="AN10" s="3">
        <f t="shared" si="6"/>
        <v>0</v>
      </c>
      <c r="AO10" s="3">
        <f t="shared" si="6"/>
        <v>0</v>
      </c>
      <c r="AP10" s="3">
        <f t="shared" si="3"/>
        <v>25</v>
      </c>
      <c r="AQ10" s="3">
        <f t="shared" si="12"/>
        <v>27.499958212376772</v>
      </c>
      <c r="AR10" s="3">
        <f t="shared" si="13"/>
        <v>-2.4999582123767716</v>
      </c>
      <c r="AS10" s="5"/>
      <c r="AT10" s="5"/>
    </row>
    <row r="11" spans="1:46" x14ac:dyDescent="0.25">
      <c r="A11" t="s">
        <v>15</v>
      </c>
      <c r="B11">
        <v>85</v>
      </c>
      <c r="C11">
        <v>38</v>
      </c>
      <c r="D11">
        <v>8</v>
      </c>
      <c r="E11">
        <v>81</v>
      </c>
      <c r="F11">
        <v>83</v>
      </c>
      <c r="G11">
        <v>26</v>
      </c>
      <c r="H11">
        <v>91</v>
      </c>
      <c r="J11" t="str">
        <f t="shared" si="7"/>
        <v>O10</v>
      </c>
      <c r="K11">
        <f t="shared" si="8"/>
        <v>4</v>
      </c>
      <c r="L11">
        <f t="shared" si="4"/>
        <v>11</v>
      </c>
      <c r="M11">
        <f t="shared" si="4"/>
        <v>11</v>
      </c>
      <c r="N11">
        <f t="shared" si="4"/>
        <v>3</v>
      </c>
      <c r="O11">
        <f t="shared" si="4"/>
        <v>3</v>
      </c>
      <c r="P11">
        <f t="shared" si="4"/>
        <v>10</v>
      </c>
      <c r="Q11">
        <f t="shared" si="0"/>
        <v>91</v>
      </c>
      <c r="S11">
        <v>10</v>
      </c>
      <c r="T11" s="7">
        <v>0</v>
      </c>
      <c r="U11" s="7">
        <v>0</v>
      </c>
      <c r="V11" s="7">
        <v>7.1592037853562829E-15</v>
      </c>
      <c r="W11" s="7">
        <v>0</v>
      </c>
      <c r="X11" s="7">
        <v>1.1423154089307275E-15</v>
      </c>
      <c r="Y11" s="7">
        <v>0</v>
      </c>
      <c r="Z11" s="1"/>
      <c r="AA11" s="1"/>
      <c r="AB11" s="4">
        <f t="shared" si="9"/>
        <v>0</v>
      </c>
      <c r="AC11" s="4">
        <f t="shared" si="5"/>
        <v>0</v>
      </c>
      <c r="AD11" s="4">
        <f t="shared" si="5"/>
        <v>0</v>
      </c>
      <c r="AE11" s="4">
        <f t="shared" si="5"/>
        <v>0</v>
      </c>
      <c r="AF11" s="4">
        <f t="shared" si="5"/>
        <v>0</v>
      </c>
      <c r="AG11" s="4">
        <f t="shared" si="5"/>
        <v>0</v>
      </c>
      <c r="AI11" t="str">
        <f t="shared" si="10"/>
        <v>O10</v>
      </c>
      <c r="AJ11" s="3">
        <f t="shared" si="11"/>
        <v>27.499958212376765</v>
      </c>
      <c r="AK11" s="3">
        <f t="shared" si="6"/>
        <v>0</v>
      </c>
      <c r="AL11" s="3">
        <f t="shared" si="6"/>
        <v>7.1592037853562829E-15</v>
      </c>
      <c r="AM11" s="3">
        <f t="shared" si="6"/>
        <v>15.500351083764441</v>
      </c>
      <c r="AN11" s="3">
        <f t="shared" si="6"/>
        <v>45.499495357888115</v>
      </c>
      <c r="AO11" s="3">
        <f t="shared" si="6"/>
        <v>0</v>
      </c>
      <c r="AP11" s="3">
        <f t="shared" si="3"/>
        <v>91</v>
      </c>
      <c r="AQ11" s="3">
        <f t="shared" si="12"/>
        <v>88.499804654029333</v>
      </c>
      <c r="AR11" s="3">
        <f t="shared" si="13"/>
        <v>2.5001953459706669</v>
      </c>
      <c r="AS11" s="5"/>
      <c r="AT11" s="5"/>
    </row>
    <row r="12" spans="1:46" x14ac:dyDescent="0.25">
      <c r="A12" t="s">
        <v>16</v>
      </c>
      <c r="B12">
        <v>86</v>
      </c>
      <c r="C12">
        <v>59</v>
      </c>
      <c r="D12">
        <v>8</v>
      </c>
      <c r="E12">
        <v>33</v>
      </c>
      <c r="F12">
        <v>46</v>
      </c>
      <c r="G12">
        <v>16</v>
      </c>
      <c r="H12">
        <v>33</v>
      </c>
      <c r="J12" t="str">
        <f t="shared" si="7"/>
        <v>O11</v>
      </c>
      <c r="K12">
        <f t="shared" si="8"/>
        <v>2</v>
      </c>
      <c r="L12">
        <f t="shared" si="4"/>
        <v>9</v>
      </c>
      <c r="M12">
        <f t="shared" si="4"/>
        <v>11</v>
      </c>
      <c r="N12">
        <f t="shared" si="4"/>
        <v>9</v>
      </c>
      <c r="O12">
        <f t="shared" si="4"/>
        <v>8</v>
      </c>
      <c r="P12">
        <f t="shared" si="4"/>
        <v>12</v>
      </c>
      <c r="Q12">
        <f t="shared" si="0"/>
        <v>33</v>
      </c>
      <c r="S12">
        <v>11</v>
      </c>
      <c r="T12" s="7">
        <v>0</v>
      </c>
      <c r="U12" s="7">
        <v>0</v>
      </c>
      <c r="V12" s="7">
        <v>7.1592037853562829E-15</v>
      </c>
      <c r="W12" s="7">
        <v>0</v>
      </c>
      <c r="X12" s="7">
        <v>1.1423154089307275E-15</v>
      </c>
      <c r="Y12" s="7">
        <v>0</v>
      </c>
      <c r="Z12" s="1"/>
      <c r="AA12" s="1" t="s">
        <v>28</v>
      </c>
      <c r="AB12" s="4">
        <f t="shared" si="9"/>
        <v>0</v>
      </c>
      <c r="AC12" s="4">
        <f t="shared" si="5"/>
        <v>0</v>
      </c>
      <c r="AD12" s="4">
        <f t="shared" si="5"/>
        <v>7.1592037853562829E-15</v>
      </c>
      <c r="AE12" s="4">
        <f t="shared" si="5"/>
        <v>0</v>
      </c>
      <c r="AF12" s="4">
        <f t="shared" si="5"/>
        <v>1.1423154089307275E-15</v>
      </c>
      <c r="AG12" s="4">
        <f t="shared" si="5"/>
        <v>0</v>
      </c>
      <c r="AI12" t="str">
        <f t="shared" si="10"/>
        <v>O11</v>
      </c>
      <c r="AJ12" s="3">
        <f t="shared" si="11"/>
        <v>32.999686194487744</v>
      </c>
      <c r="AK12" s="3">
        <f t="shared" si="6"/>
        <v>0</v>
      </c>
      <c r="AL12" s="3">
        <f t="shared" si="6"/>
        <v>7.1592037853562829E-15</v>
      </c>
      <c r="AM12" s="3">
        <f t="shared" si="6"/>
        <v>0</v>
      </c>
      <c r="AN12" s="3">
        <f t="shared" si="6"/>
        <v>0</v>
      </c>
      <c r="AO12" s="3">
        <f t="shared" si="6"/>
        <v>0</v>
      </c>
      <c r="AP12" s="3">
        <f t="shared" si="3"/>
        <v>33</v>
      </c>
      <c r="AQ12" s="3">
        <f t="shared" si="12"/>
        <v>32.999686194487751</v>
      </c>
      <c r="AR12" s="3">
        <f t="shared" si="13"/>
        <v>3.1380551224913233E-4</v>
      </c>
      <c r="AS12" s="5"/>
      <c r="AT12" s="5"/>
    </row>
    <row r="13" spans="1:46" x14ac:dyDescent="0.25">
      <c r="A13" t="s">
        <v>17</v>
      </c>
      <c r="B13">
        <v>86</v>
      </c>
      <c r="C13">
        <v>73</v>
      </c>
      <c r="D13">
        <v>80</v>
      </c>
      <c r="E13">
        <v>49</v>
      </c>
      <c r="F13">
        <v>64</v>
      </c>
      <c r="G13">
        <v>56</v>
      </c>
      <c r="H13">
        <v>57</v>
      </c>
      <c r="J13" t="str">
        <f t="shared" si="7"/>
        <v>O12</v>
      </c>
      <c r="K13">
        <f t="shared" si="8"/>
        <v>2</v>
      </c>
      <c r="L13">
        <f t="shared" si="4"/>
        <v>5</v>
      </c>
      <c r="M13">
        <f t="shared" si="4"/>
        <v>3</v>
      </c>
      <c r="N13">
        <f t="shared" si="4"/>
        <v>6</v>
      </c>
      <c r="O13">
        <f t="shared" si="4"/>
        <v>6</v>
      </c>
      <c r="P13">
        <f t="shared" si="4"/>
        <v>8</v>
      </c>
      <c r="Q13">
        <f t="shared" si="0"/>
        <v>57</v>
      </c>
      <c r="S13">
        <v>12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1"/>
      <c r="AA13" s="1"/>
      <c r="AB13" s="1"/>
      <c r="AC13" s="1"/>
      <c r="AD13" s="1"/>
      <c r="AE13" s="1"/>
      <c r="AF13" s="1"/>
      <c r="AG13" s="1"/>
      <c r="AI13" t="str">
        <f t="shared" si="10"/>
        <v>O12</v>
      </c>
      <c r="AJ13" s="3">
        <f t="shared" si="11"/>
        <v>32.999686194487744</v>
      </c>
      <c r="AK13" s="3">
        <f t="shared" si="6"/>
        <v>8.0003759854385592</v>
      </c>
      <c r="AL13" s="3">
        <f t="shared" si="6"/>
        <v>13.499945513595005</v>
      </c>
      <c r="AM13" s="3">
        <f t="shared" si="6"/>
        <v>0</v>
      </c>
      <c r="AN13" s="3">
        <f t="shared" si="6"/>
        <v>0</v>
      </c>
      <c r="AO13" s="3">
        <f t="shared" si="6"/>
        <v>0</v>
      </c>
      <c r="AP13" s="3">
        <f t="shared" si="3"/>
        <v>57</v>
      </c>
      <c r="AQ13" s="3">
        <f t="shared" si="12"/>
        <v>54.500007693521312</v>
      </c>
      <c r="AR13" s="3">
        <f t="shared" si="13"/>
        <v>2.4999923064786884</v>
      </c>
      <c r="AS13" s="5"/>
      <c r="AT13" s="5"/>
    </row>
    <row r="14" spans="1:46" x14ac:dyDescent="0.25">
      <c r="S14">
        <v>1</v>
      </c>
      <c r="T14">
        <v>2</v>
      </c>
      <c r="U14">
        <v>3</v>
      </c>
      <c r="V14">
        <v>4</v>
      </c>
      <c r="W14">
        <v>5</v>
      </c>
      <c r="X14">
        <v>6</v>
      </c>
      <c r="Y14">
        <v>7</v>
      </c>
      <c r="AJ14" s="3"/>
      <c r="AK14" s="3"/>
      <c r="AL14" s="3"/>
      <c r="AM14" s="3"/>
      <c r="AN14" s="3"/>
      <c r="AO14" s="3"/>
      <c r="AP14" s="3">
        <f>SUM(AP2:AP13)</f>
        <v>601</v>
      </c>
      <c r="AQ14" s="3">
        <f>SUM(AQ2:AQ13)</f>
        <v>605.99905846889965</v>
      </c>
      <c r="AR14" s="3">
        <f>ABS(AP14-AQ14)</f>
        <v>4.9990584688996478</v>
      </c>
      <c r="AS14" s="5"/>
      <c r="AT14" s="5"/>
    </row>
    <row r="15" spans="1:46" x14ac:dyDescent="0.25">
      <c r="AJ15" s="5"/>
      <c r="AK15" s="5"/>
      <c r="AL15" s="5"/>
      <c r="AM15" s="5"/>
      <c r="AN15" s="5"/>
      <c r="AO15" s="5"/>
      <c r="AP15" s="5"/>
      <c r="AQ15" s="5"/>
      <c r="AR15" s="6">
        <f>SUMSQ(AR2:AR13)</f>
        <v>37.500000178139963</v>
      </c>
      <c r="AS15" s="5"/>
      <c r="AT15" s="5"/>
    </row>
    <row r="16" spans="1:46" x14ac:dyDescent="0.25"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36:46" x14ac:dyDescent="0.25"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36:46" x14ac:dyDescent="0.25"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topLeftCell="A47" workbookViewId="0">
      <selection activeCell="W48" sqref="W48"/>
    </sheetView>
  </sheetViews>
  <sheetFormatPr defaultRowHeight="15" x14ac:dyDescent="0.25"/>
  <cols>
    <col min="1" max="1" width="5.5703125" bestFit="1" customWidth="1"/>
    <col min="2" max="2" width="3.7109375" bestFit="1" customWidth="1"/>
    <col min="3" max="3" width="4" bestFit="1" customWidth="1"/>
    <col min="4" max="4" width="3.7109375" bestFit="1" customWidth="1"/>
    <col min="5" max="5" width="4" bestFit="1" customWidth="1"/>
    <col min="6" max="6" width="10.42578125" bestFit="1" customWidth="1"/>
    <col min="7" max="7" width="4.85546875" bestFit="1" customWidth="1"/>
    <col min="8" max="10" width="3.7109375" bestFit="1" customWidth="1"/>
    <col min="11" max="11" width="4" bestFit="1" customWidth="1"/>
    <col min="22" max="22" width="10.7109375" bestFit="1" customWidth="1"/>
  </cols>
  <sheetData>
    <row r="1" spans="1:24" ht="18.75" x14ac:dyDescent="0.25">
      <c r="M1" s="13"/>
    </row>
    <row r="2" spans="1:24" x14ac:dyDescent="0.25">
      <c r="A2" t="s">
        <v>20</v>
      </c>
      <c r="B2" t="s">
        <v>29</v>
      </c>
      <c r="C2" t="s">
        <v>30</v>
      </c>
      <c r="D2" t="s">
        <v>31</v>
      </c>
      <c r="E2" t="s">
        <v>49</v>
      </c>
      <c r="G2" t="s">
        <v>50</v>
      </c>
      <c r="H2" t="str">
        <f>B2</f>
        <v>m1</v>
      </c>
      <c r="I2" t="str">
        <f t="shared" ref="I2:K14" si="0">C2</f>
        <v>m2</v>
      </c>
      <c r="J2" t="str">
        <f t="shared" si="0"/>
        <v>m3</v>
      </c>
      <c r="K2" t="str">
        <f t="shared" si="0"/>
        <v>Y0</v>
      </c>
      <c r="M2" s="14"/>
    </row>
    <row r="3" spans="1:24" x14ac:dyDescent="0.25">
      <c r="A3" t="s">
        <v>0</v>
      </c>
      <c r="B3" s="3">
        <f>'1'!AR2</f>
        <v>-1.5631800144035957</v>
      </c>
      <c r="C3" s="3">
        <f>'2'!AR2</f>
        <v>-5.0946825798381248</v>
      </c>
      <c r="D3" s="3">
        <f>'3'!AR2</f>
        <v>-2.4999455135950139</v>
      </c>
      <c r="E3">
        <v>100</v>
      </c>
      <c r="G3" t="str">
        <f>A3</f>
        <v>O1</v>
      </c>
      <c r="H3">
        <f>RANK(B3,B$3:B$14,0)</f>
        <v>8</v>
      </c>
      <c r="I3">
        <f t="shared" ref="I3:I14" si="1">RANK(C3,C$3:C$14,0)</f>
        <v>11</v>
      </c>
      <c r="J3">
        <f t="shared" ref="J3:J14" si="2">RANK(D3,D$3:D$14,0)</f>
        <v>10</v>
      </c>
      <c r="K3">
        <f t="shared" si="0"/>
        <v>100</v>
      </c>
    </row>
    <row r="4" spans="1:24" x14ac:dyDescent="0.25">
      <c r="A4" t="s">
        <v>1</v>
      </c>
      <c r="B4" s="9">
        <f>'1'!AR3</f>
        <v>0.44881336172483088</v>
      </c>
      <c r="C4" s="3">
        <f>'2'!AR3</f>
        <v>3.5884939946978704</v>
      </c>
      <c r="D4" s="9">
        <f>'3'!AR3</f>
        <v>4.1251650529261497E-5</v>
      </c>
      <c r="E4">
        <v>100</v>
      </c>
      <c r="F4" s="8"/>
      <c r="G4" t="str">
        <f t="shared" ref="G4:G14" si="3">A4</f>
        <v>O2</v>
      </c>
      <c r="H4">
        <f t="shared" ref="H4:H14" si="4">RANK(B4,B$3:B$14,0)</f>
        <v>5</v>
      </c>
      <c r="I4">
        <f t="shared" si="1"/>
        <v>3</v>
      </c>
      <c r="J4">
        <f t="shared" si="2"/>
        <v>6</v>
      </c>
      <c r="K4">
        <f t="shared" si="0"/>
        <v>100</v>
      </c>
    </row>
    <row r="5" spans="1:24" ht="31.5" x14ac:dyDescent="0.25">
      <c r="A5" t="s">
        <v>8</v>
      </c>
      <c r="B5" s="6">
        <f>'1'!AR4</f>
        <v>2.9222274004169684</v>
      </c>
      <c r="C5" s="6">
        <f>'2'!AR4</f>
        <v>-1.5733690176135156</v>
      </c>
      <c r="D5" s="9">
        <f>'3'!AR4</f>
        <v>4.3516869887127996E-5</v>
      </c>
      <c r="E5">
        <v>100</v>
      </c>
      <c r="F5" s="8"/>
      <c r="G5" t="str">
        <f t="shared" si="3"/>
        <v>O3</v>
      </c>
      <c r="H5">
        <f t="shared" si="4"/>
        <v>3</v>
      </c>
      <c r="I5">
        <f t="shared" si="1"/>
        <v>8</v>
      </c>
      <c r="J5">
        <f t="shared" si="2"/>
        <v>5</v>
      </c>
      <c r="K5">
        <f t="shared" si="0"/>
        <v>100</v>
      </c>
      <c r="M5" s="15" t="s">
        <v>53</v>
      </c>
      <c r="N5" s="16">
        <v>2543624</v>
      </c>
      <c r="O5" s="15" t="s">
        <v>54</v>
      </c>
      <c r="P5" s="16">
        <v>12</v>
      </c>
      <c r="Q5" s="15" t="s">
        <v>55</v>
      </c>
      <c r="R5" s="16">
        <v>3</v>
      </c>
      <c r="S5" s="15" t="s">
        <v>56</v>
      </c>
      <c r="T5" s="16">
        <v>12</v>
      </c>
      <c r="U5" s="15" t="s">
        <v>57</v>
      </c>
      <c r="V5" s="16">
        <v>0</v>
      </c>
      <c r="W5" s="15" t="s">
        <v>58</v>
      </c>
      <c r="X5" s="16" t="s">
        <v>59</v>
      </c>
    </row>
    <row r="6" spans="1:24" ht="19.5" thickBot="1" x14ac:dyDescent="0.3">
      <c r="A6" t="s">
        <v>9</v>
      </c>
      <c r="B6" s="3">
        <f>'1'!AR5</f>
        <v>-3.0881541470301528</v>
      </c>
      <c r="C6" s="3">
        <f>'2'!AR5</f>
        <v>-5.4147411369330172</v>
      </c>
      <c r="D6" s="3">
        <f>'3'!AR5</f>
        <v>-2.5000372782522078</v>
      </c>
      <c r="E6">
        <v>100</v>
      </c>
      <c r="G6" t="str">
        <f t="shared" si="3"/>
        <v>O4</v>
      </c>
      <c r="H6">
        <f t="shared" si="4"/>
        <v>11</v>
      </c>
      <c r="I6">
        <f t="shared" si="1"/>
        <v>12</v>
      </c>
      <c r="J6">
        <f t="shared" si="2"/>
        <v>12</v>
      </c>
      <c r="K6">
        <f t="shared" si="0"/>
        <v>100</v>
      </c>
      <c r="M6" s="13"/>
    </row>
    <row r="7" spans="1:24" ht="15.75" thickBot="1" x14ac:dyDescent="0.3">
      <c r="A7" t="s">
        <v>10</v>
      </c>
      <c r="B7" s="9">
        <f>'1'!AR6</f>
        <v>0.19466529289202583</v>
      </c>
      <c r="C7" s="3">
        <f>'2'!AR6</f>
        <v>1.5567101239979593</v>
      </c>
      <c r="D7" s="9">
        <f>'3'!AR6</f>
        <v>1.1733436964789234E-4</v>
      </c>
      <c r="E7">
        <v>100</v>
      </c>
      <c r="F7" s="8"/>
      <c r="G7" t="str">
        <f t="shared" si="3"/>
        <v>O5</v>
      </c>
      <c r="H7">
        <f t="shared" si="4"/>
        <v>6</v>
      </c>
      <c r="I7">
        <f t="shared" si="1"/>
        <v>6</v>
      </c>
      <c r="J7">
        <f t="shared" si="2"/>
        <v>4</v>
      </c>
      <c r="K7">
        <f t="shared" si="0"/>
        <v>100</v>
      </c>
      <c r="M7" s="17" t="s">
        <v>60</v>
      </c>
      <c r="N7" s="17" t="s">
        <v>61</v>
      </c>
      <c r="O7" s="17" t="s">
        <v>62</v>
      </c>
      <c r="P7" s="17" t="s">
        <v>63</v>
      </c>
      <c r="Q7" s="17" t="s">
        <v>64</v>
      </c>
      <c r="S7" s="23" t="s">
        <v>130</v>
      </c>
    </row>
    <row r="8" spans="1:24" ht="15.75" thickBot="1" x14ac:dyDescent="0.3">
      <c r="A8" t="s">
        <v>11</v>
      </c>
      <c r="B8" s="9">
        <f>'1'!AR7</f>
        <v>-0.39359751025232015</v>
      </c>
      <c r="C8" s="3">
        <f>'2'!AR7</f>
        <v>-0.83965960425825159</v>
      </c>
      <c r="D8" s="9">
        <f>'3'!AR7</f>
        <v>3.411604731695661E-5</v>
      </c>
      <c r="E8">
        <v>100</v>
      </c>
      <c r="F8" s="8"/>
      <c r="G8" t="str">
        <f t="shared" si="3"/>
        <v>O6</v>
      </c>
      <c r="H8">
        <f t="shared" si="4"/>
        <v>7</v>
      </c>
      <c r="I8">
        <f t="shared" si="1"/>
        <v>7</v>
      </c>
      <c r="J8">
        <f t="shared" si="2"/>
        <v>7</v>
      </c>
      <c r="K8">
        <f t="shared" si="0"/>
        <v>100</v>
      </c>
      <c r="M8" s="17" t="s">
        <v>0</v>
      </c>
      <c r="N8" s="18">
        <v>8</v>
      </c>
      <c r="O8" s="18">
        <v>11</v>
      </c>
      <c r="P8" s="18">
        <v>10</v>
      </c>
      <c r="Q8" s="18">
        <v>100</v>
      </c>
      <c r="T8">
        <f>13-N8</f>
        <v>5</v>
      </c>
      <c r="U8">
        <f t="shared" ref="U8:U19" si="5">13-O8</f>
        <v>2</v>
      </c>
      <c r="V8">
        <f t="shared" ref="V8:V19" si="6">13-P8</f>
        <v>3</v>
      </c>
      <c r="W8">
        <f>Q8</f>
        <v>100</v>
      </c>
    </row>
    <row r="9" spans="1:24" ht="15.75" thickBot="1" x14ac:dyDescent="0.3">
      <c r="A9" t="s">
        <v>12</v>
      </c>
      <c r="B9" s="6">
        <f>'1'!AR8</f>
        <v>-2.3531841851304307</v>
      </c>
      <c r="C9" s="6">
        <f>'2'!AR8</f>
        <v>2.3420746459876511</v>
      </c>
      <c r="D9" s="9">
        <f>'3'!AR8</f>
        <v>1.6201752004008085E-5</v>
      </c>
      <c r="E9">
        <v>100</v>
      </c>
      <c r="F9" s="8"/>
      <c r="G9" t="str">
        <f t="shared" si="3"/>
        <v>O7</v>
      </c>
      <c r="H9">
        <f t="shared" si="4"/>
        <v>10</v>
      </c>
      <c r="I9">
        <f t="shared" si="1"/>
        <v>4</v>
      </c>
      <c r="J9">
        <f t="shared" si="2"/>
        <v>8</v>
      </c>
      <c r="K9">
        <f t="shared" si="0"/>
        <v>100</v>
      </c>
      <c r="M9" s="17" t="s">
        <v>1</v>
      </c>
      <c r="N9" s="18">
        <v>5</v>
      </c>
      <c r="O9" s="18">
        <v>3</v>
      </c>
      <c r="P9" s="18">
        <v>6</v>
      </c>
      <c r="Q9" s="18">
        <v>100</v>
      </c>
      <c r="T9">
        <f t="shared" ref="T9:T19" si="7">13-N9</f>
        <v>8</v>
      </c>
      <c r="U9">
        <f t="shared" si="5"/>
        <v>10</v>
      </c>
      <c r="V9">
        <f t="shared" si="6"/>
        <v>7</v>
      </c>
      <c r="W9">
        <f t="shared" ref="W9:W19" si="8">Q9</f>
        <v>100</v>
      </c>
    </row>
    <row r="10" spans="1:24" ht="15.75" thickBot="1" x14ac:dyDescent="0.3">
      <c r="A10" t="s">
        <v>13</v>
      </c>
      <c r="B10" s="3">
        <f>'1'!AR9</f>
        <v>-2.345010120397049</v>
      </c>
      <c r="C10" s="3">
        <f>'2'!AR9</f>
        <v>-3.7533795187283587</v>
      </c>
      <c r="D10" s="3">
        <f>'3'!AR9</f>
        <v>-2.4998713433267454</v>
      </c>
      <c r="E10">
        <v>100</v>
      </c>
      <c r="G10" t="str">
        <f t="shared" si="3"/>
        <v>O8</v>
      </c>
      <c r="H10">
        <f t="shared" si="4"/>
        <v>9</v>
      </c>
      <c r="I10">
        <f t="shared" si="1"/>
        <v>10</v>
      </c>
      <c r="J10">
        <f t="shared" si="2"/>
        <v>9</v>
      </c>
      <c r="K10">
        <f t="shared" si="0"/>
        <v>100</v>
      </c>
      <c r="M10" s="17" t="s">
        <v>8</v>
      </c>
      <c r="N10" s="18">
        <v>3</v>
      </c>
      <c r="O10" s="18">
        <v>8</v>
      </c>
      <c r="P10" s="18">
        <v>5</v>
      </c>
      <c r="Q10" s="18">
        <v>100</v>
      </c>
      <c r="T10">
        <f t="shared" si="7"/>
        <v>10</v>
      </c>
      <c r="U10">
        <f t="shared" si="5"/>
        <v>5</v>
      </c>
      <c r="V10">
        <f t="shared" si="6"/>
        <v>8</v>
      </c>
      <c r="W10">
        <f t="shared" si="8"/>
        <v>100</v>
      </c>
    </row>
    <row r="11" spans="1:24" ht="15.75" thickBot="1" x14ac:dyDescent="0.3">
      <c r="A11" t="s">
        <v>14</v>
      </c>
      <c r="B11" s="3">
        <f>'1'!AR10</f>
        <v>-3.2754116249162806</v>
      </c>
      <c r="C11" s="3">
        <f>'2'!AR10</f>
        <v>-2.4281732291575189</v>
      </c>
      <c r="D11" s="3">
        <f>'3'!AR10</f>
        <v>-2.4999582123767716</v>
      </c>
      <c r="E11">
        <v>100</v>
      </c>
      <c r="G11" t="str">
        <f t="shared" si="3"/>
        <v>O9</v>
      </c>
      <c r="H11">
        <f t="shared" si="4"/>
        <v>12</v>
      </c>
      <c r="I11">
        <f t="shared" si="1"/>
        <v>9</v>
      </c>
      <c r="J11">
        <f t="shared" si="2"/>
        <v>11</v>
      </c>
      <c r="K11">
        <f t="shared" si="0"/>
        <v>100</v>
      </c>
      <c r="M11" s="17" t="s">
        <v>9</v>
      </c>
      <c r="N11" s="18">
        <v>11</v>
      </c>
      <c r="O11" s="18">
        <v>12</v>
      </c>
      <c r="P11" s="18">
        <v>12</v>
      </c>
      <c r="Q11" s="18">
        <v>100</v>
      </c>
      <c r="T11">
        <f t="shared" si="7"/>
        <v>2</v>
      </c>
      <c r="U11">
        <f t="shared" si="5"/>
        <v>1</v>
      </c>
      <c r="V11">
        <f t="shared" si="6"/>
        <v>1</v>
      </c>
      <c r="W11">
        <f t="shared" si="8"/>
        <v>100</v>
      </c>
    </row>
    <row r="12" spans="1:24" ht="15.75" thickBot="1" x14ac:dyDescent="0.3">
      <c r="A12" t="s">
        <v>15</v>
      </c>
      <c r="B12" s="3">
        <f>'1'!AR11</f>
        <v>3.0814283571211263</v>
      </c>
      <c r="C12" s="3">
        <f>'2'!AR11</f>
        <v>4.0324837777348108</v>
      </c>
      <c r="D12" s="3">
        <f>'3'!AR11</f>
        <v>2.5001953459706669</v>
      </c>
      <c r="E12">
        <v>100</v>
      </c>
      <c r="G12" t="str">
        <f t="shared" si="3"/>
        <v>O10</v>
      </c>
      <c r="H12">
        <f t="shared" si="4"/>
        <v>2</v>
      </c>
      <c r="I12">
        <f t="shared" si="1"/>
        <v>2</v>
      </c>
      <c r="J12">
        <f t="shared" si="2"/>
        <v>1</v>
      </c>
      <c r="K12">
        <f t="shared" si="0"/>
        <v>100</v>
      </c>
      <c r="M12" s="17" t="s">
        <v>10</v>
      </c>
      <c r="N12" s="18">
        <v>6</v>
      </c>
      <c r="O12" s="18">
        <v>6</v>
      </c>
      <c r="P12" s="18">
        <v>4</v>
      </c>
      <c r="Q12" s="18">
        <v>100</v>
      </c>
      <c r="T12">
        <f t="shared" si="7"/>
        <v>7</v>
      </c>
      <c r="U12">
        <f t="shared" si="5"/>
        <v>7</v>
      </c>
      <c r="V12">
        <f t="shared" si="6"/>
        <v>9</v>
      </c>
      <c r="W12">
        <f t="shared" si="8"/>
        <v>100</v>
      </c>
    </row>
    <row r="13" spans="1:24" ht="15.75" thickBot="1" x14ac:dyDescent="0.3">
      <c r="A13" t="s">
        <v>16</v>
      </c>
      <c r="B13" s="9">
        <f>'1'!AR12</f>
        <v>4.7245883750837159</v>
      </c>
      <c r="C13" s="3">
        <f>'2'!AR12</f>
        <v>5.5718267708424563</v>
      </c>
      <c r="D13" s="9">
        <f>'3'!AR12</f>
        <v>3.1380551224913233E-4</v>
      </c>
      <c r="E13">
        <v>100</v>
      </c>
      <c r="F13" s="8"/>
      <c r="G13" t="str">
        <f t="shared" si="3"/>
        <v>O11</v>
      </c>
      <c r="H13">
        <f t="shared" si="4"/>
        <v>1</v>
      </c>
      <c r="I13">
        <f t="shared" si="1"/>
        <v>1</v>
      </c>
      <c r="J13">
        <f t="shared" si="2"/>
        <v>3</v>
      </c>
      <c r="K13">
        <f t="shared" si="0"/>
        <v>100</v>
      </c>
      <c r="M13" s="17" t="s">
        <v>11</v>
      </c>
      <c r="N13" s="18">
        <v>7</v>
      </c>
      <c r="O13" s="18">
        <v>7</v>
      </c>
      <c r="P13" s="18">
        <v>7</v>
      </c>
      <c r="Q13" s="18">
        <v>100</v>
      </c>
      <c r="T13">
        <f t="shared" si="7"/>
        <v>6</v>
      </c>
      <c r="U13">
        <f t="shared" si="5"/>
        <v>6</v>
      </c>
      <c r="V13">
        <f t="shared" si="6"/>
        <v>6</v>
      </c>
      <c r="W13">
        <f t="shared" si="8"/>
        <v>100</v>
      </c>
    </row>
    <row r="14" spans="1:24" ht="15.75" thickBot="1" x14ac:dyDescent="0.3">
      <c r="A14" t="s">
        <v>17</v>
      </c>
      <c r="B14" s="3">
        <f>'1'!AR13</f>
        <v>1.6468158148695764</v>
      </c>
      <c r="C14" s="3">
        <f>'2'!AR13</f>
        <v>2.0124167732679012</v>
      </c>
      <c r="D14" s="3">
        <f>'3'!AR13</f>
        <v>2.4999923064786884</v>
      </c>
      <c r="E14">
        <v>100</v>
      </c>
      <c r="G14" t="str">
        <f t="shared" si="3"/>
        <v>O12</v>
      </c>
      <c r="H14">
        <f t="shared" si="4"/>
        <v>4</v>
      </c>
      <c r="I14">
        <f t="shared" si="1"/>
        <v>5</v>
      </c>
      <c r="J14">
        <f t="shared" si="2"/>
        <v>2</v>
      </c>
      <c r="K14">
        <f t="shared" si="0"/>
        <v>100</v>
      </c>
      <c r="M14" s="17" t="s">
        <v>12</v>
      </c>
      <c r="N14" s="18">
        <v>10</v>
      </c>
      <c r="O14" s="18">
        <v>4</v>
      </c>
      <c r="P14" s="18">
        <v>8</v>
      </c>
      <c r="Q14" s="18">
        <v>100</v>
      </c>
      <c r="T14">
        <f t="shared" si="7"/>
        <v>3</v>
      </c>
      <c r="U14">
        <f t="shared" si="5"/>
        <v>9</v>
      </c>
      <c r="V14">
        <f t="shared" si="6"/>
        <v>5</v>
      </c>
      <c r="W14">
        <f t="shared" si="8"/>
        <v>100</v>
      </c>
    </row>
    <row r="15" spans="1:24" ht="15.75" thickBot="1" x14ac:dyDescent="0.3">
      <c r="M15" s="17" t="s">
        <v>13</v>
      </c>
      <c r="N15" s="18">
        <v>9</v>
      </c>
      <c r="O15" s="18">
        <v>10</v>
      </c>
      <c r="P15" s="18">
        <v>9</v>
      </c>
      <c r="Q15" s="18">
        <v>100</v>
      </c>
      <c r="T15">
        <f t="shared" si="7"/>
        <v>4</v>
      </c>
      <c r="U15">
        <f t="shared" si="5"/>
        <v>3</v>
      </c>
      <c r="V15">
        <f t="shared" si="6"/>
        <v>4</v>
      </c>
      <c r="W15">
        <f t="shared" si="8"/>
        <v>100</v>
      </c>
    </row>
    <row r="16" spans="1:24" ht="15.75" thickBot="1" x14ac:dyDescent="0.3">
      <c r="A16" t="s">
        <v>25</v>
      </c>
      <c r="B16" s="3">
        <f>'1'!AR15</f>
        <v>77.207695731694571</v>
      </c>
      <c r="C16" s="3">
        <f>'2'!AR15</f>
        <v>150.58156298713641</v>
      </c>
      <c r="D16" s="3">
        <f>'3'!AR15</f>
        <v>37.500000178139963</v>
      </c>
      <c r="M16" s="17" t="s">
        <v>14</v>
      </c>
      <c r="N16" s="18">
        <v>12</v>
      </c>
      <c r="O16" s="18">
        <v>9</v>
      </c>
      <c r="P16" s="18">
        <v>11</v>
      </c>
      <c r="Q16" s="18">
        <v>100</v>
      </c>
      <c r="T16">
        <f t="shared" si="7"/>
        <v>1</v>
      </c>
      <c r="U16">
        <f t="shared" si="5"/>
        <v>4</v>
      </c>
      <c r="V16">
        <f t="shared" si="6"/>
        <v>2</v>
      </c>
      <c r="W16">
        <f t="shared" si="8"/>
        <v>100</v>
      </c>
    </row>
    <row r="17" spans="13:23" ht="15.75" thickBot="1" x14ac:dyDescent="0.3">
      <c r="M17" s="17" t="s">
        <v>15</v>
      </c>
      <c r="N17" s="18">
        <v>2</v>
      </c>
      <c r="O17" s="18">
        <v>2</v>
      </c>
      <c r="P17" s="18">
        <v>1</v>
      </c>
      <c r="Q17" s="18">
        <v>100</v>
      </c>
      <c r="T17">
        <f t="shared" si="7"/>
        <v>11</v>
      </c>
      <c r="U17">
        <f t="shared" si="5"/>
        <v>11</v>
      </c>
      <c r="V17">
        <f t="shared" si="6"/>
        <v>12</v>
      </c>
      <c r="W17">
        <f t="shared" si="8"/>
        <v>100</v>
      </c>
    </row>
    <row r="18" spans="13:23" ht="15.75" thickBot="1" x14ac:dyDescent="0.3">
      <c r="M18" s="17" t="s">
        <v>16</v>
      </c>
      <c r="N18" s="18">
        <v>1</v>
      </c>
      <c r="O18" s="18">
        <v>1</v>
      </c>
      <c r="P18" s="18">
        <v>3</v>
      </c>
      <c r="Q18" s="18">
        <v>100</v>
      </c>
      <c r="T18">
        <f t="shared" si="7"/>
        <v>12</v>
      </c>
      <c r="U18">
        <f t="shared" si="5"/>
        <v>12</v>
      </c>
      <c r="V18">
        <f t="shared" si="6"/>
        <v>10</v>
      </c>
      <c r="W18">
        <f t="shared" si="8"/>
        <v>100</v>
      </c>
    </row>
    <row r="19" spans="13:23" ht="15.75" thickBot="1" x14ac:dyDescent="0.3">
      <c r="M19" s="17" t="s">
        <v>17</v>
      </c>
      <c r="N19" s="18">
        <v>4</v>
      </c>
      <c r="O19" s="18">
        <v>5</v>
      </c>
      <c r="P19" s="18">
        <v>2</v>
      </c>
      <c r="Q19" s="18">
        <v>100</v>
      </c>
      <c r="T19">
        <f t="shared" si="7"/>
        <v>9</v>
      </c>
      <c r="U19">
        <f t="shared" si="5"/>
        <v>8</v>
      </c>
      <c r="V19">
        <f t="shared" si="6"/>
        <v>11</v>
      </c>
      <c r="W19">
        <f t="shared" si="8"/>
        <v>100</v>
      </c>
    </row>
    <row r="20" spans="13:23" ht="19.5" thickBot="1" x14ac:dyDescent="0.3">
      <c r="M20" s="13"/>
    </row>
    <row r="21" spans="13:23" ht="15.75" thickBot="1" x14ac:dyDescent="0.3">
      <c r="M21" s="17" t="s">
        <v>65</v>
      </c>
      <c r="N21" s="17" t="s">
        <v>61</v>
      </c>
      <c r="O21" s="17" t="s">
        <v>62</v>
      </c>
      <c r="P21" s="17" t="s">
        <v>63</v>
      </c>
    </row>
    <row r="22" spans="13:23" ht="32.25" thickBot="1" x14ac:dyDescent="0.3">
      <c r="M22" s="17" t="s">
        <v>66</v>
      </c>
      <c r="N22" s="18" t="s">
        <v>67</v>
      </c>
      <c r="O22" s="18" t="s">
        <v>68</v>
      </c>
      <c r="P22" s="18" t="s">
        <v>69</v>
      </c>
    </row>
    <row r="23" spans="13:23" ht="21.75" thickBot="1" x14ac:dyDescent="0.3">
      <c r="M23" s="17" t="s">
        <v>70</v>
      </c>
      <c r="N23" s="18" t="s">
        <v>71</v>
      </c>
      <c r="O23" s="18" t="s">
        <v>72</v>
      </c>
      <c r="P23" s="18" t="s">
        <v>73</v>
      </c>
    </row>
    <row r="24" spans="13:23" ht="21.75" thickBot="1" x14ac:dyDescent="0.3">
      <c r="M24" s="17" t="s">
        <v>74</v>
      </c>
      <c r="N24" s="18" t="s">
        <v>75</v>
      </c>
      <c r="O24" s="18" t="s">
        <v>76</v>
      </c>
      <c r="P24" s="18" t="s">
        <v>77</v>
      </c>
    </row>
    <row r="25" spans="13:23" ht="21.75" thickBot="1" x14ac:dyDescent="0.3">
      <c r="M25" s="17" t="s">
        <v>78</v>
      </c>
      <c r="N25" s="18" t="s">
        <v>79</v>
      </c>
      <c r="O25" s="18" t="s">
        <v>80</v>
      </c>
      <c r="P25" s="18" t="s">
        <v>81</v>
      </c>
    </row>
    <row r="26" spans="13:23" ht="21.75" thickBot="1" x14ac:dyDescent="0.3">
      <c r="M26" s="17" t="s">
        <v>82</v>
      </c>
      <c r="N26" s="18" t="s">
        <v>83</v>
      </c>
      <c r="O26" s="18" t="s">
        <v>84</v>
      </c>
      <c r="P26" s="18" t="s">
        <v>85</v>
      </c>
    </row>
    <row r="27" spans="13:23" ht="21.75" thickBot="1" x14ac:dyDescent="0.3">
      <c r="M27" s="17" t="s">
        <v>86</v>
      </c>
      <c r="N27" s="18" t="s">
        <v>87</v>
      </c>
      <c r="O27" s="18" t="s">
        <v>88</v>
      </c>
      <c r="P27" s="18" t="s">
        <v>89</v>
      </c>
    </row>
    <row r="28" spans="13:23" ht="21.75" thickBot="1" x14ac:dyDescent="0.3">
      <c r="M28" s="17" t="s">
        <v>90</v>
      </c>
      <c r="N28" s="18" t="s">
        <v>91</v>
      </c>
      <c r="O28" s="18" t="s">
        <v>92</v>
      </c>
      <c r="P28" s="18" t="s">
        <v>93</v>
      </c>
    </row>
    <row r="29" spans="13:23" ht="21.75" thickBot="1" x14ac:dyDescent="0.3">
      <c r="M29" s="17" t="s">
        <v>94</v>
      </c>
      <c r="N29" s="18" t="s">
        <v>95</v>
      </c>
      <c r="O29" s="18" t="s">
        <v>96</v>
      </c>
      <c r="P29" s="18" t="s">
        <v>97</v>
      </c>
    </row>
    <row r="30" spans="13:23" ht="21.75" thickBot="1" x14ac:dyDescent="0.3">
      <c r="M30" s="17" t="s">
        <v>98</v>
      </c>
      <c r="N30" s="18" t="s">
        <v>99</v>
      </c>
      <c r="O30" s="18" t="s">
        <v>100</v>
      </c>
      <c r="P30" s="18" t="s">
        <v>101</v>
      </c>
    </row>
    <row r="31" spans="13:23" ht="21.75" thickBot="1" x14ac:dyDescent="0.3">
      <c r="M31" s="17" t="s">
        <v>102</v>
      </c>
      <c r="N31" s="18" t="s">
        <v>103</v>
      </c>
      <c r="O31" s="18" t="s">
        <v>104</v>
      </c>
      <c r="P31" s="18" t="s">
        <v>105</v>
      </c>
    </row>
    <row r="32" spans="13:23" ht="21.75" thickBot="1" x14ac:dyDescent="0.3">
      <c r="M32" s="17" t="s">
        <v>106</v>
      </c>
      <c r="N32" s="18" t="s">
        <v>107</v>
      </c>
      <c r="O32" s="18" t="s">
        <v>108</v>
      </c>
      <c r="P32" s="18" t="s">
        <v>109</v>
      </c>
    </row>
    <row r="33" spans="13:23" ht="21.75" thickBot="1" x14ac:dyDescent="0.3">
      <c r="M33" s="17" t="s">
        <v>110</v>
      </c>
      <c r="N33" s="18" t="s">
        <v>111</v>
      </c>
      <c r="O33" s="18" t="s">
        <v>112</v>
      </c>
      <c r="P33" s="18" t="s">
        <v>113</v>
      </c>
    </row>
    <row r="34" spans="13:23" ht="19.5" thickBot="1" x14ac:dyDescent="0.3">
      <c r="M34" s="13"/>
    </row>
    <row r="35" spans="13:23" ht="15.75" thickBot="1" x14ac:dyDescent="0.3">
      <c r="M35" s="17" t="s">
        <v>114</v>
      </c>
      <c r="N35" s="17" t="s">
        <v>61</v>
      </c>
      <c r="O35" s="17" t="s">
        <v>62</v>
      </c>
      <c r="P35" s="17" t="s">
        <v>63</v>
      </c>
    </row>
    <row r="36" spans="13:23" ht="15.75" thickBot="1" x14ac:dyDescent="0.3">
      <c r="M36" s="17" t="s">
        <v>66</v>
      </c>
      <c r="N36" s="18">
        <v>46.8</v>
      </c>
      <c r="O36" s="18">
        <v>11</v>
      </c>
      <c r="P36" s="18">
        <v>58.8</v>
      </c>
    </row>
    <row r="37" spans="13:23" ht="15.75" thickBot="1" x14ac:dyDescent="0.3">
      <c r="M37" s="17" t="s">
        <v>70</v>
      </c>
      <c r="N37" s="18">
        <v>45.8</v>
      </c>
      <c r="O37" s="18">
        <v>10</v>
      </c>
      <c r="P37" s="18">
        <v>57.8</v>
      </c>
    </row>
    <row r="38" spans="13:23" ht="15.75" thickBot="1" x14ac:dyDescent="0.3">
      <c r="M38" s="17" t="s">
        <v>74</v>
      </c>
      <c r="N38" s="18">
        <v>44.8</v>
      </c>
      <c r="O38" s="18">
        <v>9</v>
      </c>
      <c r="P38" s="18">
        <v>56.8</v>
      </c>
    </row>
    <row r="39" spans="13:23" ht="15.75" thickBot="1" x14ac:dyDescent="0.3">
      <c r="M39" s="17" t="s">
        <v>78</v>
      </c>
      <c r="N39" s="18">
        <v>43.8</v>
      </c>
      <c r="O39" s="18">
        <v>8</v>
      </c>
      <c r="P39" s="18">
        <v>55.8</v>
      </c>
    </row>
    <row r="40" spans="13:23" ht="15.75" thickBot="1" x14ac:dyDescent="0.3">
      <c r="M40" s="17" t="s">
        <v>82</v>
      </c>
      <c r="N40" s="18">
        <v>42.8</v>
      </c>
      <c r="O40" s="18">
        <v>7</v>
      </c>
      <c r="P40" s="18">
        <v>54.8</v>
      </c>
    </row>
    <row r="41" spans="13:23" ht="15.75" thickBot="1" x14ac:dyDescent="0.3">
      <c r="M41" s="17" t="s">
        <v>86</v>
      </c>
      <c r="N41" s="18">
        <v>41.8</v>
      </c>
      <c r="O41" s="18">
        <v>6</v>
      </c>
      <c r="P41" s="18">
        <v>53.8</v>
      </c>
    </row>
    <row r="42" spans="13:23" ht="15.75" thickBot="1" x14ac:dyDescent="0.3">
      <c r="M42" s="17" t="s">
        <v>90</v>
      </c>
      <c r="N42" s="18">
        <v>40.799999999999997</v>
      </c>
      <c r="O42" s="18">
        <v>5</v>
      </c>
      <c r="P42" s="18">
        <v>52.8</v>
      </c>
    </row>
    <row r="43" spans="13:23" ht="15.75" thickBot="1" x14ac:dyDescent="0.3">
      <c r="M43" s="17" t="s">
        <v>94</v>
      </c>
      <c r="N43" s="18">
        <v>39.9</v>
      </c>
      <c r="O43" s="18">
        <v>4</v>
      </c>
      <c r="P43" s="18">
        <v>51.8</v>
      </c>
    </row>
    <row r="44" spans="13:23" ht="15.75" thickBot="1" x14ac:dyDescent="0.3">
      <c r="M44" s="17" t="s">
        <v>98</v>
      </c>
      <c r="N44" s="18">
        <v>38.9</v>
      </c>
      <c r="O44" s="18">
        <v>3</v>
      </c>
      <c r="P44" s="18">
        <v>50.8</v>
      </c>
    </row>
    <row r="45" spans="13:23" ht="15.75" thickBot="1" x14ac:dyDescent="0.3">
      <c r="M45" s="17" t="s">
        <v>102</v>
      </c>
      <c r="N45" s="18">
        <v>37.9</v>
      </c>
      <c r="O45" s="18">
        <v>2</v>
      </c>
      <c r="P45" s="18">
        <v>49.8</v>
      </c>
    </row>
    <row r="46" spans="13:23" ht="15.75" thickBot="1" x14ac:dyDescent="0.3">
      <c r="M46" s="17" t="s">
        <v>106</v>
      </c>
      <c r="N46" s="18">
        <v>36.9</v>
      </c>
      <c r="O46" s="18">
        <v>1</v>
      </c>
      <c r="P46" s="18">
        <v>48.8</v>
      </c>
    </row>
    <row r="47" spans="13:23" ht="15.75" thickBot="1" x14ac:dyDescent="0.3">
      <c r="M47" s="17" t="s">
        <v>110</v>
      </c>
      <c r="N47" s="18">
        <v>34.4</v>
      </c>
      <c r="O47" s="18">
        <v>0</v>
      </c>
      <c r="P47" s="18">
        <v>47.8</v>
      </c>
    </row>
    <row r="48" spans="13:23" ht="19.5" thickBot="1" x14ac:dyDescent="0.3">
      <c r="M48" s="13"/>
      <c r="V48" t="s">
        <v>151</v>
      </c>
      <c r="W48" s="2">
        <f>CORREL(Q50:Q61,W50:W61)</f>
        <v>0.98340453174789688</v>
      </c>
    </row>
    <row r="49" spans="13:23" ht="15.75" thickBot="1" x14ac:dyDescent="0.3">
      <c r="M49" s="17" t="s">
        <v>115</v>
      </c>
      <c r="N49" s="17" t="s">
        <v>61</v>
      </c>
      <c r="O49" s="17" t="s">
        <v>62</v>
      </c>
      <c r="P49" s="17" t="s">
        <v>63</v>
      </c>
      <c r="Q49" s="17" t="s">
        <v>19</v>
      </c>
      <c r="R49" s="17" t="s">
        <v>116</v>
      </c>
      <c r="S49" s="17" t="s">
        <v>117</v>
      </c>
      <c r="T49" s="17" t="s">
        <v>118</v>
      </c>
      <c r="U49" s="24" t="s">
        <v>149</v>
      </c>
      <c r="V49" s="24" t="s">
        <v>33</v>
      </c>
      <c r="W49" s="24" t="s">
        <v>150</v>
      </c>
    </row>
    <row r="50" spans="13:23" ht="15.75" thickBot="1" x14ac:dyDescent="0.3">
      <c r="M50" s="17" t="s">
        <v>0</v>
      </c>
      <c r="N50" s="18">
        <v>39.9</v>
      </c>
      <c r="O50" s="18">
        <v>1</v>
      </c>
      <c r="P50" s="18">
        <v>49.8</v>
      </c>
      <c r="Q50" s="18">
        <v>90.7</v>
      </c>
      <c r="R50" s="18">
        <v>100</v>
      </c>
      <c r="S50" s="18">
        <v>9.3000000000000007</v>
      </c>
      <c r="T50" s="18">
        <v>9.3000000000000007</v>
      </c>
      <c r="U50" t="str">
        <f>IF(S50*S126&lt;=0,"valid","invalid")</f>
        <v>valid</v>
      </c>
      <c r="V50" t="str">
        <f>alternatives!F3</f>
        <v>minus</v>
      </c>
      <c r="W50" s="3">
        <f>AVERAGE(alternatives!B3:D3)</f>
        <v>-3.0526027026122446</v>
      </c>
    </row>
    <row r="51" spans="13:23" ht="15.75" thickBot="1" x14ac:dyDescent="0.3">
      <c r="M51" s="17" t="s">
        <v>1</v>
      </c>
      <c r="N51" s="18">
        <v>42.8</v>
      </c>
      <c r="O51" s="18">
        <v>9</v>
      </c>
      <c r="P51" s="18">
        <v>53.8</v>
      </c>
      <c r="Q51" s="18">
        <v>105.6</v>
      </c>
      <c r="R51" s="18">
        <v>100</v>
      </c>
      <c r="S51" s="18">
        <v>-5.6</v>
      </c>
      <c r="T51" s="18">
        <v>-5.6</v>
      </c>
      <c r="U51" t="str">
        <f t="shared" ref="U51:U61" si="9">IF(S51*S127&lt;=0,"valid","invalid")</f>
        <v>valid</v>
      </c>
      <c r="V51" t="str">
        <f>alternatives!F4</f>
        <v>neutral</v>
      </c>
      <c r="W51" s="3">
        <f>AVERAGE(alternatives!B4:D4)</f>
        <v>1.3457828693577436</v>
      </c>
    </row>
    <row r="52" spans="13:23" ht="15.75" thickBot="1" x14ac:dyDescent="0.3">
      <c r="M52" s="17" t="s">
        <v>8</v>
      </c>
      <c r="N52" s="18">
        <v>44.8</v>
      </c>
      <c r="O52" s="18">
        <v>4</v>
      </c>
      <c r="P52" s="18">
        <v>54.8</v>
      </c>
      <c r="Q52" s="18">
        <v>103.6</v>
      </c>
      <c r="R52" s="18">
        <v>100</v>
      </c>
      <c r="S52" s="18">
        <v>-3.6</v>
      </c>
      <c r="T52" s="18">
        <v>-3.6</v>
      </c>
      <c r="U52" t="str">
        <f t="shared" si="9"/>
        <v>valid</v>
      </c>
      <c r="V52" t="str">
        <f>alternatives!F5</f>
        <v>neutral</v>
      </c>
      <c r="W52" s="3">
        <f>AVERAGE(alternatives!B5:D5)</f>
        <v>0.44963396655777998</v>
      </c>
    </row>
    <row r="53" spans="13:23" ht="15.75" thickBot="1" x14ac:dyDescent="0.3">
      <c r="M53" s="17" t="s">
        <v>9</v>
      </c>
      <c r="N53" s="18">
        <v>36.9</v>
      </c>
      <c r="O53" s="18">
        <v>0</v>
      </c>
      <c r="P53" s="18">
        <v>47.8</v>
      </c>
      <c r="Q53" s="18">
        <v>84.7</v>
      </c>
      <c r="R53" s="18">
        <v>100</v>
      </c>
      <c r="S53" s="18">
        <v>15.3</v>
      </c>
      <c r="T53" s="18">
        <v>15.3</v>
      </c>
      <c r="U53" t="str">
        <f t="shared" si="9"/>
        <v>valid</v>
      </c>
      <c r="V53" t="str">
        <f>alternatives!F6</f>
        <v>minus</v>
      </c>
      <c r="W53" s="3">
        <f>AVERAGE(alternatives!B6:D6)</f>
        <v>-3.6676441874051258</v>
      </c>
    </row>
    <row r="54" spans="13:23" ht="15.75" thickBot="1" x14ac:dyDescent="0.3">
      <c r="M54" s="17" t="s">
        <v>10</v>
      </c>
      <c r="N54" s="18">
        <v>41.8</v>
      </c>
      <c r="O54" s="18">
        <v>6</v>
      </c>
      <c r="P54" s="18">
        <v>55.8</v>
      </c>
      <c r="Q54" s="18">
        <v>103.6</v>
      </c>
      <c r="R54" s="18">
        <v>100</v>
      </c>
      <c r="S54" s="18">
        <v>-3.6</v>
      </c>
      <c r="T54" s="18">
        <v>-3.6</v>
      </c>
      <c r="U54" t="str">
        <f t="shared" si="9"/>
        <v>valid</v>
      </c>
      <c r="V54" t="str">
        <f>alternatives!F7</f>
        <v>neutral</v>
      </c>
      <c r="W54" s="3">
        <f>AVERAGE(alternatives!B7:D7)</f>
        <v>0.58383091708654433</v>
      </c>
    </row>
    <row r="55" spans="13:23" ht="15.75" thickBot="1" x14ac:dyDescent="0.3">
      <c r="M55" s="17" t="s">
        <v>11</v>
      </c>
      <c r="N55" s="18">
        <v>40.799999999999997</v>
      </c>
      <c r="O55" s="18">
        <v>5</v>
      </c>
      <c r="P55" s="18">
        <v>52.8</v>
      </c>
      <c r="Q55" s="18">
        <v>98.6</v>
      </c>
      <c r="R55" s="18">
        <v>100</v>
      </c>
      <c r="S55" s="18">
        <v>1.4</v>
      </c>
      <c r="T55" s="18">
        <v>1.4</v>
      </c>
      <c r="U55" t="str">
        <f t="shared" si="9"/>
        <v>valid</v>
      </c>
      <c r="V55" t="str">
        <f>alternatives!F8</f>
        <v>neutral</v>
      </c>
      <c r="W55" s="3">
        <f>AVERAGE(alternatives!B8:D8)</f>
        <v>-0.41107433282108491</v>
      </c>
    </row>
    <row r="56" spans="13:23" ht="15.75" thickBot="1" x14ac:dyDescent="0.3">
      <c r="M56" s="17" t="s">
        <v>12</v>
      </c>
      <c r="N56" s="18">
        <v>37.9</v>
      </c>
      <c r="O56" s="18">
        <v>8</v>
      </c>
      <c r="P56" s="18">
        <v>51.8</v>
      </c>
      <c r="Q56" s="18">
        <v>97.6</v>
      </c>
      <c r="R56" s="18">
        <v>100</v>
      </c>
      <c r="S56" s="18">
        <v>2.4</v>
      </c>
      <c r="T56" s="18">
        <v>2.4</v>
      </c>
      <c r="U56" t="str">
        <f t="shared" si="9"/>
        <v>valid</v>
      </c>
      <c r="V56" t="str">
        <f>alternatives!F9</f>
        <v>neutral</v>
      </c>
      <c r="W56" s="3">
        <f>AVERAGE(alternatives!B9:D9)</f>
        <v>-3.6977791302585197E-3</v>
      </c>
    </row>
    <row r="57" spans="13:23" ht="15.75" thickBot="1" x14ac:dyDescent="0.3">
      <c r="M57" s="17" t="s">
        <v>13</v>
      </c>
      <c r="N57" s="18">
        <v>38.9</v>
      </c>
      <c r="O57" s="18">
        <v>2</v>
      </c>
      <c r="P57" s="18">
        <v>50.8</v>
      </c>
      <c r="Q57" s="18">
        <v>91.7</v>
      </c>
      <c r="R57" s="18">
        <v>100</v>
      </c>
      <c r="S57" s="18">
        <v>8.3000000000000007</v>
      </c>
      <c r="T57" s="18">
        <v>8.3000000000000007</v>
      </c>
      <c r="U57" t="str">
        <f t="shared" si="9"/>
        <v>valid</v>
      </c>
      <c r="V57" t="str">
        <f>alternatives!F10</f>
        <v>minus</v>
      </c>
      <c r="W57" s="3">
        <f>AVERAGE(alternatives!B10:D10)</f>
        <v>-2.8660869941507179</v>
      </c>
    </row>
    <row r="58" spans="13:23" ht="15.75" thickBot="1" x14ac:dyDescent="0.3">
      <c r="M58" s="17" t="s">
        <v>14</v>
      </c>
      <c r="N58" s="18">
        <v>34.4</v>
      </c>
      <c r="O58" s="18">
        <v>3</v>
      </c>
      <c r="P58" s="18">
        <v>48.8</v>
      </c>
      <c r="Q58" s="18">
        <v>86.2</v>
      </c>
      <c r="R58" s="18">
        <v>100</v>
      </c>
      <c r="S58" s="18">
        <v>13.8</v>
      </c>
      <c r="T58" s="18">
        <v>13.8</v>
      </c>
      <c r="U58" t="str">
        <f t="shared" si="9"/>
        <v>valid</v>
      </c>
      <c r="V58" t="str">
        <f>alternatives!F11</f>
        <v>minus</v>
      </c>
      <c r="W58" s="3">
        <f>AVERAGE(alternatives!B11:D11)</f>
        <v>-2.7345143554835238</v>
      </c>
    </row>
    <row r="59" spans="13:23" ht="15.75" thickBot="1" x14ac:dyDescent="0.3">
      <c r="M59" s="17" t="s">
        <v>15</v>
      </c>
      <c r="N59" s="18">
        <v>45.8</v>
      </c>
      <c r="O59" s="18">
        <v>10</v>
      </c>
      <c r="P59" s="18">
        <v>58.8</v>
      </c>
      <c r="Q59" s="18">
        <v>114.6</v>
      </c>
      <c r="R59" s="18">
        <v>100</v>
      </c>
      <c r="S59" s="18">
        <v>-14.6</v>
      </c>
      <c r="T59" s="18">
        <v>-14.6</v>
      </c>
      <c r="U59" t="str">
        <f t="shared" si="9"/>
        <v>valid</v>
      </c>
      <c r="V59" t="str">
        <f>alternatives!F12</f>
        <v>plus</v>
      </c>
      <c r="W59" s="3">
        <f>AVERAGE(alternatives!B12:D12)</f>
        <v>3.2047024936088682</v>
      </c>
    </row>
    <row r="60" spans="13:23" ht="15.75" thickBot="1" x14ac:dyDescent="0.3">
      <c r="M60" s="17" t="s">
        <v>16</v>
      </c>
      <c r="N60" s="18">
        <v>46.8</v>
      </c>
      <c r="O60" s="18">
        <v>11</v>
      </c>
      <c r="P60" s="18">
        <v>56.8</v>
      </c>
      <c r="Q60" s="18">
        <v>114.6</v>
      </c>
      <c r="R60" s="18">
        <v>100</v>
      </c>
      <c r="S60" s="18">
        <v>-14.6</v>
      </c>
      <c r="T60" s="18">
        <v>-14.6</v>
      </c>
      <c r="U60" t="str">
        <f t="shared" si="9"/>
        <v>valid</v>
      </c>
      <c r="V60" t="str">
        <f>alternatives!F13</f>
        <v>plus</v>
      </c>
      <c r="W60" s="3">
        <f>AVERAGE(alternatives!B13:D13)</f>
        <v>3.4322429838128072</v>
      </c>
    </row>
    <row r="61" spans="13:23" ht="15.75" thickBot="1" x14ac:dyDescent="0.3">
      <c r="M61" s="17" t="s">
        <v>17</v>
      </c>
      <c r="N61" s="18">
        <v>43.8</v>
      </c>
      <c r="O61" s="18">
        <v>7</v>
      </c>
      <c r="P61" s="18">
        <v>57.8</v>
      </c>
      <c r="Q61" s="18">
        <v>108.6</v>
      </c>
      <c r="R61" s="18">
        <v>100</v>
      </c>
      <c r="S61" s="18">
        <v>-8.6</v>
      </c>
      <c r="T61" s="18">
        <v>-8.6</v>
      </c>
      <c r="U61" t="str">
        <f t="shared" si="9"/>
        <v>valid</v>
      </c>
      <c r="V61" t="str">
        <f>alternatives!F14</f>
        <v>plus</v>
      </c>
      <c r="W61" s="3">
        <f>AVERAGE(alternatives!B14:D14)</f>
        <v>2.0530749648720552</v>
      </c>
    </row>
    <row r="62" spans="13:23" ht="15.75" thickBot="1" x14ac:dyDescent="0.3"/>
    <row r="63" spans="13:23" ht="15.75" thickBot="1" x14ac:dyDescent="0.3">
      <c r="M63" s="19" t="s">
        <v>119</v>
      </c>
      <c r="N63" s="20">
        <v>116.6</v>
      </c>
    </row>
    <row r="64" spans="13:23" ht="21.75" thickBot="1" x14ac:dyDescent="0.3">
      <c r="M64" s="19" t="s">
        <v>120</v>
      </c>
      <c r="N64" s="20">
        <v>82.2</v>
      </c>
    </row>
    <row r="65" spans="13:14" ht="21.75" thickBot="1" x14ac:dyDescent="0.3">
      <c r="M65" s="19" t="s">
        <v>121</v>
      </c>
      <c r="N65" s="20">
        <v>1200.0999999999999</v>
      </c>
    </row>
    <row r="66" spans="13:14" ht="21.75" thickBot="1" x14ac:dyDescent="0.3">
      <c r="M66" s="19" t="s">
        <v>122</v>
      </c>
      <c r="N66" s="20">
        <v>1200</v>
      </c>
    </row>
    <row r="67" spans="13:14" ht="32.25" thickBot="1" x14ac:dyDescent="0.3">
      <c r="M67" s="19" t="s">
        <v>123</v>
      </c>
      <c r="N67" s="20">
        <v>0.1</v>
      </c>
    </row>
    <row r="68" spans="13:14" ht="32.25" thickBot="1" x14ac:dyDescent="0.3">
      <c r="M68" s="19" t="s">
        <v>124</v>
      </c>
      <c r="N68" s="20"/>
    </row>
    <row r="69" spans="13:14" ht="32.25" thickBot="1" x14ac:dyDescent="0.3">
      <c r="M69" s="19" t="s">
        <v>125</v>
      </c>
      <c r="N69" s="20"/>
    </row>
    <row r="70" spans="13:14" ht="21.75" thickBot="1" x14ac:dyDescent="0.3">
      <c r="M70" s="19" t="s">
        <v>126</v>
      </c>
      <c r="N70" s="20">
        <v>0</v>
      </c>
    </row>
    <row r="72" spans="13:14" x14ac:dyDescent="0.25">
      <c r="M72" s="21" t="s">
        <v>127</v>
      </c>
    </row>
    <row r="74" spans="13:14" x14ac:dyDescent="0.25">
      <c r="M74" s="22" t="s">
        <v>128</v>
      </c>
    </row>
    <row r="75" spans="13:14" x14ac:dyDescent="0.25">
      <c r="M75" s="22" t="s">
        <v>129</v>
      </c>
    </row>
    <row r="77" spans="13:14" ht="18.75" x14ac:dyDescent="0.25">
      <c r="M77" s="13"/>
    </row>
    <row r="78" spans="13:14" x14ac:dyDescent="0.25">
      <c r="M78" s="14"/>
    </row>
    <row r="81" spans="13:24" ht="31.5" x14ac:dyDescent="0.25">
      <c r="M81" s="15" t="s">
        <v>53</v>
      </c>
      <c r="N81" s="16">
        <v>8183173</v>
      </c>
      <c r="O81" s="15" t="s">
        <v>54</v>
      </c>
      <c r="P81" s="16">
        <v>12</v>
      </c>
      <c r="Q81" s="15" t="s">
        <v>55</v>
      </c>
      <c r="R81" s="16">
        <v>3</v>
      </c>
      <c r="S81" s="15" t="s">
        <v>56</v>
      </c>
      <c r="T81" s="16">
        <v>12</v>
      </c>
      <c r="U81" s="15" t="s">
        <v>57</v>
      </c>
      <c r="V81" s="16">
        <v>0</v>
      </c>
      <c r="W81" s="15" t="s">
        <v>58</v>
      </c>
      <c r="X81" s="16" t="s">
        <v>131</v>
      </c>
    </row>
    <row r="82" spans="13:24" ht="19.5" thickBot="1" x14ac:dyDescent="0.3">
      <c r="M82" s="13"/>
    </row>
    <row r="83" spans="13:24" ht="15.75" thickBot="1" x14ac:dyDescent="0.3">
      <c r="M83" s="17" t="s">
        <v>60</v>
      </c>
      <c r="N83" s="17" t="s">
        <v>61</v>
      </c>
      <c r="O83" s="17" t="s">
        <v>62</v>
      </c>
      <c r="P83" s="17" t="s">
        <v>63</v>
      </c>
      <c r="Q83" s="17" t="s">
        <v>64</v>
      </c>
    </row>
    <row r="84" spans="13:24" ht="15.75" thickBot="1" x14ac:dyDescent="0.3">
      <c r="M84" s="17" t="s">
        <v>0</v>
      </c>
      <c r="N84" s="18">
        <v>5</v>
      </c>
      <c r="O84" s="18">
        <v>2</v>
      </c>
      <c r="P84" s="18">
        <v>3</v>
      </c>
      <c r="Q84" s="18">
        <v>100</v>
      </c>
    </row>
    <row r="85" spans="13:24" ht="15.75" thickBot="1" x14ac:dyDescent="0.3">
      <c r="M85" s="17" t="s">
        <v>1</v>
      </c>
      <c r="N85" s="18">
        <v>8</v>
      </c>
      <c r="O85" s="18">
        <v>10</v>
      </c>
      <c r="P85" s="18">
        <v>7</v>
      </c>
      <c r="Q85" s="18">
        <v>100</v>
      </c>
    </row>
    <row r="86" spans="13:24" ht="15.75" thickBot="1" x14ac:dyDescent="0.3">
      <c r="M86" s="17" t="s">
        <v>8</v>
      </c>
      <c r="N86" s="18">
        <v>10</v>
      </c>
      <c r="O86" s="18">
        <v>5</v>
      </c>
      <c r="P86" s="18">
        <v>8</v>
      </c>
      <c r="Q86" s="18">
        <v>100</v>
      </c>
    </row>
    <row r="87" spans="13:24" ht="15.75" thickBot="1" x14ac:dyDescent="0.3">
      <c r="M87" s="17" t="s">
        <v>9</v>
      </c>
      <c r="N87" s="18">
        <v>2</v>
      </c>
      <c r="O87" s="18">
        <v>1</v>
      </c>
      <c r="P87" s="18">
        <v>1</v>
      </c>
      <c r="Q87" s="18">
        <v>100</v>
      </c>
    </row>
    <row r="88" spans="13:24" ht="15.75" thickBot="1" x14ac:dyDescent="0.3">
      <c r="M88" s="17" t="s">
        <v>10</v>
      </c>
      <c r="N88" s="18">
        <v>7</v>
      </c>
      <c r="O88" s="18">
        <v>7</v>
      </c>
      <c r="P88" s="18">
        <v>9</v>
      </c>
      <c r="Q88" s="18">
        <v>100</v>
      </c>
    </row>
    <row r="89" spans="13:24" ht="15.75" thickBot="1" x14ac:dyDescent="0.3">
      <c r="M89" s="17" t="s">
        <v>11</v>
      </c>
      <c r="N89" s="18">
        <v>6</v>
      </c>
      <c r="O89" s="18">
        <v>6</v>
      </c>
      <c r="P89" s="18">
        <v>6</v>
      </c>
      <c r="Q89" s="18">
        <v>100</v>
      </c>
    </row>
    <row r="90" spans="13:24" ht="15.75" thickBot="1" x14ac:dyDescent="0.3">
      <c r="M90" s="17" t="s">
        <v>12</v>
      </c>
      <c r="N90" s="18">
        <v>3</v>
      </c>
      <c r="O90" s="18">
        <v>9</v>
      </c>
      <c r="P90" s="18">
        <v>5</v>
      </c>
      <c r="Q90" s="18">
        <v>100</v>
      </c>
    </row>
    <row r="91" spans="13:24" ht="15.75" thickBot="1" x14ac:dyDescent="0.3">
      <c r="M91" s="17" t="s">
        <v>13</v>
      </c>
      <c r="N91" s="18">
        <v>4</v>
      </c>
      <c r="O91" s="18">
        <v>3</v>
      </c>
      <c r="P91" s="18">
        <v>4</v>
      </c>
      <c r="Q91" s="18">
        <v>100</v>
      </c>
    </row>
    <row r="92" spans="13:24" ht="15.75" thickBot="1" x14ac:dyDescent="0.3">
      <c r="M92" s="17" t="s">
        <v>14</v>
      </c>
      <c r="N92" s="18">
        <v>1</v>
      </c>
      <c r="O92" s="18">
        <v>4</v>
      </c>
      <c r="P92" s="18">
        <v>2</v>
      </c>
      <c r="Q92" s="18">
        <v>100</v>
      </c>
    </row>
    <row r="93" spans="13:24" ht="15.75" thickBot="1" x14ac:dyDescent="0.3">
      <c r="M93" s="17" t="s">
        <v>15</v>
      </c>
      <c r="N93" s="18">
        <v>11</v>
      </c>
      <c r="O93" s="18">
        <v>11</v>
      </c>
      <c r="P93" s="18">
        <v>12</v>
      </c>
      <c r="Q93" s="18">
        <v>100</v>
      </c>
    </row>
    <row r="94" spans="13:24" ht="15.75" thickBot="1" x14ac:dyDescent="0.3">
      <c r="M94" s="17" t="s">
        <v>16</v>
      </c>
      <c r="N94" s="18">
        <v>12</v>
      </c>
      <c r="O94" s="18">
        <v>12</v>
      </c>
      <c r="P94" s="18">
        <v>10</v>
      </c>
      <c r="Q94" s="18">
        <v>100</v>
      </c>
    </row>
    <row r="95" spans="13:24" ht="15.75" thickBot="1" x14ac:dyDescent="0.3">
      <c r="M95" s="17" t="s">
        <v>17</v>
      </c>
      <c r="N95" s="18">
        <v>9</v>
      </c>
      <c r="O95" s="18">
        <v>8</v>
      </c>
      <c r="P95" s="18">
        <v>11</v>
      </c>
      <c r="Q95" s="18">
        <v>100</v>
      </c>
    </row>
    <row r="96" spans="13:24" ht="19.5" thickBot="1" x14ac:dyDescent="0.3">
      <c r="M96" s="13"/>
    </row>
    <row r="97" spans="13:16" ht="15.75" thickBot="1" x14ac:dyDescent="0.3">
      <c r="M97" s="17" t="s">
        <v>65</v>
      </c>
      <c r="N97" s="17" t="s">
        <v>61</v>
      </c>
      <c r="O97" s="17" t="s">
        <v>62</v>
      </c>
      <c r="P97" s="17" t="s">
        <v>63</v>
      </c>
    </row>
    <row r="98" spans="13:16" ht="32.25" thickBot="1" x14ac:dyDescent="0.3">
      <c r="M98" s="17" t="s">
        <v>66</v>
      </c>
      <c r="N98" s="18" t="s">
        <v>132</v>
      </c>
      <c r="O98" s="18" t="s">
        <v>133</v>
      </c>
      <c r="P98" s="18" t="s">
        <v>133</v>
      </c>
    </row>
    <row r="99" spans="13:16" ht="32.25" thickBot="1" x14ac:dyDescent="0.3">
      <c r="M99" s="17" t="s">
        <v>70</v>
      </c>
      <c r="N99" s="18" t="s">
        <v>134</v>
      </c>
      <c r="O99" s="18" t="s">
        <v>135</v>
      </c>
      <c r="P99" s="18" t="s">
        <v>135</v>
      </c>
    </row>
    <row r="100" spans="13:16" ht="32.25" thickBot="1" x14ac:dyDescent="0.3">
      <c r="M100" s="17" t="s">
        <v>74</v>
      </c>
      <c r="N100" s="18" t="s">
        <v>136</v>
      </c>
      <c r="O100" s="18" t="s">
        <v>137</v>
      </c>
      <c r="P100" s="18" t="s">
        <v>137</v>
      </c>
    </row>
    <row r="101" spans="13:16" ht="32.25" thickBot="1" x14ac:dyDescent="0.3">
      <c r="M101" s="17" t="s">
        <v>78</v>
      </c>
      <c r="N101" s="18" t="s">
        <v>138</v>
      </c>
      <c r="O101" s="18" t="s">
        <v>139</v>
      </c>
      <c r="P101" s="18" t="s">
        <v>139</v>
      </c>
    </row>
    <row r="102" spans="13:16" ht="32.25" thickBot="1" x14ac:dyDescent="0.3">
      <c r="M102" s="17" t="s">
        <v>82</v>
      </c>
      <c r="N102" s="18" t="s">
        <v>140</v>
      </c>
      <c r="O102" s="18" t="s">
        <v>141</v>
      </c>
      <c r="P102" s="18" t="s">
        <v>141</v>
      </c>
    </row>
    <row r="103" spans="13:16" ht="32.25" thickBot="1" x14ac:dyDescent="0.3">
      <c r="M103" s="17" t="s">
        <v>86</v>
      </c>
      <c r="N103" s="18" t="s">
        <v>142</v>
      </c>
      <c r="O103" s="18" t="s">
        <v>88</v>
      </c>
      <c r="P103" s="18" t="s">
        <v>88</v>
      </c>
    </row>
    <row r="104" spans="13:16" ht="32.25" thickBot="1" x14ac:dyDescent="0.3">
      <c r="M104" s="17" t="s">
        <v>90</v>
      </c>
      <c r="N104" s="18" t="s">
        <v>143</v>
      </c>
      <c r="O104" s="18" t="s">
        <v>92</v>
      </c>
      <c r="P104" s="18" t="s">
        <v>92</v>
      </c>
    </row>
    <row r="105" spans="13:16" ht="32.25" thickBot="1" x14ac:dyDescent="0.3">
      <c r="M105" s="17" t="s">
        <v>94</v>
      </c>
      <c r="N105" s="18" t="s">
        <v>144</v>
      </c>
      <c r="O105" s="18" t="s">
        <v>96</v>
      </c>
      <c r="P105" s="18" t="s">
        <v>96</v>
      </c>
    </row>
    <row r="106" spans="13:16" ht="32.25" thickBot="1" x14ac:dyDescent="0.3">
      <c r="M106" s="17" t="s">
        <v>98</v>
      </c>
      <c r="N106" s="18" t="s">
        <v>145</v>
      </c>
      <c r="O106" s="18" t="s">
        <v>100</v>
      </c>
      <c r="P106" s="18" t="s">
        <v>100</v>
      </c>
    </row>
    <row r="107" spans="13:16" ht="32.25" thickBot="1" x14ac:dyDescent="0.3">
      <c r="M107" s="17" t="s">
        <v>102</v>
      </c>
      <c r="N107" s="18" t="s">
        <v>146</v>
      </c>
      <c r="O107" s="18" t="s">
        <v>104</v>
      </c>
      <c r="P107" s="18" t="s">
        <v>104</v>
      </c>
    </row>
    <row r="108" spans="13:16" ht="32.25" thickBot="1" x14ac:dyDescent="0.3">
      <c r="M108" s="17" t="s">
        <v>106</v>
      </c>
      <c r="N108" s="18" t="s">
        <v>147</v>
      </c>
      <c r="O108" s="18" t="s">
        <v>108</v>
      </c>
      <c r="P108" s="18" t="s">
        <v>108</v>
      </c>
    </row>
    <row r="109" spans="13:16" ht="32.25" thickBot="1" x14ac:dyDescent="0.3">
      <c r="M109" s="17" t="s">
        <v>110</v>
      </c>
      <c r="N109" s="18" t="s">
        <v>148</v>
      </c>
      <c r="O109" s="18" t="s">
        <v>112</v>
      </c>
      <c r="P109" s="18" t="s">
        <v>112</v>
      </c>
    </row>
    <row r="110" spans="13:16" ht="19.5" thickBot="1" x14ac:dyDescent="0.3">
      <c r="M110" s="13"/>
    </row>
    <row r="111" spans="13:16" ht="15.75" thickBot="1" x14ac:dyDescent="0.3">
      <c r="M111" s="17" t="s">
        <v>114</v>
      </c>
      <c r="N111" s="17" t="s">
        <v>61</v>
      </c>
      <c r="O111" s="17" t="s">
        <v>62</v>
      </c>
      <c r="P111" s="17" t="s">
        <v>63</v>
      </c>
    </row>
    <row r="112" spans="13:16" ht="15.75" thickBot="1" x14ac:dyDescent="0.3">
      <c r="M112" s="17" t="s">
        <v>66</v>
      </c>
      <c r="N112" s="18">
        <v>95.9</v>
      </c>
      <c r="O112" s="18">
        <v>11</v>
      </c>
      <c r="P112" s="18">
        <v>11</v>
      </c>
    </row>
    <row r="113" spans="13:20" ht="15.75" thickBot="1" x14ac:dyDescent="0.3">
      <c r="M113" s="17" t="s">
        <v>70</v>
      </c>
      <c r="N113" s="18">
        <v>93.4</v>
      </c>
      <c r="O113" s="18">
        <v>10</v>
      </c>
      <c r="P113" s="18">
        <v>10</v>
      </c>
    </row>
    <row r="114" spans="13:20" ht="15.75" thickBot="1" x14ac:dyDescent="0.3">
      <c r="M114" s="17" t="s">
        <v>74</v>
      </c>
      <c r="N114" s="18">
        <v>92.3</v>
      </c>
      <c r="O114" s="18">
        <v>9</v>
      </c>
      <c r="P114" s="18">
        <v>9</v>
      </c>
    </row>
    <row r="115" spans="13:20" ht="15.75" thickBot="1" x14ac:dyDescent="0.3">
      <c r="M115" s="17" t="s">
        <v>78</v>
      </c>
      <c r="N115" s="18">
        <v>91.3</v>
      </c>
      <c r="O115" s="18">
        <v>8</v>
      </c>
      <c r="P115" s="18">
        <v>8</v>
      </c>
    </row>
    <row r="116" spans="13:20" ht="15.75" thickBot="1" x14ac:dyDescent="0.3">
      <c r="M116" s="17" t="s">
        <v>82</v>
      </c>
      <c r="N116" s="18">
        <v>90.3</v>
      </c>
      <c r="O116" s="18">
        <v>7</v>
      </c>
      <c r="P116" s="18">
        <v>7</v>
      </c>
    </row>
    <row r="117" spans="13:20" ht="15.75" thickBot="1" x14ac:dyDescent="0.3">
      <c r="M117" s="17" t="s">
        <v>86</v>
      </c>
      <c r="N117" s="18">
        <v>89.3</v>
      </c>
      <c r="O117" s="18">
        <v>6</v>
      </c>
      <c r="P117" s="18">
        <v>6</v>
      </c>
    </row>
    <row r="118" spans="13:20" ht="15.75" thickBot="1" x14ac:dyDescent="0.3">
      <c r="M118" s="17" t="s">
        <v>90</v>
      </c>
      <c r="N118" s="18">
        <v>88.3</v>
      </c>
      <c r="O118" s="18">
        <v>5</v>
      </c>
      <c r="P118" s="18">
        <v>5</v>
      </c>
    </row>
    <row r="119" spans="13:20" ht="15.75" thickBot="1" x14ac:dyDescent="0.3">
      <c r="M119" s="17" t="s">
        <v>94</v>
      </c>
      <c r="N119" s="18">
        <v>87.3</v>
      </c>
      <c r="O119" s="18">
        <v>4</v>
      </c>
      <c r="P119" s="18">
        <v>4</v>
      </c>
    </row>
    <row r="120" spans="13:20" ht="15.75" thickBot="1" x14ac:dyDescent="0.3">
      <c r="M120" s="17" t="s">
        <v>98</v>
      </c>
      <c r="N120" s="18">
        <v>86.3</v>
      </c>
      <c r="O120" s="18">
        <v>3</v>
      </c>
      <c r="P120" s="18">
        <v>3</v>
      </c>
    </row>
    <row r="121" spans="13:20" ht="15.75" thickBot="1" x14ac:dyDescent="0.3">
      <c r="M121" s="17" t="s">
        <v>102</v>
      </c>
      <c r="N121" s="18">
        <v>85.3</v>
      </c>
      <c r="O121" s="18">
        <v>2</v>
      </c>
      <c r="P121" s="18">
        <v>2</v>
      </c>
    </row>
    <row r="122" spans="13:20" ht="15.75" thickBot="1" x14ac:dyDescent="0.3">
      <c r="M122" s="17" t="s">
        <v>106</v>
      </c>
      <c r="N122" s="18">
        <v>84.3</v>
      </c>
      <c r="O122" s="18">
        <v>1</v>
      </c>
      <c r="P122" s="18">
        <v>1</v>
      </c>
    </row>
    <row r="123" spans="13:20" ht="15.75" thickBot="1" x14ac:dyDescent="0.3">
      <c r="M123" s="17" t="s">
        <v>110</v>
      </c>
      <c r="N123" s="18">
        <v>83.3</v>
      </c>
      <c r="O123" s="18">
        <v>0</v>
      </c>
      <c r="P123" s="18">
        <v>0</v>
      </c>
    </row>
    <row r="124" spans="13:20" ht="19.5" thickBot="1" x14ac:dyDescent="0.3">
      <c r="M124" s="13"/>
    </row>
    <row r="125" spans="13:20" ht="15.75" thickBot="1" x14ac:dyDescent="0.3">
      <c r="M125" s="17" t="s">
        <v>115</v>
      </c>
      <c r="N125" s="17" t="s">
        <v>61</v>
      </c>
      <c r="O125" s="17" t="s">
        <v>62</v>
      </c>
      <c r="P125" s="17" t="s">
        <v>63</v>
      </c>
      <c r="Q125" s="17" t="s">
        <v>19</v>
      </c>
      <c r="R125" s="17" t="s">
        <v>116</v>
      </c>
      <c r="S125" s="17" t="s">
        <v>117</v>
      </c>
      <c r="T125" s="17" t="s">
        <v>118</v>
      </c>
    </row>
    <row r="126" spans="13:20" ht="15.75" thickBot="1" x14ac:dyDescent="0.3">
      <c r="M126" s="17" t="s">
        <v>0</v>
      </c>
      <c r="N126" s="18">
        <v>90.3</v>
      </c>
      <c r="O126" s="18">
        <v>10</v>
      </c>
      <c r="P126" s="18">
        <v>9</v>
      </c>
      <c r="Q126" s="18">
        <v>109.4</v>
      </c>
      <c r="R126" s="18">
        <v>100</v>
      </c>
      <c r="S126" s="18">
        <v>-9.4</v>
      </c>
      <c r="T126" s="18">
        <v>-9.4</v>
      </c>
    </row>
    <row r="127" spans="13:20" ht="15.75" thickBot="1" x14ac:dyDescent="0.3">
      <c r="M127" s="17" t="s">
        <v>1</v>
      </c>
      <c r="N127" s="18">
        <v>87.3</v>
      </c>
      <c r="O127" s="18">
        <v>2</v>
      </c>
      <c r="P127" s="18">
        <v>5</v>
      </c>
      <c r="Q127" s="18">
        <v>94.4</v>
      </c>
      <c r="R127" s="18">
        <v>100</v>
      </c>
      <c r="S127" s="18">
        <v>5.6</v>
      </c>
      <c r="T127" s="18">
        <v>5.6</v>
      </c>
    </row>
    <row r="128" spans="13:20" ht="15.75" thickBot="1" x14ac:dyDescent="0.3">
      <c r="M128" s="17" t="s">
        <v>8</v>
      </c>
      <c r="N128" s="18">
        <v>85.3</v>
      </c>
      <c r="O128" s="18">
        <v>7</v>
      </c>
      <c r="P128" s="18">
        <v>4</v>
      </c>
      <c r="Q128" s="18">
        <v>96.4</v>
      </c>
      <c r="R128" s="18">
        <v>100</v>
      </c>
      <c r="S128" s="18">
        <v>3.6</v>
      </c>
      <c r="T128" s="18">
        <v>3.6</v>
      </c>
    </row>
    <row r="129" spans="13:20" ht="15.75" thickBot="1" x14ac:dyDescent="0.3">
      <c r="M129" s="17" t="s">
        <v>9</v>
      </c>
      <c r="N129" s="18">
        <v>93.4</v>
      </c>
      <c r="O129" s="18">
        <v>11</v>
      </c>
      <c r="P129" s="18">
        <v>11</v>
      </c>
      <c r="Q129" s="18">
        <v>115.4</v>
      </c>
      <c r="R129" s="18">
        <v>100</v>
      </c>
      <c r="S129" s="18">
        <v>-15.4</v>
      </c>
      <c r="T129" s="18">
        <v>-15.4</v>
      </c>
    </row>
    <row r="130" spans="13:20" ht="15.75" thickBot="1" x14ac:dyDescent="0.3">
      <c r="M130" s="17" t="s">
        <v>10</v>
      </c>
      <c r="N130" s="18">
        <v>88.3</v>
      </c>
      <c r="O130" s="18">
        <v>5</v>
      </c>
      <c r="P130" s="18">
        <v>3</v>
      </c>
      <c r="Q130" s="18">
        <v>96.4</v>
      </c>
      <c r="R130" s="18">
        <v>100</v>
      </c>
      <c r="S130" s="18">
        <v>3.6</v>
      </c>
      <c r="T130" s="18">
        <v>3.6</v>
      </c>
    </row>
    <row r="131" spans="13:20" ht="15.75" thickBot="1" x14ac:dyDescent="0.3">
      <c r="M131" s="17" t="s">
        <v>11</v>
      </c>
      <c r="N131" s="18">
        <v>89.3</v>
      </c>
      <c r="O131" s="18">
        <v>6</v>
      </c>
      <c r="P131" s="18">
        <v>6</v>
      </c>
      <c r="Q131" s="18">
        <v>101.4</v>
      </c>
      <c r="R131" s="18">
        <v>100</v>
      </c>
      <c r="S131" s="18">
        <v>-1.4</v>
      </c>
      <c r="T131" s="18">
        <v>-1.4</v>
      </c>
    </row>
    <row r="132" spans="13:20" ht="15.75" thickBot="1" x14ac:dyDescent="0.3">
      <c r="M132" s="17" t="s">
        <v>12</v>
      </c>
      <c r="N132" s="18">
        <v>92.3</v>
      </c>
      <c r="O132" s="18">
        <v>3</v>
      </c>
      <c r="P132" s="18">
        <v>7</v>
      </c>
      <c r="Q132" s="18">
        <v>102.4</v>
      </c>
      <c r="R132" s="18">
        <v>100</v>
      </c>
      <c r="S132" s="18">
        <v>-2.4</v>
      </c>
      <c r="T132" s="18">
        <v>-2.4</v>
      </c>
    </row>
    <row r="133" spans="13:20" ht="15.75" thickBot="1" x14ac:dyDescent="0.3">
      <c r="M133" s="17" t="s">
        <v>13</v>
      </c>
      <c r="N133" s="18">
        <v>91.3</v>
      </c>
      <c r="O133" s="18">
        <v>9</v>
      </c>
      <c r="P133" s="18">
        <v>8</v>
      </c>
      <c r="Q133" s="18">
        <v>108.4</v>
      </c>
      <c r="R133" s="18">
        <v>100</v>
      </c>
      <c r="S133" s="18">
        <v>-8.4</v>
      </c>
      <c r="T133" s="18">
        <v>-8.4</v>
      </c>
    </row>
    <row r="134" spans="13:20" ht="15.75" thickBot="1" x14ac:dyDescent="0.3">
      <c r="M134" s="17" t="s">
        <v>14</v>
      </c>
      <c r="N134" s="18">
        <v>95.9</v>
      </c>
      <c r="O134" s="18">
        <v>8</v>
      </c>
      <c r="P134" s="18">
        <v>10</v>
      </c>
      <c r="Q134" s="18">
        <v>113.9</v>
      </c>
      <c r="R134" s="18">
        <v>100</v>
      </c>
      <c r="S134" s="18">
        <v>-13.9</v>
      </c>
      <c r="T134" s="18">
        <v>-13.9</v>
      </c>
    </row>
    <row r="135" spans="13:20" ht="15.75" thickBot="1" x14ac:dyDescent="0.3">
      <c r="M135" s="17" t="s">
        <v>15</v>
      </c>
      <c r="N135" s="18">
        <v>84.3</v>
      </c>
      <c r="O135" s="18">
        <v>1</v>
      </c>
      <c r="P135" s="18">
        <v>0</v>
      </c>
      <c r="Q135" s="18">
        <v>85.3</v>
      </c>
      <c r="R135" s="18">
        <v>100</v>
      </c>
      <c r="S135" s="18">
        <v>14.7</v>
      </c>
      <c r="T135" s="18">
        <v>14.7</v>
      </c>
    </row>
    <row r="136" spans="13:20" ht="15.75" thickBot="1" x14ac:dyDescent="0.3">
      <c r="M136" s="17" t="s">
        <v>16</v>
      </c>
      <c r="N136" s="18">
        <v>83.3</v>
      </c>
      <c r="O136" s="18">
        <v>0</v>
      </c>
      <c r="P136" s="18">
        <v>2</v>
      </c>
      <c r="Q136" s="18">
        <v>85.3</v>
      </c>
      <c r="R136" s="18">
        <v>100</v>
      </c>
      <c r="S136" s="18">
        <v>14.7</v>
      </c>
      <c r="T136" s="18">
        <v>14.7</v>
      </c>
    </row>
    <row r="137" spans="13:20" ht="15.75" thickBot="1" x14ac:dyDescent="0.3">
      <c r="M137" s="17" t="s">
        <v>17</v>
      </c>
      <c r="N137" s="18">
        <v>86.3</v>
      </c>
      <c r="O137" s="18">
        <v>4</v>
      </c>
      <c r="P137" s="18">
        <v>1</v>
      </c>
      <c r="Q137" s="18">
        <v>91.3</v>
      </c>
      <c r="R137" s="18">
        <v>100</v>
      </c>
      <c r="S137" s="18">
        <v>8.6999999999999993</v>
      </c>
      <c r="T137" s="18">
        <v>8.6999999999999993</v>
      </c>
    </row>
    <row r="138" spans="13:20" ht="15.75" thickBot="1" x14ac:dyDescent="0.3"/>
    <row r="139" spans="13:20" ht="15.75" thickBot="1" x14ac:dyDescent="0.3">
      <c r="M139" s="19" t="s">
        <v>119</v>
      </c>
      <c r="N139" s="20">
        <v>117.9</v>
      </c>
    </row>
    <row r="140" spans="13:20" ht="21.75" thickBot="1" x14ac:dyDescent="0.3">
      <c r="M140" s="19" t="s">
        <v>120</v>
      </c>
      <c r="N140" s="20">
        <v>83.3</v>
      </c>
    </row>
    <row r="141" spans="13:20" ht="21.75" thickBot="1" x14ac:dyDescent="0.3">
      <c r="M141" s="19" t="s">
        <v>121</v>
      </c>
      <c r="N141" s="20">
        <v>1200</v>
      </c>
    </row>
    <row r="142" spans="13:20" ht="21.75" thickBot="1" x14ac:dyDescent="0.3">
      <c r="M142" s="19" t="s">
        <v>122</v>
      </c>
      <c r="N142" s="20">
        <v>1200</v>
      </c>
    </row>
    <row r="143" spans="13:20" ht="32.25" thickBot="1" x14ac:dyDescent="0.3">
      <c r="M143" s="19" t="s">
        <v>123</v>
      </c>
      <c r="N143" s="20">
        <v>0</v>
      </c>
    </row>
    <row r="144" spans="13:20" ht="32.25" thickBot="1" x14ac:dyDescent="0.3">
      <c r="M144" s="19" t="s">
        <v>124</v>
      </c>
      <c r="N144" s="20"/>
    </row>
    <row r="145" spans="13:14" ht="32.25" thickBot="1" x14ac:dyDescent="0.3">
      <c r="M145" s="19" t="s">
        <v>125</v>
      </c>
      <c r="N145" s="20"/>
    </row>
    <row r="146" spans="13:14" ht="21.75" thickBot="1" x14ac:dyDescent="0.3">
      <c r="M146" s="19" t="s">
        <v>126</v>
      </c>
      <c r="N146" s="20">
        <v>0</v>
      </c>
    </row>
    <row r="148" spans="13:14" x14ac:dyDescent="0.25">
      <c r="M148" s="21" t="s">
        <v>127</v>
      </c>
    </row>
    <row r="150" spans="13:14" x14ac:dyDescent="0.25">
      <c r="M150" s="22" t="s">
        <v>128</v>
      </c>
    </row>
    <row r="151" spans="13:14" x14ac:dyDescent="0.25">
      <c r="M151" s="22" t="s">
        <v>129</v>
      </c>
    </row>
  </sheetData>
  <conditionalFormatting sqref="B16:D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0:Q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0:W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M72" r:id="rId1" display="http://miau.gau.hu/myx-free/coco/test/254362420160609121059.html"/>
    <hyperlink ref="M148" r:id="rId2" display="http://miau.gau.hu/myx-free/coco/test/818317320160609121146.html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info</vt:lpstr>
      <vt:lpstr>alternatives</vt:lpstr>
      <vt:lpstr>1</vt:lpstr>
      <vt:lpstr>2</vt:lpstr>
      <vt:lpstr>3</vt:lpstr>
      <vt:lpstr>alternatives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</dc:creator>
  <cp:lastModifiedBy>Pitlik László</cp:lastModifiedBy>
  <dcterms:created xsi:type="dcterms:W3CDTF">2016-06-09T09:32:24Z</dcterms:created>
  <dcterms:modified xsi:type="dcterms:W3CDTF">2016-08-01T12:45:14Z</dcterms:modified>
</cp:coreProperties>
</file>