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oco" sheetId="1" r:id="rId1"/>
  </sheets>
  <definedNames>
    <definedName name="CRITERIA" localSheetId="0">'coco'!$B$15:$G$21</definedName>
    <definedName name="solver_adj" localSheetId="0" hidden="1">'coco'!$B$26:$F$30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'coco'!$F$30</definedName>
    <definedName name="solver_lhs10" localSheetId="0" hidden="1">'coco'!$C$30</definedName>
    <definedName name="solver_lhs11" localSheetId="0" hidden="1">'coco'!$D$27</definedName>
    <definedName name="solver_lhs12" localSheetId="0" hidden="1">'coco'!$D$28</definedName>
    <definedName name="solver_lhs13" localSheetId="0" hidden="1">'coco'!$D$29</definedName>
    <definedName name="solver_lhs14" localSheetId="0" hidden="1">'coco'!$D$30</definedName>
    <definedName name="solver_lhs15" localSheetId="0" hidden="1">'coco'!$E$27</definedName>
    <definedName name="solver_lhs16" localSheetId="0" hidden="1">'coco'!$E$28</definedName>
    <definedName name="solver_lhs17" localSheetId="0" hidden="1">'coco'!$E$29</definedName>
    <definedName name="solver_lhs18" localSheetId="0" hidden="1">'coco'!$E$30</definedName>
    <definedName name="solver_lhs19" localSheetId="0" hidden="1">'coco'!$F$27</definedName>
    <definedName name="solver_lhs2" localSheetId="0" hidden="1">'coco'!$B$26:$F$30</definedName>
    <definedName name="solver_lhs20" localSheetId="0" hidden="1">'coco'!$F$28</definedName>
    <definedName name="solver_lhs21" localSheetId="0" hidden="1">'coco'!$F$29</definedName>
    <definedName name="solver_lhs22" localSheetId="0" hidden="1">'coco'!$B$26:$F$30</definedName>
    <definedName name="solver_lhs23" localSheetId="0" hidden="1">'coco'!$B$26:$F$30</definedName>
    <definedName name="solver_lhs24" localSheetId="0" hidden="1">'coco'!$D$31</definedName>
    <definedName name="solver_lhs25" localSheetId="0" hidden="1">'coco'!$D$31</definedName>
    <definedName name="solver_lhs26" localSheetId="0" hidden="1">'coco'!$B$26:$F$30</definedName>
    <definedName name="solver_lhs27" localSheetId="0" hidden="1">'coco'!$F$31</definedName>
    <definedName name="solver_lhs3" localSheetId="0" hidden="1">'coco'!$B$27</definedName>
    <definedName name="solver_lhs4" localSheetId="0" hidden="1">'coco'!$B$28</definedName>
    <definedName name="solver_lhs5" localSheetId="0" hidden="1">'coco'!$B$29</definedName>
    <definedName name="solver_lhs6" localSheetId="0" hidden="1">'coco'!$B$30</definedName>
    <definedName name="solver_lhs7" localSheetId="0" hidden="1">'coco'!$C$27</definedName>
    <definedName name="solver_lhs8" localSheetId="0" hidden="1">'coco'!$C$28</definedName>
    <definedName name="solver_lhs9" localSheetId="0" hidden="1">'coco'!$C$29</definedName>
    <definedName name="solver_lin" localSheetId="0" hidden="1">2</definedName>
    <definedName name="solver_neg" localSheetId="0" hidden="1">1</definedName>
    <definedName name="solver_num" localSheetId="0" hidden="1">21</definedName>
    <definedName name="solver_nwt" localSheetId="0" hidden="1">1</definedName>
    <definedName name="solver_opt" localSheetId="0" hidden="1">'coco'!$I$42</definedName>
    <definedName name="solver_pre" localSheetId="0" hidden="1">0.000001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18" localSheetId="0" hidden="1">1</definedName>
    <definedName name="solver_rel19" localSheetId="0" hidden="1">1</definedName>
    <definedName name="solver_rel2" localSheetId="0" hidden="1">3</definedName>
    <definedName name="solver_rel20" localSheetId="0" hidden="1">1</definedName>
    <definedName name="solver_rel21" localSheetId="0" hidden="1">1</definedName>
    <definedName name="solver_rel22" localSheetId="0" hidden="1">3</definedName>
    <definedName name="solver_rel23" localSheetId="0" hidden="1">3</definedName>
    <definedName name="solver_rel24" localSheetId="0" hidden="1">1</definedName>
    <definedName name="solver_rel25" localSheetId="0" hidden="1">1</definedName>
    <definedName name="solver_rel26" localSheetId="0" hidden="1">3</definedName>
    <definedName name="solver_rel27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'coco'!$F$29</definedName>
    <definedName name="solver_rhs10" localSheetId="0" hidden="1">'coco'!$C$29</definedName>
    <definedName name="solver_rhs11" localSheetId="0" hidden="1">'coco'!$D$26</definedName>
    <definedName name="solver_rhs12" localSheetId="0" hidden="1">'coco'!$D$27</definedName>
    <definedName name="solver_rhs13" localSheetId="0" hidden="1">'coco'!$D$28</definedName>
    <definedName name="solver_rhs14" localSheetId="0" hidden="1">'coco'!$D$29</definedName>
    <definedName name="solver_rhs15" localSheetId="0" hidden="1">'coco'!$E$26</definedName>
    <definedName name="solver_rhs16" localSheetId="0" hidden="1">'coco'!$E$27</definedName>
    <definedName name="solver_rhs17" localSheetId="0" hidden="1">'coco'!$E$28</definedName>
    <definedName name="solver_rhs18" localSheetId="0" hidden="1">'coco'!$E$29</definedName>
    <definedName name="solver_rhs19" localSheetId="0" hidden="1">'coco'!$F$26</definedName>
    <definedName name="solver_rhs2" localSheetId="0" hidden="1">0</definedName>
    <definedName name="solver_rhs20" localSheetId="0" hidden="1">'coco'!$F$27</definedName>
    <definedName name="solver_rhs21" localSheetId="0" hidden="1">'coco'!$F$28</definedName>
    <definedName name="solver_rhs22" localSheetId="0" hidden="1">0</definedName>
    <definedName name="solver_rhs23" localSheetId="0" hidden="1">0</definedName>
    <definedName name="solver_rhs24" localSheetId="0" hidden="1">'coco'!$D$30</definedName>
    <definedName name="solver_rhs25" localSheetId="0" hidden="1">'coco'!$D$30</definedName>
    <definedName name="solver_rhs26" localSheetId="0" hidden="1">0</definedName>
    <definedName name="solver_rhs27" localSheetId="0" hidden="1">'coco'!$F$30</definedName>
    <definedName name="solver_rhs3" localSheetId="0" hidden="1">'coco'!$B$26</definedName>
    <definedName name="solver_rhs4" localSheetId="0" hidden="1">'coco'!$B$27</definedName>
    <definedName name="solver_rhs5" localSheetId="0" hidden="1">'coco'!$B$28</definedName>
    <definedName name="solver_rhs6" localSheetId="0" hidden="1">'coco'!$B$29</definedName>
    <definedName name="solver_rhs7" localSheetId="0" hidden="1">'coco'!$C$26</definedName>
    <definedName name="solver_rhs8" localSheetId="0" hidden="1">'coco'!$C$27</definedName>
    <definedName name="solver_rhs9" localSheetId="0" hidden="1">'coco'!$C$28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0.03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<sst xmlns="http://schemas.openxmlformats.org/spreadsheetml/2006/main" count="65" uniqueCount="30">
  <si>
    <t>Alapadatok: virágboltok</t>
  </si>
  <si>
    <t xml:space="preserve">Kérdés: </t>
  </si>
  <si>
    <t>Bolt</t>
  </si>
  <si>
    <t>Csomagoló (ft/db)</t>
  </si>
  <si>
    <t>Zöld (Ft/csokor)</t>
  </si>
  <si>
    <t>Extra díszek</t>
  </si>
  <si>
    <t>Ajándékok</t>
  </si>
  <si>
    <t>Csokor ára</t>
  </si>
  <si>
    <t>Virág ára (5 szál/csokor)</t>
  </si>
  <si>
    <t>Egyetemi Virágbolt</t>
  </si>
  <si>
    <t>Szabadságtéri Virágbolt</t>
  </si>
  <si>
    <t>Piaci</t>
  </si>
  <si>
    <t>Temető mellet1</t>
  </si>
  <si>
    <t>Temető mellet2</t>
  </si>
  <si>
    <t>Rézi virágbolt</t>
  </si>
  <si>
    <t>Rangsorszámok</t>
  </si>
  <si>
    <t>Lépcsők</t>
  </si>
  <si>
    <t>CoCo</t>
  </si>
  <si>
    <t>Mennyi lenne</t>
  </si>
  <si>
    <t>Különbség</t>
  </si>
  <si>
    <t>Hibaösszeg</t>
  </si>
  <si>
    <t>Átlag:</t>
  </si>
  <si>
    <t>Eltérés</t>
  </si>
  <si>
    <t>A gödöllői virágboltok ár/minőség vizsgálata egy kiválasztott csokortípus alapján</t>
  </si>
  <si>
    <t>Értékelés</t>
  </si>
  <si>
    <t>Helyezés</t>
  </si>
  <si>
    <t>Szórás</t>
  </si>
  <si>
    <t>Kiegyenlített</t>
  </si>
  <si>
    <t>Drága</t>
  </si>
  <si>
    <t>Olcsó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</si>
</sst>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2" borderId="1" xfId="0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9" fontId="0" fillId="0" borderId="2" xfId="0" applyNumberForma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bestFit="1" customWidth="1"/>
    <col min="2" max="2" width="23.140625" style="0" bestFit="1" customWidth="1"/>
    <col min="3" max="3" width="17.00390625" style="0" bestFit="1" customWidth="1"/>
    <col min="4" max="4" width="15.140625" style="0" customWidth="1"/>
    <col min="5" max="5" width="13.140625" style="0" bestFit="1" customWidth="1"/>
    <col min="6" max="6" width="11.00390625" style="0" bestFit="1" customWidth="1"/>
    <col min="7" max="7" width="10.7109375" style="0" bestFit="1" customWidth="1"/>
    <col min="8" max="8" width="13.421875" style="0" bestFit="1" customWidth="1"/>
    <col min="9" max="9" width="10.57421875" style="0" bestFit="1" customWidth="1"/>
    <col min="10" max="10" width="9.7109375" style="0" customWidth="1"/>
    <col min="11" max="11" width="7.140625" style="0" bestFit="1" customWidth="1"/>
    <col min="12" max="16384" width="24.00390625" style="0" customWidth="1"/>
  </cols>
  <sheetData>
    <row r="1" spans="3:12" ht="15.75">
      <c r="C1" s="3" t="s">
        <v>1</v>
      </c>
      <c r="D1" s="4" t="s">
        <v>23</v>
      </c>
      <c r="E1" s="4"/>
      <c r="F1" s="4"/>
      <c r="G1" s="4"/>
      <c r="H1" s="4"/>
      <c r="I1" s="4"/>
      <c r="J1" s="4"/>
      <c r="K1" s="4"/>
      <c r="L1" s="4"/>
    </row>
    <row r="3" spans="1:3" ht="15">
      <c r="A3" s="1" t="s">
        <v>0</v>
      </c>
      <c r="B3" s="1"/>
      <c r="C3" s="2"/>
    </row>
    <row r="4" ht="13.5" thickBot="1"/>
    <row r="5" spans="1:7" ht="51.75" thickBot="1">
      <c r="A5" s="14" t="s">
        <v>2</v>
      </c>
      <c r="B5" s="18" t="s">
        <v>8</v>
      </c>
      <c r="C5" s="19" t="s">
        <v>3</v>
      </c>
      <c r="D5" s="19" t="s">
        <v>4</v>
      </c>
      <c r="E5" s="19" t="s">
        <v>5</v>
      </c>
      <c r="F5" s="19" t="s">
        <v>6</v>
      </c>
      <c r="G5" s="20" t="s">
        <v>7</v>
      </c>
    </row>
    <row r="6" spans="1:7" ht="12.75">
      <c r="A6" s="15" t="s">
        <v>9</v>
      </c>
      <c r="B6" s="11">
        <v>2250</v>
      </c>
      <c r="C6" s="12">
        <v>100</v>
      </c>
      <c r="D6" s="12">
        <v>500</v>
      </c>
      <c r="E6" s="12">
        <v>1</v>
      </c>
      <c r="F6" s="12">
        <v>1</v>
      </c>
      <c r="G6" s="13">
        <v>3000</v>
      </c>
    </row>
    <row r="7" spans="1:7" ht="12.75">
      <c r="A7" s="16" t="s">
        <v>10</v>
      </c>
      <c r="B7" s="9">
        <v>2350</v>
      </c>
      <c r="C7" s="5">
        <v>120</v>
      </c>
      <c r="D7" s="5">
        <v>500</v>
      </c>
      <c r="E7" s="5">
        <v>1</v>
      </c>
      <c r="F7" s="5">
        <v>0</v>
      </c>
      <c r="G7" s="6">
        <v>3200</v>
      </c>
    </row>
    <row r="8" spans="1:7" ht="12.75">
      <c r="A8" s="16" t="s">
        <v>11</v>
      </c>
      <c r="B8" s="9">
        <v>1750</v>
      </c>
      <c r="C8" s="5">
        <v>70</v>
      </c>
      <c r="D8" s="5">
        <v>350</v>
      </c>
      <c r="E8" s="5">
        <v>0</v>
      </c>
      <c r="F8" s="5">
        <v>0</v>
      </c>
      <c r="G8" s="6">
        <v>2200</v>
      </c>
    </row>
    <row r="9" spans="1:7" ht="12.75">
      <c r="A9" s="16" t="s">
        <v>12</v>
      </c>
      <c r="B9" s="9">
        <v>1600</v>
      </c>
      <c r="C9" s="5">
        <v>90</v>
      </c>
      <c r="D9" s="5">
        <v>400</v>
      </c>
      <c r="E9" s="5">
        <v>0</v>
      </c>
      <c r="F9" s="5">
        <v>0</v>
      </c>
      <c r="G9" s="6">
        <v>2100</v>
      </c>
    </row>
    <row r="10" spans="1:7" ht="12.75">
      <c r="A10" s="16" t="s">
        <v>13</v>
      </c>
      <c r="B10" s="9">
        <v>2000</v>
      </c>
      <c r="C10" s="5">
        <v>110</v>
      </c>
      <c r="D10" s="5">
        <v>450</v>
      </c>
      <c r="E10" s="5">
        <v>1</v>
      </c>
      <c r="F10" s="5">
        <v>1</v>
      </c>
      <c r="G10" s="6">
        <v>2600</v>
      </c>
    </row>
    <row r="11" spans="1:7" ht="13.5" thickBot="1">
      <c r="A11" s="17" t="s">
        <v>14</v>
      </c>
      <c r="B11" s="10">
        <v>2500</v>
      </c>
      <c r="C11" s="7">
        <v>120</v>
      </c>
      <c r="D11" s="7">
        <v>480</v>
      </c>
      <c r="E11" s="7">
        <v>1</v>
      </c>
      <c r="F11" s="7">
        <v>1</v>
      </c>
      <c r="G11" s="8">
        <v>3500</v>
      </c>
    </row>
    <row r="14" ht="13.5" thickBot="1">
      <c r="A14" s="21" t="s">
        <v>15</v>
      </c>
    </row>
    <row r="15" spans="1:6" ht="13.5" thickBot="1">
      <c r="A15" s="14" t="s">
        <v>2</v>
      </c>
      <c r="B15" s="25" t="s">
        <v>8</v>
      </c>
      <c r="C15" s="26" t="s">
        <v>3</v>
      </c>
      <c r="D15" s="26" t="s">
        <v>4</v>
      </c>
      <c r="E15" s="26" t="s">
        <v>5</v>
      </c>
      <c r="F15" s="26" t="s">
        <v>6</v>
      </c>
    </row>
    <row r="16" spans="1:6" ht="12.75">
      <c r="A16" s="22" t="s">
        <v>9</v>
      </c>
      <c r="B16" s="28">
        <f aca="true" t="shared" si="0" ref="B16:D17">RANK(B6,B$6:B$11,1)</f>
        <v>4</v>
      </c>
      <c r="C16" s="29">
        <f t="shared" si="0"/>
        <v>3</v>
      </c>
      <c r="D16" s="29">
        <f t="shared" si="0"/>
        <v>5</v>
      </c>
      <c r="E16" s="29">
        <f>RANK(E6,E$6:E$11,0)</f>
        <v>1</v>
      </c>
      <c r="F16" s="29">
        <f>RANK(F6,F$6:F$11,0)</f>
        <v>1</v>
      </c>
    </row>
    <row r="17" spans="1:6" ht="12.75">
      <c r="A17" s="23" t="s">
        <v>10</v>
      </c>
      <c r="B17" s="30">
        <f t="shared" si="0"/>
        <v>5</v>
      </c>
      <c r="C17" s="27">
        <f>RANK(C7,C$6:C$11,1)</f>
        <v>5</v>
      </c>
      <c r="D17" s="27">
        <f>RANK(D7,D$6:D$11,1)</f>
        <v>5</v>
      </c>
      <c r="E17" s="27">
        <f aca="true" t="shared" si="1" ref="E17:F21">RANK(E7,E$6:E$11,0)</f>
        <v>1</v>
      </c>
      <c r="F17" s="27">
        <f t="shared" si="1"/>
        <v>4</v>
      </c>
    </row>
    <row r="18" spans="1:6" ht="12.75">
      <c r="A18" s="23" t="s">
        <v>11</v>
      </c>
      <c r="B18" s="30">
        <f>RANK(B8,B$6:B$11,1)</f>
        <v>2</v>
      </c>
      <c r="C18" s="27">
        <f>RANK(C8,C$6:C$11,1)</f>
        <v>1</v>
      </c>
      <c r="D18" s="27">
        <f>RANK(D8,D$6:D$11,1)</f>
        <v>1</v>
      </c>
      <c r="E18" s="27">
        <f t="shared" si="1"/>
        <v>5</v>
      </c>
      <c r="F18" s="27">
        <f t="shared" si="1"/>
        <v>4</v>
      </c>
    </row>
    <row r="19" spans="1:6" ht="12.75">
      <c r="A19" s="23" t="s">
        <v>12</v>
      </c>
      <c r="B19" s="30">
        <f aca="true" t="shared" si="2" ref="B19:D21">RANK(B9,B$6:B$11,1)</f>
        <v>1</v>
      </c>
      <c r="C19" s="27">
        <f t="shared" si="2"/>
        <v>2</v>
      </c>
      <c r="D19" s="27">
        <f t="shared" si="2"/>
        <v>2</v>
      </c>
      <c r="E19" s="27">
        <f t="shared" si="1"/>
        <v>5</v>
      </c>
      <c r="F19" s="27">
        <f t="shared" si="1"/>
        <v>4</v>
      </c>
    </row>
    <row r="20" spans="1:6" ht="12.75">
      <c r="A20" s="23" t="s">
        <v>13</v>
      </c>
      <c r="B20" s="30">
        <f t="shared" si="2"/>
        <v>3</v>
      </c>
      <c r="C20" s="27">
        <f t="shared" si="2"/>
        <v>4</v>
      </c>
      <c r="D20" s="27">
        <f t="shared" si="2"/>
        <v>3</v>
      </c>
      <c r="E20" s="27">
        <f t="shared" si="1"/>
        <v>1</v>
      </c>
      <c r="F20" s="27">
        <f t="shared" si="1"/>
        <v>1</v>
      </c>
    </row>
    <row r="21" spans="1:6" ht="13.5" thickBot="1">
      <c r="A21" s="24" t="s">
        <v>14</v>
      </c>
      <c r="B21" s="31">
        <f t="shared" si="2"/>
        <v>6</v>
      </c>
      <c r="C21" s="32">
        <f t="shared" si="2"/>
        <v>5</v>
      </c>
      <c r="D21" s="32">
        <f t="shared" si="2"/>
        <v>4</v>
      </c>
      <c r="E21" s="32">
        <f t="shared" si="1"/>
        <v>1</v>
      </c>
      <c r="F21" s="32">
        <f t="shared" si="1"/>
        <v>1</v>
      </c>
    </row>
    <row r="24" ht="13.5" thickBot="1">
      <c r="A24" s="21" t="s">
        <v>16</v>
      </c>
    </row>
    <row r="25" spans="1:6" ht="12.75">
      <c r="A25" s="35" t="s">
        <v>16</v>
      </c>
      <c r="B25" s="36" t="s">
        <v>8</v>
      </c>
      <c r="C25" s="36" t="s">
        <v>3</v>
      </c>
      <c r="D25" s="36" t="s">
        <v>4</v>
      </c>
      <c r="E25" s="36" t="s">
        <v>5</v>
      </c>
      <c r="F25" s="36" t="s">
        <v>6</v>
      </c>
    </row>
    <row r="26" spans="1:6" ht="12.75">
      <c r="A26" s="37">
        <v>1</v>
      </c>
      <c r="B26" s="5">
        <v>536.5067450379718</v>
      </c>
      <c r="C26" s="5">
        <v>591.3646669065681</v>
      </c>
      <c r="D26" s="5">
        <v>591.3636111712239</v>
      </c>
      <c r="E26" s="5">
        <v>899.9996219433863</v>
      </c>
      <c r="F26" s="5">
        <v>480.7648840787789</v>
      </c>
    </row>
    <row r="27" spans="1:6" ht="12.75">
      <c r="A27" s="37">
        <v>2</v>
      </c>
      <c r="B27" s="5">
        <v>536.5067450379718</v>
      </c>
      <c r="C27" s="5">
        <v>579.875601851294</v>
      </c>
      <c r="D27" s="5">
        <v>502.852782363703</v>
      </c>
      <c r="E27" s="5">
        <v>447.2000747030736</v>
      </c>
      <c r="F27" s="5">
        <v>480.7648840787789</v>
      </c>
    </row>
    <row r="28" spans="1:6" ht="12.75">
      <c r="A28" s="37">
        <v>3</v>
      </c>
      <c r="B28" s="5">
        <v>536.5067450379718</v>
      </c>
      <c r="C28" s="5">
        <v>579.8756018512939</v>
      </c>
      <c r="D28" s="5">
        <v>502.852782363703</v>
      </c>
      <c r="E28" s="5">
        <v>370.3991738983978</v>
      </c>
      <c r="F28" s="5">
        <v>480.7648840787789</v>
      </c>
    </row>
    <row r="29" spans="1:6" ht="12.75">
      <c r="A29" s="37">
        <v>4</v>
      </c>
      <c r="B29" s="5">
        <v>536.5067450379718</v>
      </c>
      <c r="C29" s="5">
        <v>479.87576681791006</v>
      </c>
      <c r="D29" s="5">
        <v>502.852782363703</v>
      </c>
      <c r="E29" s="5">
        <v>293.5982730937219</v>
      </c>
      <c r="F29" s="5">
        <v>480.7648840787789</v>
      </c>
    </row>
    <row r="30" spans="1:6" ht="13.5" thickBot="1">
      <c r="A30" s="38">
        <v>5</v>
      </c>
      <c r="B30" s="7">
        <v>536.506745037972</v>
      </c>
      <c r="C30" s="7">
        <v>479.8757668179104</v>
      </c>
      <c r="D30" s="7">
        <v>502.852782363703</v>
      </c>
      <c r="E30" s="7">
        <v>0</v>
      </c>
      <c r="F30" s="7">
        <v>480.76488407877883</v>
      </c>
    </row>
    <row r="31" ht="12.75">
      <c r="A31" s="33"/>
    </row>
    <row r="32" ht="12.75">
      <c r="A32" s="33"/>
    </row>
    <row r="34" ht="13.5" thickBot="1">
      <c r="A34" s="21" t="s">
        <v>17</v>
      </c>
    </row>
    <row r="35" spans="1:11" ht="12.75">
      <c r="A35" s="35" t="s">
        <v>2</v>
      </c>
      <c r="B35" s="36" t="s">
        <v>8</v>
      </c>
      <c r="C35" s="36" t="s">
        <v>3</v>
      </c>
      <c r="D35" s="36" t="s">
        <v>4</v>
      </c>
      <c r="E35" s="36" t="s">
        <v>5</v>
      </c>
      <c r="F35" s="36" t="s">
        <v>6</v>
      </c>
      <c r="G35" s="36" t="s">
        <v>7</v>
      </c>
      <c r="H35" s="42" t="s">
        <v>18</v>
      </c>
      <c r="I35" s="42" t="s">
        <v>19</v>
      </c>
      <c r="J35" s="42" t="s">
        <v>24</v>
      </c>
      <c r="K35" s="43" t="s">
        <v>22</v>
      </c>
    </row>
    <row r="36" spans="1:11" ht="12.75">
      <c r="A36" s="37" t="s">
        <v>9</v>
      </c>
      <c r="B36" s="40">
        <f aca="true" t="shared" si="3" ref="B36:F39">IF(VLOOKUP(B16,$A$26:$F$31,B$42)&lt;=0,"",VLOOKUP(B16,$A$26:$F$31,B$42))</f>
        <v>536.5067450379718</v>
      </c>
      <c r="C36" s="40">
        <f t="shared" si="3"/>
        <v>579.8756018512939</v>
      </c>
      <c r="D36" s="40">
        <f t="shared" si="3"/>
        <v>502.852782363703</v>
      </c>
      <c r="E36" s="40">
        <f t="shared" si="3"/>
        <v>899.9996219433863</v>
      </c>
      <c r="F36" s="40">
        <f t="shared" si="3"/>
        <v>480.7648840787789</v>
      </c>
      <c r="G36" s="40">
        <f aca="true" t="shared" si="4" ref="G36:G41">G6</f>
        <v>3000</v>
      </c>
      <c r="H36" s="41">
        <f aca="true" t="shared" si="5" ref="H36:H41">SUM(B36:F36)</f>
        <v>2999.9996352751336</v>
      </c>
      <c r="I36" s="41">
        <f aca="true" t="shared" si="6" ref="I36:I41">G36-H36</f>
        <v>0.00036472486635830137</v>
      </c>
      <c r="J36" s="39" t="s">
        <v>27</v>
      </c>
      <c r="K36" s="44">
        <f aca="true" t="shared" si="7" ref="K36:K41">I36/H36</f>
        <v>1.2157497023323873E-07</v>
      </c>
    </row>
    <row r="37" spans="1:11" ht="12.75">
      <c r="A37" s="37" t="s">
        <v>10</v>
      </c>
      <c r="B37" s="40">
        <f t="shared" si="3"/>
        <v>536.506745037972</v>
      </c>
      <c r="C37" s="40">
        <f t="shared" si="3"/>
        <v>479.8757668179104</v>
      </c>
      <c r="D37" s="40">
        <f t="shared" si="3"/>
        <v>502.852782363703</v>
      </c>
      <c r="E37" s="40">
        <f t="shared" si="3"/>
        <v>899.9996219433863</v>
      </c>
      <c r="F37" s="40">
        <f t="shared" si="3"/>
        <v>480.7648840787789</v>
      </c>
      <c r="G37" s="40">
        <f t="shared" si="4"/>
        <v>3200</v>
      </c>
      <c r="H37" s="41">
        <f t="shared" si="5"/>
        <v>2899.9998002417506</v>
      </c>
      <c r="I37" s="41">
        <f t="shared" si="6"/>
        <v>300.00019975824944</v>
      </c>
      <c r="J37" s="39" t="s">
        <v>28</v>
      </c>
      <c r="K37" s="44">
        <f t="shared" si="7"/>
        <v>0.10344835186996935</v>
      </c>
    </row>
    <row r="38" spans="1:11" ht="12.75">
      <c r="A38" s="37" t="s">
        <v>11</v>
      </c>
      <c r="B38" s="40">
        <f t="shared" si="3"/>
        <v>536.5067450379718</v>
      </c>
      <c r="C38" s="40">
        <f t="shared" si="3"/>
        <v>591.3646669065681</v>
      </c>
      <c r="D38" s="40">
        <f t="shared" si="3"/>
        <v>591.3636111712239</v>
      </c>
      <c r="E38" s="40">
        <f t="shared" si="3"/>
      </c>
      <c r="F38" s="40">
        <f t="shared" si="3"/>
        <v>480.7648840787789</v>
      </c>
      <c r="G38" s="40">
        <f t="shared" si="4"/>
        <v>2200</v>
      </c>
      <c r="H38" s="41">
        <f t="shared" si="5"/>
        <v>2199.9999071945426</v>
      </c>
      <c r="I38" s="41">
        <f t="shared" si="6"/>
        <v>9.280545737055945E-05</v>
      </c>
      <c r="J38" s="39" t="s">
        <v>27</v>
      </c>
      <c r="K38" s="44">
        <f t="shared" si="7"/>
        <v>4.218430058431489E-08</v>
      </c>
    </row>
    <row r="39" spans="1:11" ht="12.75">
      <c r="A39" s="37" t="s">
        <v>12</v>
      </c>
      <c r="B39" s="40">
        <f t="shared" si="3"/>
        <v>536.5067450379718</v>
      </c>
      <c r="C39" s="40">
        <f t="shared" si="3"/>
        <v>579.875601851294</v>
      </c>
      <c r="D39" s="40">
        <f t="shared" si="3"/>
        <v>502.852782363703</v>
      </c>
      <c r="E39" s="40">
        <f t="shared" si="3"/>
      </c>
      <c r="F39" s="40">
        <f t="shared" si="3"/>
        <v>480.7648840787789</v>
      </c>
      <c r="G39" s="40">
        <f t="shared" si="4"/>
        <v>2100</v>
      </c>
      <c r="H39" s="41">
        <f t="shared" si="5"/>
        <v>2100.0000133317476</v>
      </c>
      <c r="I39" s="41">
        <f t="shared" si="6"/>
        <v>-1.3331747595657362E-05</v>
      </c>
      <c r="J39" s="39" t="s">
        <v>27</v>
      </c>
      <c r="K39" s="44">
        <f t="shared" si="7"/>
        <v>-6.348451195724482E-09</v>
      </c>
    </row>
    <row r="40" spans="1:11" ht="12.75">
      <c r="A40" s="37" t="s">
        <v>13</v>
      </c>
      <c r="B40" s="40">
        <f aca="true" t="shared" si="8" ref="B40:F41">IF(VLOOKUP(B20,$A$26:$F$31,B$42)&lt;=0,"",VLOOKUP(B20,$A$26:$F$31,B$42))</f>
        <v>536.5067450379718</v>
      </c>
      <c r="C40" s="40">
        <f t="shared" si="8"/>
        <v>479.87576681791006</v>
      </c>
      <c r="D40" s="40">
        <f t="shared" si="8"/>
        <v>502.852782363703</v>
      </c>
      <c r="E40" s="40">
        <f t="shared" si="8"/>
        <v>899.9996219433863</v>
      </c>
      <c r="F40" s="40">
        <f t="shared" si="8"/>
        <v>480.7648840787789</v>
      </c>
      <c r="G40" s="40">
        <f t="shared" si="4"/>
        <v>2600</v>
      </c>
      <c r="H40" s="41">
        <f t="shared" si="5"/>
        <v>2899.9998002417497</v>
      </c>
      <c r="I40" s="41">
        <f t="shared" si="6"/>
        <v>-299.99980024174965</v>
      </c>
      <c r="J40" s="39" t="s">
        <v>29</v>
      </c>
      <c r="K40" s="44">
        <f t="shared" si="7"/>
        <v>-0.10344821410564962</v>
      </c>
    </row>
    <row r="41" spans="1:11" ht="13.5" thickBot="1">
      <c r="A41" s="38" t="s">
        <v>14</v>
      </c>
      <c r="B41" s="45">
        <f t="shared" si="8"/>
        <v>536.506745037972</v>
      </c>
      <c r="C41" s="45">
        <f t="shared" si="8"/>
        <v>479.8757668179104</v>
      </c>
      <c r="D41" s="45">
        <f t="shared" si="8"/>
        <v>502.852782363703</v>
      </c>
      <c r="E41" s="45">
        <f t="shared" si="8"/>
        <v>899.9996219433863</v>
      </c>
      <c r="F41" s="45">
        <f t="shared" si="8"/>
        <v>480.7648840787789</v>
      </c>
      <c r="G41" s="45">
        <f t="shared" si="4"/>
        <v>3500</v>
      </c>
      <c r="H41" s="46">
        <f t="shared" si="5"/>
        <v>2899.9998002417506</v>
      </c>
      <c r="I41" s="46">
        <f t="shared" si="6"/>
        <v>600.0001997582494</v>
      </c>
      <c r="J41" s="39" t="s">
        <v>28</v>
      </c>
      <c r="K41" s="47">
        <f t="shared" si="7"/>
        <v>0.20689663485777898</v>
      </c>
    </row>
    <row r="42" spans="2:9" ht="12.75"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 t="s">
        <v>20</v>
      </c>
      <c r="I42" s="34">
        <f>SUMPRODUCT(I36:I40,I36:I40)</f>
        <v>180000.00000022107</v>
      </c>
    </row>
    <row r="44" spans="1:7" ht="12.75">
      <c r="A44" s="21" t="s">
        <v>21</v>
      </c>
      <c r="B44" s="34">
        <f aca="true" t="shared" si="9" ref="B44:G44">AVERAGE(B36:B41)</f>
        <v>536.5067450379719</v>
      </c>
      <c r="C44" s="34">
        <f t="shared" si="9"/>
        <v>531.7905285104812</v>
      </c>
      <c r="D44" s="34">
        <f t="shared" si="9"/>
        <v>517.6045871649566</v>
      </c>
      <c r="E44" s="34">
        <f t="shared" si="9"/>
        <v>899.9996219433863</v>
      </c>
      <c r="F44" s="34">
        <f t="shared" si="9"/>
        <v>480.76488407877883</v>
      </c>
      <c r="G44" s="34"/>
    </row>
    <row r="46" spans="1:6" ht="12.75">
      <c r="A46" t="s">
        <v>25</v>
      </c>
      <c r="B46">
        <f>RANK(B44,$B44:$F44)</f>
        <v>2</v>
      </c>
      <c r="C46">
        <f>RANK(C44,$B44:$F44)</f>
        <v>3</v>
      </c>
      <c r="D46">
        <f>RANK(D44,$B44:$F44)</f>
        <v>4</v>
      </c>
      <c r="E46">
        <f>RANK(E44,$B44:$F44)</f>
        <v>1</v>
      </c>
      <c r="F46">
        <f>RANK(F44,$B44:$F44)</f>
        <v>5</v>
      </c>
    </row>
    <row r="48" spans="1:6" ht="12.75">
      <c r="A48" t="s">
        <v>26</v>
      </c>
      <c r="B48">
        <f>STDEV(B36:B41)</f>
        <v>1.2453769102311664E-13</v>
      </c>
      <c r="C48">
        <f>STDEV(C36:C41)</f>
        <v>57.02430002517865</v>
      </c>
      <c r="D48">
        <f>STDEV(D36:D41)</f>
        <v>36.13439454820938</v>
      </c>
      <c r="E48">
        <f>STDEV(E36:E41)</f>
        <v>0</v>
      </c>
      <c r="F48">
        <f>STDEV(F36:F41)</f>
        <v>6.226884551155832E-14</v>
      </c>
    </row>
    <row r="50" spans="1:6" ht="12.75">
      <c r="A50" t="s">
        <v>25</v>
      </c>
      <c r="B50">
        <f>RANK(B48,$B48:$F48)</f>
        <v>3</v>
      </c>
      <c r="C50">
        <f>RANK(C48,$B48:$F48)</f>
        <v>1</v>
      </c>
      <c r="D50">
        <f>RANK(D48,$B48:$F48)</f>
        <v>2</v>
      </c>
      <c r="E50">
        <f>RANK(E48,$B48:$F48)</f>
        <v>5</v>
      </c>
      <c r="F50">
        <f>RANK(F48,$B48:$F48)</f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SZIE</cp:lastModifiedBy>
  <dcterms:created xsi:type="dcterms:W3CDTF">2006-01-29T12:35:08Z</dcterms:created>
  <dcterms:modified xsi:type="dcterms:W3CDTF">2006-01-30T06:42:48Z</dcterms:modified>
  <cp:category/>
  <cp:version/>
  <cp:contentType/>
  <cp:contentStatus/>
</cp:coreProperties>
</file>