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00" yWindow="435" windowWidth="14700" windowHeight="8190" activeTab="0"/>
  </bookViews>
  <sheets>
    <sheet name="Info" sheetId="1" r:id="rId1"/>
    <sheet name="Data" sheetId="2" r:id="rId2"/>
    <sheet name="Pivot" sheetId="3" r:id="rId3"/>
    <sheet name="Coco" sheetId="4" r:id="rId4"/>
    <sheet name="DM" sheetId="5" r:id="rId5"/>
    <sheet name="EXS" sheetId="6" r:id="rId6"/>
  </sheets>
  <definedNames>
    <definedName name="_xlnm._FilterDatabase" localSheetId="1" hidden="1">'Data'!$A$1:$G$31</definedName>
    <definedName name="solver_adj" localSheetId="3" hidden="1">'Coco'!$C$21:$G$25</definedName>
    <definedName name="solver_cvg" localSheetId="3" hidden="1">0.0001</definedName>
    <definedName name="solver_drv" localSheetId="3" hidden="1">2</definedName>
    <definedName name="solver_est" localSheetId="3" hidden="1">2</definedName>
    <definedName name="solver_itr" localSheetId="3" hidden="1">100</definedName>
    <definedName name="solver_lhs1" localSheetId="3" hidden="1">'Coco'!$C$21:$G$25</definedName>
    <definedName name="solver_lhs10" localSheetId="3" hidden="1">'Coco'!$D$25</definedName>
    <definedName name="solver_lhs11" localSheetId="3" hidden="1">'Coco'!$E$22</definedName>
    <definedName name="solver_lhs12" localSheetId="3" hidden="1">'Coco'!$E$23</definedName>
    <definedName name="solver_lhs13" localSheetId="3" hidden="1">'Coco'!$E$24</definedName>
    <definedName name="solver_lhs14" localSheetId="3" hidden="1">'Coco'!$E$25</definedName>
    <definedName name="solver_lhs15" localSheetId="3" hidden="1">'Coco'!$F$22</definedName>
    <definedName name="solver_lhs16" localSheetId="3" hidden="1">'Coco'!$F$23</definedName>
    <definedName name="solver_lhs17" localSheetId="3" hidden="1">'Coco'!$F$24</definedName>
    <definedName name="solver_lhs18" localSheetId="3" hidden="1">'Coco'!$F$25</definedName>
    <definedName name="solver_lhs19" localSheetId="3" hidden="1">'Coco'!$G$22</definedName>
    <definedName name="solver_lhs2" localSheetId="3" hidden="1">'Coco'!$G$25</definedName>
    <definedName name="solver_lhs20" localSheetId="3" hidden="1">'Coco'!$G$23</definedName>
    <definedName name="solver_lhs21" localSheetId="3" hidden="1">'Coco'!$G$24</definedName>
    <definedName name="solver_lhs22" localSheetId="3" hidden="1">'Coco'!$C$21:$G$25</definedName>
    <definedName name="solver_lhs3" localSheetId="3" hidden="1">'Coco'!$C$22</definedName>
    <definedName name="solver_lhs4" localSheetId="3" hidden="1">'Coco'!$C$23</definedName>
    <definedName name="solver_lhs5" localSheetId="3" hidden="1">'Coco'!$C$24</definedName>
    <definedName name="solver_lhs6" localSheetId="3" hidden="1">'Coco'!$C$25</definedName>
    <definedName name="solver_lhs7" localSheetId="3" hidden="1">'Coco'!$D$22</definedName>
    <definedName name="solver_lhs8" localSheetId="3" hidden="1">'Coco'!$D$23</definedName>
    <definedName name="solver_lhs9" localSheetId="3" hidden="1">'Coco'!$D$24</definedName>
    <definedName name="solver_lin" localSheetId="3" hidden="1">2</definedName>
    <definedName name="solver_neg" localSheetId="3" hidden="1">2</definedName>
    <definedName name="solver_num" localSheetId="3" hidden="1">21</definedName>
    <definedName name="solver_nwt" localSheetId="3" hidden="1">1</definedName>
    <definedName name="solver_opt" localSheetId="3" hidden="1">'Coco'!$J$35</definedName>
    <definedName name="solver_pre" localSheetId="3" hidden="1">0.000001</definedName>
    <definedName name="solver_rel1" localSheetId="3" hidden="1">3</definedName>
    <definedName name="solver_rel10" localSheetId="3" hidden="1">1</definedName>
    <definedName name="solver_rel11" localSheetId="3" hidden="1">1</definedName>
    <definedName name="solver_rel12" localSheetId="3" hidden="1">1</definedName>
    <definedName name="solver_rel13" localSheetId="3" hidden="1">1</definedName>
    <definedName name="solver_rel14" localSheetId="3" hidden="1">1</definedName>
    <definedName name="solver_rel15" localSheetId="3" hidden="1">1</definedName>
    <definedName name="solver_rel16" localSheetId="3" hidden="1">1</definedName>
    <definedName name="solver_rel17" localSheetId="3" hidden="1">1</definedName>
    <definedName name="solver_rel18" localSheetId="3" hidden="1">1</definedName>
    <definedName name="solver_rel19" localSheetId="3" hidden="1">1</definedName>
    <definedName name="solver_rel2" localSheetId="3" hidden="1">1</definedName>
    <definedName name="solver_rel20" localSheetId="3" hidden="1">1</definedName>
    <definedName name="solver_rel21" localSheetId="3" hidden="1">1</definedName>
    <definedName name="solver_rel22" localSheetId="3" hidden="1">1</definedName>
    <definedName name="solver_rel3" localSheetId="3" hidden="1">1</definedName>
    <definedName name="solver_rel4" localSheetId="3" hidden="1">1</definedName>
    <definedName name="solver_rel5" localSheetId="3" hidden="1">1</definedName>
    <definedName name="solver_rel6" localSheetId="3" hidden="1">1</definedName>
    <definedName name="solver_rel7" localSheetId="3" hidden="1">1</definedName>
    <definedName name="solver_rel8" localSheetId="3" hidden="1">1</definedName>
    <definedName name="solver_rel9" localSheetId="3" hidden="1">1</definedName>
    <definedName name="solver_rhs1" localSheetId="3" hidden="1">0</definedName>
    <definedName name="solver_rhs10" localSheetId="3" hidden="1">'Coco'!$D$24</definedName>
    <definedName name="solver_rhs11" localSheetId="3" hidden="1">'Coco'!$E$21</definedName>
    <definedName name="solver_rhs12" localSheetId="3" hidden="1">'Coco'!$E$22</definedName>
    <definedName name="solver_rhs13" localSheetId="3" hidden="1">'Coco'!$E$23</definedName>
    <definedName name="solver_rhs14" localSheetId="3" hidden="1">'Coco'!$E$24</definedName>
    <definedName name="solver_rhs15" localSheetId="3" hidden="1">'Coco'!$F$21</definedName>
    <definedName name="solver_rhs16" localSheetId="3" hidden="1">'Coco'!$F$22</definedName>
    <definedName name="solver_rhs17" localSheetId="3" hidden="1">'Coco'!$F$23</definedName>
    <definedName name="solver_rhs18" localSheetId="3" hidden="1">'Coco'!$F$24</definedName>
    <definedName name="solver_rhs19" localSheetId="3" hidden="1">'Coco'!$G$21</definedName>
    <definedName name="solver_rhs2" localSheetId="3" hidden="1">'Coco'!$G$24</definedName>
    <definedName name="solver_rhs20" localSheetId="3" hidden="1">'Coco'!$G$22</definedName>
    <definedName name="solver_rhs21" localSheetId="3" hidden="1">'Coco'!$G$23</definedName>
    <definedName name="solver_rhs22" localSheetId="3" hidden="1">'Coco'!$H$4</definedName>
    <definedName name="solver_rhs3" localSheetId="3" hidden="1">'Coco'!$C$21</definedName>
    <definedName name="solver_rhs4" localSheetId="3" hidden="1">'Coco'!$C$22</definedName>
    <definedName name="solver_rhs5" localSheetId="3" hidden="1">'Coco'!$C$23</definedName>
    <definedName name="solver_rhs6" localSheetId="3" hidden="1">'Coco'!$C$24</definedName>
    <definedName name="solver_rhs7" localSheetId="3" hidden="1">'Coco'!$D$21</definedName>
    <definedName name="solver_rhs8" localSheetId="3" hidden="1">'Coco'!$D$22</definedName>
    <definedName name="solver_rhs9" localSheetId="3" hidden="1">'Coco'!$D$23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2</definedName>
    <definedName name="solver_val" localSheetId="3" hidden="1">0</definedName>
  </definedNames>
  <calcPr fullCalcOnLoad="1"/>
  <pivotCaches>
    <pivotCache cacheId="3" r:id="rId7"/>
  </pivotCaches>
</workbook>
</file>

<file path=xl/sharedStrings.xml><?xml version="1.0" encoding="utf-8"?>
<sst xmlns="http://schemas.openxmlformats.org/spreadsheetml/2006/main" count="269" uniqueCount="69">
  <si>
    <t>ID</t>
  </si>
  <si>
    <t>Objektum</t>
  </si>
  <si>
    <t>Attribútum</t>
  </si>
  <si>
    <t>Érték</t>
  </si>
  <si>
    <t>Dimenzió</t>
  </si>
  <si>
    <t>Forrás</t>
  </si>
  <si>
    <t>Dátum</t>
  </si>
  <si>
    <t>Ft</t>
  </si>
  <si>
    <t>(mind)</t>
  </si>
  <si>
    <t>Összeg / Érték</t>
  </si>
  <si>
    <t>Alapadatok</t>
  </si>
  <si>
    <t>Rangsorszámok</t>
  </si>
  <si>
    <t>Különbség</t>
  </si>
  <si>
    <t>Ítélet</t>
  </si>
  <si>
    <t>%</t>
  </si>
  <si>
    <t>Átlag:</t>
  </si>
  <si>
    <t>Helyezés:</t>
  </si>
  <si>
    <t>Érzékenység:</t>
  </si>
  <si>
    <t>Hibaösszeg:</t>
  </si>
  <si>
    <t>kód:</t>
  </si>
  <si>
    <t>A megadott kritériumok közül válassza ki az Ön számára megfelelőket!</t>
  </si>
  <si>
    <t>Melyik lenne az ideális autókölcsönző a válaszai alapján?</t>
  </si>
  <si>
    <t>Hertz</t>
  </si>
  <si>
    <t>Sixt</t>
  </si>
  <si>
    <t>Europcar</t>
  </si>
  <si>
    <t>Budget</t>
  </si>
  <si>
    <t>Avis</t>
  </si>
  <si>
    <t>Járműpark max életkora (év)</t>
  </si>
  <si>
    <t>Mo.-n levő irodák száma</t>
  </si>
  <si>
    <t>Mo.-n levő irodák száma (db)</t>
  </si>
  <si>
    <t>Járműpark max életkora</t>
  </si>
  <si>
    <t>db</t>
  </si>
  <si>
    <t>Átlagár</t>
  </si>
  <si>
    <t>2006. január</t>
  </si>
  <si>
    <t>www.budget.hu</t>
  </si>
  <si>
    <t>www.hertz.hu</t>
  </si>
  <si>
    <t>www.sixt.hu</t>
  </si>
  <si>
    <t>www.avis.hu</t>
  </si>
  <si>
    <t>www.europcar.hu</t>
  </si>
  <si>
    <t>Átlagár (Ft)</t>
  </si>
  <si>
    <t>A Europcar nyújtja a legjobb ajánlatot</t>
  </si>
  <si>
    <t>A Hertz nyújtja a legjobb ajánlatot</t>
  </si>
  <si>
    <t>A Sixt nyújtja a legjobb ajánlatot</t>
  </si>
  <si>
    <t>év</t>
  </si>
  <si>
    <t>Lépcsők (Értékek Ft-ban):</t>
  </si>
  <si>
    <t>Kölcsönözhető Gépjármű Kategóriák Száma</t>
  </si>
  <si>
    <t>Időtartamtól függő árkedvezmény</t>
  </si>
  <si>
    <t>Nemzetközi Autóleadás felára</t>
  </si>
  <si>
    <t>Kölcsönözhető Gépjármű Kategóriák Száma (db)</t>
  </si>
  <si>
    <t>Nemzetközi Autóleadás felára (Ft)</t>
  </si>
  <si>
    <t>Időtartamtól függő árkedvezmény (Ft)</t>
  </si>
  <si>
    <t>Személy</t>
  </si>
  <si>
    <t>Teher</t>
  </si>
  <si>
    <t>Egyéb (terepjáró, sportautó)</t>
  </si>
  <si>
    <t>Milyen autót szeretne bérelni?</t>
  </si>
  <si>
    <t>Nezetközi autóleadás felára</t>
  </si>
  <si>
    <t>15000 Ft alatt</t>
  </si>
  <si>
    <t>Milyen korú autót szeretne?</t>
  </si>
  <si>
    <t>Fél éves feletti</t>
  </si>
  <si>
    <t>Fél éves alatti</t>
  </si>
  <si>
    <t>15000-30000 Ft között</t>
  </si>
  <si>
    <t>30000 Ft fölött</t>
  </si>
  <si>
    <t>Budget, Avis</t>
  </si>
  <si>
    <t>A Budget nyújtja a legjobb ajánlatot</t>
  </si>
  <si>
    <t>Coco (Értékek Ft-ban):</t>
  </si>
  <si>
    <t>Mennyibe kellene kerüljön?</t>
  </si>
  <si>
    <t>Összehasonlításomhoz azt vettem alapul, hogy valaki repülővel érkezik Magyarországra és már Ferihegyen a repülőtéren szeretne felvenni egy autót, amit az interneten le tudott foglalni és az árak pontos tudatában van. A repülőtéren 5 autókölcsönző található meg, ezekből egyedül a National autókölcsönzőnél nem lehet interneten érdeklődni, ezért ők nem szerepelnek az összehasonlításban. A Data-ban vannak feltüntetve azok az adatok, amelyekkel dolgoztam. A Coco elemzés során az árak és a szolgáltatások közötti összefüggésekre kaphatunk választ. A Pivot elemzésben lehetőség nyíilik különböző módon rendszerezni az adatokat. A DM a szakértői rendszer (EXS) segédtáblázataként működik. Az EXS rendszer lehetővé teszi, hogy megadott szempont alapján tudjunk választani.</t>
  </si>
  <si>
    <t>A forrás URL helytelen, hiszen nem vezet egyetlen kattintással az adott sor értékét bemutató weboldalra…</t>
  </si>
  <si>
    <t>A COCO kiindulási tábláját pivot alap esetén célszerű erre hivatkozva létrehozni!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</si>
</sst>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_-* #,##0.0\ _F_t_-;\-* #,##0.0\ _F_t_-;_-* &quot;-&quot;??\ _F_t_-;_-@_-"/>
    <numFmt numFmtId="173" formatCode="_-* #,##0\ _F_t_-;\-* #,##0\ _F_t_-;_-* &quot;-&quot;??\ _F_t_-;_-@_-"/>
    <numFmt numFmtId="174" formatCode="0.0"/>
    <numFmt numFmtId="175" formatCode="0.000"/>
    <numFmt numFmtId="176" formatCode="0.0000"/>
    <numFmt numFmtId="177" formatCode="0.0%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u val="single"/>
      <sz val="10"/>
      <name val="Arial"/>
      <family val="2"/>
    </font>
    <font>
      <sz val="10"/>
      <color indexed="20"/>
      <name val="Arial"/>
      <family val="0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i/>
      <u val="single"/>
      <sz val="10"/>
      <name val="Arial"/>
      <family val="2"/>
    </font>
    <font>
      <sz val="10"/>
      <color indexed="15"/>
      <name val="Arial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7">
    <border>
      <left/>
      <right/>
      <top/>
      <bottom/>
      <diagonal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ck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0"/>
      </bottom>
    </border>
    <border>
      <left>
        <color indexed="63"/>
      </left>
      <right style="thick">
        <color indexed="60"/>
      </right>
      <top>
        <color indexed="63"/>
      </top>
      <bottom style="thick">
        <color indexed="60"/>
      </bottom>
    </border>
    <border>
      <left style="thick">
        <color indexed="60"/>
      </left>
      <right>
        <color indexed="63"/>
      </right>
      <top>
        <color indexed="63"/>
      </top>
      <bottom style="thick">
        <color indexed="60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/>
      <bottom style="thick">
        <color indexed="60"/>
      </bottom>
    </border>
    <border>
      <left>
        <color indexed="63"/>
      </left>
      <right style="thick"/>
      <top style="thick"/>
      <bottom style="thick">
        <color indexed="60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>
        <color indexed="60"/>
      </right>
      <top style="thick"/>
      <bottom style="thick">
        <color indexed="60"/>
      </bottom>
    </border>
    <border>
      <left style="thick"/>
      <right style="thick">
        <color indexed="60"/>
      </right>
      <top>
        <color indexed="63"/>
      </top>
      <bottom>
        <color indexed="63"/>
      </bottom>
    </border>
    <border>
      <left style="thick"/>
      <right style="thick">
        <color indexed="60"/>
      </right>
      <top>
        <color indexed="63"/>
      </top>
      <bottom style="thick"/>
    </border>
    <border>
      <left>
        <color indexed="63"/>
      </left>
      <right style="thick">
        <color indexed="60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 style="thick">
        <color indexed="8"/>
      </top>
      <bottom>
        <color indexed="63"/>
      </bottom>
    </border>
    <border>
      <left style="thin"/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73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 wrapText="1"/>
    </xf>
    <xf numFmtId="173" fontId="0" fillId="0" borderId="0" xfId="15" applyNumberFormat="1" applyAlignment="1">
      <alignment horizontal="center"/>
    </xf>
    <xf numFmtId="173" fontId="0" fillId="0" borderId="0" xfId="15" applyNumberFormat="1" applyBorder="1" applyAlignment="1">
      <alignment horizontal="center"/>
    </xf>
    <xf numFmtId="1" fontId="0" fillId="0" borderId="0" xfId="0" applyNumberFormat="1" applyAlignment="1">
      <alignment/>
    </xf>
    <xf numFmtId="173" fontId="0" fillId="0" borderId="0" xfId="15" applyNumberFormat="1" applyAlignment="1">
      <alignment/>
    </xf>
    <xf numFmtId="10" fontId="0" fillId="0" borderId="0" xfId="21" applyNumberFormat="1" applyAlignment="1">
      <alignment/>
    </xf>
    <xf numFmtId="0" fontId="0" fillId="0" borderId="1" xfId="0" applyBorder="1" applyAlignment="1">
      <alignment/>
    </xf>
    <xf numFmtId="0" fontId="0" fillId="0" borderId="13" xfId="0" applyBorder="1" applyAlignment="1">
      <alignment/>
    </xf>
    <xf numFmtId="173" fontId="0" fillId="2" borderId="0" xfId="15" applyNumberFormat="1" applyFill="1" applyBorder="1" applyAlignment="1">
      <alignment horizontal="center"/>
    </xf>
    <xf numFmtId="173" fontId="0" fillId="0" borderId="14" xfId="15" applyNumberFormat="1" applyBorder="1" applyAlignment="1">
      <alignment/>
    </xf>
    <xf numFmtId="0" fontId="8" fillId="3" borderId="15" xfId="0" applyFont="1" applyFill="1" applyBorder="1" applyAlignment="1">
      <alignment horizontal="center" wrapText="1"/>
    </xf>
    <xf numFmtId="0" fontId="3" fillId="0" borderId="14" xfId="0" applyFont="1" applyBorder="1" applyAlignment="1">
      <alignment/>
    </xf>
    <xf numFmtId="0" fontId="8" fillId="3" borderId="16" xfId="0" applyFont="1" applyFill="1" applyBorder="1" applyAlignment="1">
      <alignment horizontal="center" wrapText="1"/>
    </xf>
    <xf numFmtId="0" fontId="8" fillId="3" borderId="17" xfId="0" applyFont="1" applyFill="1" applyBorder="1" applyAlignment="1">
      <alignment horizontal="center" wrapText="1"/>
    </xf>
    <xf numFmtId="0" fontId="3" fillId="4" borderId="0" xfId="0" applyFont="1" applyFill="1" applyAlignment="1">
      <alignment/>
    </xf>
    <xf numFmtId="0" fontId="3" fillId="4" borderId="0" xfId="0" applyFont="1" applyFill="1" applyAlignment="1">
      <alignment horizontal="center"/>
    </xf>
    <xf numFmtId="0" fontId="0" fillId="4" borderId="0" xfId="0" applyFill="1" applyAlignment="1">
      <alignment/>
    </xf>
    <xf numFmtId="0" fontId="3" fillId="4" borderId="0" xfId="0" applyFont="1" applyFill="1" applyAlignment="1">
      <alignment horizontal="left"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21" xfId="0" applyNumberFormat="1" applyBorder="1" applyAlignment="1">
      <alignment horizontal="center"/>
    </xf>
    <xf numFmtId="0" fontId="1" fillId="0" borderId="0" xfId="0" applyFont="1" applyAlignment="1">
      <alignment/>
    </xf>
    <xf numFmtId="0" fontId="8" fillId="3" borderId="22" xfId="0" applyFont="1" applyFill="1" applyBorder="1" applyAlignment="1">
      <alignment horizontal="center" wrapText="1"/>
    </xf>
    <xf numFmtId="0" fontId="8" fillId="3" borderId="23" xfId="0" applyFont="1" applyFill="1" applyBorder="1" applyAlignment="1">
      <alignment horizontal="center" wrapText="1"/>
    </xf>
    <xf numFmtId="173" fontId="0" fillId="0" borderId="0" xfId="15" applyNumberFormat="1" applyBorder="1" applyAlignment="1">
      <alignment horizontal="center" wrapText="1"/>
    </xf>
    <xf numFmtId="173" fontId="0" fillId="0" borderId="24" xfId="15" applyNumberFormat="1" applyBorder="1" applyAlignment="1">
      <alignment horizontal="center" wrapText="1"/>
    </xf>
    <xf numFmtId="0" fontId="0" fillId="0" borderId="25" xfId="0" applyBorder="1" applyAlignment="1">
      <alignment horizontal="center"/>
    </xf>
    <xf numFmtId="173" fontId="0" fillId="0" borderId="25" xfId="15" applyNumberFormat="1" applyBorder="1" applyAlignment="1">
      <alignment horizontal="center" wrapText="1"/>
    </xf>
    <xf numFmtId="173" fontId="0" fillId="0" borderId="26" xfId="15" applyNumberFormat="1" applyBorder="1" applyAlignment="1">
      <alignment horizontal="center" wrapText="1"/>
    </xf>
    <xf numFmtId="173" fontId="0" fillId="0" borderId="24" xfId="15" applyNumberFormat="1" applyBorder="1" applyAlignment="1">
      <alignment horizontal="center"/>
    </xf>
    <xf numFmtId="173" fontId="0" fillId="2" borderId="25" xfId="15" applyNumberFormat="1" applyFill="1" applyBorder="1" applyAlignment="1">
      <alignment horizontal="center"/>
    </xf>
    <xf numFmtId="173" fontId="0" fillId="0" borderId="26" xfId="15" applyNumberFormat="1" applyBorder="1" applyAlignment="1">
      <alignment horizontal="center"/>
    </xf>
    <xf numFmtId="173" fontId="0" fillId="0" borderId="25" xfId="15" applyNumberForma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3" borderId="0" xfId="0" applyFill="1" applyAlignment="1">
      <alignment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" fillId="3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5" fillId="3" borderId="0" xfId="0" applyFont="1" applyFill="1" applyAlignment="1">
      <alignment/>
    </xf>
    <xf numFmtId="0" fontId="11" fillId="3" borderId="0" xfId="0" applyFont="1" applyFill="1" applyAlignment="1">
      <alignment/>
    </xf>
    <xf numFmtId="0" fontId="0" fillId="3" borderId="3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NumberFormat="1" applyBorder="1" applyAlignment="1">
      <alignment horizontal="center"/>
    </xf>
    <xf numFmtId="0" fontId="0" fillId="0" borderId="35" xfId="0" applyNumberFormat="1" applyBorder="1" applyAlignment="1">
      <alignment horizontal="center"/>
    </xf>
    <xf numFmtId="0" fontId="0" fillId="0" borderId="36" xfId="0" applyNumberFormat="1" applyBorder="1" applyAlignment="1">
      <alignment horizontal="center"/>
    </xf>
    <xf numFmtId="0" fontId="0" fillId="0" borderId="37" xfId="0" applyNumberFormat="1" applyBorder="1" applyAlignment="1">
      <alignment horizontal="center"/>
    </xf>
    <xf numFmtId="0" fontId="0" fillId="0" borderId="38" xfId="0" applyNumberFormat="1" applyBorder="1" applyAlignment="1">
      <alignment horizontal="center"/>
    </xf>
    <xf numFmtId="0" fontId="0" fillId="0" borderId="39" xfId="0" applyNumberFormat="1" applyBorder="1" applyAlignment="1">
      <alignment horizontal="center"/>
    </xf>
    <xf numFmtId="0" fontId="0" fillId="0" borderId="40" xfId="0" applyNumberFormat="1" applyBorder="1" applyAlignment="1">
      <alignment horizontal="center"/>
    </xf>
    <xf numFmtId="0" fontId="0" fillId="3" borderId="40" xfId="0" applyFill="1" applyBorder="1" applyAlignment="1">
      <alignment horizontal="center"/>
    </xf>
    <xf numFmtId="0" fontId="1" fillId="2" borderId="41" xfId="0" applyFont="1" applyFill="1" applyBorder="1" applyAlignment="1">
      <alignment/>
    </xf>
    <xf numFmtId="0" fontId="1" fillId="2" borderId="42" xfId="0" applyFont="1" applyFill="1" applyBorder="1" applyAlignment="1">
      <alignment/>
    </xf>
    <xf numFmtId="0" fontId="1" fillId="2" borderId="43" xfId="0" applyFont="1" applyFill="1" applyBorder="1" applyAlignment="1">
      <alignment/>
    </xf>
    <xf numFmtId="0" fontId="1" fillId="2" borderId="41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3" borderId="41" xfId="0" applyFont="1" applyFill="1" applyBorder="1" applyAlignment="1">
      <alignment horizontal="center"/>
    </xf>
    <xf numFmtId="0" fontId="1" fillId="3" borderId="44" xfId="0" applyFont="1" applyFill="1" applyBorder="1" applyAlignment="1">
      <alignment horizontal="center"/>
    </xf>
    <xf numFmtId="0" fontId="1" fillId="3" borderId="45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left" indent="1"/>
    </xf>
    <xf numFmtId="0" fontId="1" fillId="2" borderId="46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 wrapText="1"/>
    </xf>
    <xf numFmtId="0" fontId="0" fillId="0" borderId="46" xfId="0" applyBorder="1" applyAlignment="1">
      <alignment horizontal="center"/>
    </xf>
    <xf numFmtId="0" fontId="0" fillId="0" borderId="46" xfId="0" applyBorder="1" applyAlignment="1">
      <alignment/>
    </xf>
    <xf numFmtId="0" fontId="0" fillId="0" borderId="46" xfId="0" applyBorder="1" applyAlignment="1">
      <alignment horizontal="center" wrapText="1"/>
    </xf>
    <xf numFmtId="0" fontId="6" fillId="0" borderId="46" xfId="17" applyBorder="1" applyAlignment="1">
      <alignment/>
    </xf>
    <xf numFmtId="173" fontId="0" fillId="0" borderId="46" xfId="15" applyNumberFormat="1" applyBorder="1" applyAlignment="1">
      <alignment horizontal="center"/>
    </xf>
    <xf numFmtId="0" fontId="0" fillId="3" borderId="0" xfId="0" applyFill="1" applyAlignment="1">
      <alignment horizontal="center" vertical="justify" wrapText="1"/>
    </xf>
    <xf numFmtId="0" fontId="0" fillId="3" borderId="0" xfId="0" applyFill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1" fillId="3" borderId="0" xfId="0" applyFont="1" applyFill="1" applyAlignment="1">
      <alignment horizont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/>
    </xf>
    <xf numFmtId="0" fontId="4" fillId="3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3" fontId="0" fillId="2" borderId="25" xfId="15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13">
    <dxf>
      <font>
        <b/>
      </font>
      <border/>
    </dxf>
    <dxf>
      <fill>
        <patternFill patternType="solid">
          <bgColor rgb="FF00FFFF"/>
        </patternFill>
      </fill>
      <border/>
    </dxf>
    <dxf>
      <fill>
        <patternFill patternType="solid">
          <bgColor rgb="FFFFFF00"/>
        </patternFill>
      </fill>
      <border/>
    </dxf>
    <dxf>
      <alignment horizontal="center" readingOrder="0"/>
      <border/>
    </dxf>
    <dxf>
      <font>
        <i val="0"/>
      </font>
      <border/>
    </dxf>
    <dxf>
      <border>
        <left style="thick">
          <color rgb="FF000000"/>
        </left>
        <right style="thick">
          <color rgb="FF000000"/>
        </right>
        <top style="thick">
          <color rgb="FF000000"/>
        </top>
        <bottom style="thick">
          <color rgb="FF000000"/>
        </bottom>
      </border>
    </dxf>
    <dxf>
      <border>
        <bottom style="thick">
          <color rgb="FF000000"/>
        </bottom>
      </border>
    </dxf>
    <dxf>
      <border>
        <right style="thick">
          <color rgb="FF000000"/>
        </right>
        <top style="thick">
          <color rgb="FF000000"/>
        </top>
        <bottom style="thick">
          <color rgb="FF000000"/>
        </bottom>
      </border>
    </dxf>
    <dxf>
      <border>
        <left style="thick">
          <color rgb="FF000000"/>
        </left>
        <top style="thick">
          <color rgb="FF000000"/>
        </top>
        <bottom style="thick">
          <color rgb="FF000000"/>
        </bottom>
      </border>
    </dxf>
    <dxf>
      <border>
        <right style="thick">
          <color rgb="FF000000"/>
        </right>
        <bottom style="thick">
          <color rgb="FF000000"/>
        </bottom>
      </border>
    </dxf>
    <dxf>
      <border>
        <right style="thick">
          <color rgb="FF000000"/>
        </right>
        <top style="thick">
          <color rgb="FF000000"/>
        </top>
      </border>
    </dxf>
    <dxf>
      <border>
        <left style="thick">
          <color rgb="FF000000"/>
        </left>
        <right style="thick">
          <color rgb="FF000000"/>
        </right>
        <top style="thick">
          <color rgb="FF000000"/>
        </top>
      </border>
    </dxf>
    <dxf>
      <border>
        <left style="thick">
          <color rgb="FF000000"/>
        </left>
        <top style="thick">
          <color rgb="FF000000"/>
        </top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A1:G31" sheet="Data"/>
  </cacheSource>
  <cacheFields count="7">
    <cacheField name="ID">
      <sharedItems containsSemiMixedTypes="0" containsString="0" containsMixedTypes="0" containsNumber="1" containsInteger="1" count="30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</sharedItems>
    </cacheField>
    <cacheField name="Objektum">
      <sharedItems containsMixedTypes="0" count="5">
        <s v="Budget"/>
        <s v="Hertz"/>
        <s v="Sixt"/>
        <s v="Avis"/>
        <s v="Europcar"/>
      </sharedItems>
    </cacheField>
    <cacheField name="Attrib?tum">
      <sharedItems containsMixedTypes="0" count="6">
        <s v="Járműpark max életkora"/>
        <s v="Kölcsönözhető Gépjármű Kategóriák Száma"/>
        <s v="Nemzetközi Autóleadás felára"/>
        <s v="Mo.-n levő irodák száma"/>
        <s v="Időtartamtól függő árkedvezmény"/>
        <s v="Átlagár"/>
      </sharedItems>
    </cacheField>
    <cacheField name="?rt?k">
      <sharedItems containsSemiMixedTypes="0" containsString="0" containsMixedTypes="0" containsNumber="1" count="25">
        <n v="1"/>
        <n v="0.5"/>
        <n v="0.75"/>
        <n v="4"/>
        <n v="6"/>
        <n v="3"/>
        <n v="37000"/>
        <n v="18500"/>
        <n v="27500"/>
        <n v="36250"/>
        <n v="13600"/>
        <n v="9"/>
        <n v="11"/>
        <n v="10"/>
        <n v="8"/>
        <n v="93500"/>
        <n v="411000"/>
        <n v="558550"/>
        <n v="306750"/>
        <n v="176100"/>
        <n v="173788"/>
        <n v="146777"/>
        <n v="122605"/>
        <n v="178361"/>
        <n v="313873"/>
      </sharedItems>
    </cacheField>
    <cacheField name="Dimenzi?">
      <sharedItems containsMixedTypes="0" count="3">
        <s v="év"/>
        <s v="db"/>
        <s v="Ft"/>
      </sharedItems>
    </cacheField>
    <cacheField name="Forr?s">
      <sharedItems containsMixedTypes="0" count="5">
        <s v="www.budget.hu"/>
        <s v="www.hertz.hu"/>
        <s v="www.sixt.hu"/>
        <s v="www.avis.hu"/>
        <s v="www.europcar.hu"/>
      </sharedItems>
    </cacheField>
    <cacheField name="D?tum">
      <sharedItems containsMixedTypes="0" count="1">
        <s v="2006. január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Kimutatás1" cacheId="3" applyNumberFormats="0" applyBorderFormats="0" applyFontFormats="0" applyPatternFormats="0" applyAlignmentFormats="0" applyWidthHeightFormats="0" dataCaption="Adatok" showMissing="1" preserveFormatting="1" useAutoFormatting="1" rowGrandTotals="0" colGrandTotals="0" itemPrintTitles="1" compactData="0" updatedVersion="2" indent="0" showMemberPropertyTips="1">
  <location ref="A5:G12" firstHeaderRow="1" firstDataRow="3" firstDataCol="1" rowPageCount="3" colPageCount="1"/>
  <pivotFields count="7">
    <pivotField axis="axisPage" compact="0" outline="0" subtotalTop="0" showAl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axis="axisRow" compact="0" outline="0" subtotalTop="0" showAll="0">
      <items count="6">
        <item x="3"/>
        <item x="0"/>
        <item x="4"/>
        <item x="1"/>
        <item x="2"/>
        <item t="default"/>
      </items>
    </pivotField>
    <pivotField axis="axisCol" compact="0" outline="0" subtotalTop="0" showAll="0">
      <items count="7">
        <item x="5"/>
        <item x="4"/>
        <item x="0"/>
        <item x="1"/>
        <item x="3"/>
        <item x="2"/>
        <item t="default"/>
      </items>
    </pivotField>
    <pivotField dataField="1" compact="0" outline="0" subtotalTop="0" showAll="0"/>
    <pivotField axis="axisCol" compact="0" outline="0" subtotalTop="0" showAll="0" defaultSubtotal="0">
      <items count="3">
        <item x="1"/>
        <item x="0"/>
        <item x="2"/>
      </items>
    </pivotField>
    <pivotField axis="axisPage" compact="0" outline="0" subtotalTop="0" showAll="0">
      <items count="6">
        <item x="3"/>
        <item x="0"/>
        <item x="4"/>
        <item x="1"/>
        <item x="2"/>
        <item t="default"/>
      </items>
    </pivotField>
    <pivotField axis="axisPage" compact="0" outline="0" subtotalTop="0" showAll="0">
      <items count="2">
        <item x="0"/>
        <item t="default"/>
      </items>
    </pivotField>
  </pivotFields>
  <rowFields count="1">
    <field x="1"/>
  </rowFields>
  <rowItems count="5">
    <i>
      <x/>
    </i>
    <i>
      <x v="1"/>
    </i>
    <i>
      <x v="2"/>
    </i>
    <i>
      <x v="3"/>
    </i>
    <i>
      <x v="4"/>
    </i>
  </rowItems>
  <colFields count="2">
    <field x="4"/>
    <field x="2"/>
  </colFields>
  <colItems count="6">
    <i>
      <x/>
      <x v="3"/>
    </i>
    <i r="1">
      <x v="4"/>
    </i>
    <i>
      <x v="1"/>
      <x v="2"/>
    </i>
    <i>
      <x v="2"/>
      <x/>
    </i>
    <i r="1">
      <x v="1"/>
    </i>
    <i r="1">
      <x v="5"/>
    </i>
  </colItems>
  <pageFields count="3">
    <pageField fld="0" hier="0"/>
    <pageField fld="6" item="0" hier="0"/>
    <pageField fld="5" hier="0"/>
  </pageFields>
  <dataFields count="1">
    <dataField name="?sszeg / ?rt?k" fld="3" baseField="0" baseItem="0"/>
  </dataFields>
  <formats count="38">
    <format dxfId="0">
      <pivotArea outline="0" fieldPosition="0" dataOnly="0" labelOnly="1">
        <references count="1">
          <reference field="1" count="0"/>
        </references>
      </pivotArea>
    </format>
    <format dxfId="1">
      <pivotArea outline="0" fieldPosition="0" dataOnly="0" labelOnly="1">
        <references count="1">
          <reference field="1" count="0"/>
        </references>
      </pivotArea>
    </format>
    <format dxfId="1">
      <pivotArea outline="0" fieldPosition="0" dataOnly="0" labelOnly="1">
        <references count="2">
          <reference field="2" count="2">
            <x v="3"/>
            <x v="4"/>
          </reference>
          <reference field="4" count="1">
            <x v="0"/>
          </reference>
        </references>
      </pivotArea>
    </format>
    <format dxfId="1">
      <pivotArea outline="0" fieldPosition="0" dataOnly="0" labelOnly="1">
        <references count="2">
          <reference field="2" count="1">
            <x v="2"/>
          </reference>
          <reference field="4" count="1">
            <x v="1"/>
          </reference>
        </references>
      </pivotArea>
    </format>
    <format dxfId="1">
      <pivotArea outline="0" fieldPosition="0" dataOnly="0" labelOnly="1">
        <references count="2">
          <reference field="2" count="3">
            <x v="0"/>
            <x v="1"/>
            <x v="5"/>
          </reference>
          <reference field="4" count="1">
            <x v="2"/>
          </reference>
        </references>
      </pivotArea>
    </format>
    <format dxfId="2">
      <pivotArea outline="0" fieldPosition="0" dataOnly="0" labelOnly="1">
        <references count="1">
          <reference field="4" count="0"/>
        </references>
      </pivotArea>
    </format>
    <format dxfId="3">
      <pivotArea outline="0" fieldPosition="0" dataOnly="0" labelOnly="1">
        <references count="1">
          <reference field="4" count="1">
            <x v="0"/>
          </reference>
        </references>
      </pivotArea>
    </format>
    <format dxfId="3">
      <pivotArea outline="0" fieldPosition="0" dataOnly="0" labelOnly="1">
        <references count="1">
          <reference field="4" count="1">
            <x v="1"/>
          </reference>
        </references>
      </pivotArea>
    </format>
    <format dxfId="3">
      <pivotArea outline="0" fieldPosition="0">
        <references count="1">
          <reference field="1" count="3">
            <x v="2"/>
            <x v="3"/>
            <x v="4"/>
          </reference>
        </references>
      </pivotArea>
    </format>
    <format dxfId="4">
      <pivotArea outline="0" fieldPosition="0" dataOnly="0" labelOnly="1">
        <references count="1">
          <reference field="4" count="0"/>
        </references>
      </pivotArea>
    </format>
    <format dxfId="0">
      <pivotArea outline="0" fieldPosition="0" dataOnly="0" labelOnly="1">
        <references count="1">
          <reference field="4" count="0"/>
        </references>
      </pivotArea>
    </format>
    <format dxfId="3">
      <pivotArea outline="0" fieldPosition="0">
        <references count="1">
          <reference field="1" count="2">
            <x v="0"/>
            <x v="1"/>
          </reference>
        </references>
      </pivotArea>
    </format>
    <format dxfId="3">
      <pivotArea outline="0" fieldPosition="0" dataOnly="0" labelOnly="1">
        <references count="2">
          <reference field="2" count="2">
            <x v="3"/>
            <x v="4"/>
          </reference>
          <reference field="4" count="1">
            <x v="0"/>
          </reference>
        </references>
      </pivotArea>
    </format>
    <format dxfId="3">
      <pivotArea outline="0" fieldPosition="0" dataOnly="0" labelOnly="1">
        <references count="2">
          <reference field="2" count="1">
            <x v="2"/>
          </reference>
          <reference field="4" count="1">
            <x v="1"/>
          </reference>
        </references>
      </pivotArea>
    </format>
    <format dxfId="3">
      <pivotArea outline="0" fieldPosition="0" dataOnly="0" labelOnly="1">
        <references count="2">
          <reference field="2" count="3">
            <x v="0"/>
            <x v="1"/>
            <x v="5"/>
          </reference>
          <reference field="4" count="1">
            <x v="2"/>
          </reference>
        </references>
      </pivotArea>
    </format>
    <format dxfId="5">
      <pivotArea outline="0" fieldPosition="0">
        <references count="2">
          <reference field="2" count="1">
            <x v="3"/>
          </reference>
          <reference field="4" count="1">
            <x v="0"/>
          </reference>
        </references>
      </pivotArea>
    </format>
    <format dxfId="5">
      <pivotArea outline="0" fieldPosition="0" dataOnly="0" labelOnly="1">
        <references count="2">
          <reference field="2" count="1">
            <x v="3"/>
          </reference>
          <reference field="4" count="1">
            <x v="0"/>
          </reference>
        </references>
      </pivotArea>
    </format>
    <format dxfId="6">
      <pivotArea outline="0" fieldPosition="0" dataOnly="0" labelOnly="1">
        <references count="2">
          <reference field="2" count="1">
            <x v="3"/>
          </reference>
          <reference field="4" count="1">
            <x v="0"/>
          </reference>
        </references>
      </pivotArea>
    </format>
    <format dxfId="7">
      <pivotArea outline="0" fieldPosition="0" dataOnly="0" labelOnly="1">
        <references count="2">
          <reference field="2" count="1">
            <x v="4"/>
          </reference>
          <reference field="4" count="1">
            <x v="0"/>
          </reference>
        </references>
      </pivotArea>
    </format>
    <format dxfId="7">
      <pivotArea outline="0" fieldPosition="0" dataOnly="0" labelOnly="1">
        <references count="2">
          <reference field="2" count="1">
            <x v="2"/>
          </reference>
          <reference field="4" count="1">
            <x v="1"/>
          </reference>
        </references>
      </pivotArea>
    </format>
    <format dxfId="7">
      <pivotArea outline="0" fieldPosition="0" dataOnly="0" labelOnly="1">
        <references count="2">
          <reference field="2" count="1">
            <x v="0"/>
          </reference>
          <reference field="4" count="1">
            <x v="2"/>
          </reference>
        </references>
      </pivotArea>
    </format>
    <format dxfId="7">
      <pivotArea outline="0" fieldPosition="0" dataOnly="0" labelOnly="1">
        <references count="2">
          <reference field="2" count="1">
            <x v="1"/>
          </reference>
          <reference field="4" count="1">
            <x v="2"/>
          </reference>
        </references>
      </pivotArea>
    </format>
    <format dxfId="8">
      <pivotArea outline="0" fieldPosition="0" axis="axisRow" dataOnly="0" field="1" labelOnly="1" type="button"/>
    </format>
    <format dxfId="8">
      <pivotArea outline="0" fieldPosition="0" dataOnly="0" labelOnly="1">
        <references count="1">
          <reference field="1" count="0"/>
        </references>
      </pivotArea>
    </format>
    <format dxfId="9">
      <pivotArea outline="0" fieldPosition="0">
        <references count="2">
          <reference field="2" count="1">
            <x v="4"/>
          </reference>
          <reference field="4" count="1">
            <x v="0"/>
          </reference>
        </references>
      </pivotArea>
    </format>
    <format dxfId="9">
      <pivotArea outline="0" fieldPosition="0">
        <references count="1">
          <reference field="4" count="1">
            <x v="1"/>
          </reference>
        </references>
      </pivotArea>
    </format>
    <format dxfId="9">
      <pivotArea outline="0" fieldPosition="0">
        <references count="2">
          <reference field="2" count="1">
            <x v="0"/>
          </reference>
          <reference field="4" count="1">
            <x v="2"/>
          </reference>
        </references>
      </pivotArea>
    </format>
    <format dxfId="9">
      <pivotArea outline="0" fieldPosition="0">
        <references count="2">
          <reference field="2" count="1">
            <x v="1"/>
          </reference>
          <reference field="4" count="1">
            <x v="2"/>
          </reference>
        </references>
      </pivotArea>
    </format>
    <format dxfId="7">
      <pivotArea outline="0" fieldPosition="0">
        <references count="2">
          <reference field="2" count="1">
            <x v="5"/>
          </reference>
          <reference field="4" count="1">
            <x v="2"/>
          </reference>
        </references>
      </pivotArea>
    </format>
    <format dxfId="10">
      <pivotArea outline="0" fieldPosition="0" dataOnly="0" labelOnly="1">
        <references count="2">
          <reference field="2" count="1">
            <x v="5"/>
          </reference>
          <reference field="4" count="1">
            <x v="2"/>
          </reference>
        </references>
      </pivotArea>
    </format>
    <format dxfId="11">
      <pivotArea outline="0" fieldPosition="0" dataOnly="0" labelOnly="1">
        <references count="1">
          <reference field="4" count="1">
            <x v="2"/>
          </reference>
        </references>
      </pivotArea>
    </format>
    <format dxfId="12">
      <pivotArea outline="0" fieldPosition="0" dataOnly="0" labelOnly="1">
        <references count="1">
          <reference field="4" count="1">
            <x v="1"/>
          </reference>
        </references>
      </pivotArea>
    </format>
    <format dxfId="12">
      <pivotArea outline="0" fieldPosition="0" dataOnly="0" labelOnly="1">
        <references count="1">
          <reference field="4" count="1">
            <x v="0"/>
          </reference>
        </references>
      </pivotArea>
    </format>
    <format dxfId="6">
      <pivotArea outline="0" fieldPosition="0" axis="axisRow" dataOnly="0" field="1" labelOnly="1" type="button"/>
    </format>
    <format dxfId="3">
      <pivotArea outline="0" fieldPosition="0" dataOnly="0" labelOnly="1">
        <references count="1">
          <reference field="1" count="0"/>
        </references>
      </pivotArea>
    </format>
    <format dxfId="3">
      <pivotArea outline="0" fieldPosition="0" dataOnly="0" labelOnly="1">
        <references count="1">
          <reference field="0" count="0"/>
        </references>
      </pivotArea>
    </format>
    <format dxfId="3">
      <pivotArea outline="0" fieldPosition="0" dataOnly="0" labelOnly="1">
        <references count="1">
          <reference field="6" count="0"/>
        </references>
      </pivotArea>
    </format>
    <format dxfId="3">
      <pivotArea outline="0" fieldPosition="0" dataOnly="0" labelOnly="1">
        <references count="1">
          <reference field="5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udget.hu/" TargetMode="External" /><Relationship Id="rId2" Type="http://schemas.openxmlformats.org/officeDocument/2006/relationships/hyperlink" Target="http://www.hertz.hu/" TargetMode="External" /><Relationship Id="rId3" Type="http://schemas.openxmlformats.org/officeDocument/2006/relationships/hyperlink" Target="http://www.sixt.hu/" TargetMode="External" /><Relationship Id="rId4" Type="http://schemas.openxmlformats.org/officeDocument/2006/relationships/hyperlink" Target="http://www.avis.hu/" TargetMode="External" /><Relationship Id="rId5" Type="http://schemas.openxmlformats.org/officeDocument/2006/relationships/hyperlink" Target="http://www.europcar.hu/" TargetMode="External" /><Relationship Id="rId6" Type="http://schemas.openxmlformats.org/officeDocument/2006/relationships/hyperlink" Target="http://www.budget.hu/" TargetMode="External" /><Relationship Id="rId7" Type="http://schemas.openxmlformats.org/officeDocument/2006/relationships/hyperlink" Target="http://www.hertz.hu/" TargetMode="External" /><Relationship Id="rId8" Type="http://schemas.openxmlformats.org/officeDocument/2006/relationships/hyperlink" Target="http://www.sixt.hu/" TargetMode="External" /><Relationship Id="rId9" Type="http://schemas.openxmlformats.org/officeDocument/2006/relationships/hyperlink" Target="http://www.avis.hu/" TargetMode="External" /><Relationship Id="rId10" Type="http://schemas.openxmlformats.org/officeDocument/2006/relationships/hyperlink" Target="http://www.europcar.hu/" TargetMode="External" /><Relationship Id="rId11" Type="http://schemas.openxmlformats.org/officeDocument/2006/relationships/hyperlink" Target="http://www.budget.hu/" TargetMode="External" /><Relationship Id="rId12" Type="http://schemas.openxmlformats.org/officeDocument/2006/relationships/hyperlink" Target="http://www.hertz.hu/" TargetMode="External" /><Relationship Id="rId13" Type="http://schemas.openxmlformats.org/officeDocument/2006/relationships/hyperlink" Target="http://www.sixt.hu/" TargetMode="External" /><Relationship Id="rId14" Type="http://schemas.openxmlformats.org/officeDocument/2006/relationships/hyperlink" Target="http://www.avis.hu/" TargetMode="External" /><Relationship Id="rId15" Type="http://schemas.openxmlformats.org/officeDocument/2006/relationships/hyperlink" Target="http://www.europcar.hu/" TargetMode="External" /><Relationship Id="rId16" Type="http://schemas.openxmlformats.org/officeDocument/2006/relationships/hyperlink" Target="http://www.budget.hu/" TargetMode="External" /><Relationship Id="rId17" Type="http://schemas.openxmlformats.org/officeDocument/2006/relationships/hyperlink" Target="http://www.hertz.hu/" TargetMode="External" /><Relationship Id="rId18" Type="http://schemas.openxmlformats.org/officeDocument/2006/relationships/hyperlink" Target="http://www.sixt.hu/" TargetMode="External" /><Relationship Id="rId19" Type="http://schemas.openxmlformats.org/officeDocument/2006/relationships/hyperlink" Target="http://www.avis.hu/" TargetMode="External" /><Relationship Id="rId20" Type="http://schemas.openxmlformats.org/officeDocument/2006/relationships/hyperlink" Target="http://www.europcar.hu/" TargetMode="External" /><Relationship Id="rId21" Type="http://schemas.openxmlformats.org/officeDocument/2006/relationships/hyperlink" Target="http://www.budget.hu/" TargetMode="External" /><Relationship Id="rId22" Type="http://schemas.openxmlformats.org/officeDocument/2006/relationships/hyperlink" Target="http://www.hertz.hu/" TargetMode="External" /><Relationship Id="rId23" Type="http://schemas.openxmlformats.org/officeDocument/2006/relationships/hyperlink" Target="http://www.sixt.hu/" TargetMode="External" /><Relationship Id="rId24" Type="http://schemas.openxmlformats.org/officeDocument/2006/relationships/hyperlink" Target="http://www.avis.hu/" TargetMode="External" /><Relationship Id="rId25" Type="http://schemas.openxmlformats.org/officeDocument/2006/relationships/hyperlink" Target="http://www.europcar.hu/" TargetMode="External" /><Relationship Id="rId26" Type="http://schemas.openxmlformats.org/officeDocument/2006/relationships/hyperlink" Target="http://www.budget.hu/" TargetMode="External" /><Relationship Id="rId27" Type="http://schemas.openxmlformats.org/officeDocument/2006/relationships/hyperlink" Target="http://www.hertz.hu/" TargetMode="External" /><Relationship Id="rId28" Type="http://schemas.openxmlformats.org/officeDocument/2006/relationships/hyperlink" Target="http://www.sixt.hu/" TargetMode="External" /><Relationship Id="rId29" Type="http://schemas.openxmlformats.org/officeDocument/2006/relationships/hyperlink" Target="http://www.avis.hu/" TargetMode="External" /><Relationship Id="rId30" Type="http://schemas.openxmlformats.org/officeDocument/2006/relationships/hyperlink" Target="http://www.europcar.hu/" TargetMode="External" /><Relationship Id="rId3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7:O29"/>
  <sheetViews>
    <sheetView tabSelected="1" workbookViewId="0" topLeftCell="A1">
      <selection activeCell="A1" sqref="A1"/>
    </sheetView>
  </sheetViews>
  <sheetFormatPr defaultColWidth="9.140625" defaultRowHeight="12.75"/>
  <sheetData>
    <row r="7" spans="6:15" ht="12.75" customHeight="1">
      <c r="F7" s="98" t="s">
        <v>66</v>
      </c>
      <c r="G7" s="98"/>
      <c r="H7" s="98"/>
      <c r="I7" s="98"/>
      <c r="J7" s="98"/>
      <c r="K7" s="98"/>
      <c r="L7" s="98"/>
      <c r="M7" s="98"/>
      <c r="N7" s="98"/>
      <c r="O7" s="98"/>
    </row>
    <row r="8" spans="6:15" ht="12.75">
      <c r="F8" s="98"/>
      <c r="G8" s="98"/>
      <c r="H8" s="98"/>
      <c r="I8" s="98"/>
      <c r="J8" s="98"/>
      <c r="K8" s="98"/>
      <c r="L8" s="98"/>
      <c r="M8" s="98"/>
      <c r="N8" s="98"/>
      <c r="O8" s="98"/>
    </row>
    <row r="9" spans="6:15" ht="12.75">
      <c r="F9" s="98"/>
      <c r="G9" s="98"/>
      <c r="H9" s="98"/>
      <c r="I9" s="98"/>
      <c r="J9" s="98"/>
      <c r="K9" s="98"/>
      <c r="L9" s="98"/>
      <c r="M9" s="98"/>
      <c r="N9" s="98"/>
      <c r="O9" s="98"/>
    </row>
    <row r="10" spans="6:15" ht="12.75">
      <c r="F10" s="98"/>
      <c r="G10" s="98"/>
      <c r="H10" s="98"/>
      <c r="I10" s="98"/>
      <c r="J10" s="98"/>
      <c r="K10" s="98"/>
      <c r="L10" s="98"/>
      <c r="M10" s="98"/>
      <c r="N10" s="98"/>
      <c r="O10" s="98"/>
    </row>
    <row r="11" spans="6:15" ht="12.75">
      <c r="F11" s="98"/>
      <c r="G11" s="98"/>
      <c r="H11" s="98"/>
      <c r="I11" s="98"/>
      <c r="J11" s="98"/>
      <c r="K11" s="98"/>
      <c r="L11" s="98"/>
      <c r="M11" s="98"/>
      <c r="N11" s="98"/>
      <c r="O11" s="98"/>
    </row>
    <row r="12" spans="6:15" ht="12.75">
      <c r="F12" s="98"/>
      <c r="G12" s="98"/>
      <c r="H12" s="98"/>
      <c r="I12" s="98"/>
      <c r="J12" s="98"/>
      <c r="K12" s="98"/>
      <c r="L12" s="98"/>
      <c r="M12" s="98"/>
      <c r="N12" s="98"/>
      <c r="O12" s="98"/>
    </row>
    <row r="13" spans="6:15" ht="12.75">
      <c r="F13" s="98"/>
      <c r="G13" s="98"/>
      <c r="H13" s="98"/>
      <c r="I13" s="98"/>
      <c r="J13" s="98"/>
      <c r="K13" s="98"/>
      <c r="L13" s="98"/>
      <c r="M13" s="98"/>
      <c r="N13" s="98"/>
      <c r="O13" s="98"/>
    </row>
    <row r="14" spans="6:15" ht="12.75">
      <c r="F14" s="98"/>
      <c r="G14" s="98"/>
      <c r="H14" s="98"/>
      <c r="I14" s="98"/>
      <c r="J14" s="98"/>
      <c r="K14" s="98"/>
      <c r="L14" s="98"/>
      <c r="M14" s="98"/>
      <c r="N14" s="98"/>
      <c r="O14" s="98"/>
    </row>
    <row r="15" spans="6:15" ht="12.75">
      <c r="F15" s="98"/>
      <c r="G15" s="98"/>
      <c r="H15" s="98"/>
      <c r="I15" s="98"/>
      <c r="J15" s="98"/>
      <c r="K15" s="98"/>
      <c r="L15" s="98"/>
      <c r="M15" s="98"/>
      <c r="N15" s="98"/>
      <c r="O15" s="98"/>
    </row>
    <row r="16" spans="6:15" ht="12.75">
      <c r="F16" s="98"/>
      <c r="G16" s="98"/>
      <c r="H16" s="98"/>
      <c r="I16" s="98"/>
      <c r="J16" s="98"/>
      <c r="K16" s="98"/>
      <c r="L16" s="98"/>
      <c r="M16" s="98"/>
      <c r="N16" s="98"/>
      <c r="O16" s="98"/>
    </row>
    <row r="17" spans="6:15" ht="12.75">
      <c r="F17" s="98"/>
      <c r="G17" s="98"/>
      <c r="H17" s="98"/>
      <c r="I17" s="98"/>
      <c r="J17" s="98"/>
      <c r="K17" s="98"/>
      <c r="L17" s="98"/>
      <c r="M17" s="98"/>
      <c r="N17" s="98"/>
      <c r="O17" s="98"/>
    </row>
    <row r="18" spans="6:15" ht="12.75"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6:15" ht="12.75">
      <c r="F19" s="98"/>
      <c r="G19" s="98"/>
      <c r="H19" s="98"/>
      <c r="I19" s="98"/>
      <c r="J19" s="98"/>
      <c r="K19" s="98"/>
      <c r="L19" s="98"/>
      <c r="M19" s="98"/>
      <c r="N19" s="98"/>
      <c r="O19" s="98"/>
    </row>
    <row r="20" spans="6:15" ht="12.75">
      <c r="F20" s="98"/>
      <c r="G20" s="98"/>
      <c r="H20" s="98"/>
      <c r="I20" s="98"/>
      <c r="J20" s="98"/>
      <c r="K20" s="98"/>
      <c r="L20" s="98"/>
      <c r="M20" s="98"/>
      <c r="N20" s="98"/>
      <c r="O20" s="98"/>
    </row>
    <row r="21" spans="6:15" ht="12.75">
      <c r="F21" s="98"/>
      <c r="G21" s="98"/>
      <c r="H21" s="98"/>
      <c r="I21" s="98"/>
      <c r="J21" s="98"/>
      <c r="K21" s="98"/>
      <c r="L21" s="98"/>
      <c r="M21" s="98"/>
      <c r="N21" s="98"/>
      <c r="O21" s="98"/>
    </row>
    <row r="22" spans="6:15" ht="12.75">
      <c r="F22" s="98"/>
      <c r="G22" s="98"/>
      <c r="H22" s="98"/>
      <c r="I22" s="98"/>
      <c r="J22" s="98"/>
      <c r="K22" s="98"/>
      <c r="L22" s="98"/>
      <c r="M22" s="98"/>
      <c r="N22" s="98"/>
      <c r="O22" s="98"/>
    </row>
    <row r="23" spans="6:15" ht="12.75">
      <c r="F23" s="98"/>
      <c r="G23" s="98"/>
      <c r="H23" s="98"/>
      <c r="I23" s="98"/>
      <c r="J23" s="98"/>
      <c r="K23" s="98"/>
      <c r="L23" s="98"/>
      <c r="M23" s="98"/>
      <c r="N23" s="98"/>
      <c r="O23" s="98"/>
    </row>
    <row r="24" spans="6:15" ht="12.75">
      <c r="F24" s="98"/>
      <c r="G24" s="98"/>
      <c r="H24" s="98"/>
      <c r="I24" s="98"/>
      <c r="J24" s="98"/>
      <c r="K24" s="98"/>
      <c r="L24" s="98"/>
      <c r="M24" s="98"/>
      <c r="N24" s="98"/>
      <c r="O24" s="98"/>
    </row>
    <row r="25" spans="6:15" ht="12.75">
      <c r="F25" s="98"/>
      <c r="G25" s="98"/>
      <c r="H25" s="98"/>
      <c r="I25" s="98"/>
      <c r="J25" s="98"/>
      <c r="K25" s="98"/>
      <c r="L25" s="98"/>
      <c r="M25" s="98"/>
      <c r="N25" s="98"/>
      <c r="O25" s="98"/>
    </row>
    <row r="26" spans="6:15" ht="12.75">
      <c r="F26" s="98"/>
      <c r="G26" s="98"/>
      <c r="H26" s="98"/>
      <c r="I26" s="98"/>
      <c r="J26" s="98"/>
      <c r="K26" s="98"/>
      <c r="L26" s="98"/>
      <c r="M26" s="98"/>
      <c r="N26" s="98"/>
      <c r="O26" s="98"/>
    </row>
    <row r="27" spans="8:13" ht="12.75">
      <c r="H27" s="2"/>
      <c r="I27" s="2"/>
      <c r="J27" s="2"/>
      <c r="K27" s="2"/>
      <c r="L27" s="2"/>
      <c r="M27" s="2"/>
    </row>
    <row r="29" spans="8:9" ht="12.75">
      <c r="H29" s="99" t="s">
        <v>33</v>
      </c>
      <c r="I29" s="99"/>
    </row>
  </sheetData>
  <mergeCells count="2">
    <mergeCell ref="F7:O26"/>
    <mergeCell ref="H29:I2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" sqref="A1"/>
    </sheetView>
  </sheetViews>
  <sheetFormatPr defaultColWidth="9.140625" defaultRowHeight="12.75"/>
  <cols>
    <col min="2" max="2" width="23.00390625" style="0" bestFit="1" customWidth="1"/>
    <col min="3" max="3" width="23.7109375" style="7" customWidth="1"/>
    <col min="4" max="4" width="15.28125" style="2" bestFit="1" customWidth="1"/>
    <col min="5" max="5" width="14.140625" style="2" bestFit="1" customWidth="1"/>
    <col min="6" max="6" width="15.28125" style="0" bestFit="1" customWidth="1"/>
    <col min="7" max="7" width="13.8515625" style="0" bestFit="1" customWidth="1"/>
  </cols>
  <sheetData>
    <row r="1" spans="1:7" ht="12.75">
      <c r="A1" s="90" t="s">
        <v>0</v>
      </c>
      <c r="B1" s="91" t="s">
        <v>1</v>
      </c>
      <c r="C1" s="92" t="s">
        <v>2</v>
      </c>
      <c r="D1" s="91" t="s">
        <v>3</v>
      </c>
      <c r="E1" s="91" t="s">
        <v>4</v>
      </c>
      <c r="F1" s="91" t="s">
        <v>5</v>
      </c>
      <c r="G1" s="91" t="s">
        <v>6</v>
      </c>
    </row>
    <row r="2" spans="1:9" ht="12.75">
      <c r="A2" s="93">
        <v>1</v>
      </c>
      <c r="B2" s="94" t="s">
        <v>25</v>
      </c>
      <c r="C2" s="95" t="s">
        <v>30</v>
      </c>
      <c r="D2" s="93">
        <v>1</v>
      </c>
      <c r="E2" s="93" t="s">
        <v>43</v>
      </c>
      <c r="F2" s="96" t="s">
        <v>34</v>
      </c>
      <c r="G2" s="94" t="s">
        <v>33</v>
      </c>
      <c r="I2" t="s">
        <v>67</v>
      </c>
    </row>
    <row r="3" spans="1:7" ht="12.75">
      <c r="A3" s="93">
        <v>2</v>
      </c>
      <c r="B3" s="94" t="s">
        <v>22</v>
      </c>
      <c r="C3" s="95" t="s">
        <v>30</v>
      </c>
      <c r="D3" s="93">
        <v>0.5</v>
      </c>
      <c r="E3" s="93" t="s">
        <v>43</v>
      </c>
      <c r="F3" s="96" t="s">
        <v>35</v>
      </c>
      <c r="G3" s="94" t="s">
        <v>33</v>
      </c>
    </row>
    <row r="4" spans="1:7" ht="12.75">
      <c r="A4" s="93">
        <v>3</v>
      </c>
      <c r="B4" s="94" t="s">
        <v>23</v>
      </c>
      <c r="C4" s="95" t="s">
        <v>30</v>
      </c>
      <c r="D4" s="93">
        <v>0.75</v>
      </c>
      <c r="E4" s="93" t="s">
        <v>43</v>
      </c>
      <c r="F4" s="96" t="s">
        <v>36</v>
      </c>
      <c r="G4" s="94" t="s">
        <v>33</v>
      </c>
    </row>
    <row r="5" spans="1:7" ht="12.75">
      <c r="A5" s="93">
        <v>4</v>
      </c>
      <c r="B5" s="94" t="s">
        <v>26</v>
      </c>
      <c r="C5" s="95" t="s">
        <v>30</v>
      </c>
      <c r="D5" s="93">
        <v>1</v>
      </c>
      <c r="E5" s="93" t="s">
        <v>43</v>
      </c>
      <c r="F5" s="96" t="s">
        <v>37</v>
      </c>
      <c r="G5" s="94" t="s">
        <v>33</v>
      </c>
    </row>
    <row r="6" spans="1:7" ht="12.75">
      <c r="A6" s="93">
        <v>5</v>
      </c>
      <c r="B6" s="94" t="s">
        <v>24</v>
      </c>
      <c r="C6" s="95" t="s">
        <v>30</v>
      </c>
      <c r="D6" s="93">
        <v>0.5</v>
      </c>
      <c r="E6" s="93" t="s">
        <v>43</v>
      </c>
      <c r="F6" s="96" t="s">
        <v>38</v>
      </c>
      <c r="G6" s="94" t="s">
        <v>33</v>
      </c>
    </row>
    <row r="7" spans="1:7" ht="25.5">
      <c r="A7" s="93">
        <v>6</v>
      </c>
      <c r="B7" s="94" t="s">
        <v>25</v>
      </c>
      <c r="C7" s="95" t="s">
        <v>45</v>
      </c>
      <c r="D7" s="93">
        <v>4</v>
      </c>
      <c r="E7" s="93" t="s">
        <v>31</v>
      </c>
      <c r="F7" s="96" t="s">
        <v>34</v>
      </c>
      <c r="G7" s="94" t="s">
        <v>33</v>
      </c>
    </row>
    <row r="8" spans="1:7" ht="25.5">
      <c r="A8" s="93">
        <v>7</v>
      </c>
      <c r="B8" s="94" t="s">
        <v>22</v>
      </c>
      <c r="C8" s="95" t="s">
        <v>45</v>
      </c>
      <c r="D8" s="93">
        <v>6</v>
      </c>
      <c r="E8" s="93" t="s">
        <v>31</v>
      </c>
      <c r="F8" s="96" t="s">
        <v>35</v>
      </c>
      <c r="G8" s="94" t="s">
        <v>33</v>
      </c>
    </row>
    <row r="9" spans="1:7" ht="25.5">
      <c r="A9" s="93">
        <v>8</v>
      </c>
      <c r="B9" s="94" t="s">
        <v>23</v>
      </c>
      <c r="C9" s="95" t="s">
        <v>45</v>
      </c>
      <c r="D9" s="93">
        <v>6</v>
      </c>
      <c r="E9" s="93" t="s">
        <v>31</v>
      </c>
      <c r="F9" s="96" t="s">
        <v>36</v>
      </c>
      <c r="G9" s="94" t="s">
        <v>33</v>
      </c>
    </row>
    <row r="10" spans="1:7" ht="25.5">
      <c r="A10" s="93">
        <v>9</v>
      </c>
      <c r="B10" s="94" t="s">
        <v>26</v>
      </c>
      <c r="C10" s="95" t="s">
        <v>45</v>
      </c>
      <c r="D10" s="93">
        <v>3</v>
      </c>
      <c r="E10" s="93" t="s">
        <v>31</v>
      </c>
      <c r="F10" s="96" t="s">
        <v>37</v>
      </c>
      <c r="G10" s="94" t="s">
        <v>33</v>
      </c>
    </row>
    <row r="11" spans="1:7" ht="25.5">
      <c r="A11" s="93">
        <v>10</v>
      </c>
      <c r="B11" s="94" t="s">
        <v>24</v>
      </c>
      <c r="C11" s="95" t="s">
        <v>45</v>
      </c>
      <c r="D11" s="93">
        <v>4</v>
      </c>
      <c r="E11" s="93" t="s">
        <v>31</v>
      </c>
      <c r="F11" s="96" t="s">
        <v>38</v>
      </c>
      <c r="G11" s="94" t="s">
        <v>33</v>
      </c>
    </row>
    <row r="12" spans="1:7" ht="25.5">
      <c r="A12" s="93">
        <v>11</v>
      </c>
      <c r="B12" s="94" t="s">
        <v>25</v>
      </c>
      <c r="C12" s="95" t="s">
        <v>47</v>
      </c>
      <c r="D12" s="93">
        <v>37000</v>
      </c>
      <c r="E12" s="93" t="s">
        <v>7</v>
      </c>
      <c r="F12" s="96" t="s">
        <v>34</v>
      </c>
      <c r="G12" s="94" t="s">
        <v>33</v>
      </c>
    </row>
    <row r="13" spans="1:7" ht="25.5">
      <c r="A13" s="93">
        <v>12</v>
      </c>
      <c r="B13" s="94" t="s">
        <v>22</v>
      </c>
      <c r="C13" s="95" t="s">
        <v>47</v>
      </c>
      <c r="D13" s="93">
        <v>18500</v>
      </c>
      <c r="E13" s="93" t="s">
        <v>7</v>
      </c>
      <c r="F13" s="96" t="s">
        <v>35</v>
      </c>
      <c r="G13" s="94" t="s">
        <v>33</v>
      </c>
    </row>
    <row r="14" spans="1:7" ht="25.5">
      <c r="A14" s="93">
        <v>13</v>
      </c>
      <c r="B14" s="94" t="s">
        <v>23</v>
      </c>
      <c r="C14" s="95" t="s">
        <v>47</v>
      </c>
      <c r="D14" s="93">
        <v>27500</v>
      </c>
      <c r="E14" s="93" t="s">
        <v>7</v>
      </c>
      <c r="F14" s="96" t="s">
        <v>36</v>
      </c>
      <c r="G14" s="94" t="s">
        <v>33</v>
      </c>
    </row>
    <row r="15" spans="1:7" ht="25.5">
      <c r="A15" s="93">
        <v>14</v>
      </c>
      <c r="B15" s="94" t="s">
        <v>26</v>
      </c>
      <c r="C15" s="95" t="s">
        <v>47</v>
      </c>
      <c r="D15" s="93">
        <v>36250</v>
      </c>
      <c r="E15" s="93" t="s">
        <v>7</v>
      </c>
      <c r="F15" s="96" t="s">
        <v>37</v>
      </c>
      <c r="G15" s="94" t="s">
        <v>33</v>
      </c>
    </row>
    <row r="16" spans="1:7" ht="25.5">
      <c r="A16" s="93">
        <v>15</v>
      </c>
      <c r="B16" s="94" t="s">
        <v>24</v>
      </c>
      <c r="C16" s="95" t="s">
        <v>47</v>
      </c>
      <c r="D16" s="93">
        <v>13600</v>
      </c>
      <c r="E16" s="93" t="s">
        <v>7</v>
      </c>
      <c r="F16" s="96" t="s">
        <v>38</v>
      </c>
      <c r="G16" s="94" t="s">
        <v>33</v>
      </c>
    </row>
    <row r="17" spans="1:7" ht="12.75">
      <c r="A17" s="93">
        <v>16</v>
      </c>
      <c r="B17" s="94" t="s">
        <v>25</v>
      </c>
      <c r="C17" s="95" t="s">
        <v>28</v>
      </c>
      <c r="D17" s="93">
        <v>9</v>
      </c>
      <c r="E17" s="93" t="s">
        <v>31</v>
      </c>
      <c r="F17" s="96" t="s">
        <v>34</v>
      </c>
      <c r="G17" s="94" t="s">
        <v>33</v>
      </c>
    </row>
    <row r="18" spans="1:7" ht="12.75">
      <c r="A18" s="93">
        <v>17</v>
      </c>
      <c r="B18" s="94" t="s">
        <v>22</v>
      </c>
      <c r="C18" s="95" t="s">
        <v>28</v>
      </c>
      <c r="D18" s="93">
        <v>11</v>
      </c>
      <c r="E18" s="93" t="s">
        <v>31</v>
      </c>
      <c r="F18" s="96" t="s">
        <v>35</v>
      </c>
      <c r="G18" s="94" t="s">
        <v>33</v>
      </c>
    </row>
    <row r="19" spans="1:7" ht="12.75">
      <c r="A19" s="93">
        <v>18</v>
      </c>
      <c r="B19" s="94" t="s">
        <v>23</v>
      </c>
      <c r="C19" s="95" t="s">
        <v>28</v>
      </c>
      <c r="D19" s="93">
        <v>10</v>
      </c>
      <c r="E19" s="93" t="s">
        <v>31</v>
      </c>
      <c r="F19" s="96" t="s">
        <v>36</v>
      </c>
      <c r="G19" s="94" t="s">
        <v>33</v>
      </c>
    </row>
    <row r="20" spans="1:7" ht="12.75">
      <c r="A20" s="93">
        <v>19</v>
      </c>
      <c r="B20" s="94" t="s">
        <v>26</v>
      </c>
      <c r="C20" s="95" t="s">
        <v>28</v>
      </c>
      <c r="D20" s="93">
        <v>8</v>
      </c>
      <c r="E20" s="93" t="s">
        <v>31</v>
      </c>
      <c r="F20" s="96" t="s">
        <v>37</v>
      </c>
      <c r="G20" s="94" t="s">
        <v>33</v>
      </c>
    </row>
    <row r="21" spans="1:7" ht="12.75">
      <c r="A21" s="93">
        <v>20</v>
      </c>
      <c r="B21" s="94" t="s">
        <v>24</v>
      </c>
      <c r="C21" s="95" t="s">
        <v>28</v>
      </c>
      <c r="D21" s="93">
        <v>9</v>
      </c>
      <c r="E21" s="93" t="s">
        <v>31</v>
      </c>
      <c r="F21" s="96" t="s">
        <v>38</v>
      </c>
      <c r="G21" s="94" t="s">
        <v>33</v>
      </c>
    </row>
    <row r="22" spans="1:7" ht="25.5">
      <c r="A22" s="93">
        <v>21</v>
      </c>
      <c r="B22" s="94" t="s">
        <v>25</v>
      </c>
      <c r="C22" s="95" t="s">
        <v>46</v>
      </c>
      <c r="D22" s="97">
        <v>93500</v>
      </c>
      <c r="E22" s="93" t="s">
        <v>7</v>
      </c>
      <c r="F22" s="96" t="s">
        <v>34</v>
      </c>
      <c r="G22" s="94" t="s">
        <v>33</v>
      </c>
    </row>
    <row r="23" spans="1:7" ht="25.5">
      <c r="A23" s="93">
        <v>22</v>
      </c>
      <c r="B23" s="94" t="s">
        <v>22</v>
      </c>
      <c r="C23" s="95" t="s">
        <v>46</v>
      </c>
      <c r="D23" s="97">
        <v>411000</v>
      </c>
      <c r="E23" s="93" t="s">
        <v>7</v>
      </c>
      <c r="F23" s="96" t="s">
        <v>35</v>
      </c>
      <c r="G23" s="94" t="s">
        <v>33</v>
      </c>
    </row>
    <row r="24" spans="1:7" ht="25.5">
      <c r="A24" s="93">
        <v>23</v>
      </c>
      <c r="B24" s="94" t="s">
        <v>23</v>
      </c>
      <c r="C24" s="95" t="s">
        <v>46</v>
      </c>
      <c r="D24" s="97">
        <v>558550</v>
      </c>
      <c r="E24" s="93" t="s">
        <v>7</v>
      </c>
      <c r="F24" s="96" t="s">
        <v>36</v>
      </c>
      <c r="G24" s="94" t="s">
        <v>33</v>
      </c>
    </row>
    <row r="25" spans="1:7" ht="25.5">
      <c r="A25" s="93">
        <v>24</v>
      </c>
      <c r="B25" s="94" t="s">
        <v>26</v>
      </c>
      <c r="C25" s="95" t="s">
        <v>46</v>
      </c>
      <c r="D25" s="97">
        <v>306750</v>
      </c>
      <c r="E25" s="93" t="s">
        <v>7</v>
      </c>
      <c r="F25" s="96" t="s">
        <v>37</v>
      </c>
      <c r="G25" s="94" t="s">
        <v>33</v>
      </c>
    </row>
    <row r="26" spans="1:7" ht="25.5">
      <c r="A26" s="93">
        <v>25</v>
      </c>
      <c r="B26" s="94" t="s">
        <v>24</v>
      </c>
      <c r="C26" s="95" t="s">
        <v>46</v>
      </c>
      <c r="D26" s="97">
        <v>176100</v>
      </c>
      <c r="E26" s="93" t="s">
        <v>7</v>
      </c>
      <c r="F26" s="96" t="s">
        <v>38</v>
      </c>
      <c r="G26" s="94" t="s">
        <v>33</v>
      </c>
    </row>
    <row r="27" spans="1:7" ht="12.75">
      <c r="A27" s="93">
        <v>26</v>
      </c>
      <c r="B27" s="94" t="s">
        <v>25</v>
      </c>
      <c r="C27" s="95" t="s">
        <v>32</v>
      </c>
      <c r="D27" s="97">
        <v>173788</v>
      </c>
      <c r="E27" s="93" t="s">
        <v>7</v>
      </c>
      <c r="F27" s="96" t="s">
        <v>34</v>
      </c>
      <c r="G27" s="94" t="s">
        <v>33</v>
      </c>
    </row>
    <row r="28" spans="1:7" ht="12.75">
      <c r="A28" s="93">
        <v>27</v>
      </c>
      <c r="B28" s="94" t="s">
        <v>22</v>
      </c>
      <c r="C28" s="95" t="s">
        <v>32</v>
      </c>
      <c r="D28" s="97">
        <v>146777</v>
      </c>
      <c r="E28" s="93" t="s">
        <v>7</v>
      </c>
      <c r="F28" s="96" t="s">
        <v>35</v>
      </c>
      <c r="G28" s="94" t="s">
        <v>33</v>
      </c>
    </row>
    <row r="29" spans="1:7" ht="12.75">
      <c r="A29" s="93">
        <v>28</v>
      </c>
      <c r="B29" s="94" t="s">
        <v>23</v>
      </c>
      <c r="C29" s="95" t="s">
        <v>32</v>
      </c>
      <c r="D29" s="97">
        <v>122605</v>
      </c>
      <c r="E29" s="93" t="s">
        <v>7</v>
      </c>
      <c r="F29" s="96" t="s">
        <v>36</v>
      </c>
      <c r="G29" s="94" t="s">
        <v>33</v>
      </c>
    </row>
    <row r="30" spans="1:7" ht="12.75">
      <c r="A30" s="93">
        <v>29</v>
      </c>
      <c r="B30" s="94" t="s">
        <v>26</v>
      </c>
      <c r="C30" s="95" t="s">
        <v>32</v>
      </c>
      <c r="D30" s="97">
        <v>178361</v>
      </c>
      <c r="E30" s="93" t="s">
        <v>7</v>
      </c>
      <c r="F30" s="96" t="s">
        <v>37</v>
      </c>
      <c r="G30" s="94" t="s">
        <v>33</v>
      </c>
    </row>
    <row r="31" spans="1:7" ht="12.75">
      <c r="A31" s="93">
        <v>30</v>
      </c>
      <c r="B31" s="94" t="s">
        <v>24</v>
      </c>
      <c r="C31" s="95" t="s">
        <v>32</v>
      </c>
      <c r="D31" s="97">
        <v>313873</v>
      </c>
      <c r="E31" s="93" t="s">
        <v>7</v>
      </c>
      <c r="F31" s="96" t="s">
        <v>38</v>
      </c>
      <c r="G31" s="94" t="s">
        <v>33</v>
      </c>
    </row>
  </sheetData>
  <autoFilter ref="A1:G31"/>
  <hyperlinks>
    <hyperlink ref="F2" r:id="rId1" display="www.budget.hu"/>
    <hyperlink ref="F3" r:id="rId2" display="www.hertz.hu"/>
    <hyperlink ref="F4" r:id="rId3" display="www.sixt.hu"/>
    <hyperlink ref="F5" r:id="rId4" display="www.avis.hu"/>
    <hyperlink ref="F6" r:id="rId5" display="www.europcar.hu"/>
    <hyperlink ref="F7" r:id="rId6" display="www.budget.hu"/>
    <hyperlink ref="F8" r:id="rId7" display="www.hertz.hu"/>
    <hyperlink ref="F9" r:id="rId8" display="www.sixt.hu"/>
    <hyperlink ref="F10" r:id="rId9" display="www.avis.hu"/>
    <hyperlink ref="F11" r:id="rId10" display="www.europcar.hu"/>
    <hyperlink ref="F12" r:id="rId11" display="www.budget.hu"/>
    <hyperlink ref="F13" r:id="rId12" display="www.hertz.hu"/>
    <hyperlink ref="F14" r:id="rId13" display="www.sixt.hu"/>
    <hyperlink ref="F15" r:id="rId14" display="www.avis.hu"/>
    <hyperlink ref="F16" r:id="rId15" display="www.europcar.hu"/>
    <hyperlink ref="F17" r:id="rId16" display="www.budget.hu"/>
    <hyperlink ref="F18" r:id="rId17" display="www.hertz.hu"/>
    <hyperlink ref="F19" r:id="rId18" display="www.sixt.hu"/>
    <hyperlink ref="F20" r:id="rId19" display="www.avis.hu"/>
    <hyperlink ref="F21" r:id="rId20" display="www.europcar.hu"/>
    <hyperlink ref="F22" r:id="rId21" display="www.budget.hu"/>
    <hyperlink ref="F23" r:id="rId22" display="www.hertz.hu"/>
    <hyperlink ref="F24" r:id="rId23" display="www.sixt.hu"/>
    <hyperlink ref="F25" r:id="rId24" display="www.avis.hu"/>
    <hyperlink ref="F26" r:id="rId25" display="www.europcar.hu"/>
    <hyperlink ref="F27" r:id="rId26" display="www.budget.hu"/>
    <hyperlink ref="F28" r:id="rId27" display="www.hertz.hu"/>
    <hyperlink ref="F29" r:id="rId28" display="www.sixt.hu"/>
    <hyperlink ref="F30" r:id="rId29" display="www.avis.hu"/>
    <hyperlink ref="F31" r:id="rId30" display="www.europcar.hu"/>
  </hyperlinks>
  <printOptions/>
  <pageMargins left="0.75" right="0.75" top="1" bottom="1" header="0.5" footer="0.5"/>
  <pageSetup horizontalDpi="300" verticalDpi="300" orientation="landscape" paperSize="9" r:id="rId3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workbookViewId="0" topLeftCell="A1">
      <selection activeCell="A1" sqref="A1"/>
    </sheetView>
  </sheetViews>
  <sheetFormatPr defaultColWidth="9.140625" defaultRowHeight="12.75"/>
  <cols>
    <col min="1" max="1" width="13.7109375" style="0" bestFit="1" customWidth="1"/>
    <col min="2" max="2" width="38.7109375" style="0" bestFit="1" customWidth="1"/>
    <col min="3" max="3" width="21.57421875" style="0" bestFit="1" customWidth="1"/>
    <col min="4" max="4" width="21.140625" style="0" bestFit="1" customWidth="1"/>
    <col min="5" max="5" width="7.00390625" style="0" bestFit="1" customWidth="1"/>
    <col min="6" max="6" width="28.7109375" style="0" bestFit="1" customWidth="1"/>
    <col min="7" max="7" width="26.28125" style="0" bestFit="1" customWidth="1"/>
    <col min="8" max="9" width="28.7109375" style="0" bestFit="1" customWidth="1"/>
    <col min="10" max="10" width="11.7109375" style="0" customWidth="1"/>
    <col min="11" max="11" width="11.00390625" style="0" customWidth="1"/>
    <col min="12" max="12" width="11.00390625" style="0" bestFit="1" customWidth="1"/>
  </cols>
  <sheetData>
    <row r="1" spans="1:2" ht="12.75">
      <c r="A1" s="5" t="s">
        <v>0</v>
      </c>
      <c r="B1" s="63" t="s">
        <v>8</v>
      </c>
    </row>
    <row r="2" spans="1:2" ht="12.75">
      <c r="A2" s="5" t="s">
        <v>6</v>
      </c>
      <c r="B2" s="63" t="s">
        <v>33</v>
      </c>
    </row>
    <row r="3" spans="1:2" ht="12.75">
      <c r="A3" s="5" t="s">
        <v>5</v>
      </c>
      <c r="B3" s="63" t="s">
        <v>8</v>
      </c>
    </row>
    <row r="5" spans="1:7" ht="13.5" thickBot="1">
      <c r="A5" s="6" t="s">
        <v>9</v>
      </c>
      <c r="B5" s="6" t="s">
        <v>4</v>
      </c>
      <c r="C5" s="26" t="s">
        <v>2</v>
      </c>
      <c r="D5" s="3"/>
      <c r="E5" s="3"/>
      <c r="F5" s="3"/>
      <c r="G5" s="4"/>
    </row>
    <row r="6" spans="1:7" ht="14.25" thickBot="1" thickTop="1">
      <c r="A6" s="27"/>
      <c r="B6" s="85" t="s">
        <v>31</v>
      </c>
      <c r="C6" s="86"/>
      <c r="D6" s="85" t="s">
        <v>43</v>
      </c>
      <c r="E6" s="82" t="s">
        <v>7</v>
      </c>
      <c r="F6" s="83"/>
      <c r="G6" s="84"/>
    </row>
    <row r="7" spans="1:7" ht="14.25" thickBot="1" thickTop="1">
      <c r="A7" s="73" t="s">
        <v>1</v>
      </c>
      <c r="B7" s="40" t="s">
        <v>45</v>
      </c>
      <c r="C7" s="71" t="s">
        <v>28</v>
      </c>
      <c r="D7" s="72" t="s">
        <v>30</v>
      </c>
      <c r="E7" s="72" t="s">
        <v>32</v>
      </c>
      <c r="F7" s="71" t="s">
        <v>46</v>
      </c>
      <c r="G7" s="81" t="s">
        <v>47</v>
      </c>
    </row>
    <row r="8" spans="1:7" ht="13.5" thickTop="1">
      <c r="A8" s="87" t="s">
        <v>26</v>
      </c>
      <c r="B8" s="42">
        <v>3</v>
      </c>
      <c r="C8" s="74">
        <v>8</v>
      </c>
      <c r="D8" s="77">
        <v>1</v>
      </c>
      <c r="E8" s="77">
        <v>178361</v>
      </c>
      <c r="F8" s="74">
        <v>306750</v>
      </c>
      <c r="G8" s="80">
        <v>36250</v>
      </c>
    </row>
    <row r="9" spans="1:7" ht="12.75">
      <c r="A9" s="88" t="s">
        <v>25</v>
      </c>
      <c r="B9" s="38">
        <v>4</v>
      </c>
      <c r="C9" s="75">
        <v>9</v>
      </c>
      <c r="D9" s="78">
        <v>1</v>
      </c>
      <c r="E9" s="78">
        <v>173788</v>
      </c>
      <c r="F9" s="75">
        <v>93500</v>
      </c>
      <c r="G9" s="75">
        <v>37000</v>
      </c>
    </row>
    <row r="10" spans="1:7" ht="12.75">
      <c r="A10" s="88" t="s">
        <v>24</v>
      </c>
      <c r="B10" s="38">
        <v>4</v>
      </c>
      <c r="C10" s="75">
        <v>9</v>
      </c>
      <c r="D10" s="78">
        <v>0.5</v>
      </c>
      <c r="E10" s="78">
        <v>313873</v>
      </c>
      <c r="F10" s="75">
        <v>176100</v>
      </c>
      <c r="G10" s="75">
        <v>13600</v>
      </c>
    </row>
    <row r="11" spans="1:7" ht="12.75">
      <c r="A11" s="88" t="s">
        <v>22</v>
      </c>
      <c r="B11" s="38">
        <v>6</v>
      </c>
      <c r="C11" s="75">
        <v>11</v>
      </c>
      <c r="D11" s="78">
        <v>0.5</v>
      </c>
      <c r="E11" s="78">
        <v>146777</v>
      </c>
      <c r="F11" s="75">
        <v>411000</v>
      </c>
      <c r="G11" s="75">
        <v>18500</v>
      </c>
    </row>
    <row r="12" spans="1:7" ht="13.5" thickBot="1">
      <c r="A12" s="89" t="s">
        <v>23</v>
      </c>
      <c r="B12" s="39">
        <v>6</v>
      </c>
      <c r="C12" s="76">
        <v>10</v>
      </c>
      <c r="D12" s="79">
        <v>0.75</v>
      </c>
      <c r="E12" s="79">
        <v>122605</v>
      </c>
      <c r="F12" s="76">
        <v>558550</v>
      </c>
      <c r="G12" s="76">
        <v>27500</v>
      </c>
    </row>
    <row r="13" ht="13.5" thickTop="1"/>
  </sheetData>
  <printOptions gridLines="1" verticalCentered="1"/>
  <pageMargins left="0" right="0" top="0.984251968503937" bottom="0.984251968503937" header="0.5118110236220472" footer="0.5118110236220472"/>
  <pageSetup fitToHeight="1" fitToWidth="1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42"/>
  <sheetViews>
    <sheetView workbookViewId="0" topLeftCell="A1">
      <selection activeCell="A1" sqref="A1"/>
    </sheetView>
  </sheetViews>
  <sheetFormatPr defaultColWidth="9.140625" defaultRowHeight="12.75"/>
  <cols>
    <col min="1" max="1" width="1.28515625" style="0" customWidth="1"/>
    <col min="2" max="2" width="24.7109375" style="0" bestFit="1" customWidth="1"/>
    <col min="3" max="3" width="14.00390625" style="0" bestFit="1" customWidth="1"/>
    <col min="4" max="4" width="13.7109375" style="0" bestFit="1" customWidth="1"/>
    <col min="5" max="5" width="14.7109375" style="0" bestFit="1" customWidth="1"/>
    <col min="6" max="6" width="13.7109375" style="0" bestFit="1" customWidth="1"/>
    <col min="7" max="7" width="16.7109375" style="0" bestFit="1" customWidth="1"/>
    <col min="8" max="8" width="12.57421875" style="0" bestFit="1" customWidth="1"/>
    <col min="9" max="9" width="15.28125" style="0" bestFit="1" customWidth="1"/>
    <col min="10" max="10" width="12.57421875" style="0" bestFit="1" customWidth="1"/>
    <col min="11" max="11" width="11.28125" style="0" bestFit="1" customWidth="1"/>
    <col min="12" max="12" width="10.28125" style="0" bestFit="1" customWidth="1"/>
  </cols>
  <sheetData>
    <row r="2" ht="13.5" thickBot="1">
      <c r="C2" s="35" t="s">
        <v>10</v>
      </c>
    </row>
    <row r="3" spans="2:8" ht="52.5" thickBot="1" thickTop="1">
      <c r="B3" s="55"/>
      <c r="C3" s="44" t="s">
        <v>27</v>
      </c>
      <c r="D3" s="44" t="s">
        <v>48</v>
      </c>
      <c r="E3" s="44" t="s">
        <v>49</v>
      </c>
      <c r="F3" s="44" t="s">
        <v>29</v>
      </c>
      <c r="G3" s="44" t="s">
        <v>50</v>
      </c>
      <c r="H3" s="45" t="s">
        <v>39</v>
      </c>
    </row>
    <row r="4" spans="2:8" ht="13.5" thickTop="1">
      <c r="B4" s="56" t="s">
        <v>25</v>
      </c>
      <c r="C4" s="8">
        <v>1</v>
      </c>
      <c r="D4" s="8">
        <v>4</v>
      </c>
      <c r="E4" s="41">
        <v>37000</v>
      </c>
      <c r="F4" s="8">
        <v>8</v>
      </c>
      <c r="G4" s="22">
        <v>93500</v>
      </c>
      <c r="H4" s="51">
        <v>173788</v>
      </c>
    </row>
    <row r="5" spans="2:10" ht="12.75">
      <c r="B5" s="56" t="s">
        <v>22</v>
      </c>
      <c r="C5" s="8">
        <v>0.5</v>
      </c>
      <c r="D5" s="8">
        <v>6</v>
      </c>
      <c r="E5" s="8">
        <v>18500</v>
      </c>
      <c r="F5" s="8">
        <v>11</v>
      </c>
      <c r="G5" s="22">
        <v>411000</v>
      </c>
      <c r="H5" s="51">
        <v>146777</v>
      </c>
      <c r="J5" t="s">
        <v>68</v>
      </c>
    </row>
    <row r="6" spans="2:8" ht="12.75">
      <c r="B6" s="56" t="s">
        <v>23</v>
      </c>
      <c r="C6" s="8">
        <v>0.75</v>
      </c>
      <c r="D6" s="8">
        <v>6</v>
      </c>
      <c r="E6" s="8">
        <v>27500</v>
      </c>
      <c r="F6" s="8">
        <v>10</v>
      </c>
      <c r="G6" s="22">
        <v>558550</v>
      </c>
      <c r="H6" s="51">
        <v>122605</v>
      </c>
    </row>
    <row r="7" spans="2:8" ht="12.75">
      <c r="B7" s="56" t="s">
        <v>26</v>
      </c>
      <c r="C7" s="8">
        <v>1</v>
      </c>
      <c r="D7" s="8">
        <v>3</v>
      </c>
      <c r="E7" s="8">
        <v>36250</v>
      </c>
      <c r="F7" s="8">
        <v>7</v>
      </c>
      <c r="G7" s="22">
        <v>306750</v>
      </c>
      <c r="H7" s="51">
        <v>178361</v>
      </c>
    </row>
    <row r="8" spans="2:8" ht="13.5" thickBot="1">
      <c r="B8" s="57" t="s">
        <v>24</v>
      </c>
      <c r="C8" s="48">
        <v>0.5</v>
      </c>
      <c r="D8" s="48">
        <v>4</v>
      </c>
      <c r="E8" s="48">
        <v>13600</v>
      </c>
      <c r="F8" s="48">
        <v>9</v>
      </c>
      <c r="G8" s="54">
        <v>176100</v>
      </c>
      <c r="H8" s="53">
        <v>313873</v>
      </c>
    </row>
    <row r="9" ht="13.5" thickTop="1">
      <c r="E9" s="2"/>
    </row>
    <row r="10" spans="3:5" ht="12.75">
      <c r="C10" s="100" t="s">
        <v>11</v>
      </c>
      <c r="D10" s="101"/>
      <c r="E10" s="2"/>
    </row>
    <row r="11" ht="13.5" thickBot="1">
      <c r="E11" s="2"/>
    </row>
    <row r="12" spans="2:8" ht="52.5" thickBot="1" thickTop="1">
      <c r="B12" s="55"/>
      <c r="C12" s="44" t="s">
        <v>27</v>
      </c>
      <c r="D12" s="44" t="s">
        <v>48</v>
      </c>
      <c r="E12" s="44" t="s">
        <v>49</v>
      </c>
      <c r="F12" s="44" t="s">
        <v>29</v>
      </c>
      <c r="G12" s="44" t="s">
        <v>50</v>
      </c>
      <c r="H12" s="45" t="s">
        <v>39</v>
      </c>
    </row>
    <row r="13" spans="2:8" ht="13.5" thickTop="1">
      <c r="B13" s="56" t="s">
        <v>25</v>
      </c>
      <c r="C13" s="8">
        <f>RANK(C4,C$4:C$8,1)</f>
        <v>4</v>
      </c>
      <c r="D13" s="8">
        <f>RANK(D4,D$4:D$8,0)</f>
        <v>3</v>
      </c>
      <c r="E13" s="8">
        <f>RANK(E4,E$4:E$8,1)</f>
        <v>5</v>
      </c>
      <c r="F13" s="8">
        <f>RANK(F4,F$4:F$8,0)</f>
        <v>4</v>
      </c>
      <c r="G13" s="46">
        <f>RANK(G4,G$4:G$8,0)</f>
        <v>5</v>
      </c>
      <c r="H13" s="47">
        <f>RANK(H4,H$4:H$8,1)</f>
        <v>3</v>
      </c>
    </row>
    <row r="14" spans="2:8" ht="12.75">
      <c r="B14" s="56" t="s">
        <v>22</v>
      </c>
      <c r="C14" s="8">
        <f aca="true" t="shared" si="0" ref="C14:E17">RANK(C5,C$4:C$8,1)</f>
        <v>1</v>
      </c>
      <c r="D14" s="8">
        <f>RANK(D5,D$4:D$8,0)</f>
        <v>1</v>
      </c>
      <c r="E14" s="8">
        <f t="shared" si="0"/>
        <v>2</v>
      </c>
      <c r="F14" s="8">
        <f aca="true" t="shared" si="1" ref="F14:G17">RANK(F5,F$4:F$8,0)</f>
        <v>1</v>
      </c>
      <c r="G14" s="46">
        <f t="shared" si="1"/>
        <v>2</v>
      </c>
      <c r="H14" s="47">
        <f>RANK(H5,H$4:H$8,1)</f>
        <v>2</v>
      </c>
    </row>
    <row r="15" spans="2:8" ht="12.75">
      <c r="B15" s="56" t="s">
        <v>23</v>
      </c>
      <c r="C15" s="8">
        <f t="shared" si="0"/>
        <v>3</v>
      </c>
      <c r="D15" s="8">
        <f>RANK(D6,D$4:D$8,0)</f>
        <v>1</v>
      </c>
      <c r="E15" s="8">
        <f t="shared" si="0"/>
        <v>3</v>
      </c>
      <c r="F15" s="8">
        <f t="shared" si="1"/>
        <v>2</v>
      </c>
      <c r="G15" s="46">
        <f t="shared" si="1"/>
        <v>1</v>
      </c>
      <c r="H15" s="47">
        <f>RANK(H6,H$4:H$8,1)</f>
        <v>1</v>
      </c>
    </row>
    <row r="16" spans="2:8" ht="12.75">
      <c r="B16" s="56" t="s">
        <v>26</v>
      </c>
      <c r="C16" s="8">
        <f t="shared" si="0"/>
        <v>4</v>
      </c>
      <c r="D16" s="8">
        <f>RANK(D7,D$4:D$8,0)</f>
        <v>5</v>
      </c>
      <c r="E16" s="8">
        <f t="shared" si="0"/>
        <v>4</v>
      </c>
      <c r="F16" s="8">
        <f t="shared" si="1"/>
        <v>5</v>
      </c>
      <c r="G16" s="46">
        <f t="shared" si="1"/>
        <v>3</v>
      </c>
      <c r="H16" s="47">
        <f>RANK(H7,H$4:H$8,1)</f>
        <v>4</v>
      </c>
    </row>
    <row r="17" spans="2:8" ht="13.5" thickBot="1">
      <c r="B17" s="57" t="s">
        <v>24</v>
      </c>
      <c r="C17" s="48">
        <f t="shared" si="0"/>
        <v>1</v>
      </c>
      <c r="D17" s="48">
        <f>RANK(D8,D$4:D$8,0)</f>
        <v>3</v>
      </c>
      <c r="E17" s="48">
        <f t="shared" si="0"/>
        <v>1</v>
      </c>
      <c r="F17" s="48">
        <f t="shared" si="1"/>
        <v>3</v>
      </c>
      <c r="G17" s="49">
        <f t="shared" si="1"/>
        <v>4</v>
      </c>
      <c r="H17" s="50">
        <f>RANK(H8,H$4:H$8,1)</f>
        <v>5</v>
      </c>
    </row>
    <row r="18" ht="13.5" thickTop="1"/>
    <row r="19" spans="3:4" ht="13.5" thickBot="1">
      <c r="C19" s="34" t="s">
        <v>44</v>
      </c>
      <c r="D19" s="36"/>
    </row>
    <row r="20" spans="2:8" ht="52.5" thickBot="1" thickTop="1">
      <c r="B20" s="55"/>
      <c r="C20" s="44" t="s">
        <v>27</v>
      </c>
      <c r="D20" s="44" t="s">
        <v>48</v>
      </c>
      <c r="E20" s="44" t="s">
        <v>49</v>
      </c>
      <c r="F20" s="44" t="s">
        <v>29</v>
      </c>
      <c r="G20" s="44" t="s">
        <v>50</v>
      </c>
      <c r="H20" s="45" t="s">
        <v>39</v>
      </c>
    </row>
    <row r="21" spans="2:8" ht="13.5" thickTop="1">
      <c r="B21" s="56">
        <v>1</v>
      </c>
      <c r="C21" s="28">
        <v>36032.216377162156</v>
      </c>
      <c r="D21" s="28">
        <v>40589.68845153291</v>
      </c>
      <c r="E21" s="28">
        <v>158490.25005944914</v>
      </c>
      <c r="F21" s="28">
        <v>40096.33977945395</v>
      </c>
      <c r="G21" s="28">
        <v>38664.505289205415</v>
      </c>
      <c r="H21" s="51"/>
    </row>
    <row r="22" spans="2:10" ht="12.75">
      <c r="B22" s="56">
        <v>2</v>
      </c>
      <c r="C22" s="28">
        <v>36032.216377162156</v>
      </c>
      <c r="D22" s="28">
        <v>40589.688451499605</v>
      </c>
      <c r="E22" s="28">
        <v>0</v>
      </c>
      <c r="F22" s="28">
        <v>40096.33977934637</v>
      </c>
      <c r="G22" s="28">
        <v>38664.50528909904</v>
      </c>
      <c r="H22" s="51"/>
      <c r="J22" s="23"/>
    </row>
    <row r="23" spans="2:10" ht="12.75">
      <c r="B23" s="56">
        <v>3</v>
      </c>
      <c r="C23" s="28">
        <v>36032.216377162156</v>
      </c>
      <c r="D23" s="28">
        <v>40589.68845150029</v>
      </c>
      <c r="E23" s="28">
        <v>0</v>
      </c>
      <c r="F23" s="28">
        <v>40096.33977934764</v>
      </c>
      <c r="G23" s="28">
        <v>38664.50528909904</v>
      </c>
      <c r="H23" s="51"/>
      <c r="J23" s="23"/>
    </row>
    <row r="24" spans="2:10" ht="12.75">
      <c r="B24" s="56">
        <v>4</v>
      </c>
      <c r="C24" s="28">
        <v>36032.21637716379</v>
      </c>
      <c r="D24" s="28">
        <v>40589.68845150029</v>
      </c>
      <c r="E24" s="28">
        <v>0</v>
      </c>
      <c r="F24" s="28">
        <v>40096.33977934764</v>
      </c>
      <c r="G24" s="28">
        <v>38664.50528909924</v>
      </c>
      <c r="H24" s="51"/>
      <c r="J24" s="23"/>
    </row>
    <row r="25" spans="2:10" ht="13.5" thickBot="1">
      <c r="B25" s="57">
        <v>5</v>
      </c>
      <c r="C25" s="52">
        <v>36032.216377153876</v>
      </c>
      <c r="D25" s="52">
        <v>40589.68845148993</v>
      </c>
      <c r="E25" s="108">
        <v>0</v>
      </c>
      <c r="F25" s="52">
        <v>40096.339779339425</v>
      </c>
      <c r="G25" s="52">
        <v>38664.50528909214</v>
      </c>
      <c r="H25" s="53"/>
      <c r="J25" s="23"/>
    </row>
    <row r="26" ht="13.5" thickTop="1">
      <c r="J26" s="23"/>
    </row>
    <row r="27" spans="3:4" ht="12.75">
      <c r="C27" s="37" t="s">
        <v>64</v>
      </c>
      <c r="D27" s="36"/>
    </row>
    <row r="29" spans="2:12" ht="51.75" thickBot="1">
      <c r="B29" s="58"/>
      <c r="C29" s="30" t="s">
        <v>27</v>
      </c>
      <c r="D29" s="30" t="s">
        <v>48</v>
      </c>
      <c r="E29" s="30" t="s">
        <v>49</v>
      </c>
      <c r="F29" s="30" t="s">
        <v>29</v>
      </c>
      <c r="G29" s="30" t="s">
        <v>50</v>
      </c>
      <c r="H29" s="32" t="s">
        <v>39</v>
      </c>
      <c r="I29" s="33" t="s">
        <v>65</v>
      </c>
      <c r="J29" s="30" t="s">
        <v>12</v>
      </c>
      <c r="K29" s="30" t="s">
        <v>13</v>
      </c>
      <c r="L29" s="30" t="s">
        <v>14</v>
      </c>
    </row>
    <row r="30" spans="2:12" ht="13.5" thickTop="1">
      <c r="B30" s="59" t="s">
        <v>25</v>
      </c>
      <c r="C30" s="21">
        <f>IF(VLOOKUP(C13,$B$21:$G$25,2)=0,"",VLOOKUP(C13,$B$21:$G$25,2))</f>
        <v>36032.21637716379</v>
      </c>
      <c r="D30" s="21">
        <f>IF(VLOOKUP(D13,$B$21:$G$25,3)=0,"",VLOOKUP(D13,$B$21:$G$25,3))</f>
        <v>40589.68845150029</v>
      </c>
      <c r="E30" s="21">
        <f>IF(VLOOKUP(E13,$B$21:$G$25,4)=0,"",VLOOKUP(E13,$B$21:$G$25,4))</f>
      </c>
      <c r="F30" s="21">
        <f>IF(VLOOKUP(F13,$B$21:$G$25,5)=0,"",VLOOKUP(F13,$B$21:$G$25,5))</f>
        <v>40096.33977934764</v>
      </c>
      <c r="G30" s="21">
        <f>IF(VLOOKUP(G13,$B$21:$G$25,6)=0,"",VLOOKUP(G13,$B$21:$G$25,6))</f>
        <v>38664.50528909214</v>
      </c>
      <c r="H30" s="21">
        <f>H4</f>
        <v>173788</v>
      </c>
      <c r="I30" s="29">
        <f>SUM(C30:G30)</f>
        <v>155382.74989710387</v>
      </c>
      <c r="J30" s="9">
        <f>H30-I30</f>
        <v>18405.250102896127</v>
      </c>
      <c r="K30" t="str">
        <f>IF(ABS(L30)&lt;=0.01,"Kiegyenlített",IF(L30&gt;0.01,"Drága","Olcsó"))</f>
        <v>Drága</v>
      </c>
      <c r="L30" s="25">
        <f>J30/I30</f>
        <v>0.11845105145252148</v>
      </c>
    </row>
    <row r="31" spans="2:12" ht="12.75">
      <c r="B31" s="59" t="s">
        <v>22</v>
      </c>
      <c r="C31" s="21">
        <f>IF(VLOOKUP(C14,$B$21:$G$25,2)=0,"",VLOOKUP(C14,$B$21:$G$25,2))</f>
        <v>36032.216377162156</v>
      </c>
      <c r="D31" s="21">
        <f>IF(VLOOKUP(D14,$B$21:$G$25,3)=0,"",VLOOKUP(D14,$B$21:$G$25,3))</f>
        <v>40589.68845153291</v>
      </c>
      <c r="E31" s="21">
        <f>IF(VLOOKUP(E14,$B$21:$G$25,4)=0,"",VLOOKUP(E14,$B$21:$G$25,4))</f>
      </c>
      <c r="F31" s="21">
        <f>IF(VLOOKUP(F14,$B$21:$G$25,5)=0,"",VLOOKUP(F14,$B$21:$G$25,5))</f>
        <v>40096.33977945395</v>
      </c>
      <c r="G31" s="21">
        <f>IF(VLOOKUP(G14,$B$21:$G$25,6)=0,"",VLOOKUP(G14,$B$21:$G$25,6))</f>
        <v>38664.50528909904</v>
      </c>
      <c r="H31" s="21">
        <f>H5</f>
        <v>146777</v>
      </c>
      <c r="I31" s="29">
        <f>SUM(C31:G31)</f>
        <v>155382.74989724805</v>
      </c>
      <c r="J31" s="9">
        <f>H31-I31</f>
        <v>-8605.749897248053</v>
      </c>
      <c r="K31" t="str">
        <f>IF(ABS(L31)&lt;=0.01,"Kiegyenlített",IF(L31&gt;0.01,"Drága","Olcsó"))</f>
        <v>Olcsó</v>
      </c>
      <c r="L31" s="25">
        <f>J31/I31</f>
        <v>-0.05538420386393527</v>
      </c>
    </row>
    <row r="32" spans="2:12" ht="12.75">
      <c r="B32" s="59" t="s">
        <v>23</v>
      </c>
      <c r="C32" s="21">
        <f>IF(VLOOKUP(C15,$B$21:$G$25,2)=0,"",VLOOKUP(C15,$B$21:$G$25,2))</f>
        <v>36032.216377162156</v>
      </c>
      <c r="D32" s="21">
        <f>IF(VLOOKUP(D15,$B$21:$G$25,3)=0,"",VLOOKUP(D15,$B$21:$G$25,3))</f>
        <v>40589.68845153291</v>
      </c>
      <c r="E32" s="21">
        <f>IF(VLOOKUP(E15,$B$21:$G$25,4)=0,"",VLOOKUP(E15,$B$21:$G$25,4))</f>
      </c>
      <c r="F32" s="21">
        <f>IF(VLOOKUP(F15,$B$21:$G$25,5)=0,"",VLOOKUP(F15,$B$21:$G$25,5))</f>
        <v>40096.33977934637</v>
      </c>
      <c r="G32" s="21">
        <f>IF(VLOOKUP(G15,$B$21:$G$25,6)=0,"",VLOOKUP(G15,$B$21:$G$25,6))</f>
        <v>38664.505289205415</v>
      </c>
      <c r="H32" s="21">
        <f>H6</f>
        <v>122605</v>
      </c>
      <c r="I32" s="29">
        <f>SUM(C32:G32)</f>
        <v>155382.74989724683</v>
      </c>
      <c r="J32" s="9">
        <f>H32-I32</f>
        <v>-32777.74989724683</v>
      </c>
      <c r="K32" t="str">
        <f>IF(ABS(L32)&lt;=0.01,"Kiegyenlített",IF(L32&gt;0.01,"Drága","Olcsó"))</f>
        <v>Olcsó</v>
      </c>
      <c r="L32" s="25">
        <f>J32/I32</f>
        <v>-0.21094844774547014</v>
      </c>
    </row>
    <row r="33" spans="2:12" ht="12.75">
      <c r="B33" s="59" t="s">
        <v>26</v>
      </c>
      <c r="C33" s="21">
        <f>IF(VLOOKUP(C16,$B$21:$G$25,2)=0,"",VLOOKUP(C16,$B$21:$G$25,2))</f>
        <v>36032.21637716379</v>
      </c>
      <c r="D33" s="21">
        <f>IF(VLOOKUP(D16,$B$21:$G$25,3)=0,"",VLOOKUP(D16,$B$21:$G$25,3))</f>
        <v>40589.68845148993</v>
      </c>
      <c r="E33" s="21">
        <f>IF(VLOOKUP(E16,$B$21:$G$25,4)=0,"",VLOOKUP(E16,$B$21:$G$25,4))</f>
      </c>
      <c r="F33" s="21">
        <f>IF(VLOOKUP(F16,$B$21:$G$25,5)=0,"",VLOOKUP(F16,$B$21:$G$25,5))</f>
        <v>40096.339779339425</v>
      </c>
      <c r="G33" s="21">
        <f>IF(VLOOKUP(G16,$B$21:$G$25,6)=0,"",VLOOKUP(G16,$B$21:$G$25,6))</f>
        <v>38664.50528909904</v>
      </c>
      <c r="H33" s="21">
        <f>H7</f>
        <v>178361</v>
      </c>
      <c r="I33" s="29">
        <f>SUM(C33:G33)</f>
        <v>155382.7498970922</v>
      </c>
      <c r="J33" s="9">
        <f>H33-I33</f>
        <v>22978.250102907798</v>
      </c>
      <c r="K33" t="str">
        <f>IF(ABS(L33)&lt;=0.01,"Kiegyenlített",IF(L33&gt;0.01,"Drága","Olcsó"))</f>
        <v>Drága</v>
      </c>
      <c r="L33" s="25">
        <f>J33/I33</f>
        <v>0.14788160280421067</v>
      </c>
    </row>
    <row r="34" spans="2:12" ht="12.75">
      <c r="B34" s="59" t="s">
        <v>24</v>
      </c>
      <c r="C34" s="21">
        <f>IF(VLOOKUP(C17,$B$21:$G$25,2)=0,"",VLOOKUP(C17,$B$21:$G$25,2))</f>
        <v>36032.216377162156</v>
      </c>
      <c r="D34" s="21">
        <f>IF(VLOOKUP(D17,$B$21:$G$25,3)=0,"",VLOOKUP(D17,$B$21:$G$25,3))</f>
        <v>40589.68845150029</v>
      </c>
      <c r="E34" s="21">
        <f>IF(VLOOKUP(E17,$B$21:$G$25,4)=0,"",VLOOKUP(E17,$B$21:$G$25,4))</f>
        <v>158490.25005944914</v>
      </c>
      <c r="F34" s="21">
        <f>IF(VLOOKUP(F17,$B$21:$G$25,5)=0,"",VLOOKUP(F17,$B$21:$G$25,5))</f>
        <v>40096.33977934764</v>
      </c>
      <c r="G34" s="21">
        <f>IF(VLOOKUP(G17,$B$21:$G$25,6)=0,"",VLOOKUP(G17,$B$21:$G$25,6))</f>
        <v>38664.50528909924</v>
      </c>
      <c r="H34" s="21">
        <f>H8</f>
        <v>313873</v>
      </c>
      <c r="I34" s="29">
        <f>SUM(C34:G34)</f>
        <v>313872.99995655846</v>
      </c>
      <c r="J34" s="9">
        <f>H34-I34</f>
        <v>4.3441541492938995E-05</v>
      </c>
      <c r="K34" t="str">
        <f>IF(ABS(L34)&lt;=0.01,"Kiegyenlített",IF(L34&gt;0.01,"Drága","Olcsó"))</f>
        <v>Kiegyenlített</v>
      </c>
      <c r="L34" s="25">
        <f>J34/I34</f>
        <v>1.3840483730346832E-10</v>
      </c>
    </row>
    <row r="35" spans="2:10" ht="12.75">
      <c r="B35" s="2"/>
      <c r="C35" s="24"/>
      <c r="D35" s="24"/>
      <c r="E35" s="24"/>
      <c r="F35" s="24"/>
      <c r="G35" s="24"/>
      <c r="I35" s="31" t="s">
        <v>18</v>
      </c>
      <c r="J35" s="43">
        <f>SUMPRODUCT(J30:J34,J30:J34)</f>
        <v>2015193028.7623897</v>
      </c>
    </row>
    <row r="36" spans="2:7" ht="12.75">
      <c r="B36" s="60" t="s">
        <v>15</v>
      </c>
      <c r="C36" s="21">
        <f>AVERAGE(C30:C34)</f>
        <v>36032.216377162804</v>
      </c>
      <c r="D36" s="21">
        <f>AVERAGE(D30:D34)</f>
        <v>40589.68845151127</v>
      </c>
      <c r="E36" s="21">
        <f>AVERAGE(E30:E34)</f>
        <v>158490.25005944914</v>
      </c>
      <c r="F36" s="21">
        <f>AVERAGE(F30:F34)</f>
        <v>40096.33977936701</v>
      </c>
      <c r="G36" s="21">
        <f>AVERAGE(G30:G34)</f>
        <v>38664.50528911898</v>
      </c>
    </row>
    <row r="37" spans="2:7" ht="12.75">
      <c r="B37" s="61"/>
      <c r="C37" s="2"/>
      <c r="D37" s="2"/>
      <c r="E37" s="2"/>
      <c r="F37" s="2"/>
      <c r="G37" s="2"/>
    </row>
    <row r="38" spans="2:7" ht="12.75">
      <c r="B38" s="60" t="s">
        <v>16</v>
      </c>
      <c r="C38" s="2">
        <f>RANK(C36,$C$36:$G$36)</f>
        <v>5</v>
      </c>
      <c r="D38" s="2">
        <f>RANK(D36,$C$36:$G$36)</f>
        <v>2</v>
      </c>
      <c r="E38" s="2">
        <f>RANK(E36,$C$36:$G$36)</f>
        <v>1</v>
      </c>
      <c r="F38" s="2">
        <f>RANK(F36,$C$36:$G$36)</f>
        <v>3</v>
      </c>
      <c r="G38" s="2">
        <f>RANK(G36,$C$36:$G$36)</f>
        <v>4</v>
      </c>
    </row>
    <row r="39" spans="2:7" ht="12.75">
      <c r="B39" s="61"/>
      <c r="C39" s="2"/>
      <c r="D39" s="2"/>
      <c r="E39" s="2"/>
      <c r="F39" s="2"/>
      <c r="G39" s="2"/>
    </row>
    <row r="40" spans="2:7" ht="12.75">
      <c r="B40" s="60" t="s">
        <v>17</v>
      </c>
      <c r="C40" s="10">
        <f>MAX(C21:C25)-MIN(C21:C25)</f>
        <v>9.91713022813201E-09</v>
      </c>
      <c r="D40" s="10">
        <f>MAX(D21:D25)-MIN(D21:D25)</f>
        <v>4.29790816269815E-08</v>
      </c>
      <c r="E40" s="10">
        <f>MAX(E21:E25)-MIN(E21:E25)</f>
        <v>158490.25005944914</v>
      </c>
      <c r="F40" s="10">
        <f>MAX(F21:F25)-MIN(F21:F25)</f>
        <v>1.1452357284724712E-07</v>
      </c>
      <c r="G40" s="10">
        <f>MAX(G21:G25)-MIN(G21:G25)</f>
        <v>1.1327210813760757E-07</v>
      </c>
    </row>
    <row r="41" ht="12.75">
      <c r="B41" s="62"/>
    </row>
    <row r="42" spans="2:7" ht="12.75">
      <c r="B42" s="106" t="s">
        <v>16</v>
      </c>
      <c r="C42" s="107">
        <f>RANK(C40,$C$40:$G$40)</f>
        <v>5</v>
      </c>
      <c r="D42" s="107">
        <f>RANK(D40,$C$40:$G$40)</f>
        <v>4</v>
      </c>
      <c r="E42" s="107">
        <f>RANK(E40,$C$40:$G$40)</f>
        <v>1</v>
      </c>
      <c r="F42" s="107">
        <f>RANK(F40,$C$40:$G$40)</f>
        <v>2</v>
      </c>
      <c r="G42" s="107">
        <f>RANK(G40,$C$40:$G$40)</f>
        <v>3</v>
      </c>
    </row>
  </sheetData>
  <mergeCells count="1">
    <mergeCell ref="C10:D1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2"/>
  <sheetViews>
    <sheetView workbookViewId="0" topLeftCell="A1">
      <selection activeCell="A1" sqref="A1"/>
    </sheetView>
  </sheetViews>
  <sheetFormatPr defaultColWidth="9.140625" defaultRowHeight="12.75"/>
  <cols>
    <col min="1" max="1" width="29.140625" style="0" bestFit="1" customWidth="1"/>
    <col min="2" max="2" width="24.421875" style="0" bestFit="1" customWidth="1"/>
  </cols>
  <sheetData>
    <row r="1" spans="1:29" s="64" customFormat="1" ht="13.5" thickBot="1">
      <c r="A1" s="19"/>
      <c r="B1" s="19"/>
      <c r="C1" s="65">
        <v>1</v>
      </c>
      <c r="D1" s="65">
        <v>2</v>
      </c>
      <c r="E1" s="65">
        <v>3</v>
      </c>
      <c r="F1" s="65">
        <v>4</v>
      </c>
      <c r="G1" s="65">
        <v>5</v>
      </c>
      <c r="H1" s="65">
        <v>6</v>
      </c>
      <c r="I1" s="65">
        <v>7</v>
      </c>
      <c r="J1" s="65">
        <v>8</v>
      </c>
      <c r="K1" s="65">
        <v>9</v>
      </c>
      <c r="L1" s="65">
        <v>10</v>
      </c>
      <c r="M1" s="65">
        <v>11</v>
      </c>
      <c r="N1" s="65">
        <v>12</v>
      </c>
      <c r="O1" s="65">
        <v>13</v>
      </c>
      <c r="P1" s="65">
        <v>14</v>
      </c>
      <c r="Q1" s="65">
        <v>15</v>
      </c>
      <c r="R1" s="65">
        <v>16</v>
      </c>
      <c r="S1" s="65">
        <v>17</v>
      </c>
      <c r="T1" s="65">
        <v>18</v>
      </c>
      <c r="U1" s="66"/>
      <c r="V1" s="66"/>
      <c r="W1" s="66"/>
      <c r="X1" s="66"/>
      <c r="Y1" s="66"/>
      <c r="Z1" s="66"/>
      <c r="AA1" s="66"/>
      <c r="AB1" s="66"/>
      <c r="AC1" s="66"/>
    </row>
    <row r="2" spans="1:20" ht="12.75">
      <c r="A2" s="65" t="s">
        <v>54</v>
      </c>
      <c r="B2" s="68" t="s">
        <v>51</v>
      </c>
      <c r="C2" s="11">
        <v>1</v>
      </c>
      <c r="D2" s="12">
        <v>1</v>
      </c>
      <c r="E2" s="12">
        <v>1</v>
      </c>
      <c r="F2" s="12">
        <v>1</v>
      </c>
      <c r="G2" s="12">
        <v>1</v>
      </c>
      <c r="H2" s="12">
        <v>1</v>
      </c>
      <c r="I2" s="12">
        <v>0</v>
      </c>
      <c r="J2" s="12">
        <v>0</v>
      </c>
      <c r="K2" s="12">
        <v>0</v>
      </c>
      <c r="L2" s="12">
        <v>0</v>
      </c>
      <c r="M2" s="12">
        <v>0</v>
      </c>
      <c r="N2" s="12">
        <v>0</v>
      </c>
      <c r="O2" s="12">
        <v>0</v>
      </c>
      <c r="P2" s="12">
        <v>0</v>
      </c>
      <c r="Q2" s="12">
        <v>0</v>
      </c>
      <c r="R2" s="12">
        <v>0</v>
      </c>
      <c r="S2" s="12">
        <v>0</v>
      </c>
      <c r="T2" s="13">
        <v>0</v>
      </c>
    </row>
    <row r="3" spans="1:20" ht="12.75">
      <c r="A3" s="1"/>
      <c r="B3" s="68" t="s">
        <v>52</v>
      </c>
      <c r="C3" s="14">
        <v>0</v>
      </c>
      <c r="D3" s="8">
        <v>0</v>
      </c>
      <c r="E3" s="8">
        <v>0</v>
      </c>
      <c r="F3" s="8">
        <v>0</v>
      </c>
      <c r="G3" s="8">
        <v>0</v>
      </c>
      <c r="H3" s="8">
        <v>0</v>
      </c>
      <c r="I3" s="8">
        <v>1</v>
      </c>
      <c r="J3" s="8">
        <v>1</v>
      </c>
      <c r="K3" s="8">
        <v>1</v>
      </c>
      <c r="L3" s="8">
        <v>1</v>
      </c>
      <c r="M3" s="8">
        <v>1</v>
      </c>
      <c r="N3" s="8">
        <v>1</v>
      </c>
      <c r="O3" s="8">
        <v>0</v>
      </c>
      <c r="P3" s="8">
        <v>0</v>
      </c>
      <c r="Q3" s="8">
        <v>0</v>
      </c>
      <c r="R3" s="8">
        <v>0</v>
      </c>
      <c r="S3" s="8">
        <v>0</v>
      </c>
      <c r="T3" s="15">
        <v>0</v>
      </c>
    </row>
    <row r="4" spans="1:20" ht="12.75">
      <c r="A4" s="1"/>
      <c r="B4" s="68" t="s">
        <v>53</v>
      </c>
      <c r="C4" s="14">
        <v>0</v>
      </c>
      <c r="D4" s="8">
        <v>0</v>
      </c>
      <c r="E4" s="8">
        <v>0</v>
      </c>
      <c r="F4" s="8">
        <v>0</v>
      </c>
      <c r="G4" s="8">
        <v>0</v>
      </c>
      <c r="H4" s="8">
        <v>0</v>
      </c>
      <c r="I4" s="8">
        <v>0</v>
      </c>
      <c r="J4" s="8">
        <v>0</v>
      </c>
      <c r="K4" s="8">
        <v>0</v>
      </c>
      <c r="L4" s="8">
        <v>0</v>
      </c>
      <c r="M4" s="8">
        <v>0</v>
      </c>
      <c r="N4" s="8">
        <v>0</v>
      </c>
      <c r="O4" s="8">
        <v>1</v>
      </c>
      <c r="P4" s="8">
        <v>1</v>
      </c>
      <c r="Q4" s="8">
        <v>1</v>
      </c>
      <c r="R4" s="8">
        <v>1</v>
      </c>
      <c r="S4" s="8">
        <v>1</v>
      </c>
      <c r="T4" s="15">
        <v>1</v>
      </c>
    </row>
    <row r="5" spans="1:20" ht="12.75">
      <c r="A5" s="65" t="s">
        <v>55</v>
      </c>
      <c r="B5" s="68" t="s">
        <v>56</v>
      </c>
      <c r="C5" s="14">
        <v>1</v>
      </c>
      <c r="D5" s="8">
        <v>1</v>
      </c>
      <c r="E5" s="8">
        <v>0</v>
      </c>
      <c r="F5" s="8">
        <v>0</v>
      </c>
      <c r="G5" s="8">
        <v>0</v>
      </c>
      <c r="H5" s="8">
        <v>0</v>
      </c>
      <c r="I5" s="8">
        <v>1</v>
      </c>
      <c r="J5" s="8">
        <v>1</v>
      </c>
      <c r="K5" s="8">
        <v>0</v>
      </c>
      <c r="L5" s="8">
        <v>0</v>
      </c>
      <c r="M5" s="8">
        <v>0</v>
      </c>
      <c r="N5" s="8">
        <v>0</v>
      </c>
      <c r="O5" s="8">
        <v>1</v>
      </c>
      <c r="P5" s="8">
        <v>1</v>
      </c>
      <c r="Q5" s="8">
        <v>0</v>
      </c>
      <c r="R5" s="8">
        <v>0</v>
      </c>
      <c r="S5" s="8">
        <v>0</v>
      </c>
      <c r="T5" s="15">
        <v>0</v>
      </c>
    </row>
    <row r="6" spans="1:20" ht="12.75">
      <c r="A6" s="1"/>
      <c r="B6" s="68" t="s">
        <v>60</v>
      </c>
      <c r="C6" s="14">
        <v>0</v>
      </c>
      <c r="D6" s="8">
        <v>0</v>
      </c>
      <c r="E6" s="8">
        <v>1</v>
      </c>
      <c r="F6" s="8">
        <v>1</v>
      </c>
      <c r="G6" s="8">
        <v>0</v>
      </c>
      <c r="H6" s="8">
        <v>0</v>
      </c>
      <c r="I6" s="8">
        <v>0</v>
      </c>
      <c r="J6" s="8">
        <v>0</v>
      </c>
      <c r="K6" s="8">
        <v>1</v>
      </c>
      <c r="L6" s="8">
        <v>1</v>
      </c>
      <c r="M6" s="8">
        <v>0</v>
      </c>
      <c r="N6" s="8">
        <v>0</v>
      </c>
      <c r="O6" s="8">
        <v>0</v>
      </c>
      <c r="P6" s="8">
        <v>0</v>
      </c>
      <c r="Q6" s="8">
        <v>1</v>
      </c>
      <c r="R6" s="8">
        <v>1</v>
      </c>
      <c r="S6" s="8">
        <v>0</v>
      </c>
      <c r="T6" s="15">
        <v>0</v>
      </c>
    </row>
    <row r="7" spans="1:20" ht="12.75">
      <c r="A7" s="1"/>
      <c r="B7" s="68" t="s">
        <v>61</v>
      </c>
      <c r="C7" s="14">
        <v>0</v>
      </c>
      <c r="D7" s="8">
        <v>0</v>
      </c>
      <c r="E7" s="8">
        <v>0</v>
      </c>
      <c r="F7" s="8">
        <v>0</v>
      </c>
      <c r="G7" s="8">
        <v>1</v>
      </c>
      <c r="H7" s="8">
        <v>1</v>
      </c>
      <c r="I7" s="8">
        <v>0</v>
      </c>
      <c r="J7" s="8">
        <v>0</v>
      </c>
      <c r="K7" s="8">
        <v>0</v>
      </c>
      <c r="L7" s="8">
        <v>0</v>
      </c>
      <c r="M7" s="8">
        <v>1</v>
      </c>
      <c r="N7" s="8">
        <v>1</v>
      </c>
      <c r="O7" s="8">
        <v>0</v>
      </c>
      <c r="P7" s="8">
        <v>0</v>
      </c>
      <c r="Q7" s="8">
        <v>0</v>
      </c>
      <c r="R7" s="8">
        <v>0</v>
      </c>
      <c r="S7" s="8">
        <v>1</v>
      </c>
      <c r="T7" s="15">
        <v>1</v>
      </c>
    </row>
    <row r="8" spans="1:20" ht="12.75">
      <c r="A8" s="65" t="s">
        <v>57</v>
      </c>
      <c r="B8" s="68" t="s">
        <v>59</v>
      </c>
      <c r="C8" s="14">
        <v>1</v>
      </c>
      <c r="D8" s="8">
        <v>0</v>
      </c>
      <c r="E8" s="8">
        <v>1</v>
      </c>
      <c r="F8" s="8">
        <v>0</v>
      </c>
      <c r="G8" s="8">
        <v>1</v>
      </c>
      <c r="H8" s="8">
        <v>0</v>
      </c>
      <c r="I8" s="8">
        <v>1</v>
      </c>
      <c r="J8" s="8">
        <v>0</v>
      </c>
      <c r="K8" s="8">
        <v>1</v>
      </c>
      <c r="L8" s="8">
        <v>0</v>
      </c>
      <c r="M8" s="8">
        <v>1</v>
      </c>
      <c r="N8" s="8">
        <v>0</v>
      </c>
      <c r="O8" s="8">
        <v>1</v>
      </c>
      <c r="P8" s="8">
        <v>0</v>
      </c>
      <c r="Q8" s="8">
        <v>1</v>
      </c>
      <c r="R8" s="8">
        <v>0</v>
      </c>
      <c r="S8" s="8">
        <v>1</v>
      </c>
      <c r="T8" s="15">
        <v>0</v>
      </c>
    </row>
    <row r="9" spans="2:20" ht="13.5" thickBot="1">
      <c r="B9" s="68" t="s">
        <v>58</v>
      </c>
      <c r="C9" s="16">
        <v>0</v>
      </c>
      <c r="D9" s="17">
        <v>1</v>
      </c>
      <c r="E9" s="17">
        <v>0</v>
      </c>
      <c r="F9" s="17">
        <v>1</v>
      </c>
      <c r="G9" s="17">
        <v>0</v>
      </c>
      <c r="H9" s="17">
        <v>1</v>
      </c>
      <c r="I9" s="17">
        <v>0</v>
      </c>
      <c r="J9" s="17">
        <v>1</v>
      </c>
      <c r="K9" s="17">
        <v>0</v>
      </c>
      <c r="L9" s="17">
        <v>1</v>
      </c>
      <c r="M9" s="17">
        <v>0</v>
      </c>
      <c r="N9" s="17">
        <v>1</v>
      </c>
      <c r="O9" s="17">
        <v>0</v>
      </c>
      <c r="P9" s="17">
        <v>1</v>
      </c>
      <c r="Q9" s="17">
        <v>0</v>
      </c>
      <c r="R9" s="17">
        <v>1</v>
      </c>
      <c r="S9" s="17">
        <v>0</v>
      </c>
      <c r="T9" s="18">
        <v>1</v>
      </c>
    </row>
    <row r="10" spans="2:20" ht="12.75">
      <c r="B10" s="67" t="s">
        <v>19</v>
      </c>
      <c r="C10" s="2" t="str">
        <f>C2&amp;C3&amp;C4&amp;C5&amp;C6&amp;C7&amp;C8&amp;C9</f>
        <v>10010010</v>
      </c>
      <c r="D10" s="2" t="str">
        <f aca="true" t="shared" si="0" ref="D10:T10">D2&amp;D3&amp;D4&amp;D5&amp;D6&amp;D7&amp;D8&amp;D9</f>
        <v>10010001</v>
      </c>
      <c r="E10" s="2" t="str">
        <f t="shared" si="0"/>
        <v>10001010</v>
      </c>
      <c r="F10" s="2" t="str">
        <f t="shared" si="0"/>
        <v>10001001</v>
      </c>
      <c r="G10" s="2" t="str">
        <f t="shared" si="0"/>
        <v>10000110</v>
      </c>
      <c r="H10" s="2" t="str">
        <f t="shared" si="0"/>
        <v>10000101</v>
      </c>
      <c r="I10" s="2" t="str">
        <f t="shared" si="0"/>
        <v>01010010</v>
      </c>
      <c r="J10" s="2" t="str">
        <f t="shared" si="0"/>
        <v>01010001</v>
      </c>
      <c r="K10" s="2" t="str">
        <f t="shared" si="0"/>
        <v>01001010</v>
      </c>
      <c r="L10" s="2" t="str">
        <f t="shared" si="0"/>
        <v>01001001</v>
      </c>
      <c r="M10" s="2" t="str">
        <f t="shared" si="0"/>
        <v>01000110</v>
      </c>
      <c r="N10" s="2" t="str">
        <f t="shared" si="0"/>
        <v>01000101</v>
      </c>
      <c r="O10" s="2" t="str">
        <f t="shared" si="0"/>
        <v>00110010</v>
      </c>
      <c r="P10" s="2" t="str">
        <f t="shared" si="0"/>
        <v>00110001</v>
      </c>
      <c r="Q10" s="2" t="str">
        <f t="shared" si="0"/>
        <v>00101010</v>
      </c>
      <c r="R10" s="2" t="str">
        <f t="shared" si="0"/>
        <v>00101001</v>
      </c>
      <c r="S10" s="2" t="str">
        <f t="shared" si="0"/>
        <v>00100110</v>
      </c>
      <c r="T10" s="2" t="str">
        <f t="shared" si="0"/>
        <v>00100101</v>
      </c>
    </row>
    <row r="12" spans="1:20" ht="63.75">
      <c r="A12" s="20"/>
      <c r="C12" s="20" t="s">
        <v>24</v>
      </c>
      <c r="D12" s="20" t="s">
        <v>40</v>
      </c>
      <c r="E12" s="20" t="s">
        <v>22</v>
      </c>
      <c r="F12" s="20" t="s">
        <v>23</v>
      </c>
      <c r="G12" s="20" t="s">
        <v>41</v>
      </c>
      <c r="H12" s="20" t="s">
        <v>62</v>
      </c>
      <c r="I12" s="20" t="s">
        <v>24</v>
      </c>
      <c r="J12" s="20" t="s">
        <v>42</v>
      </c>
      <c r="K12" s="20" t="s">
        <v>22</v>
      </c>
      <c r="L12" s="20" t="s">
        <v>23</v>
      </c>
      <c r="M12" s="20" t="s">
        <v>63</v>
      </c>
      <c r="N12" s="20" t="s">
        <v>25</v>
      </c>
      <c r="O12" s="20" t="s">
        <v>41</v>
      </c>
      <c r="P12" s="20" t="s">
        <v>42</v>
      </c>
      <c r="Q12" s="20" t="s">
        <v>22</v>
      </c>
      <c r="R12" s="20" t="s">
        <v>23</v>
      </c>
      <c r="S12" s="20" t="s">
        <v>41</v>
      </c>
      <c r="T12" s="20" t="s">
        <v>42</v>
      </c>
    </row>
  </sheetData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0.7109375" style="64" customWidth="1"/>
    <col min="2" max="2" width="9.00390625" style="64" customWidth="1"/>
    <col min="3" max="16384" width="9.140625" style="64" customWidth="1"/>
  </cols>
  <sheetData>
    <row r="2" spans="2:8" ht="12.75">
      <c r="B2" s="103" t="s">
        <v>20</v>
      </c>
      <c r="C2" s="103"/>
      <c r="D2" s="103"/>
      <c r="E2" s="103"/>
      <c r="F2" s="103"/>
      <c r="G2" s="103"/>
      <c r="H2" s="103"/>
    </row>
    <row r="3" spans="2:8" ht="12.75">
      <c r="B3" s="103"/>
      <c r="C3" s="103"/>
      <c r="D3" s="103"/>
      <c r="E3" s="103"/>
      <c r="F3" s="103"/>
      <c r="G3" s="103"/>
      <c r="H3" s="103"/>
    </row>
    <row r="4" spans="2:8" ht="12.75">
      <c r="B4" s="103"/>
      <c r="C4" s="103"/>
      <c r="D4" s="103"/>
      <c r="E4" s="103"/>
      <c r="F4" s="103"/>
      <c r="G4" s="103"/>
      <c r="H4" s="103"/>
    </row>
    <row r="6" spans="1:8" ht="12.75">
      <c r="A6" s="65" t="str">
        <f>'DM'!A2</f>
        <v>Milyen autót szeretne bérelni?</v>
      </c>
      <c r="C6" s="104"/>
      <c r="D6" s="104"/>
      <c r="E6" s="104"/>
      <c r="F6" s="69"/>
      <c r="G6" s="69"/>
      <c r="H6" s="69"/>
    </row>
    <row r="7" spans="1:8" ht="12.75">
      <c r="A7" s="66"/>
      <c r="C7" s="104"/>
      <c r="D7" s="104"/>
      <c r="E7" s="104"/>
      <c r="F7" s="70">
        <v>1</v>
      </c>
      <c r="G7" s="70"/>
      <c r="H7" s="70" t="str">
        <f>IF(F7=1,"100",IF(F7=2,"010","001"))</f>
        <v>100</v>
      </c>
    </row>
    <row r="8" spans="1:8" ht="12.75">
      <c r="A8" s="66"/>
      <c r="F8" s="70"/>
      <c r="G8" s="70"/>
      <c r="H8" s="70"/>
    </row>
    <row r="9" spans="1:8" ht="12.75">
      <c r="A9" s="65" t="str">
        <f>'DM'!A5</f>
        <v>Nezetközi autóleadás felára</v>
      </c>
      <c r="C9" s="104"/>
      <c r="D9" s="104"/>
      <c r="E9" s="104"/>
      <c r="F9" s="70"/>
      <c r="G9" s="70"/>
      <c r="H9" s="70"/>
    </row>
    <row r="10" spans="1:8" ht="12.75">
      <c r="A10" s="66"/>
      <c r="C10" s="104"/>
      <c r="D10" s="104"/>
      <c r="E10" s="104"/>
      <c r="F10" s="70">
        <v>1</v>
      </c>
      <c r="G10" s="70"/>
      <c r="H10" s="70" t="str">
        <f>IF(F10=1,"100",IF(F10=2,"010","001"))</f>
        <v>100</v>
      </c>
    </row>
    <row r="11" spans="1:8" ht="12.75">
      <c r="A11" s="66"/>
      <c r="F11" s="70"/>
      <c r="G11" s="70"/>
      <c r="H11" s="70"/>
    </row>
    <row r="12" spans="1:8" ht="12.75">
      <c r="A12" s="65" t="str">
        <f>'DM'!A8</f>
        <v>Milyen korú autót szeretne?</v>
      </c>
      <c r="C12" s="104"/>
      <c r="D12" s="104"/>
      <c r="E12" s="104"/>
      <c r="F12" s="70"/>
      <c r="G12" s="70"/>
      <c r="H12" s="70"/>
    </row>
    <row r="13" spans="1:8" ht="12.75">
      <c r="A13" s="66"/>
      <c r="C13" s="104"/>
      <c r="D13" s="104"/>
      <c r="E13" s="104"/>
      <c r="F13" s="70">
        <v>2</v>
      </c>
      <c r="G13" s="70"/>
      <c r="H13" s="70" t="str">
        <f>IF(F13=1,"10","01")</f>
        <v>01</v>
      </c>
    </row>
    <row r="14" spans="6:8" ht="12.75">
      <c r="F14" s="70"/>
      <c r="G14" s="70"/>
      <c r="H14" s="70"/>
    </row>
    <row r="15" spans="6:8" ht="12.75">
      <c r="F15" s="70"/>
      <c r="G15" s="70"/>
      <c r="H15" s="70" t="str">
        <f>H7&amp;H10&amp;H13</f>
        <v>10010001</v>
      </c>
    </row>
    <row r="16" spans="6:8" ht="12.75">
      <c r="F16" s="69"/>
      <c r="G16" s="69"/>
      <c r="H16" s="69"/>
    </row>
    <row r="17" spans="1:8" ht="12.75">
      <c r="A17" s="102" t="s">
        <v>21</v>
      </c>
      <c r="B17" s="102"/>
      <c r="C17" s="105" t="str">
        <f>HLOOKUP(H15,'DM'!C10:T12,3,0)</f>
        <v>A Europcar nyújtja a legjobb ajánlatot</v>
      </c>
      <c r="D17" s="105"/>
      <c r="E17" s="105"/>
      <c r="F17" s="69"/>
      <c r="G17" s="69"/>
      <c r="H17" s="69"/>
    </row>
    <row r="18" spans="1:5" ht="12.75">
      <c r="A18" s="102"/>
      <c r="B18" s="102"/>
      <c r="C18" s="105"/>
      <c r="D18" s="105"/>
      <c r="E18" s="105"/>
    </row>
    <row r="19" spans="1:5" ht="12.75">
      <c r="A19" s="102"/>
      <c r="B19" s="102"/>
      <c r="C19" s="105"/>
      <c r="D19" s="105"/>
      <c r="E19" s="105"/>
    </row>
    <row r="20" spans="3:5" ht="12.75">
      <c r="C20" s="103"/>
      <c r="D20" s="103"/>
      <c r="E20" s="103"/>
    </row>
    <row r="21" spans="3:5" ht="12.75">
      <c r="C21" s="103"/>
      <c r="D21" s="103"/>
      <c r="E21" s="103"/>
    </row>
  </sheetData>
  <mergeCells count="6">
    <mergeCell ref="A17:B19"/>
    <mergeCell ref="B2:H4"/>
    <mergeCell ref="C6:E7"/>
    <mergeCell ref="C9:E10"/>
    <mergeCell ref="C12:E13"/>
    <mergeCell ref="C17:E21"/>
  </mergeCells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2006-01-24T11:54:21Z</cp:lastPrinted>
  <dcterms:created xsi:type="dcterms:W3CDTF">2005-01-23T23:47:46Z</dcterms:created>
  <dcterms:modified xsi:type="dcterms:W3CDTF">2006-01-25T14:24:32Z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