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coco" sheetId="1" r:id="rId1"/>
    <sheet name="data" sheetId="2" r:id="rId2"/>
  </sheets>
  <definedNames>
    <definedName name="solver_adj" localSheetId="0" hidden="1">'coco'!$B$28:$G$35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'coco'!$B$28:$G$35</definedName>
    <definedName name="solver_lhs10" localSheetId="0" hidden="1">'coco'!$C$30</definedName>
    <definedName name="solver_lhs11" localSheetId="0" hidden="1">'coco'!$C$31</definedName>
    <definedName name="solver_lhs12" localSheetId="0" hidden="1">'coco'!$C$32</definedName>
    <definedName name="solver_lhs13" localSheetId="0" hidden="1">'coco'!$C$33</definedName>
    <definedName name="solver_lhs14" localSheetId="0" hidden="1">'coco'!$C$34</definedName>
    <definedName name="solver_lhs15" localSheetId="0" hidden="1">'coco'!$C$35</definedName>
    <definedName name="solver_lhs16" localSheetId="0" hidden="1">'coco'!$D$29</definedName>
    <definedName name="solver_lhs17" localSheetId="0" hidden="1">'coco'!$D$30</definedName>
    <definedName name="solver_lhs18" localSheetId="0" hidden="1">'coco'!$D$31</definedName>
    <definedName name="solver_lhs19" localSheetId="0" hidden="1">'coco'!$D$32</definedName>
    <definedName name="solver_lhs2" localSheetId="0" hidden="1">'coco'!$B$29</definedName>
    <definedName name="solver_lhs20" localSheetId="0" hidden="1">'coco'!$D$33</definedName>
    <definedName name="solver_lhs21" localSheetId="0" hidden="1">'coco'!$D$34</definedName>
    <definedName name="solver_lhs22" localSheetId="0" hidden="1">'coco'!$D$35</definedName>
    <definedName name="solver_lhs23" localSheetId="0" hidden="1">'coco'!$E$29</definedName>
    <definedName name="solver_lhs24" localSheetId="0" hidden="1">'coco'!$E$30</definedName>
    <definedName name="solver_lhs25" localSheetId="0" hidden="1">'coco'!$E$31</definedName>
    <definedName name="solver_lhs26" localSheetId="0" hidden="1">'coco'!$E$32</definedName>
    <definedName name="solver_lhs27" localSheetId="0" hidden="1">'coco'!$E$33</definedName>
    <definedName name="solver_lhs28" localSheetId="0" hidden="1">'coco'!$E$34</definedName>
    <definedName name="solver_lhs29" localSheetId="0" hidden="1">'coco'!$E$35</definedName>
    <definedName name="solver_lhs3" localSheetId="0" hidden="1">'coco'!$B$30</definedName>
    <definedName name="solver_lhs30" localSheetId="0" hidden="1">'coco'!$F$29</definedName>
    <definedName name="solver_lhs31" localSheetId="0" hidden="1">'coco'!$F$30</definedName>
    <definedName name="solver_lhs32" localSheetId="0" hidden="1">'coco'!$F$31</definedName>
    <definedName name="solver_lhs33" localSheetId="0" hidden="1">'coco'!$F$32</definedName>
    <definedName name="solver_lhs34" localSheetId="0" hidden="1">'coco'!$F$33</definedName>
    <definedName name="solver_lhs35" localSheetId="0" hidden="1">'coco'!$F$34</definedName>
    <definedName name="solver_lhs36" localSheetId="0" hidden="1">'coco'!$F$35</definedName>
    <definedName name="solver_lhs37" localSheetId="0" hidden="1">'coco'!$G$29</definedName>
    <definedName name="solver_lhs38" localSheetId="0" hidden="1">'coco'!$G$30</definedName>
    <definedName name="solver_lhs39" localSheetId="0" hidden="1">'coco'!$G$31</definedName>
    <definedName name="solver_lhs4" localSheetId="0" hidden="1">'coco'!$B$31</definedName>
    <definedName name="solver_lhs40" localSheetId="0" hidden="1">'coco'!$G$32</definedName>
    <definedName name="solver_lhs41" localSheetId="0" hidden="1">'coco'!$G$33</definedName>
    <definedName name="solver_lhs42" localSheetId="0" hidden="1">'coco'!$G$34</definedName>
    <definedName name="solver_lhs43" localSheetId="0" hidden="1">'coco'!$G$35</definedName>
    <definedName name="solver_lhs5" localSheetId="0" hidden="1">'coco'!$B$32</definedName>
    <definedName name="solver_lhs6" localSheetId="0" hidden="1">'coco'!$B$33</definedName>
    <definedName name="solver_lhs7" localSheetId="0" hidden="1">'coco'!$B$34</definedName>
    <definedName name="solver_lhs8" localSheetId="0" hidden="1">'coco'!$B$35</definedName>
    <definedName name="solver_lhs9" localSheetId="0" hidden="1">'coco'!$C$29</definedName>
    <definedName name="solver_lin" localSheetId="0" hidden="1">2</definedName>
    <definedName name="solver_neg" localSheetId="0" hidden="1">2</definedName>
    <definedName name="solver_num" localSheetId="0" hidden="1">43</definedName>
    <definedName name="solver_nwt" localSheetId="0" hidden="1">1</definedName>
    <definedName name="solver_opt" localSheetId="0" hidden="1">'coco'!$J$48</definedName>
    <definedName name="solver_pre" localSheetId="0" hidden="1">0.000001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18" localSheetId="0" hidden="1">1</definedName>
    <definedName name="solver_rel19" localSheetId="0" hidden="1">1</definedName>
    <definedName name="solver_rel2" localSheetId="0" hidden="1">1</definedName>
    <definedName name="solver_rel20" localSheetId="0" hidden="1">1</definedName>
    <definedName name="solver_rel21" localSheetId="0" hidden="1">1</definedName>
    <definedName name="solver_rel22" localSheetId="0" hidden="1">1</definedName>
    <definedName name="solver_rel23" localSheetId="0" hidden="1">1</definedName>
    <definedName name="solver_rel24" localSheetId="0" hidden="1">1</definedName>
    <definedName name="solver_rel25" localSheetId="0" hidden="1">1</definedName>
    <definedName name="solver_rel26" localSheetId="0" hidden="1">1</definedName>
    <definedName name="solver_rel27" localSheetId="0" hidden="1">1</definedName>
    <definedName name="solver_rel28" localSheetId="0" hidden="1">1</definedName>
    <definedName name="solver_rel29" localSheetId="0" hidden="1">1</definedName>
    <definedName name="solver_rel3" localSheetId="0" hidden="1">1</definedName>
    <definedName name="solver_rel30" localSheetId="0" hidden="1">1</definedName>
    <definedName name="solver_rel31" localSheetId="0" hidden="1">1</definedName>
    <definedName name="solver_rel32" localSheetId="0" hidden="1">1</definedName>
    <definedName name="solver_rel33" localSheetId="0" hidden="1">1</definedName>
    <definedName name="solver_rel34" localSheetId="0" hidden="1">1</definedName>
    <definedName name="solver_rel35" localSheetId="0" hidden="1">1</definedName>
    <definedName name="solver_rel36" localSheetId="0" hidden="1">1</definedName>
    <definedName name="solver_rel37" localSheetId="0" hidden="1">1</definedName>
    <definedName name="solver_rel38" localSheetId="0" hidden="1">1</definedName>
    <definedName name="solver_rel39" localSheetId="0" hidden="1">1</definedName>
    <definedName name="solver_rel4" localSheetId="0" hidden="1">1</definedName>
    <definedName name="solver_rel40" localSheetId="0" hidden="1">1</definedName>
    <definedName name="solver_rel41" localSheetId="0" hidden="1">1</definedName>
    <definedName name="solver_rel42" localSheetId="0" hidden="1">1</definedName>
    <definedName name="solver_rel43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0</definedName>
    <definedName name="solver_rhs10" localSheetId="0" hidden="1">'coco'!$C$29</definedName>
    <definedName name="solver_rhs11" localSheetId="0" hidden="1">'coco'!$C$30</definedName>
    <definedName name="solver_rhs12" localSheetId="0" hidden="1">'coco'!$C$31</definedName>
    <definedName name="solver_rhs13" localSheetId="0" hidden="1">'coco'!$C$32</definedName>
    <definedName name="solver_rhs14" localSheetId="0" hidden="1">'coco'!$C$33</definedName>
    <definedName name="solver_rhs15" localSheetId="0" hidden="1">'coco'!$C$34</definedName>
    <definedName name="solver_rhs16" localSheetId="0" hidden="1">'coco'!$D$28</definedName>
    <definedName name="solver_rhs17" localSheetId="0" hidden="1">'coco'!$D$29</definedName>
    <definedName name="solver_rhs18" localSheetId="0" hidden="1">'coco'!$D$30</definedName>
    <definedName name="solver_rhs19" localSheetId="0" hidden="1">'coco'!$D$31</definedName>
    <definedName name="solver_rhs2" localSheetId="0" hidden="1">'coco'!$B$28</definedName>
    <definedName name="solver_rhs20" localSheetId="0" hidden="1">'coco'!$D$32</definedName>
    <definedName name="solver_rhs21" localSheetId="0" hidden="1">'coco'!$D$33</definedName>
    <definedName name="solver_rhs22" localSheetId="0" hidden="1">'coco'!$D$34</definedName>
    <definedName name="solver_rhs23" localSheetId="0" hidden="1">'coco'!$E$28</definedName>
    <definedName name="solver_rhs24" localSheetId="0" hidden="1">'coco'!$E$29</definedName>
    <definedName name="solver_rhs25" localSheetId="0" hidden="1">'coco'!$E$30</definedName>
    <definedName name="solver_rhs26" localSheetId="0" hidden="1">'coco'!$E$31</definedName>
    <definedName name="solver_rhs27" localSheetId="0" hidden="1">'coco'!$E$32</definedName>
    <definedName name="solver_rhs28" localSheetId="0" hidden="1">'coco'!$E$33</definedName>
    <definedName name="solver_rhs29" localSheetId="0" hidden="1">'coco'!$E$34</definedName>
    <definedName name="solver_rhs3" localSheetId="0" hidden="1">'coco'!$B$29</definedName>
    <definedName name="solver_rhs30" localSheetId="0" hidden="1">'coco'!$F$28</definedName>
    <definedName name="solver_rhs31" localSheetId="0" hidden="1">'coco'!$F$29</definedName>
    <definedName name="solver_rhs32" localSheetId="0" hidden="1">'coco'!$F$30</definedName>
    <definedName name="solver_rhs33" localSheetId="0" hidden="1">'coco'!$F$31</definedName>
    <definedName name="solver_rhs34" localSheetId="0" hidden="1">'coco'!$F$32</definedName>
    <definedName name="solver_rhs35" localSheetId="0" hidden="1">'coco'!$F$33</definedName>
    <definedName name="solver_rhs36" localSheetId="0" hidden="1">'coco'!$F$34</definedName>
    <definedName name="solver_rhs37" localSheetId="0" hidden="1">'coco'!$G$28</definedName>
    <definedName name="solver_rhs38" localSheetId="0" hidden="1">'coco'!$G$29</definedName>
    <definedName name="solver_rhs39" localSheetId="0" hidden="1">'coco'!$G$30</definedName>
    <definedName name="solver_rhs4" localSheetId="0" hidden="1">'coco'!$B$30</definedName>
    <definedName name="solver_rhs40" localSheetId="0" hidden="1">'coco'!$G$31</definedName>
    <definedName name="solver_rhs41" localSheetId="0" hidden="1">'coco'!$G$32</definedName>
    <definedName name="solver_rhs42" localSheetId="0" hidden="1">'coco'!$G$33</definedName>
    <definedName name="solver_rhs43" localSheetId="0" hidden="1">'coco'!$G$34</definedName>
    <definedName name="solver_rhs5" localSheetId="0" hidden="1">'coco'!$B$31</definedName>
    <definedName name="solver_rhs6" localSheetId="0" hidden="1">'coco'!$B$32</definedName>
    <definedName name="solver_rhs7" localSheetId="0" hidden="1">'coco'!$B$33</definedName>
    <definedName name="solver_rhs8" localSheetId="0" hidden="1">'coco'!$B$34</definedName>
    <definedName name="solver_rhs9" localSheetId="0" hidden="1">'coco'!$C$28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<sst xmlns="http://schemas.openxmlformats.org/spreadsheetml/2006/main" count="81" uniqueCount="39">
  <si>
    <t>Nyugat-Dunántúl</t>
  </si>
  <si>
    <t>Dél-Dunántúl</t>
  </si>
  <si>
    <t>Észak-Magyarország</t>
  </si>
  <si>
    <t>Észak-Alföld</t>
  </si>
  <si>
    <t>Dél-Alföld</t>
  </si>
  <si>
    <t>Ország összesen:</t>
  </si>
  <si>
    <t>Közép-Magyarország</t>
  </si>
  <si>
    <t>Közép-Dunántúl</t>
  </si>
  <si>
    <t>Szálloda</t>
  </si>
  <si>
    <t>Panzió</t>
  </si>
  <si>
    <t>Turistaszállás</t>
  </si>
  <si>
    <t>Ifjúsági szálló</t>
  </si>
  <si>
    <t>Üdülőház</t>
  </si>
  <si>
    <t>Kemping</t>
  </si>
  <si>
    <t>Szállodában</t>
  </si>
  <si>
    <t>Panzióban</t>
  </si>
  <si>
    <t>Üdülőházba és kempingben</t>
  </si>
  <si>
    <t>Turista- és ifjúsági szállóban</t>
  </si>
  <si>
    <t>összesen</t>
  </si>
  <si>
    <t>ebből külföldi:</t>
  </si>
  <si>
    <t>Alapadatok</t>
  </si>
  <si>
    <t>A régiókban eltöltött összes vendég éjszaka 1 évben (1000 Fő)</t>
  </si>
  <si>
    <t>Régió</t>
  </si>
  <si>
    <t>Rangsorszámok</t>
  </si>
  <si>
    <t>Lépcsők</t>
  </si>
  <si>
    <t>Coco</t>
  </si>
  <si>
    <t>Mennyinek kellene lennie</t>
  </si>
  <si>
    <t>Különbség</t>
  </si>
  <si>
    <t>Ítélet</t>
  </si>
  <si>
    <t>Hibaösszeg</t>
  </si>
  <si>
    <t>Átlag:</t>
  </si>
  <si>
    <t>Helyezés:</t>
  </si>
  <si>
    <t>Érzékenység:</t>
  </si>
  <si>
    <t>Régiónkénti megoszlás százalékban</t>
  </si>
  <si>
    <t>Öszzesen</t>
  </si>
  <si>
    <t>%</t>
  </si>
  <si>
    <t>1 férőhelyre jutó vendégéjszakák száma évente</t>
  </si>
  <si>
    <t>vendégéjszaka/férőhely</t>
  </si>
  <si>
    <t>kiegyenlitett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</si>
</sst>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E+00"/>
    <numFmt numFmtId="178" formatCode="0E+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3" borderId="1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15" applyFill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184" fontId="0" fillId="0" borderId="0" xfId="21" applyNumberFormat="1" applyAlignment="1">
      <alignment/>
    </xf>
    <xf numFmtId="184" fontId="0" fillId="2" borderId="0" xfId="0" applyNumberFormat="1" applyFill="1" applyAlignment="1">
      <alignment/>
    </xf>
    <xf numFmtId="176" fontId="0" fillId="3" borderId="7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184" fontId="0" fillId="4" borderId="8" xfId="0" applyNumberFormat="1" applyFill="1" applyBorder="1" applyAlignment="1">
      <alignment/>
    </xf>
    <xf numFmtId="184" fontId="0" fillId="4" borderId="9" xfId="0" applyNumberFormat="1" applyFill="1" applyBorder="1" applyAlignment="1">
      <alignment/>
    </xf>
    <xf numFmtId="184" fontId="0" fillId="4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  <col min="2" max="7" width="13.7109375" style="0" bestFit="1" customWidth="1"/>
    <col min="8" max="8" width="12.140625" style="0" customWidth="1"/>
    <col min="9" max="9" width="22.28125" style="0" bestFit="1" customWidth="1"/>
    <col min="10" max="10" width="9.7109375" style="0" bestFit="1" customWidth="1"/>
    <col min="11" max="11" width="11.00390625" style="0" bestFit="1" customWidth="1"/>
    <col min="12" max="12" width="9.00390625" style="0" bestFit="1" customWidth="1"/>
    <col min="13" max="13" width="7.28125" style="0" bestFit="1" customWidth="1"/>
    <col min="14" max="14" width="9.00390625" style="0" bestFit="1" customWidth="1"/>
    <col min="15" max="15" width="7.28125" style="0" bestFit="1" customWidth="1"/>
    <col min="16" max="16" width="9.00390625" style="0" bestFit="1" customWidth="1"/>
    <col min="17" max="17" width="7.28125" style="0" bestFit="1" customWidth="1"/>
  </cols>
  <sheetData>
    <row r="1" spans="1:7" ht="12.75">
      <c r="A1" s="5" t="s">
        <v>20</v>
      </c>
      <c r="B1" s="5" t="s">
        <v>35</v>
      </c>
      <c r="C1" s="5" t="s">
        <v>35</v>
      </c>
      <c r="D1" s="5" t="s">
        <v>35</v>
      </c>
      <c r="E1" s="5" t="s">
        <v>35</v>
      </c>
      <c r="F1" s="5" t="s">
        <v>35</v>
      </c>
      <c r="G1" s="5" t="s">
        <v>35</v>
      </c>
    </row>
    <row r="2" spans="1:17" ht="63.75">
      <c r="A2" s="1" t="s">
        <v>22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2" t="s">
        <v>36</v>
      </c>
      <c r="I2" s="1"/>
      <c r="J2" s="31" t="s">
        <v>14</v>
      </c>
      <c r="K2" s="31"/>
      <c r="L2" s="31" t="s">
        <v>15</v>
      </c>
      <c r="M2" s="31"/>
      <c r="N2" s="32" t="s">
        <v>17</v>
      </c>
      <c r="O2" s="32"/>
      <c r="P2" s="32" t="s">
        <v>16</v>
      </c>
      <c r="Q2" s="32"/>
    </row>
    <row r="3" spans="1:17" ht="25.5">
      <c r="A3" s="3" t="s">
        <v>6</v>
      </c>
      <c r="B3" s="26">
        <f>data!B13</f>
        <v>0.6349335935166563</v>
      </c>
      <c r="C3" s="26">
        <f>data!C13</f>
        <v>0.09259074888990661</v>
      </c>
      <c r="D3" s="26">
        <f>data!D13</f>
        <v>0.07385356723283089</v>
      </c>
      <c r="E3" s="26">
        <f>data!E13</f>
        <v>0.061707253937595824</v>
      </c>
      <c r="F3" s="26">
        <f>data!F13</f>
        <v>0.023615618964178332</v>
      </c>
      <c r="G3" s="26">
        <f>data!G13</f>
        <v>0.11329921745883197</v>
      </c>
      <c r="H3" s="27">
        <f>data!K2</f>
        <v>42.928257103602085</v>
      </c>
      <c r="J3" s="1" t="s">
        <v>18</v>
      </c>
      <c r="K3" s="2" t="s">
        <v>19</v>
      </c>
      <c r="L3" s="1" t="s">
        <v>18</v>
      </c>
      <c r="M3" s="2" t="s">
        <v>19</v>
      </c>
      <c r="N3" s="1" t="s">
        <v>18</v>
      </c>
      <c r="O3" s="2" t="s">
        <v>19</v>
      </c>
      <c r="P3" s="1" t="s">
        <v>18</v>
      </c>
      <c r="Q3" s="2" t="s">
        <v>19</v>
      </c>
    </row>
    <row r="4" spans="1:17" ht="12.75">
      <c r="A4" s="3" t="s">
        <v>7</v>
      </c>
      <c r="B4" s="26">
        <f>data!B14</f>
        <v>0.21497588776852258</v>
      </c>
      <c r="C4" s="26">
        <f>data!C14</f>
        <v>0.06940815431828146</v>
      </c>
      <c r="D4" s="26">
        <f>data!D14</f>
        <v>0.06947829899167032</v>
      </c>
      <c r="E4" s="26">
        <f>data!E14</f>
        <v>0.08331433581762385</v>
      </c>
      <c r="F4" s="26">
        <f>data!F14</f>
        <v>0.08087680841736081</v>
      </c>
      <c r="G4" s="26">
        <f>data!G14</f>
        <v>0.481946514686541</v>
      </c>
      <c r="H4" s="27">
        <f>data!K3</f>
        <v>11.538798772468216</v>
      </c>
      <c r="J4" s="4">
        <v>1872.2</v>
      </c>
      <c r="K4" s="4">
        <v>1529.3</v>
      </c>
      <c r="L4" s="4">
        <v>152.9</v>
      </c>
      <c r="M4" s="4">
        <v>67.6</v>
      </c>
      <c r="N4" s="4">
        <v>102.4</v>
      </c>
      <c r="O4" s="4">
        <v>37.2</v>
      </c>
      <c r="P4" s="4">
        <v>28.4</v>
      </c>
      <c r="Q4" s="4">
        <v>15.6</v>
      </c>
    </row>
    <row r="5" spans="1:17" ht="12.75">
      <c r="A5" s="3" t="s">
        <v>0</v>
      </c>
      <c r="B5" s="26">
        <f>data!B15</f>
        <v>0.35995587874826374</v>
      </c>
      <c r="C5" s="26">
        <f>data!C15</f>
        <v>0.14008497426260316</v>
      </c>
      <c r="D5" s="26">
        <f>data!D15</f>
        <v>0.12480594819838223</v>
      </c>
      <c r="E5" s="26">
        <f>data!E15</f>
        <v>0.010703488847128033</v>
      </c>
      <c r="F5" s="26">
        <f>data!F15</f>
        <v>0.050800719012991255</v>
      </c>
      <c r="G5" s="26">
        <f>data!G15</f>
        <v>0.3136489909306316</v>
      </c>
      <c r="H5" s="27">
        <f>data!K4</f>
        <v>19.613530517199116</v>
      </c>
      <c r="J5" s="4">
        <v>323.6</v>
      </c>
      <c r="K5" s="4">
        <v>148.8</v>
      </c>
      <c r="L5" s="4">
        <v>64.6</v>
      </c>
      <c r="M5" s="4">
        <v>18.2</v>
      </c>
      <c r="N5" s="4">
        <v>109.4</v>
      </c>
      <c r="O5" s="4">
        <v>13.5</v>
      </c>
      <c r="P5" s="4">
        <v>160.4</v>
      </c>
      <c r="Q5" s="4">
        <v>100.3</v>
      </c>
    </row>
    <row r="6" spans="1:17" ht="12.75">
      <c r="A6" s="3" t="s">
        <v>1</v>
      </c>
      <c r="B6" s="26">
        <f>data!B16</f>
        <v>0.3101044745451959</v>
      </c>
      <c r="C6" s="26">
        <f>data!C16</f>
        <v>0.10637120864878534</v>
      </c>
      <c r="D6" s="26">
        <f>data!D16</f>
        <v>0.0487284452101345</v>
      </c>
      <c r="E6" s="26">
        <f>data!E16</f>
        <v>0.10077605146280169</v>
      </c>
      <c r="F6" s="26">
        <f>data!F16</f>
        <v>0.06298503216425105</v>
      </c>
      <c r="G6" s="26">
        <f>data!G16</f>
        <v>0.3710347879688315</v>
      </c>
      <c r="H6" s="27">
        <f>data!K5</f>
        <v>11.422655644944602</v>
      </c>
      <c r="J6" s="4">
        <v>612.4</v>
      </c>
      <c r="K6" s="4">
        <v>285.6</v>
      </c>
      <c r="L6" s="4">
        <v>152.6</v>
      </c>
      <c r="M6" s="4">
        <v>54.3</v>
      </c>
      <c r="N6" s="4">
        <v>88.9</v>
      </c>
      <c r="O6" s="4">
        <v>4</v>
      </c>
      <c r="P6" s="4">
        <v>106.3</v>
      </c>
      <c r="Q6" s="4">
        <v>74.1</v>
      </c>
    </row>
    <row r="7" spans="1:17" ht="12.75">
      <c r="A7" s="3" t="s">
        <v>2</v>
      </c>
      <c r="B7" s="26">
        <f>data!B17</f>
        <v>0.1807791275207947</v>
      </c>
      <c r="C7" s="26">
        <f>data!C17</f>
        <v>0.2605768655376698</v>
      </c>
      <c r="D7" s="26">
        <f>data!D17</f>
        <v>0.17488480641493626</v>
      </c>
      <c r="E7" s="26">
        <f>data!E17</f>
        <v>0.048471066961881394</v>
      </c>
      <c r="F7" s="26">
        <f>data!F17</f>
        <v>0.09098797199449464</v>
      </c>
      <c r="G7" s="26">
        <f>data!G17</f>
        <v>0.24430016157022322</v>
      </c>
      <c r="H7" s="27">
        <f>data!K6</f>
        <v>18.1377535754892</v>
      </c>
      <c r="J7" s="4">
        <v>410.8</v>
      </c>
      <c r="K7" s="4">
        <v>198.2</v>
      </c>
      <c r="L7" s="4">
        <v>91.3</v>
      </c>
      <c r="M7" s="4">
        <v>27.9</v>
      </c>
      <c r="N7" s="4">
        <v>84.8</v>
      </c>
      <c r="O7" s="4">
        <v>6.9</v>
      </c>
      <c r="P7" s="4">
        <v>135.8</v>
      </c>
      <c r="Q7" s="4">
        <v>57.3</v>
      </c>
    </row>
    <row r="8" spans="1:17" ht="12.75">
      <c r="A8" s="3" t="s">
        <v>3</v>
      </c>
      <c r="B8" s="26">
        <f>data!B18</f>
        <v>0.2012123253072908</v>
      </c>
      <c r="C8" s="26">
        <f>data!C18</f>
        <v>0.21911657405848348</v>
      </c>
      <c r="D8" s="26">
        <f>data!D18</f>
        <v>0.07790312622776001</v>
      </c>
      <c r="E8" s="26">
        <f>data!E18</f>
        <v>0.031374529943312565</v>
      </c>
      <c r="F8" s="26">
        <f>data!F18</f>
        <v>0.08503115002525678</v>
      </c>
      <c r="G8" s="26">
        <f>data!G18</f>
        <v>0.3853622944378964</v>
      </c>
      <c r="H8" s="27">
        <f>data!K7</f>
        <v>12.5919066060504</v>
      </c>
      <c r="J8" s="4">
        <v>277.1</v>
      </c>
      <c r="K8" s="4">
        <v>62.6</v>
      </c>
      <c r="L8" s="4">
        <v>145</v>
      </c>
      <c r="M8" s="4">
        <v>15.6</v>
      </c>
      <c r="N8" s="4">
        <v>102.1</v>
      </c>
      <c r="O8" s="4">
        <v>9</v>
      </c>
      <c r="P8" s="4">
        <v>82</v>
      </c>
      <c r="Q8" s="4">
        <v>17.7</v>
      </c>
    </row>
    <row r="9" spans="1:17" ht="12.75">
      <c r="A9" s="3" t="s">
        <v>4</v>
      </c>
      <c r="B9" s="26">
        <f>data!B19</f>
        <v>0.24823252160251374</v>
      </c>
      <c r="C9" s="26">
        <f>data!C19</f>
        <v>0.17596229379418696</v>
      </c>
      <c r="D9" s="26">
        <f>data!D19</f>
        <v>0.1494191094389548</v>
      </c>
      <c r="E9" s="26">
        <f>data!E19</f>
        <v>0.0006615123826849133</v>
      </c>
      <c r="F9" s="26">
        <f>data!F19</f>
        <v>0.06759829660561459</v>
      </c>
      <c r="G9" s="26">
        <f>data!G19</f>
        <v>0.358126266176045</v>
      </c>
      <c r="H9" s="27">
        <f>data!K8</f>
        <v>16.083019804026957</v>
      </c>
      <c r="J9" s="4">
        <v>236.6</v>
      </c>
      <c r="K9" s="4">
        <v>79.4</v>
      </c>
      <c r="L9" s="4">
        <v>96.3</v>
      </c>
      <c r="M9" s="4">
        <v>18.7</v>
      </c>
      <c r="N9" s="4">
        <v>36.9</v>
      </c>
      <c r="O9" s="4">
        <v>5.5</v>
      </c>
      <c r="P9" s="4">
        <v>78.9</v>
      </c>
      <c r="Q9" s="4">
        <v>30.5</v>
      </c>
    </row>
    <row r="10" spans="1:17" ht="12.75">
      <c r="A10" t="s">
        <v>5</v>
      </c>
      <c r="B10" s="26">
        <f>data!B20</f>
        <v>0.32171249128596735</v>
      </c>
      <c r="C10" s="26">
        <f>data!C20</f>
        <v>0.1374067038891767</v>
      </c>
      <c r="D10" s="26">
        <f>data!D20</f>
        <v>0.09305307725269735</v>
      </c>
      <c r="E10" s="26">
        <f>data!E20</f>
        <v>0.0559744686838453</v>
      </c>
      <c r="F10" s="26">
        <f>data!F20</f>
        <v>0.06387945534897702</v>
      </c>
      <c r="G10" s="26">
        <f>data!G20</f>
        <v>0.32797380353933625</v>
      </c>
      <c r="H10" s="27">
        <f>data!K9</f>
        <v>18.997870258447016</v>
      </c>
      <c r="J10" s="4">
        <v>215.1</v>
      </c>
      <c r="K10" s="4">
        <v>78.3</v>
      </c>
      <c r="L10" s="4">
        <v>88.4</v>
      </c>
      <c r="M10" s="4">
        <v>19.2</v>
      </c>
      <c r="N10" s="4">
        <v>31.8</v>
      </c>
      <c r="O10" s="4">
        <v>1.3</v>
      </c>
      <c r="P10" s="4">
        <v>53.7</v>
      </c>
      <c r="Q10" s="4">
        <v>15.7</v>
      </c>
    </row>
    <row r="11" spans="2:17" ht="12.75">
      <c r="B11" s="7"/>
      <c r="C11" s="7"/>
      <c r="D11" s="7"/>
      <c r="E11" s="7"/>
      <c r="F11" s="7"/>
      <c r="G11" s="7"/>
      <c r="H11" s="7"/>
      <c r="J11" s="4">
        <v>3947.9</v>
      </c>
      <c r="K11" s="4">
        <v>2382.2</v>
      </c>
      <c r="L11" s="4">
        <v>791.1</v>
      </c>
      <c r="M11" s="4">
        <v>221.6</v>
      </c>
      <c r="N11" s="4">
        <v>556.4</v>
      </c>
      <c r="O11" s="4">
        <v>77.4</v>
      </c>
      <c r="P11" s="4">
        <v>645.5</v>
      </c>
      <c r="Q11" s="4">
        <v>311.3</v>
      </c>
    </row>
    <row r="13" ht="12.75">
      <c r="A13" s="6" t="s">
        <v>23</v>
      </c>
    </row>
    <row r="15" spans="1:8" ht="12.75">
      <c r="A15" s="1" t="str">
        <f>A2</f>
        <v>Régió</v>
      </c>
      <c r="B15" s="1" t="s">
        <v>8</v>
      </c>
      <c r="C15" s="1" t="s">
        <v>9</v>
      </c>
      <c r="D15" s="1" t="s">
        <v>10</v>
      </c>
      <c r="E15" s="1" t="s">
        <v>11</v>
      </c>
      <c r="F15" s="1" t="s">
        <v>12</v>
      </c>
      <c r="G15" s="1" t="s">
        <v>13</v>
      </c>
      <c r="H15" s="2"/>
    </row>
    <row r="16" spans="1:7" ht="12.75">
      <c r="A16" s="1" t="str">
        <f aca="true" t="shared" si="0" ref="A16:A23">A3</f>
        <v>Közép-Magyarország</v>
      </c>
      <c r="B16" s="15">
        <f aca="true" t="shared" si="1" ref="B16:G16">RANK(B3,B$3:B$10,0)</f>
        <v>1</v>
      </c>
      <c r="C16" s="15">
        <f t="shared" si="1"/>
        <v>7</v>
      </c>
      <c r="D16" s="15">
        <f t="shared" si="1"/>
        <v>6</v>
      </c>
      <c r="E16" s="15">
        <f t="shared" si="1"/>
        <v>3</v>
      </c>
      <c r="F16" s="15">
        <f t="shared" si="1"/>
        <v>8</v>
      </c>
      <c r="G16" s="15">
        <f t="shared" si="1"/>
        <v>8</v>
      </c>
    </row>
    <row r="17" spans="1:7" ht="12.75">
      <c r="A17" s="1" t="str">
        <f t="shared" si="0"/>
        <v>Közép-Dunántúl</v>
      </c>
      <c r="B17" s="15">
        <f aca="true" t="shared" si="2" ref="B17:G23">RANK(B4,B$3:B$10,0)</f>
        <v>6</v>
      </c>
      <c r="C17" s="15">
        <f t="shared" si="2"/>
        <v>8</v>
      </c>
      <c r="D17" s="15">
        <f t="shared" si="2"/>
        <v>7</v>
      </c>
      <c r="E17" s="15">
        <f t="shared" si="2"/>
        <v>2</v>
      </c>
      <c r="F17" s="15">
        <f t="shared" si="2"/>
        <v>3</v>
      </c>
      <c r="G17" s="15">
        <f t="shared" si="2"/>
        <v>1</v>
      </c>
    </row>
    <row r="18" spans="1:7" ht="12.75">
      <c r="A18" s="1" t="str">
        <f t="shared" si="0"/>
        <v>Nyugat-Dunántúl</v>
      </c>
      <c r="B18" s="15">
        <f t="shared" si="2"/>
        <v>2</v>
      </c>
      <c r="C18" s="15">
        <f t="shared" si="2"/>
        <v>4</v>
      </c>
      <c r="D18" s="15">
        <f t="shared" si="2"/>
        <v>3</v>
      </c>
      <c r="E18" s="15">
        <f t="shared" si="2"/>
        <v>7</v>
      </c>
      <c r="F18" s="15">
        <f t="shared" si="2"/>
        <v>7</v>
      </c>
      <c r="G18" s="15">
        <f t="shared" si="2"/>
        <v>6</v>
      </c>
    </row>
    <row r="19" spans="1:7" ht="12.75">
      <c r="A19" s="1" t="str">
        <f t="shared" si="0"/>
        <v>Dél-Dunántúl</v>
      </c>
      <c r="B19" s="15">
        <f t="shared" si="2"/>
        <v>4</v>
      </c>
      <c r="C19" s="15">
        <f t="shared" si="2"/>
        <v>6</v>
      </c>
      <c r="D19" s="15">
        <f t="shared" si="2"/>
        <v>8</v>
      </c>
      <c r="E19" s="15">
        <f t="shared" si="2"/>
        <v>1</v>
      </c>
      <c r="F19" s="15">
        <f t="shared" si="2"/>
        <v>6</v>
      </c>
      <c r="G19" s="15">
        <f t="shared" si="2"/>
        <v>3</v>
      </c>
    </row>
    <row r="20" spans="1:7" ht="12.75">
      <c r="A20" s="1" t="str">
        <f t="shared" si="0"/>
        <v>Észak-Magyarország</v>
      </c>
      <c r="B20" s="15">
        <f t="shared" si="2"/>
        <v>8</v>
      </c>
      <c r="C20" s="15">
        <f t="shared" si="2"/>
        <v>1</v>
      </c>
      <c r="D20" s="15">
        <f t="shared" si="2"/>
        <v>1</v>
      </c>
      <c r="E20" s="15">
        <f t="shared" si="2"/>
        <v>5</v>
      </c>
      <c r="F20" s="15">
        <f t="shared" si="2"/>
        <v>1</v>
      </c>
      <c r="G20" s="15">
        <f t="shared" si="2"/>
        <v>7</v>
      </c>
    </row>
    <row r="21" spans="1:7" ht="12.75">
      <c r="A21" s="1" t="str">
        <f t="shared" si="0"/>
        <v>Észak-Alföld</v>
      </c>
      <c r="B21" s="15">
        <f t="shared" si="2"/>
        <v>7</v>
      </c>
      <c r="C21" s="15">
        <f t="shared" si="2"/>
        <v>2</v>
      </c>
      <c r="D21" s="15">
        <f t="shared" si="2"/>
        <v>5</v>
      </c>
      <c r="E21" s="15">
        <f t="shared" si="2"/>
        <v>6</v>
      </c>
      <c r="F21" s="15">
        <f t="shared" si="2"/>
        <v>2</v>
      </c>
      <c r="G21" s="15">
        <f t="shared" si="2"/>
        <v>2</v>
      </c>
    </row>
    <row r="22" spans="1:7" ht="12.75">
      <c r="A22" s="1" t="str">
        <f t="shared" si="0"/>
        <v>Dél-Alföld</v>
      </c>
      <c r="B22" s="15">
        <f t="shared" si="2"/>
        <v>5</v>
      </c>
      <c r="C22" s="15">
        <f t="shared" si="2"/>
        <v>3</v>
      </c>
      <c r="D22" s="15">
        <f t="shared" si="2"/>
        <v>2</v>
      </c>
      <c r="E22" s="15">
        <f t="shared" si="2"/>
        <v>8</v>
      </c>
      <c r="F22" s="15">
        <f t="shared" si="2"/>
        <v>4</v>
      </c>
      <c r="G22" s="15">
        <f t="shared" si="2"/>
        <v>4</v>
      </c>
    </row>
    <row r="23" spans="1:7" ht="12.75">
      <c r="A23" s="1" t="str">
        <f t="shared" si="0"/>
        <v>Ország összesen:</v>
      </c>
      <c r="B23" s="15">
        <f t="shared" si="2"/>
        <v>3</v>
      </c>
      <c r="C23" s="15">
        <f t="shared" si="2"/>
        <v>5</v>
      </c>
      <c r="D23" s="15">
        <f t="shared" si="2"/>
        <v>4</v>
      </c>
      <c r="E23" s="15">
        <f t="shared" si="2"/>
        <v>4</v>
      </c>
      <c r="F23" s="15">
        <f t="shared" si="2"/>
        <v>5</v>
      </c>
      <c r="G23" s="15">
        <f t="shared" si="2"/>
        <v>5</v>
      </c>
    </row>
    <row r="24" ht="12.75">
      <c r="A24" s="1"/>
    </row>
    <row r="25" spans="1:2" ht="12.75">
      <c r="A25" s="5" t="s">
        <v>24</v>
      </c>
      <c r="B25" s="5" t="s">
        <v>37</v>
      </c>
    </row>
    <row r="26" ht="12.75">
      <c r="A26" s="16"/>
    </row>
    <row r="27" spans="2:7" ht="13.5" thickBot="1">
      <c r="B27" t="str">
        <f aca="true" t="shared" si="3" ref="B27:G27">B2</f>
        <v>Szálloda</v>
      </c>
      <c r="C27" t="str">
        <f t="shared" si="3"/>
        <v>Panzió</v>
      </c>
      <c r="D27" t="str">
        <f t="shared" si="3"/>
        <v>Turistaszállás</v>
      </c>
      <c r="E27" t="str">
        <f t="shared" si="3"/>
        <v>Ifjúsági szálló</v>
      </c>
      <c r="F27" t="str">
        <f t="shared" si="3"/>
        <v>Üdülőház</v>
      </c>
      <c r="G27" t="str">
        <f t="shared" si="3"/>
        <v>Kemping</v>
      </c>
    </row>
    <row r="28" spans="1:7" ht="12.75">
      <c r="A28">
        <v>1</v>
      </c>
      <c r="B28" s="28">
        <v>21.705965790960562</v>
      </c>
      <c r="C28" s="22">
        <v>1.1774354746403373</v>
      </c>
      <c r="D28" s="22">
        <v>13.290712319123733</v>
      </c>
      <c r="E28" s="22">
        <v>8.895491380154628</v>
      </c>
      <c r="F28" s="22">
        <v>0.018803674021547735</v>
      </c>
      <c r="G28" s="22">
        <v>0.05066295602837598</v>
      </c>
    </row>
    <row r="29" spans="1:7" ht="13.5" thickBot="1">
      <c r="A29">
        <v>2</v>
      </c>
      <c r="B29" s="30">
        <v>5.758727336042068</v>
      </c>
      <c r="C29" s="22">
        <v>1.1774354746403373</v>
      </c>
      <c r="D29" s="22">
        <v>13.290712319123735</v>
      </c>
      <c r="E29" s="22">
        <v>8.895491380154628</v>
      </c>
      <c r="F29" s="22">
        <v>0.018803674023874554</v>
      </c>
      <c r="G29" s="22">
        <v>2.9580723391010167E-05</v>
      </c>
    </row>
    <row r="30" spans="1:7" ht="12.75">
      <c r="A30">
        <v>3</v>
      </c>
      <c r="B30" s="30">
        <v>3.0015741769717</v>
      </c>
      <c r="C30" s="22">
        <v>1.1774354746403373</v>
      </c>
      <c r="D30" s="22">
        <v>12.430880071146888</v>
      </c>
      <c r="E30" s="28">
        <v>8.895491380154604</v>
      </c>
      <c r="F30" s="22">
        <v>0.018803674023874554</v>
      </c>
      <c r="G30" s="22">
        <v>2.9580723391010133E-05</v>
      </c>
    </row>
    <row r="31" spans="1:7" ht="13.5" thickBot="1">
      <c r="A31">
        <v>4</v>
      </c>
      <c r="B31" s="29">
        <v>1.349642140979114</v>
      </c>
      <c r="C31" s="22">
        <v>1.1774354746403373</v>
      </c>
      <c r="D31" s="22">
        <v>11.14925541809697</v>
      </c>
      <c r="E31" s="29">
        <v>3.650768838250626</v>
      </c>
      <c r="F31" s="22">
        <v>0.01880367402387455</v>
      </c>
      <c r="G31" s="22">
        <v>2.9580723391010133E-05</v>
      </c>
    </row>
    <row r="32" spans="1:7" ht="13.5" thickBot="1">
      <c r="A32">
        <v>5</v>
      </c>
      <c r="B32" s="22">
        <v>1.3496421408113572</v>
      </c>
      <c r="C32" s="22">
        <v>1.1774354746403373</v>
      </c>
      <c r="D32" s="22">
        <v>11.14925541809697</v>
      </c>
      <c r="E32" s="22">
        <v>3.6507688382506256</v>
      </c>
      <c r="F32" s="22">
        <v>0.01880367402387454</v>
      </c>
      <c r="G32" s="22">
        <v>2.9580723391010133E-05</v>
      </c>
    </row>
    <row r="33" spans="1:7" ht="12.75">
      <c r="A33">
        <v>6</v>
      </c>
      <c r="B33" s="22">
        <v>1.349642140811358</v>
      </c>
      <c r="C33" s="22">
        <v>1.1774354746403373</v>
      </c>
      <c r="D33" s="28">
        <v>11.149255418096955</v>
      </c>
      <c r="E33" s="22">
        <v>0.246386916443855</v>
      </c>
      <c r="F33" s="22">
        <v>6.684149705699922E-05</v>
      </c>
      <c r="G33" s="22">
        <v>2.9580723391010133E-05</v>
      </c>
    </row>
    <row r="34" spans="1:7" ht="13.5" thickBot="1">
      <c r="A34">
        <v>7</v>
      </c>
      <c r="B34" s="22">
        <v>8.605404583361675E-12</v>
      </c>
      <c r="C34" s="22">
        <v>1.1774354746403413</v>
      </c>
      <c r="D34" s="29">
        <v>0.04676261301845962</v>
      </c>
      <c r="E34" s="22">
        <v>0.246386916443855</v>
      </c>
      <c r="F34" s="22">
        <v>6.684149706372085E-05</v>
      </c>
      <c r="G34" s="22">
        <v>2.9580723391010133E-05</v>
      </c>
    </row>
    <row r="35" spans="1:7" ht="12.75">
      <c r="A35">
        <v>8</v>
      </c>
      <c r="B35" s="22">
        <v>0</v>
      </c>
      <c r="C35" s="22">
        <v>1.1774354746403397</v>
      </c>
      <c r="D35" s="22">
        <v>4.104757433441282E-11</v>
      </c>
      <c r="E35" s="22">
        <v>0.24638691667193607</v>
      </c>
      <c r="F35" s="22">
        <v>6.68403313931388E-05</v>
      </c>
      <c r="G35" s="22">
        <v>2.958266342887122E-05</v>
      </c>
    </row>
    <row r="37" spans="1:2" ht="12.75">
      <c r="A37" s="5" t="s">
        <v>25</v>
      </c>
      <c r="B37" s="5" t="s">
        <v>37</v>
      </c>
    </row>
    <row r="39" spans="1:12" ht="12.75">
      <c r="A39" t="str">
        <f>A2</f>
        <v>Régió</v>
      </c>
      <c r="B39" t="str">
        <f aca="true" t="shared" si="4" ref="B39:G39">B2</f>
        <v>Szálloda</v>
      </c>
      <c r="C39" t="str">
        <f t="shared" si="4"/>
        <v>Panzió</v>
      </c>
      <c r="D39" t="str">
        <f t="shared" si="4"/>
        <v>Turistaszállás</v>
      </c>
      <c r="E39" t="str">
        <f t="shared" si="4"/>
        <v>Ifjúsági szálló</v>
      </c>
      <c r="F39" t="str">
        <f t="shared" si="4"/>
        <v>Üdülőház</v>
      </c>
      <c r="G39" t="str">
        <f t="shared" si="4"/>
        <v>Kemping</v>
      </c>
      <c r="I39" s="5" t="s">
        <v>26</v>
      </c>
      <c r="J39" s="5" t="s">
        <v>27</v>
      </c>
      <c r="K39" s="5" t="s">
        <v>28</v>
      </c>
      <c r="L39" s="5" t="s">
        <v>35</v>
      </c>
    </row>
    <row r="40" spans="1:12" ht="12.75">
      <c r="A40" t="str">
        <f aca="true" t="shared" si="5" ref="A40:A46">A3</f>
        <v>Közép-Magyarország</v>
      </c>
      <c r="B40" s="22">
        <f aca="true" t="shared" si="6" ref="B40:B47">IF(VLOOKUP(B16,$A$28:$G$35,2)=0,"",VLOOKUP(B16,$A$28:$G$35,2))</f>
        <v>21.705965790960562</v>
      </c>
      <c r="C40" s="22">
        <f>IF(VLOOKUP(C16,$A$28:$G$35,3)=0,"",VLOOKUP(C16,$A$28:$G$35,3))</f>
        <v>1.1774354746403413</v>
      </c>
      <c r="D40" s="22">
        <f>IF(VLOOKUP(D16,$A$28:$G$35,4)=0,"",VLOOKUP(D16,$A$28:$G$35,4))</f>
        <v>11.149255418096955</v>
      </c>
      <c r="E40" s="22">
        <f>IF(VLOOKUP(E16,$A$28:$G$35,5)=0,"",VLOOKUP(E16,$A$28:$G$35,5))</f>
        <v>8.895491380154604</v>
      </c>
      <c r="F40" s="22">
        <f>IF(VLOOKUP(F16,$A$28:$G$35,6)=0,"",VLOOKUP(F16,$A$28:$G$35,6))</f>
        <v>6.68403313931388E-05</v>
      </c>
      <c r="G40" s="22">
        <f>IF(VLOOKUP(G16,$A$28:$G$35,7)=0,"",VLOOKUP(G16,$A$28:$G$35,7))</f>
        <v>2.958266342887122E-05</v>
      </c>
      <c r="H40" s="22">
        <f aca="true" t="shared" si="7" ref="H40:H47">H3</f>
        <v>42.928257103602085</v>
      </c>
      <c r="I40" s="22">
        <f>SUM(B40:G40)</f>
        <v>42.928244486847284</v>
      </c>
      <c r="J40" s="22">
        <f>H40-I40</f>
        <v>1.261675480179747E-05</v>
      </c>
      <c r="K40" s="22" t="s">
        <v>38</v>
      </c>
      <c r="L40" s="24">
        <f>J40/I40</f>
        <v>2.9390334854394283E-07</v>
      </c>
    </row>
    <row r="41" spans="1:12" ht="12.75">
      <c r="A41" t="str">
        <f t="shared" si="5"/>
        <v>Közép-Dunántúl</v>
      </c>
      <c r="B41" s="22">
        <f t="shared" si="6"/>
        <v>1.349642140811358</v>
      </c>
      <c r="C41" s="22">
        <f>IF(VLOOKUP(C17,$A$28:$G$35,3)=0,"",VLOOKUP(C17,$A$28:$G$35,3))</f>
        <v>1.1774354746403397</v>
      </c>
      <c r="D41" s="22">
        <f aca="true" t="shared" si="8" ref="D41:D46">IF(VLOOKUP(D17,$A$28:$G$35,4)=0,"",VLOOKUP(D17,$A$28:$G$35,4))</f>
        <v>0.04676261301845962</v>
      </c>
      <c r="E41" s="22">
        <f aca="true" t="shared" si="9" ref="E41:E47">IF(VLOOKUP(E17,$A$28:$G$35,5)=0,"",VLOOKUP(E17,$A$28:$G$35,5))</f>
        <v>8.895491380154628</v>
      </c>
      <c r="F41" s="22">
        <f aca="true" t="shared" si="10" ref="F41:F47">IF(VLOOKUP(F17,$A$28:$G$35,6)=0,"",VLOOKUP(F17,$A$28:$G$35,6))</f>
        <v>0.018803674023874554</v>
      </c>
      <c r="G41" s="22">
        <f aca="true" t="shared" si="11" ref="G41:G47">IF(VLOOKUP(G17,$A$28:$G$35,7)=0,"",VLOOKUP(G17,$A$28:$G$35,7))</f>
        <v>0.05066295602837598</v>
      </c>
      <c r="H41" s="22">
        <f t="shared" si="7"/>
        <v>11.538798772468216</v>
      </c>
      <c r="I41" s="22">
        <f aca="true" t="shared" si="12" ref="I41:I47">SUM(B41:G41)</f>
        <v>11.538798238677035</v>
      </c>
      <c r="J41" s="22">
        <f aca="true" t="shared" si="13" ref="J41:J46">H41-I41</f>
        <v>5.337911801461814E-07</v>
      </c>
      <c r="K41" s="22" t="s">
        <v>38</v>
      </c>
      <c r="L41" s="24">
        <f aca="true" t="shared" si="14" ref="L41:L47">J41/I41</f>
        <v>4.626055236471337E-08</v>
      </c>
    </row>
    <row r="42" spans="1:12" ht="12.75">
      <c r="A42" t="str">
        <f t="shared" si="5"/>
        <v>Nyugat-Dunántúl</v>
      </c>
      <c r="B42" s="22">
        <f t="shared" si="6"/>
        <v>5.758727336042068</v>
      </c>
      <c r="C42" s="22">
        <f aca="true" t="shared" si="15" ref="C42:C47">IF(VLOOKUP(C18,$A$28:$G$35,3)=0,"",VLOOKUP(C18,$A$28:$G$35,3))</f>
        <v>1.1774354746403373</v>
      </c>
      <c r="D42" s="22">
        <f t="shared" si="8"/>
        <v>12.430880071146888</v>
      </c>
      <c r="E42" s="22">
        <f t="shared" si="9"/>
        <v>0.246386916443855</v>
      </c>
      <c r="F42" s="22">
        <f t="shared" si="10"/>
        <v>6.684149706372085E-05</v>
      </c>
      <c r="G42" s="22">
        <f t="shared" si="11"/>
        <v>2.9580723391010133E-05</v>
      </c>
      <c r="H42" s="22">
        <f t="shared" si="7"/>
        <v>19.613530517199116</v>
      </c>
      <c r="I42" s="22">
        <f t="shared" si="12"/>
        <v>19.6135262204936</v>
      </c>
      <c r="J42" s="22">
        <f t="shared" si="13"/>
        <v>4.2967055158271705E-06</v>
      </c>
      <c r="K42" s="22" t="s">
        <v>38</v>
      </c>
      <c r="L42" s="24">
        <f t="shared" si="14"/>
        <v>2.1906848710038016E-07</v>
      </c>
    </row>
    <row r="43" spans="1:12" ht="12.75">
      <c r="A43" t="str">
        <f t="shared" si="5"/>
        <v>Dél-Dunántúl</v>
      </c>
      <c r="B43" s="22">
        <f t="shared" si="6"/>
        <v>1.349642140979114</v>
      </c>
      <c r="C43" s="22">
        <f t="shared" si="15"/>
        <v>1.1774354746403373</v>
      </c>
      <c r="D43" s="22">
        <f t="shared" si="8"/>
        <v>4.104757433441282E-11</v>
      </c>
      <c r="E43" s="22">
        <f t="shared" si="9"/>
        <v>8.895491380154628</v>
      </c>
      <c r="F43" s="22">
        <f t="shared" si="10"/>
        <v>6.684149705699922E-05</v>
      </c>
      <c r="G43" s="22">
        <f t="shared" si="11"/>
        <v>2.9580723391010133E-05</v>
      </c>
      <c r="H43" s="22">
        <f t="shared" si="7"/>
        <v>11.422655644944602</v>
      </c>
      <c r="I43" s="22">
        <f t="shared" si="12"/>
        <v>11.422665418035574</v>
      </c>
      <c r="J43" s="22">
        <f t="shared" si="13"/>
        <v>-9.7730909729421E-06</v>
      </c>
      <c r="K43" s="22" t="s">
        <v>38</v>
      </c>
      <c r="L43" s="24">
        <f t="shared" si="14"/>
        <v>-8.555876072069034E-07</v>
      </c>
    </row>
    <row r="44" spans="1:12" ht="12.75">
      <c r="A44" t="str">
        <f t="shared" si="5"/>
        <v>Észak-Magyarország</v>
      </c>
      <c r="B44" s="22">
        <f t="shared" si="6"/>
      </c>
      <c r="C44" s="22">
        <f t="shared" si="15"/>
        <v>1.1774354746403373</v>
      </c>
      <c r="D44" s="22">
        <f t="shared" si="8"/>
        <v>13.290712319123733</v>
      </c>
      <c r="E44" s="22">
        <f t="shared" si="9"/>
        <v>3.6507688382506256</v>
      </c>
      <c r="F44" s="22">
        <f t="shared" si="10"/>
        <v>0.018803674021547735</v>
      </c>
      <c r="G44" s="22">
        <f t="shared" si="11"/>
        <v>2.9580723391010133E-05</v>
      </c>
      <c r="H44" s="22">
        <f t="shared" si="7"/>
        <v>18.1377535754892</v>
      </c>
      <c r="I44" s="22">
        <f t="shared" si="12"/>
        <v>18.137749886759636</v>
      </c>
      <c r="J44" s="22">
        <f t="shared" si="13"/>
        <v>3.6887295635779083E-06</v>
      </c>
      <c r="K44" s="22" t="s">
        <v>38</v>
      </c>
      <c r="L44" s="24">
        <f t="shared" si="14"/>
        <v>2.033730526999185E-07</v>
      </c>
    </row>
    <row r="45" spans="1:12" ht="12.75">
      <c r="A45" t="str">
        <f t="shared" si="5"/>
        <v>Észak-Alföld</v>
      </c>
      <c r="B45" s="22">
        <f t="shared" si="6"/>
        <v>8.605404583361675E-12</v>
      </c>
      <c r="C45" s="22">
        <f t="shared" si="15"/>
        <v>1.1774354746403373</v>
      </c>
      <c r="D45" s="22">
        <f t="shared" si="8"/>
        <v>11.14925541809697</v>
      </c>
      <c r="E45" s="22">
        <f t="shared" si="9"/>
        <v>0.246386916443855</v>
      </c>
      <c r="F45" s="22">
        <f t="shared" si="10"/>
        <v>0.018803674023874554</v>
      </c>
      <c r="G45" s="22">
        <f t="shared" si="11"/>
        <v>2.9580723391010167E-05</v>
      </c>
      <c r="H45" s="22">
        <f t="shared" si="7"/>
        <v>12.5919066060504</v>
      </c>
      <c r="I45" s="22">
        <f t="shared" si="12"/>
        <v>12.591911063937035</v>
      </c>
      <c r="J45" s="22">
        <f t="shared" si="13"/>
        <v>-4.457886634057218E-06</v>
      </c>
      <c r="K45" s="22" t="s">
        <v>38</v>
      </c>
      <c r="L45" s="24">
        <f t="shared" si="14"/>
        <v>-3.540278049472975E-07</v>
      </c>
    </row>
    <row r="46" spans="1:12" ht="12.75">
      <c r="A46" t="str">
        <f t="shared" si="5"/>
        <v>Dél-Alföld</v>
      </c>
      <c r="B46" s="22">
        <f t="shared" si="6"/>
        <v>1.3496421408113572</v>
      </c>
      <c r="C46" s="22">
        <f t="shared" si="15"/>
        <v>1.1774354746403373</v>
      </c>
      <c r="D46" s="22">
        <f t="shared" si="8"/>
        <v>13.290712319123735</v>
      </c>
      <c r="E46" s="22">
        <f t="shared" si="9"/>
        <v>0.24638691667193607</v>
      </c>
      <c r="F46" s="22">
        <f t="shared" si="10"/>
        <v>0.01880367402387455</v>
      </c>
      <c r="G46" s="22">
        <f t="shared" si="11"/>
        <v>2.9580723391010133E-05</v>
      </c>
      <c r="H46" s="22">
        <f t="shared" si="7"/>
        <v>16.083019804026957</v>
      </c>
      <c r="I46" s="22">
        <f t="shared" si="12"/>
        <v>16.083010105994635</v>
      </c>
      <c r="J46" s="22">
        <f t="shared" si="13"/>
        <v>9.698032322091876E-06</v>
      </c>
      <c r="K46" s="22" t="s">
        <v>38</v>
      </c>
      <c r="L46" s="24">
        <f t="shared" si="14"/>
        <v>6.029985841069091E-07</v>
      </c>
    </row>
    <row r="47" spans="1:12" ht="12.75">
      <c r="A47" t="str">
        <f>A10</f>
        <v>Ország összesen:</v>
      </c>
      <c r="B47" s="22">
        <f t="shared" si="6"/>
        <v>3.0015741769717</v>
      </c>
      <c r="C47" s="22">
        <f t="shared" si="15"/>
        <v>1.1774354746403373</v>
      </c>
      <c r="D47" s="22">
        <f>IF(VLOOKUP(D23,$A$28:$G$35,4)=0,"",VLOOKUP(D23,$A$28:$G$35,4))</f>
        <v>11.14925541809697</v>
      </c>
      <c r="E47" s="22">
        <f t="shared" si="9"/>
        <v>3.650768838250626</v>
      </c>
      <c r="F47" s="22">
        <f t="shared" si="10"/>
        <v>0.01880367402387454</v>
      </c>
      <c r="G47" s="22">
        <f t="shared" si="11"/>
        <v>2.9580723391010133E-05</v>
      </c>
      <c r="H47" s="22">
        <f t="shared" si="7"/>
        <v>18.997870258447016</v>
      </c>
      <c r="I47" s="22">
        <f t="shared" si="12"/>
        <v>18.997867162706903</v>
      </c>
      <c r="J47" s="22">
        <f>H47-I47</f>
        <v>3.095740112257772E-06</v>
      </c>
      <c r="K47" s="22" t="s">
        <v>38</v>
      </c>
      <c r="L47" s="24">
        <f t="shared" si="14"/>
        <v>1.629519822274974E-07</v>
      </c>
    </row>
    <row r="48" spans="2:12" ht="12.75">
      <c r="B48" s="22"/>
      <c r="C48" s="22"/>
      <c r="D48" s="22"/>
      <c r="E48" s="22"/>
      <c r="F48" s="22"/>
      <c r="G48" s="22"/>
      <c r="H48" s="22"/>
      <c r="I48" s="25" t="s">
        <v>29</v>
      </c>
      <c r="J48" s="22">
        <f>SUMPRODUCT(J40:J47,J40:J47)</f>
        <v>4.1055733700612355E-10</v>
      </c>
      <c r="K48" s="22"/>
      <c r="L48" s="22"/>
    </row>
    <row r="49" spans="1:12" ht="12.75">
      <c r="A49" s="5" t="s">
        <v>30</v>
      </c>
      <c r="B49" s="23">
        <f aca="true" t="shared" si="16" ref="B49:G49">AVERAGE(B40:B47)</f>
        <v>4.93074196094068</v>
      </c>
      <c r="C49" s="23">
        <f t="shared" si="16"/>
        <v>1.177435474640338</v>
      </c>
      <c r="D49" s="23">
        <f t="shared" si="16"/>
        <v>9.063354197093094</v>
      </c>
      <c r="E49" s="23">
        <f t="shared" si="16"/>
        <v>4.340896570815595</v>
      </c>
      <c r="F49" s="23">
        <f t="shared" si="16"/>
        <v>0.011777361680319974</v>
      </c>
      <c r="G49" s="23">
        <f t="shared" si="16"/>
        <v>0.0063587528790188625</v>
      </c>
      <c r="H49" s="22"/>
      <c r="I49" s="22"/>
      <c r="J49" s="22"/>
      <c r="K49" s="22"/>
      <c r="L49" s="22"/>
    </row>
    <row r="50" spans="1:12" ht="12.75">
      <c r="A50" s="5" t="s">
        <v>31</v>
      </c>
      <c r="B50" s="23">
        <f aca="true" t="shared" si="17" ref="B50:G50">RANK(B49,$B$49:$G$49)</f>
        <v>2</v>
      </c>
      <c r="C50" s="23">
        <f t="shared" si="17"/>
        <v>4</v>
      </c>
      <c r="D50" s="23">
        <f t="shared" si="17"/>
        <v>1</v>
      </c>
      <c r="E50" s="23">
        <f t="shared" si="17"/>
        <v>3</v>
      </c>
      <c r="F50" s="23">
        <f t="shared" si="17"/>
        <v>5</v>
      </c>
      <c r="G50" s="23">
        <f t="shared" si="17"/>
        <v>6</v>
      </c>
      <c r="H50" s="22"/>
      <c r="I50" s="22"/>
      <c r="J50" s="22"/>
      <c r="K50" s="22"/>
      <c r="L50" s="22"/>
    </row>
    <row r="51" spans="1:7" ht="12.75">
      <c r="A51" s="5" t="s">
        <v>32</v>
      </c>
      <c r="B51" s="23">
        <f aca="true" t="shared" si="18" ref="B51:G51">STDEV(B40:B47)</f>
        <v>7.622340265262348</v>
      </c>
      <c r="C51" s="23">
        <f t="shared" si="18"/>
        <v>1.5543122344752192E-15</v>
      </c>
      <c r="D51" s="23">
        <f t="shared" si="18"/>
        <v>5.651518237262843</v>
      </c>
      <c r="E51" s="23">
        <f t="shared" si="18"/>
        <v>4.0263521621162415</v>
      </c>
      <c r="F51" s="23">
        <f t="shared" si="18"/>
        <v>0.009697232314295895</v>
      </c>
      <c r="G51" s="23">
        <f t="shared" si="18"/>
        <v>0.01790160141827248</v>
      </c>
    </row>
    <row r="52" spans="1:7" ht="12.75">
      <c r="A52" s="5" t="s">
        <v>31</v>
      </c>
      <c r="B52" s="23">
        <f aca="true" t="shared" si="19" ref="B52:G52">RANK(B51,$B$51:$G$51)</f>
        <v>1</v>
      </c>
      <c r="C52" s="23">
        <f t="shared" si="19"/>
        <v>6</v>
      </c>
      <c r="D52" s="23">
        <f t="shared" si="19"/>
        <v>2</v>
      </c>
      <c r="E52" s="23">
        <f t="shared" si="19"/>
        <v>3</v>
      </c>
      <c r="F52" s="23">
        <f t="shared" si="19"/>
        <v>5</v>
      </c>
      <c r="G52" s="23">
        <f t="shared" si="19"/>
        <v>4</v>
      </c>
    </row>
  </sheetData>
  <mergeCells count="4">
    <mergeCell ref="J2:K2"/>
    <mergeCell ref="L2:M2"/>
    <mergeCell ref="N2:O2"/>
    <mergeCell ref="P2:Q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5" max="5" width="15.28125" style="0" bestFit="1" customWidth="1"/>
  </cols>
  <sheetData>
    <row r="1" spans="1:9" ht="25.5">
      <c r="A1" s="1" t="s">
        <v>22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2" t="s">
        <v>34</v>
      </c>
      <c r="I1" t="s">
        <v>21</v>
      </c>
    </row>
    <row r="2" spans="1:11" ht="12.75">
      <c r="A2" s="3" t="s">
        <v>6</v>
      </c>
      <c r="B2" s="8">
        <v>31887</v>
      </c>
      <c r="C2" s="9">
        <v>4650</v>
      </c>
      <c r="D2" s="9">
        <v>3709</v>
      </c>
      <c r="E2" s="9">
        <v>3099</v>
      </c>
      <c r="F2" s="9">
        <v>1186</v>
      </c>
      <c r="G2" s="9">
        <v>5690</v>
      </c>
      <c r="H2" s="10">
        <f>SUM(B2:G2)</f>
        <v>50221</v>
      </c>
      <c r="I2" s="20">
        <v>2155.9</v>
      </c>
      <c r="J2">
        <f>I2/H2</f>
        <v>0.04292825710360208</v>
      </c>
      <c r="K2">
        <f>J2*1000</f>
        <v>42.928257103602085</v>
      </c>
    </row>
    <row r="3" spans="1:11" ht="12.75">
      <c r="A3" s="3" t="s">
        <v>7</v>
      </c>
      <c r="B3" s="11">
        <v>12259</v>
      </c>
      <c r="C3" s="12">
        <v>3958</v>
      </c>
      <c r="D3" s="12">
        <v>3962</v>
      </c>
      <c r="E3" s="12">
        <v>4751</v>
      </c>
      <c r="F3" s="12">
        <v>4612</v>
      </c>
      <c r="G3" s="12">
        <v>27483</v>
      </c>
      <c r="H3" s="10">
        <f aca="true" t="shared" si="0" ref="H3:H9">SUM(B3:G3)</f>
        <v>57025</v>
      </c>
      <c r="I3">
        <v>658</v>
      </c>
      <c r="J3">
        <f aca="true" t="shared" si="1" ref="J3:J9">I3/H3</f>
        <v>0.011538798772468216</v>
      </c>
      <c r="K3">
        <f aca="true" t="shared" si="2" ref="K3:K9">J3*1000</f>
        <v>11.538798772468216</v>
      </c>
    </row>
    <row r="4" spans="1:11" ht="12.75">
      <c r="A4" s="3" t="s">
        <v>0</v>
      </c>
      <c r="B4" s="11">
        <v>17622</v>
      </c>
      <c r="C4" s="12">
        <v>6858</v>
      </c>
      <c r="D4" s="12">
        <v>6110</v>
      </c>
      <c r="E4" s="12">
        <v>524</v>
      </c>
      <c r="F4" s="12">
        <v>2487</v>
      </c>
      <c r="G4" s="12">
        <v>15355</v>
      </c>
      <c r="H4" s="10">
        <f t="shared" si="0"/>
        <v>48956</v>
      </c>
      <c r="I4">
        <v>960.2</v>
      </c>
      <c r="J4">
        <f t="shared" si="1"/>
        <v>0.019613530517199117</v>
      </c>
      <c r="K4">
        <f t="shared" si="2"/>
        <v>19.613530517199116</v>
      </c>
    </row>
    <row r="5" spans="1:11" ht="12.75">
      <c r="A5" s="3" t="s">
        <v>1</v>
      </c>
      <c r="B5" s="11">
        <v>19620</v>
      </c>
      <c r="C5" s="12">
        <v>6730</v>
      </c>
      <c r="D5" s="12">
        <v>3083</v>
      </c>
      <c r="E5" s="12">
        <v>6376</v>
      </c>
      <c r="F5" s="12">
        <v>3985</v>
      </c>
      <c r="G5" s="12">
        <v>23475</v>
      </c>
      <c r="H5" s="10">
        <f t="shared" si="0"/>
        <v>63269</v>
      </c>
      <c r="I5">
        <v>722.7</v>
      </c>
      <c r="J5">
        <f t="shared" si="1"/>
        <v>0.011422655644944602</v>
      </c>
      <c r="K5">
        <f t="shared" si="2"/>
        <v>11.422655644944602</v>
      </c>
    </row>
    <row r="6" spans="1:11" ht="12.75">
      <c r="A6" s="3" t="s">
        <v>2</v>
      </c>
      <c r="B6" s="11">
        <v>6042</v>
      </c>
      <c r="C6" s="12">
        <v>8709</v>
      </c>
      <c r="D6" s="12">
        <v>5845</v>
      </c>
      <c r="E6" s="12">
        <v>1620</v>
      </c>
      <c r="F6" s="12">
        <v>3041</v>
      </c>
      <c r="G6" s="12">
        <v>8165</v>
      </c>
      <c r="H6" s="10">
        <f t="shared" si="0"/>
        <v>33422</v>
      </c>
      <c r="I6">
        <v>606.2</v>
      </c>
      <c r="J6">
        <f t="shared" si="1"/>
        <v>0.0181377535754892</v>
      </c>
      <c r="K6">
        <f t="shared" si="2"/>
        <v>18.1377535754892</v>
      </c>
    </row>
    <row r="7" spans="1:11" ht="12.75">
      <c r="A7" s="3" t="s">
        <v>3</v>
      </c>
      <c r="B7" s="11">
        <v>7170</v>
      </c>
      <c r="C7" s="12">
        <v>7808</v>
      </c>
      <c r="D7" s="12">
        <v>2776</v>
      </c>
      <c r="E7" s="12">
        <v>1118</v>
      </c>
      <c r="F7" s="12">
        <v>3030</v>
      </c>
      <c r="G7" s="12">
        <v>13732</v>
      </c>
      <c r="H7" s="10">
        <f t="shared" si="0"/>
        <v>35634</v>
      </c>
      <c r="I7">
        <v>448.7</v>
      </c>
      <c r="J7">
        <f t="shared" si="1"/>
        <v>0.0125919066060504</v>
      </c>
      <c r="K7">
        <f t="shared" si="2"/>
        <v>12.5919066060504</v>
      </c>
    </row>
    <row r="8" spans="1:11" ht="12.75">
      <c r="A8" s="3" t="s">
        <v>4</v>
      </c>
      <c r="B8" s="11">
        <v>6004</v>
      </c>
      <c r="C8" s="12">
        <v>4256</v>
      </c>
      <c r="D8" s="12">
        <v>3614</v>
      </c>
      <c r="E8" s="12">
        <v>16</v>
      </c>
      <c r="F8" s="12">
        <v>1635</v>
      </c>
      <c r="G8" s="12">
        <v>8662</v>
      </c>
      <c r="H8" s="10">
        <f t="shared" si="0"/>
        <v>24187</v>
      </c>
      <c r="I8">
        <v>389</v>
      </c>
      <c r="J8">
        <f t="shared" si="1"/>
        <v>0.016083019804026957</v>
      </c>
      <c r="K8">
        <f t="shared" si="2"/>
        <v>16.083019804026957</v>
      </c>
    </row>
    <row r="9" spans="1:11" ht="12.75">
      <c r="A9" t="s">
        <v>5</v>
      </c>
      <c r="B9" s="13">
        <v>100604</v>
      </c>
      <c r="C9" s="14">
        <v>42969</v>
      </c>
      <c r="D9" s="14">
        <v>29099</v>
      </c>
      <c r="E9" s="14">
        <v>17504</v>
      </c>
      <c r="F9" s="14">
        <v>19976</v>
      </c>
      <c r="G9" s="14">
        <v>102562</v>
      </c>
      <c r="H9" s="10">
        <f t="shared" si="0"/>
        <v>312714</v>
      </c>
      <c r="I9">
        <v>5940.9</v>
      </c>
      <c r="J9">
        <f t="shared" si="1"/>
        <v>0.018997870258447014</v>
      </c>
      <c r="K9">
        <f t="shared" si="2"/>
        <v>18.997870258447016</v>
      </c>
    </row>
    <row r="10" spans="2:9" ht="12.75">
      <c r="B10" s="17"/>
      <c r="C10" s="17"/>
      <c r="D10" s="17"/>
      <c r="E10" s="17"/>
      <c r="F10" s="17"/>
      <c r="G10" s="17"/>
      <c r="H10" s="17"/>
      <c r="I10" s="16"/>
    </row>
    <row r="11" spans="1:9" ht="12.75">
      <c r="A11" s="33" t="s">
        <v>33</v>
      </c>
      <c r="B11" s="33"/>
      <c r="C11" s="33"/>
      <c r="D11" s="16"/>
      <c r="E11" s="16"/>
      <c r="F11" s="16"/>
      <c r="G11" s="16"/>
      <c r="H11" s="16"/>
      <c r="I11" s="16"/>
    </row>
    <row r="12" spans="1:8" ht="12.75">
      <c r="A12" t="str">
        <f>A1</f>
        <v>Régió</v>
      </c>
      <c r="B12" t="str">
        <f aca="true" t="shared" si="3" ref="B12:G12">B1</f>
        <v>Szálloda</v>
      </c>
      <c r="C12" t="str">
        <f t="shared" si="3"/>
        <v>Panzió</v>
      </c>
      <c r="D12" t="str">
        <f t="shared" si="3"/>
        <v>Turistaszállás</v>
      </c>
      <c r="E12" t="str">
        <f t="shared" si="3"/>
        <v>Ifjúsági szálló</v>
      </c>
      <c r="F12" t="str">
        <f t="shared" si="3"/>
        <v>Üdülőház</v>
      </c>
      <c r="G12" t="str">
        <f t="shared" si="3"/>
        <v>Kemping</v>
      </c>
      <c r="H12" s="19" t="str">
        <f>H1</f>
        <v>Öszzesen</v>
      </c>
    </row>
    <row r="13" spans="1:8" ht="12.75">
      <c r="A13" t="str">
        <f aca="true" t="shared" si="4" ref="A13:A19">A2</f>
        <v>Közép-Magyarország</v>
      </c>
      <c r="B13" s="18">
        <f aca="true" t="shared" si="5" ref="B13:G13">B2/$H$2</f>
        <v>0.6349335935166563</v>
      </c>
      <c r="C13" s="18">
        <f t="shared" si="5"/>
        <v>0.09259074888990661</v>
      </c>
      <c r="D13" s="18">
        <f t="shared" si="5"/>
        <v>0.07385356723283089</v>
      </c>
      <c r="E13" s="18">
        <f t="shared" si="5"/>
        <v>0.061707253937595824</v>
      </c>
      <c r="F13" s="18">
        <f t="shared" si="5"/>
        <v>0.023615618964178332</v>
      </c>
      <c r="G13" s="18">
        <f t="shared" si="5"/>
        <v>0.11329921745883197</v>
      </c>
      <c r="H13">
        <f>SUM(B13:G13)</f>
        <v>0.9999999999999999</v>
      </c>
    </row>
    <row r="14" spans="1:8" ht="12.75">
      <c r="A14" t="str">
        <f t="shared" si="4"/>
        <v>Közép-Dunántúl</v>
      </c>
      <c r="B14" s="18">
        <f aca="true" t="shared" si="6" ref="B14:G14">B3/$H3</f>
        <v>0.21497588776852258</v>
      </c>
      <c r="C14" s="18">
        <f t="shared" si="6"/>
        <v>0.06940815431828146</v>
      </c>
      <c r="D14" s="18">
        <f t="shared" si="6"/>
        <v>0.06947829899167032</v>
      </c>
      <c r="E14" s="18">
        <f t="shared" si="6"/>
        <v>0.08331433581762385</v>
      </c>
      <c r="F14" s="18">
        <f t="shared" si="6"/>
        <v>0.08087680841736081</v>
      </c>
      <c r="G14" s="18">
        <f t="shared" si="6"/>
        <v>0.481946514686541</v>
      </c>
      <c r="H14">
        <f aca="true" t="shared" si="7" ref="H14:H20">SUM(B14:G14)</f>
        <v>1</v>
      </c>
    </row>
    <row r="15" spans="1:8" ht="12.75">
      <c r="A15" t="str">
        <f t="shared" si="4"/>
        <v>Nyugat-Dunántúl</v>
      </c>
      <c r="B15" s="18">
        <f aca="true" t="shared" si="8" ref="B15:G20">B4/$H4</f>
        <v>0.35995587874826374</v>
      </c>
      <c r="C15" s="18">
        <f t="shared" si="8"/>
        <v>0.14008497426260316</v>
      </c>
      <c r="D15" s="18">
        <f t="shared" si="8"/>
        <v>0.12480594819838223</v>
      </c>
      <c r="E15" s="18">
        <f t="shared" si="8"/>
        <v>0.010703488847128033</v>
      </c>
      <c r="F15" s="18">
        <f t="shared" si="8"/>
        <v>0.050800719012991255</v>
      </c>
      <c r="G15" s="18">
        <f t="shared" si="8"/>
        <v>0.3136489909306316</v>
      </c>
      <c r="H15">
        <f t="shared" si="7"/>
        <v>0.9999999999999999</v>
      </c>
    </row>
    <row r="16" spans="1:8" ht="12.75">
      <c r="A16" t="str">
        <f t="shared" si="4"/>
        <v>Dél-Dunántúl</v>
      </c>
      <c r="B16" s="18">
        <f t="shared" si="8"/>
        <v>0.3101044745451959</v>
      </c>
      <c r="C16" s="18">
        <f t="shared" si="8"/>
        <v>0.10637120864878534</v>
      </c>
      <c r="D16" s="18">
        <f t="shared" si="8"/>
        <v>0.0487284452101345</v>
      </c>
      <c r="E16" s="18">
        <f t="shared" si="8"/>
        <v>0.10077605146280169</v>
      </c>
      <c r="F16" s="18">
        <f t="shared" si="8"/>
        <v>0.06298503216425105</v>
      </c>
      <c r="G16" s="18">
        <f t="shared" si="8"/>
        <v>0.3710347879688315</v>
      </c>
      <c r="H16">
        <f t="shared" si="7"/>
        <v>0.9999999999999999</v>
      </c>
    </row>
    <row r="17" spans="1:8" ht="12.75">
      <c r="A17" t="str">
        <f t="shared" si="4"/>
        <v>Észak-Magyarország</v>
      </c>
      <c r="B17" s="18">
        <f t="shared" si="8"/>
        <v>0.1807791275207947</v>
      </c>
      <c r="C17" s="18">
        <f t="shared" si="8"/>
        <v>0.2605768655376698</v>
      </c>
      <c r="D17" s="18">
        <f t="shared" si="8"/>
        <v>0.17488480641493626</v>
      </c>
      <c r="E17" s="18">
        <f t="shared" si="8"/>
        <v>0.048471066961881394</v>
      </c>
      <c r="F17" s="18">
        <f t="shared" si="8"/>
        <v>0.09098797199449464</v>
      </c>
      <c r="G17" s="18">
        <f t="shared" si="8"/>
        <v>0.24430016157022322</v>
      </c>
      <c r="H17">
        <f t="shared" si="7"/>
        <v>1</v>
      </c>
    </row>
    <row r="18" spans="1:8" ht="12.75">
      <c r="A18" t="str">
        <f t="shared" si="4"/>
        <v>Észak-Alföld</v>
      </c>
      <c r="B18" s="18">
        <f t="shared" si="8"/>
        <v>0.2012123253072908</v>
      </c>
      <c r="C18" s="18">
        <f t="shared" si="8"/>
        <v>0.21911657405848348</v>
      </c>
      <c r="D18" s="18">
        <f t="shared" si="8"/>
        <v>0.07790312622776001</v>
      </c>
      <c r="E18" s="18">
        <f t="shared" si="8"/>
        <v>0.031374529943312565</v>
      </c>
      <c r="F18" s="18">
        <f t="shared" si="8"/>
        <v>0.08503115002525678</v>
      </c>
      <c r="G18" s="18">
        <f t="shared" si="8"/>
        <v>0.3853622944378964</v>
      </c>
      <c r="H18">
        <f t="shared" si="7"/>
        <v>1</v>
      </c>
    </row>
    <row r="19" spans="1:8" ht="12.75">
      <c r="A19" t="str">
        <f t="shared" si="4"/>
        <v>Dél-Alföld</v>
      </c>
      <c r="B19" s="18">
        <f t="shared" si="8"/>
        <v>0.24823252160251374</v>
      </c>
      <c r="C19" s="18">
        <f t="shared" si="8"/>
        <v>0.17596229379418696</v>
      </c>
      <c r="D19" s="18">
        <f t="shared" si="8"/>
        <v>0.1494191094389548</v>
      </c>
      <c r="E19" s="18">
        <f t="shared" si="8"/>
        <v>0.0006615123826849133</v>
      </c>
      <c r="F19" s="18">
        <f t="shared" si="8"/>
        <v>0.06759829660561459</v>
      </c>
      <c r="G19" s="18">
        <f t="shared" si="8"/>
        <v>0.358126266176045</v>
      </c>
      <c r="H19">
        <f t="shared" si="7"/>
        <v>1</v>
      </c>
    </row>
    <row r="20" spans="1:8" ht="12.75">
      <c r="A20" t="str">
        <f>A9</f>
        <v>Ország összesen:</v>
      </c>
      <c r="B20" s="18">
        <f t="shared" si="8"/>
        <v>0.32171249128596735</v>
      </c>
      <c r="C20" s="18">
        <f t="shared" si="8"/>
        <v>0.1374067038891767</v>
      </c>
      <c r="D20" s="18">
        <f t="shared" si="8"/>
        <v>0.09305307725269735</v>
      </c>
      <c r="E20" s="18">
        <f t="shared" si="8"/>
        <v>0.0559744686838453</v>
      </c>
      <c r="F20" s="18">
        <f t="shared" si="8"/>
        <v>0.06387945534897702</v>
      </c>
      <c r="G20" s="18">
        <f t="shared" si="8"/>
        <v>0.32797380353933625</v>
      </c>
      <c r="H20">
        <f t="shared" si="7"/>
        <v>0.9999999999999999</v>
      </c>
    </row>
    <row r="22" spans="2:7" ht="12.75">
      <c r="B22" s="16"/>
      <c r="C22" s="16"/>
      <c r="D22" s="16"/>
      <c r="E22" s="16"/>
      <c r="F22" s="16"/>
      <c r="G22" s="16"/>
    </row>
    <row r="23" spans="2:7" ht="12.75">
      <c r="B23" s="16"/>
      <c r="C23" s="16"/>
      <c r="D23" s="16"/>
      <c r="E23" s="16"/>
      <c r="F23" s="16"/>
      <c r="G23" s="16"/>
    </row>
    <row r="24" spans="2:7" ht="12.75">
      <c r="B24" s="16"/>
      <c r="C24" s="16"/>
      <c r="D24" s="16"/>
      <c r="E24" s="21">
        <f>1000000000/500</f>
        <v>2000000</v>
      </c>
      <c r="F24" s="16"/>
      <c r="G24" s="16"/>
    </row>
    <row r="25" spans="2:7" ht="12.75">
      <c r="B25" s="16"/>
      <c r="C25" s="16"/>
      <c r="D25" s="16"/>
      <c r="E25" s="16"/>
      <c r="F25" s="16"/>
      <c r="G25" s="16"/>
    </row>
    <row r="26" spans="2:7" ht="12.75">
      <c r="B26" s="16"/>
      <c r="C26" s="16"/>
      <c r="D26" s="16"/>
      <c r="E26" s="16"/>
      <c r="F26" s="16"/>
      <c r="G26" s="16"/>
    </row>
    <row r="27" spans="2:7" ht="12.75">
      <c r="B27" s="16"/>
      <c r="C27" s="16"/>
      <c r="D27" s="16"/>
      <c r="E27" s="16"/>
      <c r="F27" s="16"/>
      <c r="G27" s="16"/>
    </row>
    <row r="28" spans="2:7" ht="12.75">
      <c r="B28" s="16"/>
      <c r="C28" s="16"/>
      <c r="D28" s="16"/>
      <c r="E28" s="16"/>
      <c r="F28" s="16"/>
      <c r="G28" s="16"/>
    </row>
    <row r="29" spans="2:7" ht="12.75">
      <c r="B29" s="16"/>
      <c r="C29" s="16"/>
      <c r="D29" s="16"/>
      <c r="E29" s="16"/>
      <c r="F29" s="16"/>
      <c r="G29" s="16"/>
    </row>
    <row r="30" spans="2:7" ht="12.75">
      <c r="B30" s="16"/>
      <c r="C30" s="16"/>
      <c r="D30" s="16"/>
      <c r="E30" s="16"/>
      <c r="F30" s="16"/>
      <c r="G30" s="16"/>
    </row>
  </sheetData>
  <mergeCells count="1"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hallgato05</dc:creator>
  <cp:keywords/>
  <dc:description/>
  <cp:lastModifiedBy>SZIE</cp:lastModifiedBy>
  <dcterms:created xsi:type="dcterms:W3CDTF">2005-11-04T09:08:56Z</dcterms:created>
  <dcterms:modified xsi:type="dcterms:W3CDTF">2005-12-16T08:08:29Z</dcterms:modified>
  <cp:category/>
  <cp:version/>
  <cp:contentType/>
  <cp:contentStatus/>
</cp:coreProperties>
</file>