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9210" activeTab="0"/>
  </bookViews>
  <sheets>
    <sheet name="info" sheetId="1" r:id="rId1"/>
    <sheet name="kmr" sheetId="2" r:id="rId2"/>
    <sheet name="emr" sheetId="3" r:id="rId3"/>
    <sheet name="ear" sheetId="4" r:id="rId4"/>
    <sheet name="dar" sheetId="5" r:id="rId5"/>
    <sheet name="ddr" sheetId="6" r:id="rId6"/>
    <sheet name="kdr" sheetId="7" r:id="rId7"/>
    <sheet name="ndr" sheetId="8" r:id="rId8"/>
    <sheet name="kivonat" sheetId="9" r:id="rId9"/>
    <sheet name="coco_1" sheetId="10" r:id="rId10"/>
    <sheet name="coco_1 (2)" sheetId="11" r:id="rId11"/>
    <sheet name="coco_2" sheetId="12" r:id="rId12"/>
    <sheet name="coco_3" sheetId="13" r:id="rId13"/>
  </sheets>
  <definedNames>
    <definedName name="solver_adj" localSheetId="9" hidden="1">'coco_1'!$G$27:$R$29</definedName>
    <definedName name="solver_adj" localSheetId="10" hidden="1">'coco_1 (2)'!$G$27:$R$29</definedName>
    <definedName name="solver_adj" localSheetId="11" hidden="1">'coco_2'!$G$27:$R$29</definedName>
    <definedName name="solver_cvg" localSheetId="9" hidden="1">0.0001</definedName>
    <definedName name="solver_cvg" localSheetId="10" hidden="1">0.0001</definedName>
    <definedName name="solver_cvg" localSheetId="11" hidden="1">0.0001</definedName>
    <definedName name="solver_drv" localSheetId="9" hidden="1">1</definedName>
    <definedName name="solver_drv" localSheetId="10" hidden="1">1</definedName>
    <definedName name="solver_drv" localSheetId="11" hidden="1">1</definedName>
    <definedName name="solver_est" localSheetId="9" hidden="1">1</definedName>
    <definedName name="solver_est" localSheetId="10" hidden="1">1</definedName>
    <definedName name="solver_est" localSheetId="11" hidden="1">1</definedName>
    <definedName name="solver_itr" localSheetId="9" hidden="1">100</definedName>
    <definedName name="solver_itr" localSheetId="10" hidden="1">100</definedName>
    <definedName name="solver_itr" localSheetId="11" hidden="1">100</definedName>
    <definedName name="solver_lhs1" localSheetId="9" hidden="1">'coco_1'!$G$28</definedName>
    <definedName name="solver_lhs1" localSheetId="10" hidden="1">'coco_1 (2)'!$G$28</definedName>
    <definedName name="solver_lhs1" localSheetId="11" hidden="1">'coco_2'!$G$28</definedName>
    <definedName name="solver_lhs10" localSheetId="9" hidden="1">'coco_1'!$K$29</definedName>
    <definedName name="solver_lhs10" localSheetId="10" hidden="1">'coco_1 (2)'!$K$29</definedName>
    <definedName name="solver_lhs10" localSheetId="11" hidden="1">'coco_2'!$K$29</definedName>
    <definedName name="solver_lhs11" localSheetId="9" hidden="1">'coco_1'!$L$28</definedName>
    <definedName name="solver_lhs11" localSheetId="10" hidden="1">'coco_1 (2)'!$L$28</definedName>
    <definedName name="solver_lhs11" localSheetId="11" hidden="1">'coco_2'!$L$28</definedName>
    <definedName name="solver_lhs12" localSheetId="9" hidden="1">'coco_1'!$L$29</definedName>
    <definedName name="solver_lhs12" localSheetId="10" hidden="1">'coco_1 (2)'!$L$29</definedName>
    <definedName name="solver_lhs12" localSheetId="11" hidden="1">'coco_2'!$L$29</definedName>
    <definedName name="solver_lhs13" localSheetId="9" hidden="1">'coco_1'!$M$28</definedName>
    <definedName name="solver_lhs13" localSheetId="10" hidden="1">'coco_1 (2)'!$M$28</definedName>
    <definedName name="solver_lhs13" localSheetId="11" hidden="1">'coco_2'!$M$28</definedName>
    <definedName name="solver_lhs14" localSheetId="9" hidden="1">'coco_1'!$M$29</definedName>
    <definedName name="solver_lhs14" localSheetId="10" hidden="1">'coco_1 (2)'!$M$29</definedName>
    <definedName name="solver_lhs14" localSheetId="11" hidden="1">'coco_2'!$M$29</definedName>
    <definedName name="solver_lhs15" localSheetId="9" hidden="1">'coco_1'!$N$28</definedName>
    <definedName name="solver_lhs15" localSheetId="10" hidden="1">'coco_1 (2)'!$N$28</definedName>
    <definedName name="solver_lhs15" localSheetId="11" hidden="1">'coco_2'!$N$28</definedName>
    <definedName name="solver_lhs16" localSheetId="9" hidden="1">'coco_1'!$N$29</definedName>
    <definedName name="solver_lhs16" localSheetId="10" hidden="1">'coco_1 (2)'!$N$29</definedName>
    <definedName name="solver_lhs16" localSheetId="11" hidden="1">'coco_2'!$N$29</definedName>
    <definedName name="solver_lhs17" localSheetId="9" hidden="1">'coco_1'!$O$28</definedName>
    <definedName name="solver_lhs17" localSheetId="10" hidden="1">'coco_1 (2)'!$O$28</definedName>
    <definedName name="solver_lhs17" localSheetId="11" hidden="1">'coco_2'!$O$28</definedName>
    <definedName name="solver_lhs18" localSheetId="9" hidden="1">'coco_1'!$O$29</definedName>
    <definedName name="solver_lhs18" localSheetId="10" hidden="1">'coco_1 (2)'!$O$29</definedName>
    <definedName name="solver_lhs18" localSheetId="11" hidden="1">'coco_2'!$O$29</definedName>
    <definedName name="solver_lhs19" localSheetId="9" hidden="1">'coco_1'!$P$28</definedName>
    <definedName name="solver_lhs19" localSheetId="10" hidden="1">'coco_1 (2)'!$P$28</definedName>
    <definedName name="solver_lhs19" localSheetId="11" hidden="1">'coco_2'!$P$28</definedName>
    <definedName name="solver_lhs2" localSheetId="9" hidden="1">'coco_1'!$G$29</definedName>
    <definedName name="solver_lhs2" localSheetId="10" hidden="1">'coco_1 (2)'!$G$29</definedName>
    <definedName name="solver_lhs2" localSheetId="11" hidden="1">'coco_2'!$G$29</definedName>
    <definedName name="solver_lhs20" localSheetId="9" hidden="1">'coco_1'!$P$29</definedName>
    <definedName name="solver_lhs20" localSheetId="10" hidden="1">'coco_1 (2)'!$P$29</definedName>
    <definedName name="solver_lhs20" localSheetId="11" hidden="1">'coco_2'!$P$29</definedName>
    <definedName name="solver_lhs21" localSheetId="9" hidden="1">'coco_1'!$Q$28</definedName>
    <definedName name="solver_lhs21" localSheetId="10" hidden="1">'coco_1 (2)'!$Q$28</definedName>
    <definedName name="solver_lhs21" localSheetId="11" hidden="1">'coco_2'!$Q$28</definedName>
    <definedName name="solver_lhs22" localSheetId="9" hidden="1">'coco_1'!$Q$29</definedName>
    <definedName name="solver_lhs22" localSheetId="10" hidden="1">'coco_1 (2)'!$Q$29</definedName>
    <definedName name="solver_lhs22" localSheetId="11" hidden="1">'coco_2'!$Q$29</definedName>
    <definedName name="solver_lhs23" localSheetId="9" hidden="1">'coco_1'!$R$28</definedName>
    <definedName name="solver_lhs23" localSheetId="10" hidden="1">'coco_1 (2)'!$R$28</definedName>
    <definedName name="solver_lhs23" localSheetId="11" hidden="1">'coco_2'!$R$28</definedName>
    <definedName name="solver_lhs24" localSheetId="9" hidden="1">'coco_1'!$R$29</definedName>
    <definedName name="solver_lhs24" localSheetId="10" hidden="1">'coco_1 (2)'!$R$29</definedName>
    <definedName name="solver_lhs24" localSheetId="11" hidden="1">'coco_2'!$R$29</definedName>
    <definedName name="solver_lhs25" localSheetId="10" hidden="1">'coco_1 (2)'!$G$27:$R$29</definedName>
    <definedName name="solver_lhs3" localSheetId="9" hidden="1">'coco_1'!$H$28</definedName>
    <definedName name="solver_lhs3" localSheetId="10" hidden="1">'coco_1 (2)'!$H$28</definedName>
    <definedName name="solver_lhs3" localSheetId="11" hidden="1">'coco_2'!$H$28</definedName>
    <definedName name="solver_lhs4" localSheetId="9" hidden="1">'coco_1'!$H$29</definedName>
    <definedName name="solver_lhs4" localSheetId="10" hidden="1">'coco_1 (2)'!$H$29</definedName>
    <definedName name="solver_lhs4" localSheetId="11" hidden="1">'coco_2'!$H$29</definedName>
    <definedName name="solver_lhs5" localSheetId="9" hidden="1">'coco_1'!$I$28</definedName>
    <definedName name="solver_lhs5" localSheetId="10" hidden="1">'coco_1 (2)'!$I$28</definedName>
    <definedName name="solver_lhs5" localSheetId="11" hidden="1">'coco_2'!$I$28</definedName>
    <definedName name="solver_lhs6" localSheetId="9" hidden="1">'coco_1'!$I$29</definedName>
    <definedName name="solver_lhs6" localSheetId="10" hidden="1">'coco_1 (2)'!$I$29</definedName>
    <definedName name="solver_lhs6" localSheetId="11" hidden="1">'coco_2'!$I$29</definedName>
    <definedName name="solver_lhs7" localSheetId="9" hidden="1">'coco_1'!$J$28</definedName>
    <definedName name="solver_lhs7" localSheetId="10" hidden="1">'coco_1 (2)'!$J$28</definedName>
    <definedName name="solver_lhs7" localSheetId="11" hidden="1">'coco_2'!$J$28</definedName>
    <definedName name="solver_lhs8" localSheetId="9" hidden="1">'coco_1'!$J$29</definedName>
    <definedName name="solver_lhs8" localSheetId="10" hidden="1">'coco_1 (2)'!$J$29</definedName>
    <definedName name="solver_lhs8" localSheetId="11" hidden="1">'coco_2'!$J$29</definedName>
    <definedName name="solver_lhs9" localSheetId="9" hidden="1">'coco_1'!$K$28</definedName>
    <definedName name="solver_lhs9" localSheetId="10" hidden="1">'coco_1 (2)'!$K$28</definedName>
    <definedName name="solver_lhs9" localSheetId="11" hidden="1">'coco_2'!$K$28</definedName>
    <definedName name="solver_lin" localSheetId="9" hidden="1">2</definedName>
    <definedName name="solver_lin" localSheetId="10" hidden="1">2</definedName>
    <definedName name="solver_lin" localSheetId="11" hidden="1">2</definedName>
    <definedName name="solver_neg" localSheetId="9" hidden="1">2</definedName>
    <definedName name="solver_neg" localSheetId="10" hidden="1">2</definedName>
    <definedName name="solver_neg" localSheetId="11" hidden="1">2</definedName>
    <definedName name="solver_num" localSheetId="9" hidden="1">24</definedName>
    <definedName name="solver_num" localSheetId="10" hidden="1">25</definedName>
    <definedName name="solver_num" localSheetId="11" hidden="1">24</definedName>
    <definedName name="solver_nwt" localSheetId="9" hidden="1">1</definedName>
    <definedName name="solver_nwt" localSheetId="10" hidden="1">1</definedName>
    <definedName name="solver_nwt" localSheetId="11" hidden="1">1</definedName>
    <definedName name="solver_opt" localSheetId="9" hidden="1">'coco_1'!$U$46</definedName>
    <definedName name="solver_opt" localSheetId="10" hidden="1">'coco_1 (2)'!$U$46</definedName>
    <definedName name="solver_opt" localSheetId="11" hidden="1">'coco_2'!$U$46</definedName>
    <definedName name="solver_pre" localSheetId="9" hidden="1">0.000001</definedName>
    <definedName name="solver_pre" localSheetId="10" hidden="1">0.000001</definedName>
    <definedName name="solver_pre" localSheetId="11" hidden="1">0.000001</definedName>
    <definedName name="solver_rel1" localSheetId="9" hidden="1">1</definedName>
    <definedName name="solver_rel1" localSheetId="10" hidden="1">1</definedName>
    <definedName name="solver_rel1" localSheetId="11" hidden="1">1</definedName>
    <definedName name="solver_rel10" localSheetId="9" hidden="1">1</definedName>
    <definedName name="solver_rel10" localSheetId="10" hidden="1">1</definedName>
    <definedName name="solver_rel10" localSheetId="11" hidden="1">1</definedName>
    <definedName name="solver_rel11" localSheetId="9" hidden="1">1</definedName>
    <definedName name="solver_rel11" localSheetId="10" hidden="1">1</definedName>
    <definedName name="solver_rel11" localSheetId="11" hidden="1">1</definedName>
    <definedName name="solver_rel12" localSheetId="9" hidden="1">1</definedName>
    <definedName name="solver_rel12" localSheetId="10" hidden="1">1</definedName>
    <definedName name="solver_rel12" localSheetId="11" hidden="1">1</definedName>
    <definedName name="solver_rel13" localSheetId="9" hidden="1">1</definedName>
    <definedName name="solver_rel13" localSheetId="10" hidden="1">1</definedName>
    <definedName name="solver_rel13" localSheetId="11" hidden="1">1</definedName>
    <definedName name="solver_rel14" localSheetId="9" hidden="1">1</definedName>
    <definedName name="solver_rel14" localSheetId="10" hidden="1">1</definedName>
    <definedName name="solver_rel14" localSheetId="11" hidden="1">1</definedName>
    <definedName name="solver_rel15" localSheetId="9" hidden="1">1</definedName>
    <definedName name="solver_rel15" localSheetId="10" hidden="1">1</definedName>
    <definedName name="solver_rel15" localSheetId="11" hidden="1">1</definedName>
    <definedName name="solver_rel16" localSheetId="9" hidden="1">1</definedName>
    <definedName name="solver_rel16" localSheetId="10" hidden="1">1</definedName>
    <definedName name="solver_rel16" localSheetId="11" hidden="1">1</definedName>
    <definedName name="solver_rel17" localSheetId="9" hidden="1">1</definedName>
    <definedName name="solver_rel17" localSheetId="10" hidden="1">1</definedName>
    <definedName name="solver_rel17" localSheetId="11" hidden="1">1</definedName>
    <definedName name="solver_rel18" localSheetId="9" hidden="1">1</definedName>
    <definedName name="solver_rel18" localSheetId="10" hidden="1">1</definedName>
    <definedName name="solver_rel18" localSheetId="11" hidden="1">1</definedName>
    <definedName name="solver_rel19" localSheetId="9" hidden="1">1</definedName>
    <definedName name="solver_rel19" localSheetId="10" hidden="1">1</definedName>
    <definedName name="solver_rel19" localSheetId="11" hidden="1">1</definedName>
    <definedName name="solver_rel2" localSheetId="9" hidden="1">1</definedName>
    <definedName name="solver_rel2" localSheetId="10" hidden="1">1</definedName>
    <definedName name="solver_rel2" localSheetId="11" hidden="1">1</definedName>
    <definedName name="solver_rel20" localSheetId="9" hidden="1">1</definedName>
    <definedName name="solver_rel20" localSheetId="10" hidden="1">1</definedName>
    <definedName name="solver_rel20" localSheetId="11" hidden="1">1</definedName>
    <definedName name="solver_rel21" localSheetId="9" hidden="1">1</definedName>
    <definedName name="solver_rel21" localSheetId="10" hidden="1">1</definedName>
    <definedName name="solver_rel21" localSheetId="11" hidden="1">1</definedName>
    <definedName name="solver_rel22" localSheetId="9" hidden="1">1</definedName>
    <definedName name="solver_rel22" localSheetId="10" hidden="1">1</definedName>
    <definedName name="solver_rel22" localSheetId="11" hidden="1">1</definedName>
    <definedName name="solver_rel23" localSheetId="9" hidden="1">1</definedName>
    <definedName name="solver_rel23" localSheetId="10" hidden="1">1</definedName>
    <definedName name="solver_rel23" localSheetId="11" hidden="1">1</definedName>
    <definedName name="solver_rel24" localSheetId="9" hidden="1">1</definedName>
    <definedName name="solver_rel24" localSheetId="10" hidden="1">1</definedName>
    <definedName name="solver_rel24" localSheetId="11" hidden="1">1</definedName>
    <definedName name="solver_rel25" localSheetId="10" hidden="1">3</definedName>
    <definedName name="solver_rel3" localSheetId="9" hidden="1">1</definedName>
    <definedName name="solver_rel3" localSheetId="10" hidden="1">1</definedName>
    <definedName name="solver_rel3" localSheetId="11" hidden="1">1</definedName>
    <definedName name="solver_rel4" localSheetId="9" hidden="1">1</definedName>
    <definedName name="solver_rel4" localSheetId="10" hidden="1">1</definedName>
    <definedName name="solver_rel4" localSheetId="11" hidden="1">1</definedName>
    <definedName name="solver_rel5" localSheetId="9" hidden="1">1</definedName>
    <definedName name="solver_rel5" localSheetId="10" hidden="1">1</definedName>
    <definedName name="solver_rel5" localSheetId="11" hidden="1">1</definedName>
    <definedName name="solver_rel6" localSheetId="9" hidden="1">1</definedName>
    <definedName name="solver_rel6" localSheetId="10" hidden="1">1</definedName>
    <definedName name="solver_rel6" localSheetId="11" hidden="1">1</definedName>
    <definedName name="solver_rel7" localSheetId="9" hidden="1">1</definedName>
    <definedName name="solver_rel7" localSheetId="10" hidden="1">1</definedName>
    <definedName name="solver_rel7" localSheetId="11" hidden="1">1</definedName>
    <definedName name="solver_rel8" localSheetId="9" hidden="1">1</definedName>
    <definedName name="solver_rel8" localSheetId="10" hidden="1">1</definedName>
    <definedName name="solver_rel8" localSheetId="11" hidden="1">1</definedName>
    <definedName name="solver_rel9" localSheetId="9" hidden="1">1</definedName>
    <definedName name="solver_rel9" localSheetId="10" hidden="1">1</definedName>
    <definedName name="solver_rel9" localSheetId="11" hidden="1">1</definedName>
    <definedName name="solver_rhs1" localSheetId="9" hidden="1">'coco_1'!$G$27</definedName>
    <definedName name="solver_rhs1" localSheetId="10" hidden="1">'coco_1 (2)'!$G$27</definedName>
    <definedName name="solver_rhs1" localSheetId="11" hidden="1">'coco_2'!$G$27</definedName>
    <definedName name="solver_rhs10" localSheetId="9" hidden="1">'coco_1'!$K$28</definedName>
    <definedName name="solver_rhs10" localSheetId="10" hidden="1">'coco_1 (2)'!$K$28</definedName>
    <definedName name="solver_rhs10" localSheetId="11" hidden="1">'coco_2'!$K$28</definedName>
    <definedName name="solver_rhs11" localSheetId="9" hidden="1">'coco_1'!$L$27</definedName>
    <definedName name="solver_rhs11" localSheetId="10" hidden="1">'coco_1 (2)'!$L$27</definedName>
    <definedName name="solver_rhs11" localSheetId="11" hidden="1">'coco_2'!$L$27</definedName>
    <definedName name="solver_rhs12" localSheetId="9" hidden="1">'coco_1'!$L$28</definedName>
    <definedName name="solver_rhs12" localSheetId="10" hidden="1">'coco_1 (2)'!$L$28</definedName>
    <definedName name="solver_rhs12" localSheetId="11" hidden="1">'coco_2'!$L$28</definedName>
    <definedName name="solver_rhs13" localSheetId="9" hidden="1">'coco_1'!$M$27</definedName>
    <definedName name="solver_rhs13" localSheetId="10" hidden="1">'coco_1 (2)'!$M$27</definedName>
    <definedName name="solver_rhs13" localSheetId="11" hidden="1">'coco_2'!$M$27</definedName>
    <definedName name="solver_rhs14" localSheetId="9" hidden="1">'coco_1'!$M$28</definedName>
    <definedName name="solver_rhs14" localSheetId="10" hidden="1">'coco_1 (2)'!$M$28</definedName>
    <definedName name="solver_rhs14" localSheetId="11" hidden="1">'coco_2'!$M$28</definedName>
    <definedName name="solver_rhs15" localSheetId="9" hidden="1">'coco_1'!$N$27</definedName>
    <definedName name="solver_rhs15" localSheetId="10" hidden="1">'coco_1 (2)'!$N$27</definedName>
    <definedName name="solver_rhs15" localSheetId="11" hidden="1">'coco_2'!$N$27</definedName>
    <definedName name="solver_rhs16" localSheetId="9" hidden="1">'coco_1'!$N$28</definedName>
    <definedName name="solver_rhs16" localSheetId="10" hidden="1">'coco_1 (2)'!$N$28</definedName>
    <definedName name="solver_rhs16" localSheetId="11" hidden="1">'coco_2'!$N$28</definedName>
    <definedName name="solver_rhs17" localSheetId="9" hidden="1">'coco_1'!$O$27</definedName>
    <definedName name="solver_rhs17" localSheetId="10" hidden="1">'coco_1 (2)'!$O$27</definedName>
    <definedName name="solver_rhs17" localSheetId="11" hidden="1">'coco_2'!$O$27</definedName>
    <definedName name="solver_rhs18" localSheetId="9" hidden="1">'coco_1'!$O$28</definedName>
    <definedName name="solver_rhs18" localSheetId="10" hidden="1">'coco_1 (2)'!$O$28</definedName>
    <definedName name="solver_rhs18" localSheetId="11" hidden="1">'coco_2'!$O$28</definedName>
    <definedName name="solver_rhs19" localSheetId="9" hidden="1">'coco_1'!$P$27</definedName>
    <definedName name="solver_rhs19" localSheetId="10" hidden="1">'coco_1 (2)'!$P$27</definedName>
    <definedName name="solver_rhs19" localSheetId="11" hidden="1">'coco_2'!$P$27</definedName>
    <definedName name="solver_rhs2" localSheetId="9" hidden="1">'coco_1'!$G$28</definedName>
    <definedName name="solver_rhs2" localSheetId="10" hidden="1">'coco_1 (2)'!$G$28</definedName>
    <definedName name="solver_rhs2" localSheetId="11" hidden="1">'coco_2'!$G$28</definedName>
    <definedName name="solver_rhs20" localSheetId="9" hidden="1">'coco_1'!$P$28</definedName>
    <definedName name="solver_rhs20" localSheetId="10" hidden="1">'coco_1 (2)'!$P$28</definedName>
    <definedName name="solver_rhs20" localSheetId="11" hidden="1">'coco_2'!$P$28</definedName>
    <definedName name="solver_rhs21" localSheetId="9" hidden="1">'coco_1'!$Q$27</definedName>
    <definedName name="solver_rhs21" localSheetId="10" hidden="1">'coco_1 (2)'!$Q$27</definedName>
    <definedName name="solver_rhs21" localSheetId="11" hidden="1">'coco_2'!$Q$27</definedName>
    <definedName name="solver_rhs22" localSheetId="9" hidden="1">'coco_1'!$Q$28</definedName>
    <definedName name="solver_rhs22" localSheetId="10" hidden="1">'coco_1 (2)'!$Q$28</definedName>
    <definedName name="solver_rhs22" localSheetId="11" hidden="1">'coco_2'!$Q$28</definedName>
    <definedName name="solver_rhs23" localSheetId="9" hidden="1">'coco_1'!$R$27</definedName>
    <definedName name="solver_rhs23" localSheetId="10" hidden="1">'coco_1 (2)'!$R$27</definedName>
    <definedName name="solver_rhs23" localSheetId="11" hidden="1">'coco_2'!$R$27</definedName>
    <definedName name="solver_rhs24" localSheetId="9" hidden="1">'coco_1'!$R$28</definedName>
    <definedName name="solver_rhs24" localSheetId="10" hidden="1">'coco_1 (2)'!$R$28</definedName>
    <definedName name="solver_rhs24" localSheetId="11" hidden="1">'coco_2'!$R$28</definedName>
    <definedName name="solver_rhs25" localSheetId="10" hidden="1">0</definedName>
    <definedName name="solver_rhs3" localSheetId="9" hidden="1">'coco_1'!$H$27</definedName>
    <definedName name="solver_rhs3" localSheetId="10" hidden="1">'coco_1 (2)'!$H$27</definedName>
    <definedName name="solver_rhs3" localSheetId="11" hidden="1">'coco_2'!$H$27</definedName>
    <definedName name="solver_rhs4" localSheetId="9" hidden="1">'coco_1'!$H$28</definedName>
    <definedName name="solver_rhs4" localSheetId="10" hidden="1">'coco_1 (2)'!$H$28</definedName>
    <definedName name="solver_rhs4" localSheetId="11" hidden="1">'coco_2'!$H$28</definedName>
    <definedName name="solver_rhs5" localSheetId="9" hidden="1">'coco_1'!$I$27</definedName>
    <definedName name="solver_rhs5" localSheetId="10" hidden="1">'coco_1 (2)'!$I$27</definedName>
    <definedName name="solver_rhs5" localSheetId="11" hidden="1">'coco_2'!$I$27</definedName>
    <definedName name="solver_rhs6" localSheetId="9" hidden="1">'coco_1'!$I$28</definedName>
    <definedName name="solver_rhs6" localSheetId="10" hidden="1">'coco_1 (2)'!$I$28</definedName>
    <definedName name="solver_rhs6" localSheetId="11" hidden="1">'coco_2'!$I$28</definedName>
    <definedName name="solver_rhs7" localSheetId="9" hidden="1">'coco_1'!$J$27</definedName>
    <definedName name="solver_rhs7" localSheetId="10" hidden="1">'coco_1 (2)'!$J$27</definedName>
    <definedName name="solver_rhs7" localSheetId="11" hidden="1">'coco_2'!$J$27</definedName>
    <definedName name="solver_rhs8" localSheetId="9" hidden="1">'coco_1'!$J$28</definedName>
    <definedName name="solver_rhs8" localSheetId="10" hidden="1">'coco_1 (2)'!$J$28</definedName>
    <definedName name="solver_rhs8" localSheetId="11" hidden="1">'coco_2'!$J$28</definedName>
    <definedName name="solver_rhs9" localSheetId="9" hidden="1">'coco_1'!$K$27</definedName>
    <definedName name="solver_rhs9" localSheetId="10" hidden="1">'coco_1 (2)'!$K$27</definedName>
    <definedName name="solver_rhs9" localSheetId="11" hidden="1">'coco_2'!$K$27</definedName>
    <definedName name="solver_scl" localSheetId="9" hidden="1">2</definedName>
    <definedName name="solver_scl" localSheetId="10" hidden="1">2</definedName>
    <definedName name="solver_scl" localSheetId="11" hidden="1">2</definedName>
    <definedName name="solver_sho" localSheetId="9" hidden="1">2</definedName>
    <definedName name="solver_sho" localSheetId="10" hidden="1">2</definedName>
    <definedName name="solver_sho" localSheetId="11" hidden="1">2</definedName>
    <definedName name="solver_tim" localSheetId="9" hidden="1">100</definedName>
    <definedName name="solver_tim" localSheetId="10" hidden="1">100</definedName>
    <definedName name="solver_tim" localSheetId="11" hidden="1">100</definedName>
    <definedName name="solver_tol" localSheetId="9" hidden="1">0.05</definedName>
    <definedName name="solver_tol" localSheetId="10" hidden="1">0.05</definedName>
    <definedName name="solver_tol" localSheetId="11" hidden="1">0.05</definedName>
    <definedName name="solver_typ" localSheetId="9" hidden="1">2</definedName>
    <definedName name="solver_typ" localSheetId="10" hidden="1">2</definedName>
    <definedName name="solver_typ" localSheetId="11" hidden="1">2</definedName>
    <definedName name="solver_val" localSheetId="9" hidden="1">0</definedName>
    <definedName name="solver_val" localSheetId="10" hidden="1">0</definedName>
    <definedName name="solver_val" localSheetId="11" hidden="1">0</definedName>
  </definedNames>
  <calcPr fullCalcOnLoad="1"/>
</workbook>
</file>

<file path=xl/sharedStrings.xml><?xml version="1.0" encoding="utf-8"?>
<sst xmlns="http://schemas.openxmlformats.org/spreadsheetml/2006/main" count="1717" uniqueCount="176">
  <si>
    <r>
      <t>Szóródási csoportok/termelési irány/üzemméret (SFH 1000 Ft) </t>
    </r>
    <r>
      <rPr>
        <sz val="10"/>
        <rFont val="Arial"/>
        <family val="0"/>
      </rPr>
      <t>          --&gt;</t>
    </r>
  </si>
  <si>
    <t>--</t>
  </si>
  <si>
    <t>-</t>
  </si>
  <si>
    <t>+</t>
  </si>
  <si>
    <t>++</t>
  </si>
  <si>
    <t>Árunöv. term.</t>
  </si>
  <si>
    <t>Állatteny. I.</t>
  </si>
  <si>
    <t>Állatteny. II.</t>
  </si>
  <si>
    <t>Ültetvény</t>
  </si>
  <si>
    <t>Kertészet</t>
  </si>
  <si>
    <t>Vegyes gazd.</t>
  </si>
  <si>
    <t>&lt;=2500</t>
  </si>
  <si>
    <t>&gt;2500-7000</t>
  </si>
  <si>
    <t>&gt;7000</t>
  </si>
  <si>
    <t>Adat, mutató</t>
  </si>
  <si>
    <t>Mértékegység</t>
  </si>
  <si>
    <t>Üzemszám a mintában</t>
  </si>
  <si>
    <t>Üzemszám a megfigyelt alapsokaságban</t>
  </si>
  <si>
    <t>Standard fedezeti hozzájárulás</t>
  </si>
  <si>
    <t>1000 Ft/üzem</t>
  </si>
  <si>
    <t>Eszközellátottság</t>
  </si>
  <si>
    <t>Összes terület</t>
  </si>
  <si>
    <t>ha/üzem</t>
  </si>
  <si>
    <t>ebből: bérelt terület</t>
  </si>
  <si>
    <t>Mezőgazdasági terület (MT)</t>
  </si>
  <si>
    <t>ebből: szántó</t>
  </si>
  <si>
    <t>            gyep</t>
  </si>
  <si>
    <t>            szőlő, gyümölcsös</t>
  </si>
  <si>
    <t>MT átlagos aranykorona értéke</t>
  </si>
  <si>
    <t>AK/ha</t>
  </si>
  <si>
    <t>Munkaerőállomány</t>
  </si>
  <si>
    <t>ÉME/üzem</t>
  </si>
  <si>
    <t>ebből: családtagok</t>
  </si>
  <si>
    <t>csÉME/üzem</t>
  </si>
  <si>
    <t>ÉME/100 ha MT</t>
  </si>
  <si>
    <t>Eszközérték</t>
  </si>
  <si>
    <t>1000 Ft/100 ha MT</t>
  </si>
  <si>
    <t>ebből: tárgyi eszközök értéke</t>
  </si>
  <si>
    <t>Termelési szerkezet</t>
  </si>
  <si>
    <t>Vetésterület összesen</t>
  </si>
  <si>
    <t>ebből: kalászos gabonafélék</t>
  </si>
  <si>
    <t>           szemeskukorica</t>
  </si>
  <si>
    <t>           olajos, hüvelyes és rostnövények</t>
  </si>
  <si>
    <t>            ebből: napraforgó</t>
  </si>
  <si>
    <t>           burgonya</t>
  </si>
  <si>
    <t>           cukorrépa</t>
  </si>
  <si>
    <t>           silókukorica</t>
  </si>
  <si>
    <t>           lucerna</t>
  </si>
  <si>
    <t>           egyéb szántóföldi takarmánynöv.</t>
  </si>
  <si>
    <t>Parlag terület</t>
  </si>
  <si>
    <t>Állatállomány</t>
  </si>
  <si>
    <t>sz.á./100 ha MT</t>
  </si>
  <si>
    <t>ebből: szarvasmarha</t>
  </si>
  <si>
    <t>           ebből: tejelő tehén</t>
  </si>
  <si>
    <t>                      növendék- és hízóállat</t>
  </si>
  <si>
    <t>           sertés</t>
  </si>
  <si>
    <t>           ebből: hízósertés</t>
  </si>
  <si>
    <t>                      tenyészkoca </t>
  </si>
  <si>
    <t>           juh</t>
  </si>
  <si>
    <t>           baromfi</t>
  </si>
  <si>
    <t>Hozamok, értékesítési árak</t>
  </si>
  <si>
    <t>Búza</t>
  </si>
  <si>
    <t>t/ha</t>
  </si>
  <si>
    <t>Rozs</t>
  </si>
  <si>
    <t>Őszi árpa</t>
  </si>
  <si>
    <t>Szemeskukorica</t>
  </si>
  <si>
    <t>Napraforgó</t>
  </si>
  <si>
    <t>Burgonya</t>
  </si>
  <si>
    <t>Cukorrépa</t>
  </si>
  <si>
    <t>Tejhozam</t>
  </si>
  <si>
    <t>liter/tehén</t>
  </si>
  <si>
    <t>Malac (felnevelt)</t>
  </si>
  <si>
    <t>db/koca</t>
  </si>
  <si>
    <t>Tyúktojás</t>
  </si>
  <si>
    <t>db/tojó</t>
  </si>
  <si>
    <t>Búza </t>
  </si>
  <si>
    <t>Ft/kg</t>
  </si>
  <si>
    <t>Tehéntej</t>
  </si>
  <si>
    <t>Ft/l</t>
  </si>
  <si>
    <t>Vágósertés</t>
  </si>
  <si>
    <t>Ft/db</t>
  </si>
  <si>
    <t>Szóródási csoportok/termelési irány/üzemméret (SFH 1000 Ft)             --&gt;</t>
  </si>
  <si>
    <t>            szemeskukorica</t>
  </si>
  <si>
    <t>            olajos, hüvelyes és rostnövények</t>
  </si>
  <si>
    <t>              ebből: napraforgó</t>
  </si>
  <si>
    <t>            burgonya</t>
  </si>
  <si>
    <t>            cukorrépa</t>
  </si>
  <si>
    <t>            silókukorica</t>
  </si>
  <si>
    <t>            lucerna</t>
  </si>
  <si>
    <t>            egyéb szántóföldi takarmánynöv.</t>
  </si>
  <si>
    <t>            ebből: tejelő tehén</t>
  </si>
  <si>
    <t>                        növendék- és hízóállat</t>
  </si>
  <si>
    <t>            sertés</t>
  </si>
  <si>
    <t>            ebből: hízósertés</t>
  </si>
  <si>
    <t>                        tenyészkoca </t>
  </si>
  <si>
    <t>            juh</t>
  </si>
  <si>
    <t>            baromfi</t>
  </si>
  <si>
    <t>Szóródási csoportok/termelési irány/üzemméret (SFH 1000 Ft)            --&gt;</t>
  </si>
  <si>
    <r>
      <t>Szóródási csoportok/termelési irány/üzemméret (SFH 1000 Ft)     </t>
    </r>
    <r>
      <rPr>
        <sz val="10"/>
        <rFont val="Arial"/>
        <family val="0"/>
      </rPr>
      <t>       --&gt;</t>
    </r>
  </si>
  <si>
    <t xml:space="preserve">      </t>
  </si>
  <si>
    <r>
      <t>Szóródási csoportok/termelési irány/üzemméret (SFH 1000 Ft)      </t>
    </r>
    <r>
      <rPr>
        <sz val="10"/>
        <rFont val="Arial"/>
        <family val="0"/>
      </rPr>
      <t>      --&gt;</t>
    </r>
  </si>
  <si>
    <r>
      <t>Szóródási csoportok/termelési irány/üzemméret (SFH 1000 Ft) </t>
    </r>
    <r>
      <rPr>
        <sz val="10"/>
        <rFont val="Arial"/>
        <family val="0"/>
      </rPr>
      <t>            --&gt;</t>
    </r>
  </si>
  <si>
    <r>
      <t>Szóródási csoportok/termelési irány/üzemméret (SFH 1000 Ft)  </t>
    </r>
    <r>
      <rPr>
        <sz val="10"/>
        <color indexed="9"/>
        <rFont val="Arial"/>
        <family val="0"/>
      </rPr>
      <t>         --&gt;</t>
    </r>
  </si>
  <si>
    <t>http://www.akii.hu/videkfejl/vallalkelemz/tesztuzemi_info_2005/k06_nyugatdunantul_copy(1).htm</t>
  </si>
  <si>
    <t>http://www.akii.hu/videkfejl/vallalkelemz/tesztuzemi_info_2005/k05_kozepdunantul_copy(1).htm</t>
  </si>
  <si>
    <t>http://www.akii.hu/videkfejl/vallalkelemz/tesztuzemi_info_2005/k04_deldunantul_copy(1).htm</t>
  </si>
  <si>
    <t>http://www.akii.hu/videkfejl/vallalkelemz/tesztuzemi_info_2005/k03_delalfold_copy(1).htm</t>
  </si>
  <si>
    <t>http://www.akii.hu/videkfejl/vallalkelemz/tesztuzemi_info_2005/k02_eszakalfold_copy(1).htm</t>
  </si>
  <si>
    <t>http://www.akii.hu/videkfejl/vallalkelemz/tesztuzemi_info_2005/k01_eszakmo_copy(1).htm</t>
  </si>
  <si>
    <t>http://www.akii.hu/videkfejl/vallalkelemz/tesztuzemi_info_2005/k07_kozepmo_copy(1).htm</t>
  </si>
  <si>
    <t>kmr</t>
  </si>
  <si>
    <t>emr</t>
  </si>
  <si>
    <t>ear</t>
  </si>
  <si>
    <t>dar</t>
  </si>
  <si>
    <t>ddr</t>
  </si>
  <si>
    <t>kdr</t>
  </si>
  <si>
    <t>ndr</t>
  </si>
  <si>
    <t>forras</t>
  </si>
  <si>
    <t>kod</t>
  </si>
  <si>
    <t>A termelési irány és üzemméret szerinti regionális adatok és mutatók szóródása</t>
  </si>
  <si>
    <t>Egyéni gazdaságok</t>
  </si>
  <si>
    <t>Szóródási csoportok/termelési irány/üzemméret (SFH 1000 Ft)           --&gt;</t>
  </si>
  <si>
    <t>regio</t>
  </si>
  <si>
    <t>osszes</t>
  </si>
  <si>
    <t>SFH</t>
  </si>
  <si>
    <t>ALAPADATOK</t>
  </si>
  <si>
    <t>RANGSOROK</t>
  </si>
  <si>
    <t>IRANY</t>
  </si>
  <si>
    <t>LEPCSOK</t>
  </si>
  <si>
    <t>parameter</t>
  </si>
  <si>
    <t>hiba</t>
  </si>
  <si>
    <t>fontossag</t>
  </si>
  <si>
    <t>erzekenyseg</t>
  </si>
  <si>
    <t>sorrend</t>
  </si>
  <si>
    <t>A regionális átlagos üzemek SFH-ainak eltérése az eszközellátottság alapján az alábbi komponensekre vezethető vissza hatásuk mértékének sorrendjében:</t>
  </si>
  <si>
    <t>minél nagyobb, annál jobb</t>
  </si>
  <si>
    <t>minél kisebb, annál jobb</t>
  </si>
  <si>
    <t>ZAJ</t>
  </si>
  <si>
    <t>Kérdés: Milyen tényezők határozzák meg karakteresen a régiók SFH-ját?</t>
  </si>
  <si>
    <t>zaj</t>
  </si>
  <si>
    <t>Megj: büntető komponensek nélkül</t>
  </si>
  <si>
    <t>Megj: büntető komponensek engedélyezése mellett</t>
  </si>
  <si>
    <t>COCO</t>
  </si>
  <si>
    <t>összes</t>
  </si>
  <si>
    <t>Kérdés: Tekinthető-e bármely üzemtípus a régión belül rel. előnyösnek?</t>
  </si>
  <si>
    <t>Nem: mivel a modell hibátlan, így minden üzemtípus esetén annyi az SFH, amennyit az adott eszközellátottság mellett el lehet várni…</t>
  </si>
  <si>
    <t>Eredménykimutatás</t>
  </si>
  <si>
    <t>1000 Ft/ha MT</t>
  </si>
  <si>
    <t>Anyagköltség (vásárolt anyagok)</t>
  </si>
  <si>
    <t>ebből: növényterm. közvetlen anyagktg.-ei</t>
  </si>
  <si>
    <t>            ebből: vetőmag, szaporítóanyag</t>
  </si>
  <si>
    <t>                        műtrágyák</t>
  </si>
  <si>
    <t>                        növényvédőszerek</t>
  </si>
  <si>
    <t>           állattenyésztés közvetlen anyagktg.-ei</t>
  </si>
  <si>
    <t>           ebből: állatvásárlás</t>
  </si>
  <si>
    <t>                       takarmányvásárlás</t>
  </si>
  <si>
    <t>           egyéb anyagköltségek</t>
  </si>
  <si>
    <t>           ebből: fűtőanyag, áram, víz</t>
  </si>
  <si>
    <t>                       hajtó- és kenőanyag</t>
  </si>
  <si>
    <t>Személyi jellegű ráfordítások</t>
  </si>
  <si>
    <t>ebből: bérköltség</t>
  </si>
  <si>
    <t>            személyi jellegű egyéb kifizetések</t>
  </si>
  <si>
    <t>Értékcsökkenési leírás</t>
  </si>
  <si>
    <t>ebből: épületek, építmények</t>
  </si>
  <si>
    <t>            gépek, berendezések, járművek</t>
  </si>
  <si>
    <t>Igénybevett szolgáltatások költségei</t>
  </si>
  <si>
    <t>ebből: földbérleti díjak</t>
  </si>
  <si>
    <t>            bérvállalkozók díja</t>
  </si>
  <si>
    <t>            bankköltségek</t>
  </si>
  <si>
    <t>            biztosítási díjak</t>
  </si>
  <si>
    <t>Üzemi költségek a mg.-ban összesen</t>
  </si>
  <si>
    <t>Kérdés: Milyen összefüggéssel lehet leginkább az SFH értékét közelíteni a költségkomponensek alapján?</t>
  </si>
  <si>
    <t>Válasz….</t>
  </si>
  <si>
    <t>A demo célja alapanyagot szolgáltatni a WEKA, az SPSS és az EXCEL lehetőségeinek összevetésére…</t>
  </si>
  <si>
    <t>Az alapadatokat tartalmazó objektum-attribútum mátrixokat KÖTELEZŐ kimutatás-varázslással előállítani a webes adatok helyes struktúrára hozása révén…</t>
  </si>
  <si>
    <t>1,
Adatbányászati modszerek segítsegevel készítsünk modellt, mely a különböz
mutatószámok alapján határozza meg a RÉGIO-ba való tartozást. A feladat
elvégzéséhez a WEKA szoftver alkalmazása ajánlott, ahol számos modellezési
módszer között válogathatunk. Fontos, hogy a feladatnak része a modell
eredményének értelmezése és a modell jósági tényez jének meghatározása is
része. Külön figyeljünk a tréning és teszt állományok meglétére.
A feladatot többen is elvégezhetik, különböz  inputadatkörök használatával
(eszközellátottság, termelési szerkezet, hozamok és értékesítési árak). A
célváltozó mindegyik esetben a RÉGIO  kell legyen.
2,
Tegyünk javaslatot,  melyik régióban, milyen jelleg  üzemtípus felállítása
ajánlható. A feladat megoldásához, tegyük fel, hogy az adott régióban
jelen lév  üzemtípusoktól eltér  üzemek a piaci versenyben alulmaradtak és
ezért nem szerepelnek. A feladat megoldásához az SPSS leíró
statisztikáinak alkalmazasása ajánlott. A feladat megoldásának része, a
statisztikák eredményeinek értelmezése, a kinyert információ döntéshozatal
támogatására megfelel  módon való megjelenítése.
3,
 llítson fel lineáris modellt, mely megmutatja, hogy az SFH-k
milyen módon függenek a költségtényez kt l. A feladat megoldásához 
az SPSS alkalmazása ajánlott. A feladat része a felállított
modell értelmezése, a modell jósági tényez jének ismertetése. A COCO és
SPSS megoldás összehasonlító elemzése, nagy mértékben emeli a feladat
megoldásának színvonalát, a tantárgyi ismeretekben való elmélyülést!
A feladatot többen is választhatják, amennyiben regiokra végzik
el a vizsgálatot.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</si>
</sst>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7">
    <font>
      <sz val="10"/>
      <name val="Arial"/>
      <family val="0"/>
    </font>
    <font>
      <sz val="7.5"/>
      <name val="Arial"/>
      <family val="0"/>
    </font>
    <font>
      <sz val="10"/>
      <color indexed="9"/>
      <name val="Arial"/>
      <family val="0"/>
    </font>
    <font>
      <sz val="7.5"/>
      <color indexed="9"/>
      <name val="Arial"/>
      <family val="0"/>
    </font>
    <font>
      <b/>
      <sz val="13.5"/>
      <color indexed="9"/>
      <name val="Arial"/>
      <family val="0"/>
    </font>
    <font>
      <b/>
      <sz val="8"/>
      <color indexed="9"/>
      <name val="Arial"/>
      <family val="0"/>
    </font>
    <font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8">
    <border>
      <left/>
      <right/>
      <top/>
      <bottom/>
      <diagonal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1" xfId="0" applyFont="1" applyFill="1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4" xfId="0" applyFill="1" applyBorder="1" applyAlignment="1">
      <alignment horizontal="center" wrapText="1"/>
    </xf>
    <xf numFmtId="0" fontId="0" fillId="0" borderId="4" xfId="0" applyBorder="1" applyAlignment="1">
      <alignment horizontal="right" wrapText="1"/>
    </xf>
    <xf numFmtId="0" fontId="0" fillId="2" borderId="4" xfId="0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2" fillId="2" borderId="4" xfId="0" applyFont="1" applyFill="1" applyBorder="1" applyAlignment="1">
      <alignment horizontal="center" wrapText="1"/>
    </xf>
    <xf numFmtId="0" fontId="2" fillId="0" borderId="4" xfId="0" applyFont="1" applyBorder="1" applyAlignment="1">
      <alignment horizontal="right" wrapText="1"/>
    </xf>
    <xf numFmtId="0" fontId="2" fillId="2" borderId="4" xfId="0" applyFont="1" applyFill="1" applyBorder="1" applyAlignment="1">
      <alignment wrapText="1"/>
    </xf>
    <xf numFmtId="0" fontId="0" fillId="3" borderId="0" xfId="0" applyFill="1" applyAlignment="1">
      <alignment/>
    </xf>
    <xf numFmtId="0" fontId="0" fillId="2" borderId="0" xfId="0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0" borderId="0" xfId="0" applyFill="1" applyAlignment="1">
      <alignment/>
    </xf>
    <xf numFmtId="1" fontId="0" fillId="6" borderId="0" xfId="0" applyNumberFormat="1" applyFill="1" applyAlignment="1">
      <alignment/>
    </xf>
    <xf numFmtId="1" fontId="0" fillId="0" borderId="0" xfId="0" applyNumberFormat="1" applyFill="1" applyAlignment="1">
      <alignment/>
    </xf>
    <xf numFmtId="1" fontId="0" fillId="7" borderId="0" xfId="0" applyNumberFormat="1" applyFill="1" applyAlignment="1">
      <alignment/>
    </xf>
    <xf numFmtId="1" fontId="0" fillId="0" borderId="0" xfId="0" applyNumberFormat="1" applyAlignment="1">
      <alignment/>
    </xf>
    <xf numFmtId="0" fontId="0" fillId="8" borderId="0" xfId="0" applyFill="1" applyAlignment="1">
      <alignment/>
    </xf>
    <xf numFmtId="0" fontId="0" fillId="9" borderId="0" xfId="0" applyFill="1" applyAlignment="1">
      <alignment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5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161925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180975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180975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161925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161925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161925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0</xdr:row>
      <xdr:rowOff>0</xdr:rowOff>
    </xdr:from>
    <xdr:to>
      <xdr:col>7</xdr:col>
      <xdr:colOff>123825</xdr:colOff>
      <xdr:row>0</xdr:row>
      <xdr:rowOff>161925</xdr:rowOff>
    </xdr:to>
    <xdr:pic>
      <xdr:nvPicPr>
        <xdr:cNvPr id="1" name="Picture 1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0"/>
          <a:ext cx="1238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11</xdr:row>
      <xdr:rowOff>0</xdr:rowOff>
    </xdr:from>
    <xdr:to>
      <xdr:col>7</xdr:col>
      <xdr:colOff>123825</xdr:colOff>
      <xdr:row>11</xdr:row>
      <xdr:rowOff>133350</xdr:rowOff>
    </xdr:to>
    <xdr:pic>
      <xdr:nvPicPr>
        <xdr:cNvPr id="1" name="Picture 3" descr="szimbolum.gif (77 bytes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7200" y="1781175"/>
          <a:ext cx="12382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6"/>
  <sheetViews>
    <sheetView tabSelected="1" workbookViewId="0" topLeftCell="A1">
      <selection activeCell="A1" sqref="A1"/>
    </sheetView>
  </sheetViews>
  <sheetFormatPr defaultColWidth="9.140625" defaultRowHeight="12.75"/>
  <cols>
    <col min="1" max="1" width="82.28125" style="0" bestFit="1" customWidth="1"/>
  </cols>
  <sheetData>
    <row r="1" spans="1:2" ht="12.75">
      <c r="A1" t="s">
        <v>117</v>
      </c>
      <c r="B1" t="s">
        <v>118</v>
      </c>
    </row>
    <row r="2" spans="1:2" ht="12.75">
      <c r="A2" t="s">
        <v>109</v>
      </c>
      <c r="B2" t="s">
        <v>110</v>
      </c>
    </row>
    <row r="3" spans="1:2" ht="12.75">
      <c r="A3" t="s">
        <v>108</v>
      </c>
      <c r="B3" t="s">
        <v>111</v>
      </c>
    </row>
    <row r="4" spans="1:2" ht="12.75">
      <c r="A4" t="s">
        <v>107</v>
      </c>
      <c r="B4" t="s">
        <v>112</v>
      </c>
    </row>
    <row r="5" spans="1:2" ht="12.75">
      <c r="A5" t="s">
        <v>106</v>
      </c>
      <c r="B5" t="s">
        <v>113</v>
      </c>
    </row>
    <row r="6" spans="1:2" ht="12.75">
      <c r="A6" t="s">
        <v>105</v>
      </c>
      <c r="B6" t="s">
        <v>114</v>
      </c>
    </row>
    <row r="7" spans="1:2" ht="12.75">
      <c r="A7" t="s">
        <v>104</v>
      </c>
      <c r="B7" t="s">
        <v>115</v>
      </c>
    </row>
    <row r="8" spans="1:2" ht="12.75">
      <c r="A8" t="s">
        <v>103</v>
      </c>
      <c r="B8" t="s">
        <v>116</v>
      </c>
    </row>
    <row r="10" ht="12.75">
      <c r="A10" s="15" t="s">
        <v>119</v>
      </c>
    </row>
    <row r="11" ht="12.75">
      <c r="A11" s="1"/>
    </row>
    <row r="12" ht="12.75">
      <c r="A12" s="13"/>
    </row>
    <row r="13" ht="12.75">
      <c r="A13" s="1"/>
    </row>
    <row r="14" ht="17.25">
      <c r="A14" s="14">
        <v>2005</v>
      </c>
    </row>
    <row r="15" ht="12.75">
      <c r="A15" s="1"/>
    </row>
    <row r="16" ht="12.75">
      <c r="A16" s="13"/>
    </row>
    <row r="17" ht="12.75">
      <c r="A17" s="1"/>
    </row>
    <row r="18" ht="12.75">
      <c r="A18" s="15" t="s">
        <v>120</v>
      </c>
    </row>
    <row r="21" ht="12.75">
      <c r="A21" t="s">
        <v>173</v>
      </c>
    </row>
    <row r="22" ht="12.75">
      <c r="A22" t="s">
        <v>174</v>
      </c>
    </row>
    <row r="26" ht="242.25">
      <c r="A26" s="39" t="s">
        <v>175</v>
      </c>
    </row>
  </sheetData>
  <printOptions/>
  <pageMargins left="0.75" right="0.75" top="1" bottom="1" header="0.5" footer="0.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1">
      <selection activeCell="A1" sqref="A1:S10"/>
    </sheetView>
  </sheetViews>
  <sheetFormatPr defaultColWidth="9.140625" defaultRowHeight="12.75"/>
  <cols>
    <col min="1" max="1" width="6.57421875" style="0" customWidth="1"/>
    <col min="2" max="2" width="20.140625" style="0" customWidth="1"/>
    <col min="3" max="3" width="12.7109375" style="0" bestFit="1" customWidth="1"/>
    <col min="4" max="4" width="23.00390625" style="0" bestFit="1" customWidth="1"/>
    <col min="5" max="16384" width="6.57421875" style="0" customWidth="1"/>
  </cols>
  <sheetData>
    <row r="1" spans="1:18" ht="12.75">
      <c r="A1" t="s">
        <v>125</v>
      </c>
      <c r="B1" t="str">
        <f>kivonat!B1</f>
        <v>Szóródási csoportok/termelési irány/üzemméret (SFH 1000 Ft)           --&gt;</v>
      </c>
      <c r="C1" t="str">
        <f>kivonat!C1</f>
        <v>Adat, mutató</v>
      </c>
      <c r="D1" t="str">
        <f>kivonat!D1</f>
        <v>Üzemszám a mintában</v>
      </c>
      <c r="E1" t="str">
        <f>kivonat!E1</f>
        <v>Üzemszám a megfigyelt alapsokaságban</v>
      </c>
      <c r="F1" t="str">
        <f>kivonat!F1</f>
        <v>Standard fedezeti hozzájárulás</v>
      </c>
      <c r="G1" t="str">
        <f>kivonat!G1</f>
        <v>Eszközellátottság</v>
      </c>
      <c r="H1">
        <f>kivonat!H1</f>
        <v>0</v>
      </c>
      <c r="I1">
        <f>kivonat!I1</f>
        <v>0</v>
      </c>
      <c r="J1">
        <f>kivonat!J1</f>
        <v>0</v>
      </c>
      <c r="K1">
        <f>kivonat!K1</f>
        <v>0</v>
      </c>
      <c r="L1">
        <f>kivonat!L1</f>
        <v>0</v>
      </c>
      <c r="M1">
        <f>kivonat!M1</f>
        <v>0</v>
      </c>
      <c r="N1">
        <f>kivonat!N1</f>
        <v>0</v>
      </c>
      <c r="O1">
        <f>kivonat!O1</f>
        <v>0</v>
      </c>
      <c r="P1">
        <f>kivonat!P1</f>
        <v>0</v>
      </c>
      <c r="Q1">
        <f>kivonat!Q1</f>
        <v>0</v>
      </c>
      <c r="R1">
        <f>kivonat!R1</f>
        <v>0</v>
      </c>
    </row>
    <row r="2" spans="1:19" ht="12.75">
      <c r="A2">
        <f>kivonat!A2</f>
        <v>0</v>
      </c>
      <c r="B2">
        <f>kivonat!B2</f>
        <v>0</v>
      </c>
      <c r="C2">
        <f>kivonat!C2</f>
        <v>0</v>
      </c>
      <c r="D2">
        <f>kivonat!D2</f>
        <v>0</v>
      </c>
      <c r="E2">
        <f>kivonat!E2</f>
        <v>0</v>
      </c>
      <c r="F2">
        <f>kivonat!F2</f>
        <v>0</v>
      </c>
      <c r="G2" t="str">
        <f>kivonat!G2</f>
        <v>Összes terület</v>
      </c>
      <c r="H2" t="str">
        <f>kivonat!H2</f>
        <v>ebből: bérelt terület</v>
      </c>
      <c r="I2" t="str">
        <f>kivonat!I2</f>
        <v>Mezőgazdasági terület (MT)</v>
      </c>
      <c r="J2" t="str">
        <f>kivonat!J2</f>
        <v>ebből: szántó</v>
      </c>
      <c r="K2" t="str">
        <f>kivonat!K2</f>
        <v>            gyep</v>
      </c>
      <c r="L2" t="str">
        <f>kivonat!L2</f>
        <v>            szőlő, gyümölcsös</v>
      </c>
      <c r="M2" t="str">
        <f>kivonat!M2</f>
        <v>MT átlagos aranykorona értéke</v>
      </c>
      <c r="N2" t="str">
        <f>kivonat!N2</f>
        <v>Munkaerőállomány</v>
      </c>
      <c r="O2" t="str">
        <f>kivonat!O2</f>
        <v>ebből: családtagok</v>
      </c>
      <c r="P2" t="str">
        <f>kivonat!P2</f>
        <v>Munkaerőállomány</v>
      </c>
      <c r="Q2" t="str">
        <f>kivonat!Q2</f>
        <v>Eszközérték</v>
      </c>
      <c r="R2" t="str">
        <f>kivonat!R2</f>
        <v>ebből: tárgyi eszközök értéke</v>
      </c>
      <c r="S2" t="s">
        <v>124</v>
      </c>
    </row>
    <row r="3" spans="1:19" ht="12.75">
      <c r="A3" t="str">
        <f>kivonat!A3</f>
        <v>regio</v>
      </c>
      <c r="B3">
        <f>kivonat!B3</f>
        <v>0</v>
      </c>
      <c r="C3" t="str">
        <f>kivonat!C3</f>
        <v>Mértékegység</v>
      </c>
      <c r="D3" t="str">
        <f>kivonat!D3</f>
        <v>-</v>
      </c>
      <c r="E3" t="str">
        <f>kivonat!E3</f>
        <v>-</v>
      </c>
      <c r="F3" t="str">
        <f>kivonat!F3</f>
        <v>1000 Ft/üzem</v>
      </c>
      <c r="G3" t="str">
        <f>kivonat!G3</f>
        <v>ha/üzem</v>
      </c>
      <c r="H3" t="str">
        <f>kivonat!H3</f>
        <v>ha/üzem</v>
      </c>
      <c r="I3" t="str">
        <f>kivonat!I3</f>
        <v>ha/üzem</v>
      </c>
      <c r="J3" t="str">
        <f>kivonat!J3</f>
        <v>ha/üzem</v>
      </c>
      <c r="K3" t="str">
        <f>kivonat!K3</f>
        <v>ha/üzem</v>
      </c>
      <c r="L3" t="str">
        <f>kivonat!L3</f>
        <v>ha/üzem</v>
      </c>
      <c r="M3" t="str">
        <f>kivonat!M3</f>
        <v>AK/ha</v>
      </c>
      <c r="N3" t="str">
        <f>kivonat!N3</f>
        <v>ÉME/üzem</v>
      </c>
      <c r="O3" t="str">
        <f>kivonat!O3</f>
        <v>csÉME/üzem</v>
      </c>
      <c r="P3" t="str">
        <f>kivonat!P3</f>
        <v>ÉME/100 ha MT</v>
      </c>
      <c r="Q3" t="str">
        <f>kivonat!Q3</f>
        <v>1000 Ft/100 ha MT</v>
      </c>
      <c r="R3" t="str">
        <f>kivonat!R3</f>
        <v>1000 Ft/100 ha MT</v>
      </c>
      <c r="S3" t="str">
        <f>F3</f>
        <v>1000 Ft/üzem</v>
      </c>
    </row>
    <row r="4" spans="1:19" ht="12.75">
      <c r="A4" t="str">
        <f>kivonat!A8</f>
        <v>kmr</v>
      </c>
      <c r="B4" t="s">
        <v>123</v>
      </c>
      <c r="C4">
        <f>kivonat!C8</f>
        <v>0</v>
      </c>
      <c r="D4">
        <f>kivonat!D8</f>
        <v>139</v>
      </c>
      <c r="E4">
        <f>kivonat!E8</f>
        <v>5334</v>
      </c>
      <c r="F4">
        <f>kivonat!F8</f>
        <v>3968.26</v>
      </c>
      <c r="G4" s="16">
        <f>kivonat!G8</f>
        <v>28.21</v>
      </c>
      <c r="H4" s="16">
        <f>kivonat!H8</f>
        <v>9.57</v>
      </c>
      <c r="I4" s="16">
        <f>kivonat!I8</f>
        <v>27.36</v>
      </c>
      <c r="J4" s="16">
        <f>kivonat!J8</f>
        <v>23.77</v>
      </c>
      <c r="K4" s="16">
        <f>kivonat!K8</f>
        <v>2.82</v>
      </c>
      <c r="L4" s="16">
        <f>kivonat!L8</f>
        <v>0.77</v>
      </c>
      <c r="M4" s="16">
        <f>kivonat!M8</f>
        <v>17.81</v>
      </c>
      <c r="N4" s="16">
        <f>kivonat!N8</f>
        <v>1.38</v>
      </c>
      <c r="O4" s="16">
        <f>kivonat!O8</f>
        <v>0.76</v>
      </c>
      <c r="P4" s="16">
        <f>kivonat!P8</f>
        <v>5.03</v>
      </c>
      <c r="Q4" s="16">
        <f>kivonat!Q8</f>
        <v>82519.33</v>
      </c>
      <c r="R4" s="16">
        <f>kivonat!R8</f>
        <v>65312.54</v>
      </c>
      <c r="S4" s="17">
        <f>F4</f>
        <v>3968.26</v>
      </c>
    </row>
    <row r="5" spans="1:19" ht="12.75">
      <c r="A5" t="str">
        <f>kivonat!A25</f>
        <v>emr</v>
      </c>
      <c r="B5" t="s">
        <v>123</v>
      </c>
      <c r="C5">
        <f>kivonat!C25</f>
        <v>0</v>
      </c>
      <c r="D5">
        <f>kivonat!D25</f>
        <v>150</v>
      </c>
      <c r="E5">
        <f>kivonat!E25</f>
        <v>6904</v>
      </c>
      <c r="F5">
        <f>kivonat!F25</f>
        <v>2853.43</v>
      </c>
      <c r="G5" s="16">
        <f>kivonat!G25</f>
        <v>40.94</v>
      </c>
      <c r="H5" s="16">
        <f>kivonat!H25</f>
        <v>19.34</v>
      </c>
      <c r="I5" s="16">
        <f>kivonat!I25</f>
        <v>40.09</v>
      </c>
      <c r="J5" s="16">
        <f>kivonat!J25</f>
        <v>30.05</v>
      </c>
      <c r="K5" s="16">
        <f>kivonat!K25</f>
        <v>7.94</v>
      </c>
      <c r="L5" s="16">
        <f>kivonat!L25</f>
        <v>2.11</v>
      </c>
      <c r="M5" s="16">
        <f>kivonat!M25</f>
        <v>16.62</v>
      </c>
      <c r="N5" s="16">
        <f>kivonat!N25</f>
        <v>0.96</v>
      </c>
      <c r="O5" s="16">
        <f>kivonat!O25</f>
        <v>0.68</v>
      </c>
      <c r="P5" s="16">
        <f>kivonat!P25</f>
        <v>2.39</v>
      </c>
      <c r="Q5" s="16">
        <f>kivonat!Q25</f>
        <v>58190.01</v>
      </c>
      <c r="R5" s="16">
        <f>kivonat!R25</f>
        <v>46126.06</v>
      </c>
      <c r="S5" s="17">
        <f aca="true" t="shared" si="0" ref="S5:S10">F5</f>
        <v>2853.43</v>
      </c>
    </row>
    <row r="6" spans="1:19" ht="12.75">
      <c r="A6" t="str">
        <f>kivonat!A42</f>
        <v>ear</v>
      </c>
      <c r="B6" t="s">
        <v>123</v>
      </c>
      <c r="C6">
        <f>kivonat!C42</f>
        <v>0</v>
      </c>
      <c r="D6">
        <f>kivonat!D42</f>
        <v>328</v>
      </c>
      <c r="E6">
        <f>kivonat!E42</f>
        <v>20230</v>
      </c>
      <c r="F6">
        <f>kivonat!F42</f>
        <v>2531.82</v>
      </c>
      <c r="G6" s="16">
        <f>kivonat!G42</f>
        <v>27.99</v>
      </c>
      <c r="H6" s="16">
        <f>kivonat!H42</f>
        <v>8.81</v>
      </c>
      <c r="I6" s="16">
        <f>kivonat!I42</f>
        <v>27.29</v>
      </c>
      <c r="J6" s="16">
        <f>kivonat!J42</f>
        <v>21.76</v>
      </c>
      <c r="K6" s="16">
        <f>kivonat!K42</f>
        <v>4.34</v>
      </c>
      <c r="L6" s="16">
        <f>kivonat!L42</f>
        <v>1.18</v>
      </c>
      <c r="M6" s="16">
        <f>kivonat!M42</f>
        <v>16.83</v>
      </c>
      <c r="N6" s="16">
        <f>kivonat!N42</f>
        <v>0.69</v>
      </c>
      <c r="O6" s="16">
        <f>kivonat!O42</f>
        <v>0.51</v>
      </c>
      <c r="P6" s="16">
        <f>kivonat!P42</f>
        <v>2.54</v>
      </c>
      <c r="Q6" s="16">
        <f>kivonat!Q42</f>
        <v>58068.66</v>
      </c>
      <c r="R6" s="16">
        <f>kivonat!R42</f>
        <v>43823.18</v>
      </c>
      <c r="S6" s="17">
        <f t="shared" si="0"/>
        <v>2531.82</v>
      </c>
    </row>
    <row r="7" spans="1:19" ht="12.75">
      <c r="A7" t="str">
        <f>kivonat!A59</f>
        <v>dar</v>
      </c>
      <c r="B7" t="s">
        <v>123</v>
      </c>
      <c r="C7">
        <f>kivonat!C59</f>
        <v>0</v>
      </c>
      <c r="D7">
        <f>kivonat!D59</f>
        <v>409</v>
      </c>
      <c r="E7">
        <f>kivonat!E59</f>
        <v>28494</v>
      </c>
      <c r="F7">
        <f>kivonat!F59</f>
        <v>2851.22</v>
      </c>
      <c r="G7" s="16">
        <f>kivonat!G59</f>
        <v>24.73</v>
      </c>
      <c r="H7" s="16">
        <f>kivonat!H59</f>
        <v>8.23</v>
      </c>
      <c r="I7" s="16">
        <f>kivonat!I59</f>
        <v>23.95</v>
      </c>
      <c r="J7" s="16">
        <f>kivonat!J59</f>
        <v>19.04</v>
      </c>
      <c r="K7" s="16">
        <f>kivonat!K59</f>
        <v>3.68</v>
      </c>
      <c r="L7" s="16">
        <f>kivonat!L59</f>
        <v>1.23</v>
      </c>
      <c r="M7" s="16">
        <f>kivonat!M59</f>
        <v>21.53</v>
      </c>
      <c r="N7" s="16">
        <f>kivonat!N59</f>
        <v>1.18</v>
      </c>
      <c r="O7" s="16">
        <f>kivonat!O59</f>
        <v>0.85</v>
      </c>
      <c r="P7" s="16">
        <f>kivonat!P59</f>
        <v>4.92</v>
      </c>
      <c r="Q7" s="16">
        <f>kivonat!Q59</f>
        <v>69040.6</v>
      </c>
      <c r="R7" s="16">
        <f>kivonat!R59</f>
        <v>51077.67</v>
      </c>
      <c r="S7" s="17">
        <f t="shared" si="0"/>
        <v>2851.22</v>
      </c>
    </row>
    <row r="8" spans="1:19" ht="12.75">
      <c r="A8" t="str">
        <f>kivonat!A76</f>
        <v>ddr</v>
      </c>
      <c r="B8" t="s">
        <v>123</v>
      </c>
      <c r="C8">
        <f>kivonat!C76</f>
        <v>0</v>
      </c>
      <c r="D8">
        <f>kivonat!D76</f>
        <v>176</v>
      </c>
      <c r="E8">
        <f>kivonat!E76</f>
        <v>7755</v>
      </c>
      <c r="F8">
        <f>kivonat!F76</f>
        <v>3049.12</v>
      </c>
      <c r="G8" s="16">
        <f>kivonat!G76</f>
        <v>27.64</v>
      </c>
      <c r="H8" s="16">
        <f>kivonat!H76</f>
        <v>8.94</v>
      </c>
      <c r="I8" s="16">
        <f>kivonat!I76</f>
        <v>27</v>
      </c>
      <c r="J8" s="16">
        <f>kivonat!J76</f>
        <v>24.01</v>
      </c>
      <c r="K8" s="16">
        <f>kivonat!K76</f>
        <v>2.09</v>
      </c>
      <c r="L8" s="16">
        <f>kivonat!L76</f>
        <v>0.9</v>
      </c>
      <c r="M8" s="16">
        <f>kivonat!M76</f>
        <v>20.76</v>
      </c>
      <c r="N8" s="16">
        <f>kivonat!N76</f>
        <v>0.99</v>
      </c>
      <c r="O8" s="16">
        <f>kivonat!O76</f>
        <v>0.84</v>
      </c>
      <c r="P8" s="16">
        <f>kivonat!P76</f>
        <v>3.68</v>
      </c>
      <c r="Q8" s="16">
        <f>kivonat!Q76</f>
        <v>64113.35</v>
      </c>
      <c r="R8" s="16">
        <f>kivonat!R76</f>
        <v>43873.45</v>
      </c>
      <c r="S8" s="17">
        <f t="shared" si="0"/>
        <v>3049.12</v>
      </c>
    </row>
    <row r="9" spans="1:19" ht="12.75">
      <c r="A9" t="str">
        <f>kivonat!A93</f>
        <v>kdr</v>
      </c>
      <c r="B9" t="s">
        <v>123</v>
      </c>
      <c r="C9">
        <f>kivonat!C93</f>
        <v>0</v>
      </c>
      <c r="D9">
        <f>kivonat!D93</f>
        <v>157</v>
      </c>
      <c r="E9">
        <f>kivonat!E93</f>
        <v>5515</v>
      </c>
      <c r="F9">
        <f>kivonat!F93</f>
        <v>4000.27</v>
      </c>
      <c r="G9" s="16">
        <f>kivonat!G93</f>
        <v>45.51</v>
      </c>
      <c r="H9" s="16">
        <f>kivonat!H93</f>
        <v>23.53</v>
      </c>
      <c r="I9" s="16">
        <f>kivonat!I93</f>
        <v>45.25</v>
      </c>
      <c r="J9" s="16">
        <f>kivonat!J93</f>
        <v>32.62</v>
      </c>
      <c r="K9" s="16">
        <f>kivonat!K93</f>
        <v>11.64</v>
      </c>
      <c r="L9" s="16">
        <f>kivonat!L93</f>
        <v>0.99</v>
      </c>
      <c r="M9" s="16">
        <f>kivonat!M93</f>
        <v>20.91</v>
      </c>
      <c r="N9" s="16">
        <f>kivonat!N93</f>
        <v>1.48</v>
      </c>
      <c r="O9" s="16">
        <f>kivonat!O93</f>
        <v>1.17</v>
      </c>
      <c r="P9" s="16">
        <f>kivonat!P93</f>
        <v>3.27</v>
      </c>
      <c r="Q9" s="16">
        <f>kivonat!Q93</f>
        <v>63959.85</v>
      </c>
      <c r="R9" s="16">
        <f>kivonat!R93</f>
        <v>51540.19</v>
      </c>
      <c r="S9" s="17">
        <f t="shared" si="0"/>
        <v>4000.27</v>
      </c>
    </row>
    <row r="10" spans="1:19" ht="12.75">
      <c r="A10" t="str">
        <f>kivonat!A110</f>
        <v>ndr</v>
      </c>
      <c r="B10" t="s">
        <v>123</v>
      </c>
      <c r="C10">
        <f>kivonat!C110</f>
        <v>0</v>
      </c>
      <c r="D10">
        <f>kivonat!D110</f>
        <v>187</v>
      </c>
      <c r="E10">
        <f>kivonat!E110</f>
        <v>6801</v>
      </c>
      <c r="F10">
        <f>kivonat!F110</f>
        <v>3046.83</v>
      </c>
      <c r="G10" s="16">
        <f>kivonat!G110</f>
        <v>36.72</v>
      </c>
      <c r="H10" s="16">
        <f>kivonat!H110</f>
        <v>17.53</v>
      </c>
      <c r="I10" s="16">
        <f>kivonat!I110</f>
        <v>35.21</v>
      </c>
      <c r="J10" s="16">
        <f>kivonat!J110</f>
        <v>29.72</v>
      </c>
      <c r="K10" s="16">
        <f>kivonat!K110</f>
        <v>4.84</v>
      </c>
      <c r="L10" s="16">
        <f>kivonat!L110</f>
        <v>0.65</v>
      </c>
      <c r="M10" s="16">
        <f>kivonat!M110</f>
        <v>19.5</v>
      </c>
      <c r="N10" s="16">
        <f>kivonat!N110</f>
        <v>1.29</v>
      </c>
      <c r="O10" s="16">
        <f>kivonat!O110</f>
        <v>0.96</v>
      </c>
      <c r="P10" s="16">
        <f>kivonat!P110</f>
        <v>3.67</v>
      </c>
      <c r="Q10" s="16">
        <f>kivonat!Q110</f>
        <v>68591.09</v>
      </c>
      <c r="R10" s="16">
        <f>kivonat!R110</f>
        <v>54184.04</v>
      </c>
      <c r="S10" s="17">
        <f t="shared" si="0"/>
        <v>3046.83</v>
      </c>
    </row>
    <row r="12" spans="1:18" ht="12.75">
      <c r="A12" t="s">
        <v>126</v>
      </c>
      <c r="B12" t="str">
        <f aca="true" t="shared" si="1" ref="B12:R12">B1</f>
        <v>Szóródási csoportok/termelési irány/üzemméret (SFH 1000 Ft)           --&gt;</v>
      </c>
      <c r="C12" t="str">
        <f t="shared" si="1"/>
        <v>Adat, mutató</v>
      </c>
      <c r="D12" t="str">
        <f t="shared" si="1"/>
        <v>Üzemszám a mintában</v>
      </c>
      <c r="E12" t="str">
        <f t="shared" si="1"/>
        <v>Üzemszám a megfigyelt alapsokaságban</v>
      </c>
      <c r="F12" t="str">
        <f t="shared" si="1"/>
        <v>Standard fedezeti hozzájárulás</v>
      </c>
      <c r="G12" t="str">
        <f t="shared" si="1"/>
        <v>Eszközellátottság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</row>
    <row r="13" spans="1:18" ht="12.75">
      <c r="A13">
        <f aca="true" t="shared" si="2" ref="A13:R13">A2</f>
        <v>0</v>
      </c>
      <c r="B13">
        <f t="shared" si="2"/>
        <v>0</v>
      </c>
      <c r="C13">
        <f t="shared" si="2"/>
        <v>0</v>
      </c>
      <c r="D13">
        <f t="shared" si="2"/>
        <v>0</v>
      </c>
      <c r="E13">
        <f t="shared" si="2"/>
        <v>0</v>
      </c>
      <c r="F13">
        <f t="shared" si="2"/>
        <v>0</v>
      </c>
      <c r="G13" t="str">
        <f t="shared" si="2"/>
        <v>Összes terület</v>
      </c>
      <c r="H13" t="str">
        <f t="shared" si="2"/>
        <v>ebből: bérelt terület</v>
      </c>
      <c r="I13" t="str">
        <f t="shared" si="2"/>
        <v>Mezőgazdasági terület (MT)</v>
      </c>
      <c r="J13" t="str">
        <f t="shared" si="2"/>
        <v>ebből: szántó</v>
      </c>
      <c r="K13" t="str">
        <f t="shared" si="2"/>
        <v>            gyep</v>
      </c>
      <c r="L13" t="str">
        <f t="shared" si="2"/>
        <v>            szőlő, gyümölcsös</v>
      </c>
      <c r="M13" t="str">
        <f t="shared" si="2"/>
        <v>MT átlagos aranykorona értéke</v>
      </c>
      <c r="N13" t="str">
        <f t="shared" si="2"/>
        <v>Munkaerőállomány</v>
      </c>
      <c r="O13" t="str">
        <f t="shared" si="2"/>
        <v>ebből: családtagok</v>
      </c>
      <c r="P13" t="str">
        <f t="shared" si="2"/>
        <v>Munkaerőállomány</v>
      </c>
      <c r="Q13" t="str">
        <f t="shared" si="2"/>
        <v>Eszközérték</v>
      </c>
      <c r="R13" t="str">
        <f t="shared" si="2"/>
        <v>ebből: tárgyi eszközök értéke</v>
      </c>
    </row>
    <row r="14" spans="1:18" ht="12.75">
      <c r="A14" t="str">
        <f aca="true" t="shared" si="3" ref="A14:R14">A3</f>
        <v>regio</v>
      </c>
      <c r="B14">
        <f t="shared" si="3"/>
        <v>0</v>
      </c>
      <c r="C14" t="str">
        <f t="shared" si="3"/>
        <v>Mértékegység</v>
      </c>
      <c r="D14" t="str">
        <f t="shared" si="3"/>
        <v>-</v>
      </c>
      <c r="E14" t="str">
        <f t="shared" si="3"/>
        <v>-</v>
      </c>
      <c r="F14" t="str">
        <f t="shared" si="3"/>
        <v>1000 Ft/üzem</v>
      </c>
      <c r="G14" t="str">
        <f t="shared" si="3"/>
        <v>ha/üzem</v>
      </c>
      <c r="H14" t="str">
        <f t="shared" si="3"/>
        <v>ha/üzem</v>
      </c>
      <c r="I14" t="str">
        <f t="shared" si="3"/>
        <v>ha/üzem</v>
      </c>
      <c r="J14" t="str">
        <f t="shared" si="3"/>
        <v>ha/üzem</v>
      </c>
      <c r="K14" t="str">
        <f t="shared" si="3"/>
        <v>ha/üzem</v>
      </c>
      <c r="L14" t="str">
        <f t="shared" si="3"/>
        <v>ha/üzem</v>
      </c>
      <c r="M14" t="str">
        <f t="shared" si="3"/>
        <v>AK/ha</v>
      </c>
      <c r="N14" t="str">
        <f t="shared" si="3"/>
        <v>ÉME/üzem</v>
      </c>
      <c r="O14" t="str">
        <f t="shared" si="3"/>
        <v>csÉME/üzem</v>
      </c>
      <c r="P14" t="str">
        <f t="shared" si="3"/>
        <v>ÉME/100 ha MT</v>
      </c>
      <c r="Q14" t="str">
        <f t="shared" si="3"/>
        <v>1000 Ft/100 ha MT</v>
      </c>
      <c r="R14" t="str">
        <f t="shared" si="3"/>
        <v>1000 Ft/100 ha MT</v>
      </c>
    </row>
    <row r="15" spans="1:18" ht="12.75">
      <c r="A15" t="str">
        <f aca="true" t="shared" si="4" ref="A15:F21">A4</f>
        <v>kmr</v>
      </c>
      <c r="B15" t="str">
        <f t="shared" si="4"/>
        <v>osszes</v>
      </c>
      <c r="C15">
        <f t="shared" si="4"/>
        <v>0</v>
      </c>
      <c r="D15">
        <f t="shared" si="4"/>
        <v>139</v>
      </c>
      <c r="E15">
        <f t="shared" si="4"/>
        <v>5334</v>
      </c>
      <c r="F15">
        <f t="shared" si="4"/>
        <v>3968.26</v>
      </c>
      <c r="G15" s="16">
        <f>RANK(G4,G$4:G$10,G$22)</f>
        <v>4</v>
      </c>
      <c r="H15" s="16">
        <f aca="true" t="shared" si="5" ref="H15:R15">RANK(H4,H$4:H$10,H$22)</f>
        <v>4</v>
      </c>
      <c r="I15" s="16">
        <f t="shared" si="5"/>
        <v>4</v>
      </c>
      <c r="J15" s="16">
        <f t="shared" si="5"/>
        <v>5</v>
      </c>
      <c r="K15" s="16">
        <f t="shared" si="5"/>
        <v>2</v>
      </c>
      <c r="L15" s="16">
        <f t="shared" si="5"/>
        <v>6</v>
      </c>
      <c r="M15" s="16">
        <f t="shared" si="5"/>
        <v>5</v>
      </c>
      <c r="N15" s="16">
        <f t="shared" si="5"/>
        <v>2</v>
      </c>
      <c r="O15" s="16">
        <f t="shared" si="5"/>
        <v>5</v>
      </c>
      <c r="P15" s="16">
        <f t="shared" si="5"/>
        <v>1</v>
      </c>
      <c r="Q15" s="16">
        <f t="shared" si="5"/>
        <v>1</v>
      </c>
      <c r="R15" s="16">
        <f t="shared" si="5"/>
        <v>1</v>
      </c>
    </row>
    <row r="16" spans="1:18" ht="12.75">
      <c r="A16" t="str">
        <f t="shared" si="4"/>
        <v>emr</v>
      </c>
      <c r="B16" t="str">
        <f t="shared" si="4"/>
        <v>osszes</v>
      </c>
      <c r="C16">
        <f t="shared" si="4"/>
        <v>0</v>
      </c>
      <c r="D16">
        <f t="shared" si="4"/>
        <v>150</v>
      </c>
      <c r="E16">
        <f t="shared" si="4"/>
        <v>6904</v>
      </c>
      <c r="F16">
        <f t="shared" si="4"/>
        <v>2853.43</v>
      </c>
      <c r="G16" s="16">
        <f aca="true" t="shared" si="6" ref="G16:R16">RANK(G5,G$4:G$10,G$22)</f>
        <v>2</v>
      </c>
      <c r="H16" s="16">
        <f t="shared" si="6"/>
        <v>6</v>
      </c>
      <c r="I16" s="16">
        <f t="shared" si="6"/>
        <v>2</v>
      </c>
      <c r="J16" s="16">
        <f t="shared" si="6"/>
        <v>2</v>
      </c>
      <c r="K16" s="16">
        <f t="shared" si="6"/>
        <v>6</v>
      </c>
      <c r="L16" s="16">
        <f t="shared" si="6"/>
        <v>1</v>
      </c>
      <c r="M16" s="16">
        <f t="shared" si="6"/>
        <v>7</v>
      </c>
      <c r="N16" s="16">
        <f t="shared" si="6"/>
        <v>6</v>
      </c>
      <c r="O16" s="16">
        <f t="shared" si="6"/>
        <v>6</v>
      </c>
      <c r="P16" s="16">
        <f t="shared" si="6"/>
        <v>7</v>
      </c>
      <c r="Q16" s="16">
        <f t="shared" si="6"/>
        <v>6</v>
      </c>
      <c r="R16" s="16">
        <f t="shared" si="6"/>
        <v>5</v>
      </c>
    </row>
    <row r="17" spans="1:18" ht="12.75">
      <c r="A17" t="str">
        <f t="shared" si="4"/>
        <v>ear</v>
      </c>
      <c r="B17" t="str">
        <f t="shared" si="4"/>
        <v>osszes</v>
      </c>
      <c r="C17">
        <f t="shared" si="4"/>
        <v>0</v>
      </c>
      <c r="D17">
        <f t="shared" si="4"/>
        <v>328</v>
      </c>
      <c r="E17">
        <f t="shared" si="4"/>
        <v>20230</v>
      </c>
      <c r="F17">
        <f t="shared" si="4"/>
        <v>2531.82</v>
      </c>
      <c r="G17" s="16">
        <f aca="true" t="shared" si="7" ref="G17:R17">RANK(G6,G$4:G$10,G$22)</f>
        <v>5</v>
      </c>
      <c r="H17" s="16">
        <f t="shared" si="7"/>
        <v>2</v>
      </c>
      <c r="I17" s="16">
        <f t="shared" si="7"/>
        <v>5</v>
      </c>
      <c r="J17" s="16">
        <f t="shared" si="7"/>
        <v>6</v>
      </c>
      <c r="K17" s="16">
        <f t="shared" si="7"/>
        <v>4</v>
      </c>
      <c r="L17" s="16">
        <f t="shared" si="7"/>
        <v>3</v>
      </c>
      <c r="M17" s="16">
        <f t="shared" si="7"/>
        <v>6</v>
      </c>
      <c r="N17" s="16">
        <f t="shared" si="7"/>
        <v>7</v>
      </c>
      <c r="O17" s="16">
        <f t="shared" si="7"/>
        <v>7</v>
      </c>
      <c r="P17" s="16">
        <f t="shared" si="7"/>
        <v>6</v>
      </c>
      <c r="Q17" s="16">
        <f t="shared" si="7"/>
        <v>7</v>
      </c>
      <c r="R17" s="16">
        <f t="shared" si="7"/>
        <v>7</v>
      </c>
    </row>
    <row r="18" spans="1:18" ht="12.75">
      <c r="A18" t="str">
        <f t="shared" si="4"/>
        <v>dar</v>
      </c>
      <c r="B18" t="str">
        <f t="shared" si="4"/>
        <v>osszes</v>
      </c>
      <c r="C18">
        <f t="shared" si="4"/>
        <v>0</v>
      </c>
      <c r="D18">
        <f t="shared" si="4"/>
        <v>409</v>
      </c>
      <c r="E18">
        <f t="shared" si="4"/>
        <v>28494</v>
      </c>
      <c r="F18">
        <f t="shared" si="4"/>
        <v>2851.22</v>
      </c>
      <c r="G18" s="16">
        <f aca="true" t="shared" si="8" ref="G18:R18">RANK(G7,G$4:G$10,G$22)</f>
        <v>7</v>
      </c>
      <c r="H18" s="16">
        <f t="shared" si="8"/>
        <v>1</v>
      </c>
      <c r="I18" s="16">
        <f t="shared" si="8"/>
        <v>7</v>
      </c>
      <c r="J18" s="16">
        <f t="shared" si="8"/>
        <v>7</v>
      </c>
      <c r="K18" s="16">
        <f t="shared" si="8"/>
        <v>3</v>
      </c>
      <c r="L18" s="16">
        <f t="shared" si="8"/>
        <v>2</v>
      </c>
      <c r="M18" s="16">
        <f t="shared" si="8"/>
        <v>1</v>
      </c>
      <c r="N18" s="16">
        <f t="shared" si="8"/>
        <v>4</v>
      </c>
      <c r="O18" s="16">
        <f t="shared" si="8"/>
        <v>3</v>
      </c>
      <c r="P18" s="16">
        <f t="shared" si="8"/>
        <v>2</v>
      </c>
      <c r="Q18" s="16">
        <f t="shared" si="8"/>
        <v>2</v>
      </c>
      <c r="R18" s="16">
        <f t="shared" si="8"/>
        <v>4</v>
      </c>
    </row>
    <row r="19" spans="1:18" ht="12.75">
      <c r="A19" t="str">
        <f t="shared" si="4"/>
        <v>ddr</v>
      </c>
      <c r="B19" t="str">
        <f t="shared" si="4"/>
        <v>osszes</v>
      </c>
      <c r="C19">
        <f t="shared" si="4"/>
        <v>0</v>
      </c>
      <c r="D19">
        <f t="shared" si="4"/>
        <v>176</v>
      </c>
      <c r="E19">
        <f t="shared" si="4"/>
        <v>7755</v>
      </c>
      <c r="F19">
        <f t="shared" si="4"/>
        <v>3049.12</v>
      </c>
      <c r="G19" s="16">
        <f aca="true" t="shared" si="9" ref="G19:R19">RANK(G8,G$4:G$10,G$22)</f>
        <v>6</v>
      </c>
      <c r="H19" s="16">
        <f t="shared" si="9"/>
        <v>3</v>
      </c>
      <c r="I19" s="16">
        <f t="shared" si="9"/>
        <v>6</v>
      </c>
      <c r="J19" s="16">
        <f t="shared" si="9"/>
        <v>4</v>
      </c>
      <c r="K19" s="16">
        <f t="shared" si="9"/>
        <v>1</v>
      </c>
      <c r="L19" s="16">
        <f t="shared" si="9"/>
        <v>5</v>
      </c>
      <c r="M19" s="16">
        <f t="shared" si="9"/>
        <v>3</v>
      </c>
      <c r="N19" s="16">
        <f t="shared" si="9"/>
        <v>5</v>
      </c>
      <c r="O19" s="16">
        <f t="shared" si="9"/>
        <v>4</v>
      </c>
      <c r="P19" s="16">
        <f t="shared" si="9"/>
        <v>3</v>
      </c>
      <c r="Q19" s="16">
        <f t="shared" si="9"/>
        <v>4</v>
      </c>
      <c r="R19" s="16">
        <f t="shared" si="9"/>
        <v>6</v>
      </c>
    </row>
    <row r="20" spans="1:18" ht="12.75">
      <c r="A20" t="str">
        <f t="shared" si="4"/>
        <v>kdr</v>
      </c>
      <c r="B20" t="str">
        <f t="shared" si="4"/>
        <v>osszes</v>
      </c>
      <c r="C20">
        <f t="shared" si="4"/>
        <v>0</v>
      </c>
      <c r="D20">
        <f t="shared" si="4"/>
        <v>157</v>
      </c>
      <c r="E20">
        <f t="shared" si="4"/>
        <v>5515</v>
      </c>
      <c r="F20">
        <f t="shared" si="4"/>
        <v>4000.27</v>
      </c>
      <c r="G20" s="16">
        <f aca="true" t="shared" si="10" ref="G20:R20">RANK(G9,G$4:G$10,G$22)</f>
        <v>1</v>
      </c>
      <c r="H20" s="16">
        <f t="shared" si="10"/>
        <v>7</v>
      </c>
      <c r="I20" s="16">
        <f t="shared" si="10"/>
        <v>1</v>
      </c>
      <c r="J20" s="16">
        <f t="shared" si="10"/>
        <v>1</v>
      </c>
      <c r="K20" s="16">
        <f t="shared" si="10"/>
        <v>7</v>
      </c>
      <c r="L20" s="16">
        <f t="shared" si="10"/>
        <v>4</v>
      </c>
      <c r="M20" s="16">
        <f t="shared" si="10"/>
        <v>2</v>
      </c>
      <c r="N20" s="16">
        <f t="shared" si="10"/>
        <v>1</v>
      </c>
      <c r="O20" s="16">
        <f t="shared" si="10"/>
        <v>1</v>
      </c>
      <c r="P20" s="16">
        <f t="shared" si="10"/>
        <v>5</v>
      </c>
      <c r="Q20" s="16">
        <f t="shared" si="10"/>
        <v>5</v>
      </c>
      <c r="R20" s="16">
        <f t="shared" si="10"/>
        <v>3</v>
      </c>
    </row>
    <row r="21" spans="1:18" ht="12.75">
      <c r="A21" t="str">
        <f t="shared" si="4"/>
        <v>ndr</v>
      </c>
      <c r="B21" t="str">
        <f t="shared" si="4"/>
        <v>osszes</v>
      </c>
      <c r="C21">
        <f t="shared" si="4"/>
        <v>0</v>
      </c>
      <c r="D21">
        <f t="shared" si="4"/>
        <v>187</v>
      </c>
      <c r="E21">
        <f t="shared" si="4"/>
        <v>6801</v>
      </c>
      <c r="F21">
        <f t="shared" si="4"/>
        <v>3046.83</v>
      </c>
      <c r="G21" s="16">
        <f aca="true" t="shared" si="11" ref="G21:R21">RANK(G10,G$4:G$10,G$22)</f>
        <v>3</v>
      </c>
      <c r="H21" s="16">
        <f t="shared" si="11"/>
        <v>5</v>
      </c>
      <c r="I21" s="16">
        <f t="shared" si="11"/>
        <v>3</v>
      </c>
      <c r="J21" s="16">
        <f t="shared" si="11"/>
        <v>3</v>
      </c>
      <c r="K21" s="16">
        <f t="shared" si="11"/>
        <v>5</v>
      </c>
      <c r="L21" s="16">
        <f t="shared" si="11"/>
        <v>7</v>
      </c>
      <c r="M21" s="16">
        <f t="shared" si="11"/>
        <v>4</v>
      </c>
      <c r="N21" s="16">
        <f t="shared" si="11"/>
        <v>3</v>
      </c>
      <c r="O21" s="16">
        <f t="shared" si="11"/>
        <v>2</v>
      </c>
      <c r="P21" s="16">
        <f t="shared" si="11"/>
        <v>4</v>
      </c>
      <c r="Q21" s="16">
        <f t="shared" si="11"/>
        <v>3</v>
      </c>
      <c r="R21" s="16">
        <f t="shared" si="11"/>
        <v>2</v>
      </c>
    </row>
    <row r="22" spans="2:18" ht="12.75">
      <c r="B22" t="s">
        <v>127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4" spans="1:18" ht="12.75">
      <c r="A24" t="s">
        <v>128</v>
      </c>
      <c r="B24" t="str">
        <f aca="true" t="shared" si="12" ref="B24:R24">B12</f>
        <v>Szóródási csoportok/termelési irány/üzemméret (SFH 1000 Ft)           --&gt;</v>
      </c>
      <c r="C24" t="str">
        <f t="shared" si="12"/>
        <v>Adat, mutató</v>
      </c>
      <c r="D24" t="str">
        <f t="shared" si="12"/>
        <v>Üzemszám a mintában</v>
      </c>
      <c r="E24" t="str">
        <f t="shared" si="12"/>
        <v>Üzemszám a megfigyelt alapsokaságban</v>
      </c>
      <c r="F24" t="str">
        <f t="shared" si="12"/>
        <v>Standard fedezeti hozzájárulás</v>
      </c>
      <c r="G24" t="str">
        <f t="shared" si="12"/>
        <v>Eszközellátottság</v>
      </c>
      <c r="H24">
        <f t="shared" si="12"/>
        <v>0</v>
      </c>
      <c r="I24">
        <f t="shared" si="12"/>
        <v>0</v>
      </c>
      <c r="J24">
        <f t="shared" si="12"/>
        <v>0</v>
      </c>
      <c r="K24">
        <f t="shared" si="12"/>
        <v>0</v>
      </c>
      <c r="L24">
        <f t="shared" si="12"/>
        <v>0</v>
      </c>
      <c r="M24">
        <f t="shared" si="12"/>
        <v>0</v>
      </c>
      <c r="N24">
        <f t="shared" si="12"/>
        <v>0</v>
      </c>
      <c r="O24">
        <f t="shared" si="12"/>
        <v>0</v>
      </c>
      <c r="P24">
        <f t="shared" si="12"/>
        <v>0</v>
      </c>
      <c r="Q24">
        <f t="shared" si="12"/>
        <v>0</v>
      </c>
      <c r="R24">
        <f t="shared" si="12"/>
        <v>0</v>
      </c>
    </row>
    <row r="25" spans="1:18" ht="12.75">
      <c r="A25">
        <f aca="true" t="shared" si="13" ref="A25:R25">A13</f>
        <v>0</v>
      </c>
      <c r="B25">
        <f t="shared" si="13"/>
        <v>0</v>
      </c>
      <c r="C25">
        <f t="shared" si="13"/>
        <v>0</v>
      </c>
      <c r="D25">
        <f t="shared" si="13"/>
        <v>0</v>
      </c>
      <c r="E25">
        <f t="shared" si="13"/>
        <v>0</v>
      </c>
      <c r="F25">
        <f t="shared" si="13"/>
        <v>0</v>
      </c>
      <c r="G25" t="str">
        <f t="shared" si="13"/>
        <v>Összes terület</v>
      </c>
      <c r="H25" t="str">
        <f t="shared" si="13"/>
        <v>ebből: bérelt terület</v>
      </c>
      <c r="I25" t="str">
        <f t="shared" si="13"/>
        <v>Mezőgazdasági terület (MT)</v>
      </c>
      <c r="J25" t="str">
        <f t="shared" si="13"/>
        <v>ebből: szántó</v>
      </c>
      <c r="K25" t="str">
        <f t="shared" si="13"/>
        <v>            gyep</v>
      </c>
      <c r="L25" t="str">
        <f t="shared" si="13"/>
        <v>            szőlő, gyümölcsös</v>
      </c>
      <c r="M25" t="str">
        <f t="shared" si="13"/>
        <v>MT átlagos aranykorona értéke</v>
      </c>
      <c r="N25" t="str">
        <f t="shared" si="13"/>
        <v>Munkaerőállomány</v>
      </c>
      <c r="O25" t="str">
        <f t="shared" si="13"/>
        <v>ebből: családtagok</v>
      </c>
      <c r="P25" t="str">
        <f t="shared" si="13"/>
        <v>Munkaerőállomány</v>
      </c>
      <c r="Q25" t="str">
        <f t="shared" si="13"/>
        <v>Eszközérték</v>
      </c>
      <c r="R25" t="str">
        <f t="shared" si="13"/>
        <v>ebből: tárgyi eszközök értéke</v>
      </c>
    </row>
    <row r="26" spans="1:18" ht="12.75">
      <c r="A26" t="str">
        <f aca="true" t="shared" si="14" ref="A26:R26">A14</f>
        <v>regio</v>
      </c>
      <c r="B26">
        <f t="shared" si="14"/>
        <v>0</v>
      </c>
      <c r="C26" t="str">
        <f t="shared" si="14"/>
        <v>Mértékegység</v>
      </c>
      <c r="D26" t="str">
        <f t="shared" si="14"/>
        <v>-</v>
      </c>
      <c r="E26" t="str">
        <f t="shared" si="14"/>
        <v>-</v>
      </c>
      <c r="F26" t="str">
        <f t="shared" si="14"/>
        <v>1000 Ft/üzem</v>
      </c>
      <c r="G26" t="str">
        <f t="shared" si="14"/>
        <v>ha/üzem</v>
      </c>
      <c r="H26" t="str">
        <f t="shared" si="14"/>
        <v>ha/üzem</v>
      </c>
      <c r="I26" t="str">
        <f t="shared" si="14"/>
        <v>ha/üzem</v>
      </c>
      <c r="J26" t="str">
        <f t="shared" si="14"/>
        <v>ha/üzem</v>
      </c>
      <c r="K26" t="str">
        <f t="shared" si="14"/>
        <v>ha/üzem</v>
      </c>
      <c r="L26" t="str">
        <f t="shared" si="14"/>
        <v>ha/üzem</v>
      </c>
      <c r="M26" t="str">
        <f t="shared" si="14"/>
        <v>AK/ha</v>
      </c>
      <c r="N26" t="str">
        <f t="shared" si="14"/>
        <v>ÉME/üzem</v>
      </c>
      <c r="O26" t="str">
        <f t="shared" si="14"/>
        <v>csÉME/üzem</v>
      </c>
      <c r="P26" t="str">
        <f t="shared" si="14"/>
        <v>ÉME/100 ha MT</v>
      </c>
      <c r="Q26" t="str">
        <f t="shared" si="14"/>
        <v>1000 Ft/100 ha MT</v>
      </c>
      <c r="R26" t="str">
        <f t="shared" si="14"/>
        <v>1000 Ft/100 ha MT</v>
      </c>
    </row>
    <row r="27" spans="1:18" ht="12.75">
      <c r="A27" t="str">
        <f aca="true" t="shared" si="15" ref="A27:E33">A15</f>
        <v>kmr</v>
      </c>
      <c r="B27" t="str">
        <f t="shared" si="15"/>
        <v>osszes</v>
      </c>
      <c r="C27">
        <f t="shared" si="15"/>
        <v>0</v>
      </c>
      <c r="D27">
        <f t="shared" si="15"/>
        <v>139</v>
      </c>
      <c r="E27">
        <f t="shared" si="15"/>
        <v>5334</v>
      </c>
      <c r="F27" s="24">
        <v>1</v>
      </c>
      <c r="G27" s="19">
        <v>540.4717402147204</v>
      </c>
      <c r="H27" s="19">
        <v>548.5281031911496</v>
      </c>
      <c r="I27" s="19">
        <v>540.4717402688185</v>
      </c>
      <c r="J27" s="19">
        <v>301.54302761528015</v>
      </c>
      <c r="K27" s="19">
        <v>337.02781209612453</v>
      </c>
      <c r="L27" s="19">
        <v>192.81609637098867</v>
      </c>
      <c r="M27" s="19">
        <v>158.1359081246424</v>
      </c>
      <c r="N27" s="19">
        <v>796.7777388926647</v>
      </c>
      <c r="O27" s="19">
        <v>231.65508816337444</v>
      </c>
      <c r="P27" s="19">
        <v>246.24184386608968</v>
      </c>
      <c r="Q27" s="19">
        <v>246.24184386608968</v>
      </c>
      <c r="R27" s="19">
        <v>223.45821073975114</v>
      </c>
    </row>
    <row r="28" spans="1:18" ht="12.75">
      <c r="A28" t="str">
        <f t="shared" si="15"/>
        <v>emr</v>
      </c>
      <c r="B28" t="str">
        <f t="shared" si="15"/>
        <v>osszes</v>
      </c>
      <c r="C28">
        <f t="shared" si="15"/>
        <v>0</v>
      </c>
      <c r="D28">
        <f t="shared" si="15"/>
        <v>150</v>
      </c>
      <c r="E28">
        <f t="shared" si="15"/>
        <v>6904</v>
      </c>
      <c r="F28" s="24">
        <v>3</v>
      </c>
      <c r="G28" s="19">
        <v>540.4717402147204</v>
      </c>
      <c r="H28" s="19">
        <v>548.5281031911496</v>
      </c>
      <c r="I28" s="19">
        <v>540.4717402688185</v>
      </c>
      <c r="J28" s="19">
        <v>301.54302861527987</v>
      </c>
      <c r="K28" s="19">
        <v>151.86907314441325</v>
      </c>
      <c r="L28" s="19">
        <v>192.81609637098856</v>
      </c>
      <c r="M28" s="19">
        <v>154.23711235395555</v>
      </c>
      <c r="N28" s="19">
        <v>-149.66274014705576</v>
      </c>
      <c r="O28" s="19">
        <v>178.78706159938938</v>
      </c>
      <c r="P28" s="19">
        <v>160.30750832193388</v>
      </c>
      <c r="Q28" s="19">
        <v>160.30750823586413</v>
      </c>
      <c r="R28" s="19">
        <v>223.4582107397512</v>
      </c>
    </row>
    <row r="29" spans="1:18" ht="12.75">
      <c r="A29" t="str">
        <f t="shared" si="15"/>
        <v>ear</v>
      </c>
      <c r="B29" t="str">
        <f t="shared" si="15"/>
        <v>osszes</v>
      </c>
      <c r="C29">
        <f t="shared" si="15"/>
        <v>0</v>
      </c>
      <c r="D29">
        <f t="shared" si="15"/>
        <v>328</v>
      </c>
      <c r="E29">
        <f t="shared" si="15"/>
        <v>20230</v>
      </c>
      <c r="F29" s="24">
        <v>5</v>
      </c>
      <c r="G29" s="19">
        <v>540.4717402147207</v>
      </c>
      <c r="H29" s="19">
        <v>545.1808539162657</v>
      </c>
      <c r="I29" s="19">
        <v>540.4717402688187</v>
      </c>
      <c r="J29" s="19">
        <v>-26.138908981318462</v>
      </c>
      <c r="K29" s="19">
        <v>149.14444894807198</v>
      </c>
      <c r="L29" s="19">
        <v>189.7154843612477</v>
      </c>
      <c r="M29" s="19">
        <v>151.59177563762123</v>
      </c>
      <c r="N29" s="19">
        <v>-149.66274014705576</v>
      </c>
      <c r="O29" s="19">
        <v>173.87246722166967</v>
      </c>
      <c r="P29" s="19">
        <v>160.3075083219339</v>
      </c>
      <c r="Q29" s="19">
        <v>160.30750823586405</v>
      </c>
      <c r="R29" s="19">
        <v>87.385519028666</v>
      </c>
    </row>
    <row r="30" spans="1:18" ht="12.75">
      <c r="A30" t="str">
        <f t="shared" si="15"/>
        <v>dar</v>
      </c>
      <c r="B30" t="str">
        <f t="shared" si="15"/>
        <v>osszes</v>
      </c>
      <c r="C30">
        <f t="shared" si="15"/>
        <v>0</v>
      </c>
      <c r="D30">
        <f t="shared" si="15"/>
        <v>409</v>
      </c>
      <c r="E30">
        <f t="shared" si="15"/>
        <v>28494</v>
      </c>
      <c r="F30" s="24">
        <v>2</v>
      </c>
      <c r="G30" s="20">
        <f>G27</f>
        <v>540.4717402147204</v>
      </c>
      <c r="H30" s="20">
        <f aca="true" t="shared" si="16" ref="H30:R30">H27</f>
        <v>548.5281031911496</v>
      </c>
      <c r="I30" s="20">
        <f t="shared" si="16"/>
        <v>540.4717402688185</v>
      </c>
      <c r="J30" s="20">
        <f t="shared" si="16"/>
        <v>301.54302761528015</v>
      </c>
      <c r="K30" s="20">
        <f t="shared" si="16"/>
        <v>337.02781209612453</v>
      </c>
      <c r="L30" s="20">
        <f t="shared" si="16"/>
        <v>192.81609637098867</v>
      </c>
      <c r="M30" s="20">
        <f t="shared" si="16"/>
        <v>158.1359081246424</v>
      </c>
      <c r="N30" s="20">
        <f t="shared" si="16"/>
        <v>796.7777388926647</v>
      </c>
      <c r="O30" s="20">
        <f t="shared" si="16"/>
        <v>231.65508816337444</v>
      </c>
      <c r="P30" s="20">
        <f t="shared" si="16"/>
        <v>246.24184386608968</v>
      </c>
      <c r="Q30" s="20">
        <f t="shared" si="16"/>
        <v>246.24184386608968</v>
      </c>
      <c r="R30" s="20">
        <f t="shared" si="16"/>
        <v>223.45821073975114</v>
      </c>
    </row>
    <row r="31" spans="1:18" ht="12.75">
      <c r="A31" t="str">
        <f t="shared" si="15"/>
        <v>ddr</v>
      </c>
      <c r="B31" t="str">
        <f t="shared" si="15"/>
        <v>osszes</v>
      </c>
      <c r="C31">
        <f t="shared" si="15"/>
        <v>0</v>
      </c>
      <c r="D31">
        <f t="shared" si="15"/>
        <v>176</v>
      </c>
      <c r="E31">
        <f t="shared" si="15"/>
        <v>7755</v>
      </c>
      <c r="F31" s="24">
        <v>4</v>
      </c>
      <c r="G31" s="20">
        <f>G28</f>
        <v>540.4717402147204</v>
      </c>
      <c r="H31" s="20">
        <f aca="true" t="shared" si="17" ref="H31:R31">H28</f>
        <v>548.5281031911496</v>
      </c>
      <c r="I31" s="20">
        <f t="shared" si="17"/>
        <v>540.4717402688185</v>
      </c>
      <c r="J31" s="20">
        <f t="shared" si="17"/>
        <v>301.54302861527987</v>
      </c>
      <c r="K31" s="20">
        <f t="shared" si="17"/>
        <v>151.86907314441325</v>
      </c>
      <c r="L31" s="20">
        <f t="shared" si="17"/>
        <v>192.81609637098856</v>
      </c>
      <c r="M31" s="20">
        <f t="shared" si="17"/>
        <v>154.23711235395555</v>
      </c>
      <c r="N31" s="20">
        <f t="shared" si="17"/>
        <v>-149.66274014705576</v>
      </c>
      <c r="O31" s="20">
        <f t="shared" si="17"/>
        <v>178.78706159938938</v>
      </c>
      <c r="P31" s="20">
        <f t="shared" si="17"/>
        <v>160.30750832193388</v>
      </c>
      <c r="Q31" s="20">
        <f t="shared" si="17"/>
        <v>160.30750823586413</v>
      </c>
      <c r="R31" s="20">
        <f t="shared" si="17"/>
        <v>223.4582107397512</v>
      </c>
    </row>
    <row r="32" spans="1:18" ht="12.75">
      <c r="A32" t="str">
        <f t="shared" si="15"/>
        <v>kdr</v>
      </c>
      <c r="B32" t="str">
        <f t="shared" si="15"/>
        <v>osszes</v>
      </c>
      <c r="C32">
        <f t="shared" si="15"/>
        <v>0</v>
      </c>
      <c r="D32">
        <f t="shared" si="15"/>
        <v>157</v>
      </c>
      <c r="E32">
        <f t="shared" si="15"/>
        <v>5515</v>
      </c>
      <c r="F32" s="24">
        <v>6</v>
      </c>
      <c r="G32" s="20">
        <f>G29</f>
        <v>540.4717402147207</v>
      </c>
      <c r="H32" s="20">
        <f aca="true" t="shared" si="18" ref="H32:R32">H29</f>
        <v>545.1808539162657</v>
      </c>
      <c r="I32" s="20">
        <f t="shared" si="18"/>
        <v>540.4717402688187</v>
      </c>
      <c r="J32" s="20">
        <f t="shared" si="18"/>
        <v>-26.138908981318462</v>
      </c>
      <c r="K32" s="20">
        <f t="shared" si="18"/>
        <v>149.14444894807198</v>
      </c>
      <c r="L32" s="20">
        <f t="shared" si="18"/>
        <v>189.7154843612477</v>
      </c>
      <c r="M32" s="20">
        <f t="shared" si="18"/>
        <v>151.59177563762123</v>
      </c>
      <c r="N32" s="20">
        <f t="shared" si="18"/>
        <v>-149.66274014705576</v>
      </c>
      <c r="O32" s="20">
        <f t="shared" si="18"/>
        <v>173.87246722166967</v>
      </c>
      <c r="P32" s="20">
        <f t="shared" si="18"/>
        <v>160.3075083219339</v>
      </c>
      <c r="Q32" s="20">
        <f t="shared" si="18"/>
        <v>160.30750823586405</v>
      </c>
      <c r="R32" s="20">
        <f t="shared" si="18"/>
        <v>87.385519028666</v>
      </c>
    </row>
    <row r="33" spans="1:18" ht="12.75">
      <c r="A33" t="str">
        <f t="shared" si="15"/>
        <v>ndr</v>
      </c>
      <c r="B33" t="str">
        <f t="shared" si="15"/>
        <v>osszes</v>
      </c>
      <c r="C33">
        <f t="shared" si="15"/>
        <v>0</v>
      </c>
      <c r="D33">
        <f t="shared" si="15"/>
        <v>187</v>
      </c>
      <c r="E33">
        <f t="shared" si="15"/>
        <v>6801</v>
      </c>
      <c r="F33" s="24">
        <v>7</v>
      </c>
      <c r="G33" s="20">
        <f>G29</f>
        <v>540.4717402147207</v>
      </c>
      <c r="H33" s="20">
        <f aca="true" t="shared" si="19" ref="H33:R33">H29</f>
        <v>545.1808539162657</v>
      </c>
      <c r="I33" s="20">
        <f t="shared" si="19"/>
        <v>540.4717402688187</v>
      </c>
      <c r="J33" s="20">
        <f t="shared" si="19"/>
        <v>-26.138908981318462</v>
      </c>
      <c r="K33" s="20">
        <f t="shared" si="19"/>
        <v>149.14444894807198</v>
      </c>
      <c r="L33" s="20">
        <f t="shared" si="19"/>
        <v>189.7154843612477</v>
      </c>
      <c r="M33" s="20">
        <f t="shared" si="19"/>
        <v>151.59177563762123</v>
      </c>
      <c r="N33" s="20">
        <f t="shared" si="19"/>
        <v>-149.66274014705576</v>
      </c>
      <c r="O33" s="20">
        <f t="shared" si="19"/>
        <v>173.87246722166967</v>
      </c>
      <c r="P33" s="20">
        <f t="shared" si="19"/>
        <v>160.3075083219339</v>
      </c>
      <c r="Q33" s="20">
        <f t="shared" si="19"/>
        <v>160.30750823586405</v>
      </c>
      <c r="R33" s="20">
        <f t="shared" si="19"/>
        <v>87.385519028666</v>
      </c>
    </row>
    <row r="36" spans="1:18" ht="12.75">
      <c r="A36" t="s">
        <v>142</v>
      </c>
      <c r="B36" t="str">
        <f aca="true" t="shared" si="20" ref="B36:R36">B24</f>
        <v>Szóródási csoportok/termelési irány/üzemméret (SFH 1000 Ft)           --&gt;</v>
      </c>
      <c r="C36" t="str">
        <f t="shared" si="20"/>
        <v>Adat, mutató</v>
      </c>
      <c r="D36" t="str">
        <f t="shared" si="20"/>
        <v>Üzemszám a mintában</v>
      </c>
      <c r="E36" t="str">
        <f t="shared" si="20"/>
        <v>Üzemszám a megfigyelt alapsokaságban</v>
      </c>
      <c r="F36" t="str">
        <f t="shared" si="20"/>
        <v>Standard fedezeti hozzájárulás</v>
      </c>
      <c r="G36" t="str">
        <f t="shared" si="20"/>
        <v>Eszközellátottság</v>
      </c>
      <c r="H36">
        <f t="shared" si="20"/>
        <v>0</v>
      </c>
      <c r="I36">
        <f t="shared" si="20"/>
        <v>0</v>
      </c>
      <c r="J36">
        <f t="shared" si="20"/>
        <v>0</v>
      </c>
      <c r="K36">
        <f t="shared" si="20"/>
        <v>0</v>
      </c>
      <c r="L36">
        <f t="shared" si="20"/>
        <v>0</v>
      </c>
      <c r="M36">
        <f t="shared" si="20"/>
        <v>0</v>
      </c>
      <c r="N36">
        <f t="shared" si="20"/>
        <v>0</v>
      </c>
      <c r="O36">
        <f t="shared" si="20"/>
        <v>0</v>
      </c>
      <c r="P36">
        <f t="shared" si="20"/>
        <v>0</v>
      </c>
      <c r="Q36">
        <f t="shared" si="20"/>
        <v>0</v>
      </c>
      <c r="R36">
        <f t="shared" si="20"/>
        <v>0</v>
      </c>
    </row>
    <row r="37" spans="1:18" ht="12.75">
      <c r="A37">
        <f aca="true" t="shared" si="21" ref="A37:R37">A25</f>
        <v>0</v>
      </c>
      <c r="B37">
        <f t="shared" si="21"/>
        <v>0</v>
      </c>
      <c r="C37">
        <f t="shared" si="21"/>
        <v>0</v>
      </c>
      <c r="D37">
        <f t="shared" si="21"/>
        <v>0</v>
      </c>
      <c r="E37">
        <f t="shared" si="21"/>
        <v>0</v>
      </c>
      <c r="F37">
        <f t="shared" si="21"/>
        <v>0</v>
      </c>
      <c r="G37" t="str">
        <f t="shared" si="21"/>
        <v>Összes terület</v>
      </c>
      <c r="H37" t="str">
        <f t="shared" si="21"/>
        <v>ebből: bérelt terület</v>
      </c>
      <c r="I37" t="str">
        <f t="shared" si="21"/>
        <v>Mezőgazdasági terület (MT)</v>
      </c>
      <c r="J37" t="str">
        <f t="shared" si="21"/>
        <v>ebből: szántó</v>
      </c>
      <c r="K37" t="str">
        <f t="shared" si="21"/>
        <v>            gyep</v>
      </c>
      <c r="L37" t="str">
        <f t="shared" si="21"/>
        <v>            szőlő, gyümölcsös</v>
      </c>
      <c r="M37" t="str">
        <f t="shared" si="21"/>
        <v>MT átlagos aranykorona értéke</v>
      </c>
      <c r="N37" t="str">
        <f t="shared" si="21"/>
        <v>Munkaerőállomány</v>
      </c>
      <c r="O37" t="str">
        <f t="shared" si="21"/>
        <v>ebből: családtagok</v>
      </c>
      <c r="P37" t="str">
        <f t="shared" si="21"/>
        <v>Munkaerőállomány</v>
      </c>
      <c r="Q37" t="str">
        <f t="shared" si="21"/>
        <v>Eszközérték</v>
      </c>
      <c r="R37" t="str">
        <f t="shared" si="21"/>
        <v>ebből: tárgyi eszközök értéke</v>
      </c>
    </row>
    <row r="38" spans="1:18" ht="12.75">
      <c r="A38" t="str">
        <f aca="true" t="shared" si="22" ref="A38:R38">A26</f>
        <v>regio</v>
      </c>
      <c r="B38">
        <f t="shared" si="22"/>
        <v>0</v>
      </c>
      <c r="C38" t="str">
        <f t="shared" si="22"/>
        <v>Mértékegység</v>
      </c>
      <c r="D38" t="str">
        <f t="shared" si="22"/>
        <v>-</v>
      </c>
      <c r="E38" t="str">
        <f t="shared" si="22"/>
        <v>-</v>
      </c>
      <c r="F38" t="str">
        <f t="shared" si="22"/>
        <v>1000 Ft/üzem</v>
      </c>
      <c r="G38" t="str">
        <f t="shared" si="22"/>
        <v>ha/üzem</v>
      </c>
      <c r="H38" t="str">
        <f t="shared" si="22"/>
        <v>ha/üzem</v>
      </c>
      <c r="I38" t="str">
        <f t="shared" si="22"/>
        <v>ha/üzem</v>
      </c>
      <c r="J38" t="str">
        <f t="shared" si="22"/>
        <v>ha/üzem</v>
      </c>
      <c r="K38" t="str">
        <f t="shared" si="22"/>
        <v>ha/üzem</v>
      </c>
      <c r="L38" t="str">
        <f t="shared" si="22"/>
        <v>ha/üzem</v>
      </c>
      <c r="M38" t="str">
        <f t="shared" si="22"/>
        <v>AK/ha</v>
      </c>
      <c r="N38" t="str">
        <f t="shared" si="22"/>
        <v>ÉME/üzem</v>
      </c>
      <c r="O38" t="str">
        <f t="shared" si="22"/>
        <v>csÉME/üzem</v>
      </c>
      <c r="P38" t="str">
        <f t="shared" si="22"/>
        <v>ÉME/100 ha MT</v>
      </c>
      <c r="Q38" t="str">
        <f t="shared" si="22"/>
        <v>1000 Ft/100 ha MT</v>
      </c>
      <c r="R38" t="str">
        <f t="shared" si="22"/>
        <v>1000 Ft/100 ha MT</v>
      </c>
    </row>
    <row r="39" spans="1:21" ht="12.75">
      <c r="A39" t="str">
        <f aca="true" t="shared" si="23" ref="A39:E45">A27</f>
        <v>kmr</v>
      </c>
      <c r="B39" t="str">
        <f t="shared" si="23"/>
        <v>osszes</v>
      </c>
      <c r="C39">
        <f t="shared" si="23"/>
        <v>0</v>
      </c>
      <c r="D39">
        <f t="shared" si="23"/>
        <v>139</v>
      </c>
      <c r="E39">
        <f t="shared" si="23"/>
        <v>5334</v>
      </c>
      <c r="G39" s="21">
        <f>VLOOKUP(G15,$F$27:$R$33,G$46,0)</f>
        <v>540.4717402147204</v>
      </c>
      <c r="H39" s="21">
        <f aca="true" t="shared" si="24" ref="H39:R39">VLOOKUP(H15,$F$27:$R$33,H$46,0)</f>
        <v>548.5281031911496</v>
      </c>
      <c r="I39" s="21">
        <f t="shared" si="24"/>
        <v>540.4717402688185</v>
      </c>
      <c r="J39" s="21">
        <f t="shared" si="24"/>
        <v>-26.138908981318462</v>
      </c>
      <c r="K39" s="21">
        <f t="shared" si="24"/>
        <v>337.02781209612453</v>
      </c>
      <c r="L39" s="21">
        <f t="shared" si="24"/>
        <v>189.7154843612477</v>
      </c>
      <c r="M39" s="21">
        <f t="shared" si="24"/>
        <v>151.59177563762123</v>
      </c>
      <c r="N39" s="21">
        <f t="shared" si="24"/>
        <v>796.7777388926647</v>
      </c>
      <c r="O39" s="21">
        <f t="shared" si="24"/>
        <v>173.87246722166967</v>
      </c>
      <c r="P39" s="21">
        <f t="shared" si="24"/>
        <v>246.24184386608968</v>
      </c>
      <c r="Q39" s="21">
        <f t="shared" si="24"/>
        <v>246.24184386608968</v>
      </c>
      <c r="R39" s="21">
        <f t="shared" si="24"/>
        <v>223.45821073975114</v>
      </c>
      <c r="S39" s="21">
        <f>S4</f>
        <v>3968.26</v>
      </c>
      <c r="T39" s="21">
        <f>SUM(G39:R39)</f>
        <v>3968.259851374628</v>
      </c>
      <c r="U39">
        <f>S39-T39</f>
        <v>0.00014862537227600114</v>
      </c>
    </row>
    <row r="40" spans="1:21" ht="12.75">
      <c r="A40" t="str">
        <f t="shared" si="23"/>
        <v>emr</v>
      </c>
      <c r="B40" t="str">
        <f t="shared" si="23"/>
        <v>osszes</v>
      </c>
      <c r="C40">
        <f t="shared" si="23"/>
        <v>0</v>
      </c>
      <c r="D40">
        <f t="shared" si="23"/>
        <v>150</v>
      </c>
      <c r="E40">
        <f t="shared" si="23"/>
        <v>6904</v>
      </c>
      <c r="G40" s="21">
        <f aca="true" t="shared" si="25" ref="G40:R40">VLOOKUP(G16,$F$27:$R$33,G$46,0)</f>
        <v>540.4717402147204</v>
      </c>
      <c r="H40" s="21">
        <f t="shared" si="25"/>
        <v>545.1808539162657</v>
      </c>
      <c r="I40" s="21">
        <f t="shared" si="25"/>
        <v>540.4717402688185</v>
      </c>
      <c r="J40" s="21">
        <f t="shared" si="25"/>
        <v>301.54302761528015</v>
      </c>
      <c r="K40" s="21">
        <f t="shared" si="25"/>
        <v>149.14444894807198</v>
      </c>
      <c r="L40" s="21">
        <f t="shared" si="25"/>
        <v>192.81609637098867</v>
      </c>
      <c r="M40" s="21">
        <f t="shared" si="25"/>
        <v>151.59177563762123</v>
      </c>
      <c r="N40" s="21">
        <f t="shared" si="25"/>
        <v>-149.66274014705576</v>
      </c>
      <c r="O40" s="21">
        <f t="shared" si="25"/>
        <v>173.87246722166967</v>
      </c>
      <c r="P40" s="21">
        <f t="shared" si="25"/>
        <v>160.3075083219339</v>
      </c>
      <c r="Q40" s="21">
        <f t="shared" si="25"/>
        <v>160.30750823586405</v>
      </c>
      <c r="R40" s="21">
        <f t="shared" si="25"/>
        <v>87.385519028666</v>
      </c>
      <c r="S40" s="21">
        <f aca="true" t="shared" si="26" ref="S40:S45">S5</f>
        <v>2853.43</v>
      </c>
      <c r="T40" s="21">
        <f aca="true" t="shared" si="27" ref="T40:T45">SUM(G40:R40)</f>
        <v>2853.4299456328436</v>
      </c>
      <c r="U40">
        <f aca="true" t="shared" si="28" ref="U40:U45">S40-T40</f>
        <v>5.436715628093225E-05</v>
      </c>
    </row>
    <row r="41" spans="1:21" ht="12.75">
      <c r="A41" t="str">
        <f t="shared" si="23"/>
        <v>ear</v>
      </c>
      <c r="B41" t="str">
        <f t="shared" si="23"/>
        <v>osszes</v>
      </c>
      <c r="C41">
        <f t="shared" si="23"/>
        <v>0</v>
      </c>
      <c r="D41">
        <f t="shared" si="23"/>
        <v>328</v>
      </c>
      <c r="E41">
        <f t="shared" si="23"/>
        <v>20230</v>
      </c>
      <c r="G41" s="21">
        <f aca="true" t="shared" si="29" ref="G41:R41">VLOOKUP(G17,$F$27:$R$33,G$46,0)</f>
        <v>540.4717402147207</v>
      </c>
      <c r="H41" s="21">
        <f t="shared" si="29"/>
        <v>548.5281031911496</v>
      </c>
      <c r="I41" s="21">
        <f t="shared" si="29"/>
        <v>540.4717402688187</v>
      </c>
      <c r="J41" s="21">
        <f t="shared" si="29"/>
        <v>-26.138908981318462</v>
      </c>
      <c r="K41" s="21">
        <f t="shared" si="29"/>
        <v>151.86907314441325</v>
      </c>
      <c r="L41" s="21">
        <f t="shared" si="29"/>
        <v>192.81609637098856</v>
      </c>
      <c r="M41" s="21">
        <f t="shared" si="29"/>
        <v>151.59177563762123</v>
      </c>
      <c r="N41" s="21">
        <f t="shared" si="29"/>
        <v>-149.66274014705576</v>
      </c>
      <c r="O41" s="21">
        <f t="shared" si="29"/>
        <v>173.87246722166967</v>
      </c>
      <c r="P41" s="21">
        <f t="shared" si="29"/>
        <v>160.3075083219339</v>
      </c>
      <c r="Q41" s="21">
        <f t="shared" si="29"/>
        <v>160.30750823586405</v>
      </c>
      <c r="R41" s="21">
        <f t="shared" si="29"/>
        <v>87.385519028666</v>
      </c>
      <c r="S41" s="21">
        <f t="shared" si="26"/>
        <v>2531.82</v>
      </c>
      <c r="T41" s="21">
        <f t="shared" si="27"/>
        <v>2531.8198825074714</v>
      </c>
      <c r="U41">
        <f t="shared" si="28"/>
        <v>0.00011749252871595672</v>
      </c>
    </row>
    <row r="42" spans="1:21" ht="12.75">
      <c r="A42" t="str">
        <f t="shared" si="23"/>
        <v>dar</v>
      </c>
      <c r="B42" t="str">
        <f t="shared" si="23"/>
        <v>osszes</v>
      </c>
      <c r="C42">
        <f t="shared" si="23"/>
        <v>0</v>
      </c>
      <c r="D42">
        <f t="shared" si="23"/>
        <v>409</v>
      </c>
      <c r="E42">
        <f t="shared" si="23"/>
        <v>28494</v>
      </c>
      <c r="G42" s="21">
        <f aca="true" t="shared" si="30" ref="G42:R42">VLOOKUP(G18,$F$27:$R$33,G$46,0)</f>
        <v>540.4717402147207</v>
      </c>
      <c r="H42" s="21">
        <f t="shared" si="30"/>
        <v>548.5281031911496</v>
      </c>
      <c r="I42" s="21">
        <f t="shared" si="30"/>
        <v>540.4717402688187</v>
      </c>
      <c r="J42" s="21">
        <f t="shared" si="30"/>
        <v>-26.138908981318462</v>
      </c>
      <c r="K42" s="21">
        <f t="shared" si="30"/>
        <v>151.86907314441325</v>
      </c>
      <c r="L42" s="21">
        <f t="shared" si="30"/>
        <v>192.81609637098867</v>
      </c>
      <c r="M42" s="21">
        <f t="shared" si="30"/>
        <v>158.1359081246424</v>
      </c>
      <c r="N42" s="21">
        <f t="shared" si="30"/>
        <v>-149.66274014705576</v>
      </c>
      <c r="O42" s="21">
        <f t="shared" si="30"/>
        <v>178.78706159938938</v>
      </c>
      <c r="P42" s="21">
        <f t="shared" si="30"/>
        <v>246.24184386608968</v>
      </c>
      <c r="Q42" s="21">
        <f t="shared" si="30"/>
        <v>246.24184386608968</v>
      </c>
      <c r="R42" s="21">
        <f t="shared" si="30"/>
        <v>223.4582107397512</v>
      </c>
      <c r="S42" s="21">
        <f t="shared" si="26"/>
        <v>2851.22</v>
      </c>
      <c r="T42" s="21">
        <f t="shared" si="27"/>
        <v>2851.2199722576797</v>
      </c>
      <c r="U42">
        <f t="shared" si="28"/>
        <v>2.7742320071411086E-05</v>
      </c>
    </row>
    <row r="43" spans="1:21" ht="12.75">
      <c r="A43" t="str">
        <f t="shared" si="23"/>
        <v>ddr</v>
      </c>
      <c r="B43" t="str">
        <f t="shared" si="23"/>
        <v>osszes</v>
      </c>
      <c r="C43">
        <f t="shared" si="23"/>
        <v>0</v>
      </c>
      <c r="D43">
        <f t="shared" si="23"/>
        <v>176</v>
      </c>
      <c r="E43">
        <f t="shared" si="23"/>
        <v>7755</v>
      </c>
      <c r="G43" s="21">
        <f aca="true" t="shared" si="31" ref="G43:R43">VLOOKUP(G19,$F$27:$R$33,G$46,0)</f>
        <v>540.4717402147207</v>
      </c>
      <c r="H43" s="21">
        <f t="shared" si="31"/>
        <v>548.5281031911496</v>
      </c>
      <c r="I43" s="21">
        <f t="shared" si="31"/>
        <v>540.4717402688187</v>
      </c>
      <c r="J43" s="21">
        <f t="shared" si="31"/>
        <v>301.54302861527987</v>
      </c>
      <c r="K43" s="21">
        <f t="shared" si="31"/>
        <v>337.02781209612453</v>
      </c>
      <c r="L43" s="21">
        <f t="shared" si="31"/>
        <v>189.7154843612477</v>
      </c>
      <c r="M43" s="21">
        <f t="shared" si="31"/>
        <v>154.23711235395555</v>
      </c>
      <c r="N43" s="21">
        <f t="shared" si="31"/>
        <v>-149.66274014705576</v>
      </c>
      <c r="O43" s="21">
        <f t="shared" si="31"/>
        <v>178.78706159938938</v>
      </c>
      <c r="P43" s="21">
        <f t="shared" si="31"/>
        <v>160.30750832193388</v>
      </c>
      <c r="Q43" s="21">
        <f t="shared" si="31"/>
        <v>160.30750823586413</v>
      </c>
      <c r="R43" s="21">
        <f t="shared" si="31"/>
        <v>87.385519028666</v>
      </c>
      <c r="S43" s="21">
        <f t="shared" si="26"/>
        <v>3049.12</v>
      </c>
      <c r="T43" s="21">
        <f t="shared" si="27"/>
        <v>3049.1198781400935</v>
      </c>
      <c r="U43">
        <f t="shared" si="28"/>
        <v>0.00012185990635771304</v>
      </c>
    </row>
    <row r="44" spans="1:21" ht="12.75">
      <c r="A44" t="str">
        <f t="shared" si="23"/>
        <v>kdr</v>
      </c>
      <c r="B44" t="str">
        <f t="shared" si="23"/>
        <v>osszes</v>
      </c>
      <c r="C44">
        <f t="shared" si="23"/>
        <v>0</v>
      </c>
      <c r="D44">
        <f t="shared" si="23"/>
        <v>157</v>
      </c>
      <c r="E44">
        <f t="shared" si="23"/>
        <v>5515</v>
      </c>
      <c r="G44" s="21">
        <f aca="true" t="shared" si="32" ref="G44:R44">VLOOKUP(G20,$F$27:$R$33,G$46,0)</f>
        <v>540.4717402147204</v>
      </c>
      <c r="H44" s="21">
        <f t="shared" si="32"/>
        <v>545.1808539162657</v>
      </c>
      <c r="I44" s="21">
        <f t="shared" si="32"/>
        <v>540.4717402688185</v>
      </c>
      <c r="J44" s="21">
        <f t="shared" si="32"/>
        <v>301.54302761528015</v>
      </c>
      <c r="K44" s="21">
        <f t="shared" si="32"/>
        <v>149.14444894807198</v>
      </c>
      <c r="L44" s="21">
        <f t="shared" si="32"/>
        <v>192.81609637098856</v>
      </c>
      <c r="M44" s="21">
        <f t="shared" si="32"/>
        <v>158.1359081246424</v>
      </c>
      <c r="N44" s="21">
        <f t="shared" si="32"/>
        <v>796.7777388926647</v>
      </c>
      <c r="O44" s="21">
        <f t="shared" si="32"/>
        <v>231.65508816337444</v>
      </c>
      <c r="P44" s="21">
        <f t="shared" si="32"/>
        <v>160.3075083219339</v>
      </c>
      <c r="Q44" s="21">
        <f t="shared" si="32"/>
        <v>160.30750823586405</v>
      </c>
      <c r="R44" s="21">
        <f t="shared" si="32"/>
        <v>223.4582107397512</v>
      </c>
      <c r="S44" s="21">
        <f t="shared" si="26"/>
        <v>4000.27</v>
      </c>
      <c r="T44" s="21">
        <f t="shared" si="27"/>
        <v>4000.2698698123754</v>
      </c>
      <c r="U44">
        <f t="shared" si="28"/>
        <v>0.00013018762456340482</v>
      </c>
    </row>
    <row r="45" spans="1:21" ht="12.75">
      <c r="A45" t="str">
        <f t="shared" si="23"/>
        <v>ndr</v>
      </c>
      <c r="B45" t="str">
        <f t="shared" si="23"/>
        <v>osszes</v>
      </c>
      <c r="C45">
        <f t="shared" si="23"/>
        <v>0</v>
      </c>
      <c r="D45">
        <f t="shared" si="23"/>
        <v>187</v>
      </c>
      <c r="E45">
        <f t="shared" si="23"/>
        <v>6801</v>
      </c>
      <c r="G45" s="21">
        <f aca="true" t="shared" si="33" ref="G45:R45">VLOOKUP(G21,$F$27:$R$33,G$46,0)</f>
        <v>540.4717402147204</v>
      </c>
      <c r="H45" s="21">
        <f t="shared" si="33"/>
        <v>545.1808539162657</v>
      </c>
      <c r="I45" s="21">
        <f t="shared" si="33"/>
        <v>540.4717402688185</v>
      </c>
      <c r="J45" s="21">
        <f t="shared" si="33"/>
        <v>301.54302861527987</v>
      </c>
      <c r="K45" s="21">
        <f t="shared" si="33"/>
        <v>149.14444894807198</v>
      </c>
      <c r="L45" s="21">
        <f t="shared" si="33"/>
        <v>189.7154843612477</v>
      </c>
      <c r="M45" s="21">
        <f t="shared" si="33"/>
        <v>154.23711235395555</v>
      </c>
      <c r="N45" s="21">
        <f t="shared" si="33"/>
        <v>-149.66274014705576</v>
      </c>
      <c r="O45" s="21">
        <f t="shared" si="33"/>
        <v>231.65508816337444</v>
      </c>
      <c r="P45" s="21">
        <f t="shared" si="33"/>
        <v>160.30750832193388</v>
      </c>
      <c r="Q45" s="21">
        <f t="shared" si="33"/>
        <v>160.30750823586413</v>
      </c>
      <c r="R45" s="21">
        <f t="shared" si="33"/>
        <v>223.45821073975114</v>
      </c>
      <c r="S45" s="21">
        <f t="shared" si="26"/>
        <v>3046.83</v>
      </c>
      <c r="T45" s="21">
        <f t="shared" si="27"/>
        <v>3046.8299839922265</v>
      </c>
      <c r="U45">
        <f t="shared" si="28"/>
        <v>1.6007773410819937E-05</v>
      </c>
    </row>
    <row r="46" spans="1:22" ht="12.75">
      <c r="A46" t="s">
        <v>129</v>
      </c>
      <c r="G46">
        <v>2</v>
      </c>
      <c r="H46">
        <v>3</v>
      </c>
      <c r="I46">
        <v>4</v>
      </c>
      <c r="J46">
        <v>5</v>
      </c>
      <c r="K46">
        <v>6</v>
      </c>
      <c r="L46">
        <v>7</v>
      </c>
      <c r="M46">
        <v>8</v>
      </c>
      <c r="N46">
        <v>9</v>
      </c>
      <c r="O46">
        <v>10</v>
      </c>
      <c r="P46">
        <v>11</v>
      </c>
      <c r="Q46">
        <v>12</v>
      </c>
      <c r="R46">
        <v>13</v>
      </c>
      <c r="U46">
        <f>SUMPRODUCT(U39:U45,U39:U45)</f>
        <v>7.167432276981457E-08</v>
      </c>
      <c r="V46" t="s">
        <v>130</v>
      </c>
    </row>
    <row r="48" spans="1:19" ht="12.75">
      <c r="A48" t="s">
        <v>131</v>
      </c>
      <c r="G48" s="22">
        <f>SUM(G39:G45)</f>
        <v>3783.3021815030434</v>
      </c>
      <c r="H48" s="22">
        <f aca="true" t="shared" si="34" ref="H48:R48">SUM(H39:H45)</f>
        <v>3829.6549745133952</v>
      </c>
      <c r="I48" s="22">
        <f t="shared" si="34"/>
        <v>3783.30218188173</v>
      </c>
      <c r="J48" s="22">
        <f t="shared" si="34"/>
        <v>1127.7553855171645</v>
      </c>
      <c r="K48" s="22">
        <f t="shared" si="34"/>
        <v>1425.2271173252916</v>
      </c>
      <c r="L48" s="22">
        <f t="shared" si="34"/>
        <v>1340.4108385676975</v>
      </c>
      <c r="M48" s="22">
        <f t="shared" si="34"/>
        <v>1079.5213678700595</v>
      </c>
      <c r="N48" s="22">
        <f t="shared" si="34"/>
        <v>845.2417770500508</v>
      </c>
      <c r="O48" s="22">
        <f t="shared" si="34"/>
        <v>1342.5017011905366</v>
      </c>
      <c r="P48" s="22">
        <f t="shared" si="34"/>
        <v>1294.021229341849</v>
      </c>
      <c r="Q48" s="22">
        <f t="shared" si="34"/>
        <v>1294.0212289114997</v>
      </c>
      <c r="R48" s="22">
        <f t="shared" si="34"/>
        <v>1155.9894000450026</v>
      </c>
      <c r="S48" s="22"/>
    </row>
    <row r="49" spans="1:18" ht="12.75">
      <c r="A49" t="s">
        <v>133</v>
      </c>
      <c r="G49" s="18">
        <f>RANK(G48,$G48:$R48,0)</f>
        <v>3</v>
      </c>
      <c r="H49" s="18">
        <f aca="true" t="shared" si="35" ref="H49:R49">RANK(H48,$G48:$R48,0)</f>
        <v>1</v>
      </c>
      <c r="I49" s="18">
        <f t="shared" si="35"/>
        <v>2</v>
      </c>
      <c r="J49">
        <f t="shared" si="35"/>
        <v>10</v>
      </c>
      <c r="K49">
        <f t="shared" si="35"/>
        <v>4</v>
      </c>
      <c r="L49">
        <f t="shared" si="35"/>
        <v>6</v>
      </c>
      <c r="M49">
        <f t="shared" si="35"/>
        <v>11</v>
      </c>
      <c r="N49">
        <f t="shared" si="35"/>
        <v>12</v>
      </c>
      <c r="O49">
        <f t="shared" si="35"/>
        <v>5</v>
      </c>
      <c r="P49">
        <f t="shared" si="35"/>
        <v>7</v>
      </c>
      <c r="Q49">
        <f t="shared" si="35"/>
        <v>8</v>
      </c>
      <c r="R49">
        <f t="shared" si="35"/>
        <v>9</v>
      </c>
    </row>
    <row r="50" spans="1:18" ht="12.75">
      <c r="A50" s="23" t="s">
        <v>132</v>
      </c>
      <c r="G50">
        <f>STDEV(G39:G45)</f>
        <v>1.8564982859236944E-13</v>
      </c>
      <c r="H50">
        <f aca="true" t="shared" si="36" ref="H50:R50">STDEV(H39:H45)</f>
        <v>1.7891799964068997</v>
      </c>
      <c r="I50">
        <f t="shared" si="36"/>
        <v>1.227958193492945E-13</v>
      </c>
      <c r="J50">
        <f t="shared" si="36"/>
        <v>175.15336292141168</v>
      </c>
      <c r="K50">
        <f t="shared" si="36"/>
        <v>91.15404606511903</v>
      </c>
      <c r="L50">
        <f t="shared" si="36"/>
        <v>1.6573468328247116</v>
      </c>
      <c r="M50">
        <f t="shared" si="36"/>
        <v>2.926656193505962</v>
      </c>
      <c r="N50">
        <f t="shared" si="36"/>
        <v>461.81566626815396</v>
      </c>
      <c r="O50">
        <f t="shared" si="36"/>
        <v>27.32433942730616</v>
      </c>
      <c r="P50">
        <f t="shared" si="36"/>
        <v>41.931662163162514</v>
      </c>
      <c r="Q50">
        <f t="shared" si="36"/>
        <v>41.931662205160464</v>
      </c>
      <c r="R50">
        <f t="shared" si="36"/>
        <v>72.73391315414214</v>
      </c>
    </row>
    <row r="51" spans="1:18" ht="12.75">
      <c r="A51" t="s">
        <v>133</v>
      </c>
      <c r="G51">
        <f aca="true" t="shared" si="37" ref="G51:R51">RANK(G50,$G50:$R50,0)</f>
        <v>11</v>
      </c>
      <c r="H51">
        <f t="shared" si="37"/>
        <v>9</v>
      </c>
      <c r="I51">
        <f t="shared" si="37"/>
        <v>12</v>
      </c>
      <c r="J51" s="23">
        <f t="shared" si="37"/>
        <v>2</v>
      </c>
      <c r="K51" s="23">
        <f t="shared" si="37"/>
        <v>3</v>
      </c>
      <c r="L51">
        <f t="shared" si="37"/>
        <v>10</v>
      </c>
      <c r="M51">
        <f t="shared" si="37"/>
        <v>8</v>
      </c>
      <c r="N51" s="23">
        <f t="shared" si="37"/>
        <v>1</v>
      </c>
      <c r="O51">
        <f t="shared" si="37"/>
        <v>7</v>
      </c>
      <c r="P51">
        <f t="shared" si="37"/>
        <v>6</v>
      </c>
      <c r="Q51">
        <f t="shared" si="37"/>
        <v>5</v>
      </c>
      <c r="R51">
        <f t="shared" si="37"/>
        <v>4</v>
      </c>
    </row>
    <row r="52" spans="7:18" ht="12.75">
      <c r="G52" t="str">
        <f>G37</f>
        <v>Összes terület</v>
      </c>
      <c r="H52" t="str">
        <f aca="true" t="shared" si="38" ref="H52:R52">H37</f>
        <v>ebből: bérelt terület</v>
      </c>
      <c r="I52" t="str">
        <f t="shared" si="38"/>
        <v>Mezőgazdasági terület (MT)</v>
      </c>
      <c r="J52" t="str">
        <f t="shared" si="38"/>
        <v>ebből: szántó</v>
      </c>
      <c r="K52" t="str">
        <f t="shared" si="38"/>
        <v>            gyep</v>
      </c>
      <c r="L52" t="str">
        <f t="shared" si="38"/>
        <v>            szőlő, gyümölcsös</v>
      </c>
      <c r="M52" t="str">
        <f t="shared" si="38"/>
        <v>MT átlagos aranykorona értéke</v>
      </c>
      <c r="N52" t="str">
        <f t="shared" si="38"/>
        <v>Munkaerőállomány</v>
      </c>
      <c r="O52" t="str">
        <f t="shared" si="38"/>
        <v>ebből: családtagok</v>
      </c>
      <c r="P52" t="str">
        <f t="shared" si="38"/>
        <v>Munkaerőállomány</v>
      </c>
      <c r="Q52" t="str">
        <f t="shared" si="38"/>
        <v>Eszközérték</v>
      </c>
      <c r="R52" t="str">
        <f t="shared" si="38"/>
        <v>ebből: tárgyi eszközök értéke</v>
      </c>
    </row>
    <row r="53" spans="7:18" ht="12.75">
      <c r="G53" t="str">
        <f>G38</f>
        <v>ha/üzem</v>
      </c>
      <c r="H53" t="str">
        <f aca="true" t="shared" si="39" ref="H53:R53">H38</f>
        <v>ha/üzem</v>
      </c>
      <c r="I53" t="str">
        <f t="shared" si="39"/>
        <v>ha/üzem</v>
      </c>
      <c r="J53" t="str">
        <f t="shared" si="39"/>
        <v>ha/üzem</v>
      </c>
      <c r="K53" t="str">
        <f t="shared" si="39"/>
        <v>ha/üzem</v>
      </c>
      <c r="L53" t="str">
        <f t="shared" si="39"/>
        <v>ha/üzem</v>
      </c>
      <c r="M53" t="str">
        <f t="shared" si="39"/>
        <v>AK/ha</v>
      </c>
      <c r="N53" t="str">
        <f t="shared" si="39"/>
        <v>ÉME/üzem</v>
      </c>
      <c r="O53" t="str">
        <f t="shared" si="39"/>
        <v>csÉME/üzem</v>
      </c>
      <c r="P53" t="str">
        <f t="shared" si="39"/>
        <v>ÉME/100 ha MT</v>
      </c>
      <c r="Q53" t="str">
        <f t="shared" si="39"/>
        <v>1000 Ft/100 ha MT</v>
      </c>
      <c r="R53" t="str">
        <f t="shared" si="39"/>
        <v>1000 Ft/100 ha MT</v>
      </c>
    </row>
    <row r="54" ht="12.75">
      <c r="A54" t="s">
        <v>138</v>
      </c>
    </row>
    <row r="55" ht="12.75">
      <c r="A55" t="s">
        <v>134</v>
      </c>
    </row>
    <row r="56" spans="1:4" ht="12.75">
      <c r="A56">
        <v>1</v>
      </c>
      <c r="B56" t="str">
        <f>HLOOKUP(A56,$G$51:$R$53,2,0)</f>
        <v>Munkaerőállomány</v>
      </c>
      <c r="C56" t="str">
        <f>HLOOKUP(A56,$G$51:$R$53,3,0)</f>
        <v>ÉME/üzem</v>
      </c>
      <c r="D56" t="s">
        <v>135</v>
      </c>
    </row>
    <row r="57" spans="1:4" ht="12.75">
      <c r="A57">
        <v>2</v>
      </c>
      <c r="B57" t="str">
        <f aca="true" t="shared" si="40" ref="B57:B67">HLOOKUP(A57,$G$51:$R$53,2,0)</f>
        <v>ebből: szántó</v>
      </c>
      <c r="C57" t="str">
        <f aca="true" t="shared" si="41" ref="C57:C67">HLOOKUP(A57,$G$51:$R$53,3,0)</f>
        <v>ha/üzem</v>
      </c>
      <c r="D57" t="s">
        <v>135</v>
      </c>
    </row>
    <row r="58" spans="1:4" ht="12.75">
      <c r="A58">
        <v>3</v>
      </c>
      <c r="B58" t="str">
        <f t="shared" si="40"/>
        <v>            gyep</v>
      </c>
      <c r="C58" t="str">
        <f t="shared" si="41"/>
        <v>ha/üzem</v>
      </c>
      <c r="D58" t="s">
        <v>136</v>
      </c>
    </row>
    <row r="59" spans="1:4" ht="12.75">
      <c r="A59">
        <v>4</v>
      </c>
      <c r="B59" t="str">
        <f t="shared" si="40"/>
        <v>ebből: tárgyi eszközök értéke</v>
      </c>
      <c r="C59" t="str">
        <f t="shared" si="41"/>
        <v>1000 Ft/100 ha MT</v>
      </c>
      <c r="D59" t="s">
        <v>135</v>
      </c>
    </row>
    <row r="60" spans="1:4" ht="12.75">
      <c r="A60">
        <v>5</v>
      </c>
      <c r="B60" t="str">
        <f t="shared" si="40"/>
        <v>Eszközérték</v>
      </c>
      <c r="C60" t="str">
        <f t="shared" si="41"/>
        <v>1000 Ft/100 ha MT</v>
      </c>
      <c r="D60" t="s">
        <v>135</v>
      </c>
    </row>
    <row r="61" spans="1:4" ht="12.75">
      <c r="A61">
        <v>6</v>
      </c>
      <c r="B61" t="str">
        <f t="shared" si="40"/>
        <v>Munkaerőállomány</v>
      </c>
      <c r="C61" t="str">
        <f t="shared" si="41"/>
        <v>ÉME/100 ha MT</v>
      </c>
      <c r="D61" t="s">
        <v>135</v>
      </c>
    </row>
    <row r="62" spans="1:4" ht="12.75">
      <c r="A62">
        <v>7</v>
      </c>
      <c r="B62" t="str">
        <f t="shared" si="40"/>
        <v>ebből: családtagok</v>
      </c>
      <c r="C62" t="str">
        <f t="shared" si="41"/>
        <v>csÉME/üzem</v>
      </c>
      <c r="D62" t="s">
        <v>135</v>
      </c>
    </row>
    <row r="63" spans="1:4" ht="12.75">
      <c r="A63">
        <v>8</v>
      </c>
      <c r="B63" t="str">
        <f t="shared" si="40"/>
        <v>MT átlagos aranykorona értéke</v>
      </c>
      <c r="C63" t="str">
        <f t="shared" si="41"/>
        <v>AK/ha</v>
      </c>
      <c r="D63" t="s">
        <v>135</v>
      </c>
    </row>
    <row r="64" spans="1:4" ht="12.75">
      <c r="A64">
        <v>9</v>
      </c>
      <c r="B64" t="str">
        <f t="shared" si="40"/>
        <v>ebből: bérelt terület</v>
      </c>
      <c r="C64" t="str">
        <f t="shared" si="41"/>
        <v>ha/üzem</v>
      </c>
      <c r="D64" t="s">
        <v>136</v>
      </c>
    </row>
    <row r="65" spans="1:4" ht="12.75">
      <c r="A65">
        <v>10</v>
      </c>
      <c r="B65" t="str">
        <f t="shared" si="40"/>
        <v>            szőlő, gyümölcsös</v>
      </c>
      <c r="C65" t="str">
        <f t="shared" si="41"/>
        <v>ha/üzem</v>
      </c>
      <c r="D65" t="s">
        <v>135</v>
      </c>
    </row>
    <row r="66" spans="1:5" ht="12.75">
      <c r="A66">
        <v>11</v>
      </c>
      <c r="B66" t="str">
        <f t="shared" si="40"/>
        <v>Összes terület</v>
      </c>
      <c r="C66" t="str">
        <f t="shared" si="41"/>
        <v>ha/üzem</v>
      </c>
      <c r="D66" t="s">
        <v>135</v>
      </c>
      <c r="E66" t="s">
        <v>137</v>
      </c>
    </row>
    <row r="67" spans="1:5" ht="12.75">
      <c r="A67">
        <v>12</v>
      </c>
      <c r="B67" t="str">
        <f t="shared" si="40"/>
        <v>Mezőgazdasági terület (MT)</v>
      </c>
      <c r="C67" t="str">
        <f t="shared" si="41"/>
        <v>ha/üzem</v>
      </c>
      <c r="D67" t="s">
        <v>135</v>
      </c>
      <c r="E67" t="s">
        <v>137</v>
      </c>
    </row>
    <row r="69" ht="12.75">
      <c r="A69" t="s">
        <v>141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9"/>
  <sheetViews>
    <sheetView workbookViewId="0" topLeftCell="A36">
      <selection activeCell="A69" sqref="A69"/>
    </sheetView>
  </sheetViews>
  <sheetFormatPr defaultColWidth="9.140625" defaultRowHeight="12.75"/>
  <cols>
    <col min="1" max="1" width="6.57421875" style="0" customWidth="1"/>
    <col min="2" max="2" width="20.140625" style="0" customWidth="1"/>
    <col min="3" max="3" width="12.7109375" style="0" bestFit="1" customWidth="1"/>
    <col min="4" max="4" width="23.00390625" style="0" bestFit="1" customWidth="1"/>
    <col min="5" max="16384" width="6.57421875" style="0" customWidth="1"/>
  </cols>
  <sheetData>
    <row r="1" spans="1:18" ht="12.75">
      <c r="A1" t="s">
        <v>125</v>
      </c>
      <c r="B1" t="str">
        <f>kivonat!B1</f>
        <v>Szóródási csoportok/termelési irány/üzemméret (SFH 1000 Ft)           --&gt;</v>
      </c>
      <c r="C1" t="str">
        <f>kivonat!C1</f>
        <v>Adat, mutató</v>
      </c>
      <c r="D1" t="str">
        <f>kivonat!D1</f>
        <v>Üzemszám a mintában</v>
      </c>
      <c r="E1" t="str">
        <f>kivonat!E1</f>
        <v>Üzemszám a megfigyelt alapsokaságban</v>
      </c>
      <c r="F1" t="str">
        <f>kivonat!F1</f>
        <v>Standard fedezeti hozzájárulás</v>
      </c>
      <c r="G1" t="str">
        <f>kivonat!G1</f>
        <v>Eszközellátottság</v>
      </c>
      <c r="H1">
        <f>kivonat!H1</f>
        <v>0</v>
      </c>
      <c r="I1">
        <f>kivonat!I1</f>
        <v>0</v>
      </c>
      <c r="J1">
        <f>kivonat!J1</f>
        <v>0</v>
      </c>
      <c r="K1">
        <f>kivonat!K1</f>
        <v>0</v>
      </c>
      <c r="L1">
        <f>kivonat!L1</f>
        <v>0</v>
      </c>
      <c r="M1">
        <f>kivonat!M1</f>
        <v>0</v>
      </c>
      <c r="N1">
        <f>kivonat!N1</f>
        <v>0</v>
      </c>
      <c r="O1">
        <f>kivonat!O1</f>
        <v>0</v>
      </c>
      <c r="P1">
        <f>kivonat!P1</f>
        <v>0</v>
      </c>
      <c r="Q1">
        <f>kivonat!Q1</f>
        <v>0</v>
      </c>
      <c r="R1">
        <f>kivonat!R1</f>
        <v>0</v>
      </c>
    </row>
    <row r="2" spans="1:19" ht="12.75">
      <c r="A2">
        <f>kivonat!A2</f>
        <v>0</v>
      </c>
      <c r="B2">
        <f>kivonat!B2</f>
        <v>0</v>
      </c>
      <c r="C2">
        <f>kivonat!C2</f>
        <v>0</v>
      </c>
      <c r="D2">
        <f>kivonat!D2</f>
        <v>0</v>
      </c>
      <c r="E2">
        <f>kivonat!E2</f>
        <v>0</v>
      </c>
      <c r="F2">
        <f>kivonat!F2</f>
        <v>0</v>
      </c>
      <c r="G2" t="str">
        <f>kivonat!G2</f>
        <v>Összes terület</v>
      </c>
      <c r="H2" t="str">
        <f>kivonat!H2</f>
        <v>ebből: bérelt terület</v>
      </c>
      <c r="I2" t="str">
        <f>kivonat!I2</f>
        <v>Mezőgazdasági terület (MT)</v>
      </c>
      <c r="J2" t="str">
        <f>kivonat!J2</f>
        <v>ebből: szántó</v>
      </c>
      <c r="K2" t="str">
        <f>kivonat!K2</f>
        <v>            gyep</v>
      </c>
      <c r="L2" t="str">
        <f>kivonat!L2</f>
        <v>            szőlő, gyümölcsös</v>
      </c>
      <c r="M2" t="str">
        <f>kivonat!M2</f>
        <v>MT átlagos aranykorona értéke</v>
      </c>
      <c r="N2" t="str">
        <f>kivonat!N2</f>
        <v>Munkaerőállomány</v>
      </c>
      <c r="O2" t="str">
        <f>kivonat!O2</f>
        <v>ebből: családtagok</v>
      </c>
      <c r="P2" t="str">
        <f>kivonat!P2</f>
        <v>Munkaerőállomány</v>
      </c>
      <c r="Q2" t="str">
        <f>kivonat!Q2</f>
        <v>Eszközérték</v>
      </c>
      <c r="R2" t="str">
        <f>kivonat!R2</f>
        <v>ebből: tárgyi eszközök értéke</v>
      </c>
      <c r="S2" t="s">
        <v>124</v>
      </c>
    </row>
    <row r="3" spans="1:19" ht="12.75">
      <c r="A3" t="str">
        <f>kivonat!A3</f>
        <v>regio</v>
      </c>
      <c r="B3">
        <f>kivonat!B3</f>
        <v>0</v>
      </c>
      <c r="C3" t="str">
        <f>kivonat!C3</f>
        <v>Mértékegység</v>
      </c>
      <c r="D3" t="str">
        <f>kivonat!D3</f>
        <v>-</v>
      </c>
      <c r="E3" t="str">
        <f>kivonat!E3</f>
        <v>-</v>
      </c>
      <c r="F3" t="str">
        <f>kivonat!F3</f>
        <v>1000 Ft/üzem</v>
      </c>
      <c r="G3" t="str">
        <f>kivonat!G3</f>
        <v>ha/üzem</v>
      </c>
      <c r="H3" t="str">
        <f>kivonat!H3</f>
        <v>ha/üzem</v>
      </c>
      <c r="I3" t="str">
        <f>kivonat!I3</f>
        <v>ha/üzem</v>
      </c>
      <c r="J3" t="str">
        <f>kivonat!J3</f>
        <v>ha/üzem</v>
      </c>
      <c r="K3" t="str">
        <f>kivonat!K3</f>
        <v>ha/üzem</v>
      </c>
      <c r="L3" t="str">
        <f>kivonat!L3</f>
        <v>ha/üzem</v>
      </c>
      <c r="M3" t="str">
        <f>kivonat!M3</f>
        <v>AK/ha</v>
      </c>
      <c r="N3" t="str">
        <f>kivonat!N3</f>
        <v>ÉME/üzem</v>
      </c>
      <c r="O3" t="str">
        <f>kivonat!O3</f>
        <v>csÉME/üzem</v>
      </c>
      <c r="P3" t="str">
        <f>kivonat!P3</f>
        <v>ÉME/100 ha MT</v>
      </c>
      <c r="Q3" t="str">
        <f>kivonat!Q3</f>
        <v>1000 Ft/100 ha MT</v>
      </c>
      <c r="R3" t="str">
        <f>kivonat!R3</f>
        <v>1000 Ft/100 ha MT</v>
      </c>
      <c r="S3" t="str">
        <f aca="true" t="shared" si="0" ref="S3:S10">F3</f>
        <v>1000 Ft/üzem</v>
      </c>
    </row>
    <row r="4" spans="1:19" ht="12.75">
      <c r="A4" t="str">
        <f>kivonat!A8</f>
        <v>kmr</v>
      </c>
      <c r="B4" t="s">
        <v>123</v>
      </c>
      <c r="C4">
        <f>kivonat!C8</f>
        <v>0</v>
      </c>
      <c r="D4">
        <f>kivonat!D8</f>
        <v>139</v>
      </c>
      <c r="E4">
        <f>kivonat!E8</f>
        <v>5334</v>
      </c>
      <c r="F4">
        <f>kivonat!F8</f>
        <v>3968.26</v>
      </c>
      <c r="G4" s="16">
        <f>kivonat!G8</f>
        <v>28.21</v>
      </c>
      <c r="H4" s="16">
        <f>kivonat!H8</f>
        <v>9.57</v>
      </c>
      <c r="I4" s="16">
        <f>kivonat!I8</f>
        <v>27.36</v>
      </c>
      <c r="J4" s="16">
        <f>kivonat!J8</f>
        <v>23.77</v>
      </c>
      <c r="K4" s="16">
        <f>kivonat!K8</f>
        <v>2.82</v>
      </c>
      <c r="L4" s="16">
        <f>kivonat!L8</f>
        <v>0.77</v>
      </c>
      <c r="M4" s="16">
        <f>kivonat!M8</f>
        <v>17.81</v>
      </c>
      <c r="N4" s="16">
        <f>kivonat!N8</f>
        <v>1.38</v>
      </c>
      <c r="O4" s="16">
        <f>kivonat!O8</f>
        <v>0.76</v>
      </c>
      <c r="P4" s="16">
        <f>kivonat!P8</f>
        <v>5.03</v>
      </c>
      <c r="Q4" s="16">
        <f>kivonat!Q8</f>
        <v>82519.33</v>
      </c>
      <c r="R4" s="16">
        <f>kivonat!R8</f>
        <v>65312.54</v>
      </c>
      <c r="S4" s="17">
        <f t="shared" si="0"/>
        <v>3968.26</v>
      </c>
    </row>
    <row r="5" spans="1:19" ht="12.75">
      <c r="A5" t="str">
        <f>kivonat!A25</f>
        <v>emr</v>
      </c>
      <c r="B5" t="s">
        <v>123</v>
      </c>
      <c r="C5">
        <f>kivonat!C25</f>
        <v>0</v>
      </c>
      <c r="D5">
        <f>kivonat!D25</f>
        <v>150</v>
      </c>
      <c r="E5">
        <f>kivonat!E25</f>
        <v>6904</v>
      </c>
      <c r="F5">
        <f>kivonat!F25</f>
        <v>2853.43</v>
      </c>
      <c r="G5" s="16">
        <f>kivonat!G25</f>
        <v>40.94</v>
      </c>
      <c r="H5" s="16">
        <f>kivonat!H25</f>
        <v>19.34</v>
      </c>
      <c r="I5" s="16">
        <f>kivonat!I25</f>
        <v>40.09</v>
      </c>
      <c r="J5" s="16">
        <f>kivonat!J25</f>
        <v>30.05</v>
      </c>
      <c r="K5" s="16">
        <f>kivonat!K25</f>
        <v>7.94</v>
      </c>
      <c r="L5" s="16">
        <f>kivonat!L25</f>
        <v>2.11</v>
      </c>
      <c r="M5" s="16">
        <f>kivonat!M25</f>
        <v>16.62</v>
      </c>
      <c r="N5" s="16">
        <f>kivonat!N25</f>
        <v>0.96</v>
      </c>
      <c r="O5" s="16">
        <f>kivonat!O25</f>
        <v>0.68</v>
      </c>
      <c r="P5" s="16">
        <f>kivonat!P25</f>
        <v>2.39</v>
      </c>
      <c r="Q5" s="16">
        <f>kivonat!Q25</f>
        <v>58190.01</v>
      </c>
      <c r="R5" s="16">
        <f>kivonat!R25</f>
        <v>46126.06</v>
      </c>
      <c r="S5" s="17">
        <f t="shared" si="0"/>
        <v>2853.43</v>
      </c>
    </row>
    <row r="6" spans="1:19" ht="12.75">
      <c r="A6" t="str">
        <f>kivonat!A42</f>
        <v>ear</v>
      </c>
      <c r="B6" t="s">
        <v>123</v>
      </c>
      <c r="C6">
        <f>kivonat!C42</f>
        <v>0</v>
      </c>
      <c r="D6">
        <f>kivonat!D42</f>
        <v>328</v>
      </c>
      <c r="E6">
        <f>kivonat!E42</f>
        <v>20230</v>
      </c>
      <c r="F6">
        <f>kivonat!F42</f>
        <v>2531.82</v>
      </c>
      <c r="G6" s="16">
        <f>kivonat!G42</f>
        <v>27.99</v>
      </c>
      <c r="H6" s="16">
        <f>kivonat!H42</f>
        <v>8.81</v>
      </c>
      <c r="I6" s="16">
        <f>kivonat!I42</f>
        <v>27.29</v>
      </c>
      <c r="J6" s="16">
        <f>kivonat!J42</f>
        <v>21.76</v>
      </c>
      <c r="K6" s="16">
        <f>kivonat!K42</f>
        <v>4.34</v>
      </c>
      <c r="L6" s="16">
        <f>kivonat!L42</f>
        <v>1.18</v>
      </c>
      <c r="M6" s="16">
        <f>kivonat!M42</f>
        <v>16.83</v>
      </c>
      <c r="N6" s="16">
        <f>kivonat!N42</f>
        <v>0.69</v>
      </c>
      <c r="O6" s="16">
        <f>kivonat!O42</f>
        <v>0.51</v>
      </c>
      <c r="P6" s="16">
        <f>kivonat!P42</f>
        <v>2.54</v>
      </c>
      <c r="Q6" s="16">
        <f>kivonat!Q42</f>
        <v>58068.66</v>
      </c>
      <c r="R6" s="16">
        <f>kivonat!R42</f>
        <v>43823.18</v>
      </c>
      <c r="S6" s="17">
        <f t="shared" si="0"/>
        <v>2531.82</v>
      </c>
    </row>
    <row r="7" spans="1:19" ht="12.75">
      <c r="A7" t="str">
        <f>kivonat!A59</f>
        <v>dar</v>
      </c>
      <c r="B7" t="s">
        <v>123</v>
      </c>
      <c r="C7">
        <f>kivonat!C59</f>
        <v>0</v>
      </c>
      <c r="D7">
        <f>kivonat!D59</f>
        <v>409</v>
      </c>
      <c r="E7">
        <f>kivonat!E59</f>
        <v>28494</v>
      </c>
      <c r="F7">
        <f>kivonat!F59</f>
        <v>2851.22</v>
      </c>
      <c r="G7" s="16">
        <f>kivonat!G59</f>
        <v>24.73</v>
      </c>
      <c r="H7" s="16">
        <f>kivonat!H59</f>
        <v>8.23</v>
      </c>
      <c r="I7" s="16">
        <f>kivonat!I59</f>
        <v>23.95</v>
      </c>
      <c r="J7" s="16">
        <f>kivonat!J59</f>
        <v>19.04</v>
      </c>
      <c r="K7" s="16">
        <f>kivonat!K59</f>
        <v>3.68</v>
      </c>
      <c r="L7" s="16">
        <f>kivonat!L59</f>
        <v>1.23</v>
      </c>
      <c r="M7" s="16">
        <f>kivonat!M59</f>
        <v>21.53</v>
      </c>
      <c r="N7" s="16">
        <f>kivonat!N59</f>
        <v>1.18</v>
      </c>
      <c r="O7" s="16">
        <f>kivonat!O59</f>
        <v>0.85</v>
      </c>
      <c r="P7" s="16">
        <f>kivonat!P59</f>
        <v>4.92</v>
      </c>
      <c r="Q7" s="16">
        <f>kivonat!Q59</f>
        <v>69040.6</v>
      </c>
      <c r="R7" s="16">
        <f>kivonat!R59</f>
        <v>51077.67</v>
      </c>
      <c r="S7" s="17">
        <f t="shared" si="0"/>
        <v>2851.22</v>
      </c>
    </row>
    <row r="8" spans="1:19" ht="12.75">
      <c r="A8" t="str">
        <f>kivonat!A76</f>
        <v>ddr</v>
      </c>
      <c r="B8" t="s">
        <v>123</v>
      </c>
      <c r="C8">
        <f>kivonat!C76</f>
        <v>0</v>
      </c>
      <c r="D8">
        <f>kivonat!D76</f>
        <v>176</v>
      </c>
      <c r="E8">
        <f>kivonat!E76</f>
        <v>7755</v>
      </c>
      <c r="F8">
        <f>kivonat!F76</f>
        <v>3049.12</v>
      </c>
      <c r="G8" s="16">
        <f>kivonat!G76</f>
        <v>27.64</v>
      </c>
      <c r="H8" s="16">
        <f>kivonat!H76</f>
        <v>8.94</v>
      </c>
      <c r="I8" s="16">
        <f>kivonat!I76</f>
        <v>27</v>
      </c>
      <c r="J8" s="16">
        <f>kivonat!J76</f>
        <v>24.01</v>
      </c>
      <c r="K8" s="16">
        <f>kivonat!K76</f>
        <v>2.09</v>
      </c>
      <c r="L8" s="16">
        <f>kivonat!L76</f>
        <v>0.9</v>
      </c>
      <c r="M8" s="16">
        <f>kivonat!M76</f>
        <v>20.76</v>
      </c>
      <c r="N8" s="16">
        <f>kivonat!N76</f>
        <v>0.99</v>
      </c>
      <c r="O8" s="16">
        <f>kivonat!O76</f>
        <v>0.84</v>
      </c>
      <c r="P8" s="16">
        <f>kivonat!P76</f>
        <v>3.68</v>
      </c>
      <c r="Q8" s="16">
        <f>kivonat!Q76</f>
        <v>64113.35</v>
      </c>
      <c r="R8" s="16">
        <f>kivonat!R76</f>
        <v>43873.45</v>
      </c>
      <c r="S8" s="17">
        <f t="shared" si="0"/>
        <v>3049.12</v>
      </c>
    </row>
    <row r="9" spans="1:19" ht="12.75">
      <c r="A9" t="str">
        <f>kivonat!A93</f>
        <v>kdr</v>
      </c>
      <c r="B9" t="s">
        <v>123</v>
      </c>
      <c r="C9">
        <f>kivonat!C93</f>
        <v>0</v>
      </c>
      <c r="D9">
        <f>kivonat!D93</f>
        <v>157</v>
      </c>
      <c r="E9">
        <f>kivonat!E93</f>
        <v>5515</v>
      </c>
      <c r="F9">
        <f>kivonat!F93</f>
        <v>4000.27</v>
      </c>
      <c r="G9" s="16">
        <f>kivonat!G93</f>
        <v>45.51</v>
      </c>
      <c r="H9" s="16">
        <f>kivonat!H93</f>
        <v>23.53</v>
      </c>
      <c r="I9" s="16">
        <f>kivonat!I93</f>
        <v>45.25</v>
      </c>
      <c r="J9" s="16">
        <f>kivonat!J93</f>
        <v>32.62</v>
      </c>
      <c r="K9" s="16">
        <f>kivonat!K93</f>
        <v>11.64</v>
      </c>
      <c r="L9" s="16">
        <f>kivonat!L93</f>
        <v>0.99</v>
      </c>
      <c r="M9" s="16">
        <f>kivonat!M93</f>
        <v>20.91</v>
      </c>
      <c r="N9" s="16">
        <f>kivonat!N93</f>
        <v>1.48</v>
      </c>
      <c r="O9" s="16">
        <f>kivonat!O93</f>
        <v>1.17</v>
      </c>
      <c r="P9" s="16">
        <f>kivonat!P93</f>
        <v>3.27</v>
      </c>
      <c r="Q9" s="16">
        <f>kivonat!Q93</f>
        <v>63959.85</v>
      </c>
      <c r="R9" s="16">
        <f>kivonat!R93</f>
        <v>51540.19</v>
      </c>
      <c r="S9" s="17">
        <f t="shared" si="0"/>
        <v>4000.27</v>
      </c>
    </row>
    <row r="10" spans="1:19" ht="12.75">
      <c r="A10" t="str">
        <f>kivonat!A110</f>
        <v>ndr</v>
      </c>
      <c r="B10" t="s">
        <v>123</v>
      </c>
      <c r="C10">
        <f>kivonat!C110</f>
        <v>0</v>
      </c>
      <c r="D10">
        <f>kivonat!D110</f>
        <v>187</v>
      </c>
      <c r="E10">
        <f>kivonat!E110</f>
        <v>6801</v>
      </c>
      <c r="F10">
        <f>kivonat!F110</f>
        <v>3046.83</v>
      </c>
      <c r="G10" s="16">
        <f>kivonat!G110</f>
        <v>36.72</v>
      </c>
      <c r="H10" s="16">
        <f>kivonat!H110</f>
        <v>17.53</v>
      </c>
      <c r="I10" s="16">
        <f>kivonat!I110</f>
        <v>35.21</v>
      </c>
      <c r="J10" s="16">
        <f>kivonat!J110</f>
        <v>29.72</v>
      </c>
      <c r="K10" s="16">
        <f>kivonat!K110</f>
        <v>4.84</v>
      </c>
      <c r="L10" s="16">
        <f>kivonat!L110</f>
        <v>0.65</v>
      </c>
      <c r="M10" s="16">
        <f>kivonat!M110</f>
        <v>19.5</v>
      </c>
      <c r="N10" s="16">
        <f>kivonat!N110</f>
        <v>1.29</v>
      </c>
      <c r="O10" s="16">
        <f>kivonat!O110</f>
        <v>0.96</v>
      </c>
      <c r="P10" s="16">
        <f>kivonat!P110</f>
        <v>3.67</v>
      </c>
      <c r="Q10" s="16">
        <f>kivonat!Q110</f>
        <v>68591.09</v>
      </c>
      <c r="R10" s="16">
        <f>kivonat!R110</f>
        <v>54184.04</v>
      </c>
      <c r="S10" s="17">
        <f t="shared" si="0"/>
        <v>3046.83</v>
      </c>
    </row>
    <row r="12" spans="1:18" ht="12.75">
      <c r="A12" t="s">
        <v>126</v>
      </c>
      <c r="B12" t="str">
        <f aca="true" t="shared" si="1" ref="B12:R12">B1</f>
        <v>Szóródási csoportok/termelési irány/üzemméret (SFH 1000 Ft)           --&gt;</v>
      </c>
      <c r="C12" t="str">
        <f t="shared" si="1"/>
        <v>Adat, mutató</v>
      </c>
      <c r="D12" t="str">
        <f t="shared" si="1"/>
        <v>Üzemszám a mintában</v>
      </c>
      <c r="E12" t="str">
        <f t="shared" si="1"/>
        <v>Üzemszám a megfigyelt alapsokaságban</v>
      </c>
      <c r="F12" t="str">
        <f t="shared" si="1"/>
        <v>Standard fedezeti hozzájárulás</v>
      </c>
      <c r="G12" t="str">
        <f t="shared" si="1"/>
        <v>Eszközellátottság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</row>
    <row r="13" spans="1:18" ht="12.75">
      <c r="A13">
        <f aca="true" t="shared" si="2" ref="A13:A21">A2</f>
        <v>0</v>
      </c>
      <c r="B13">
        <f aca="true" t="shared" si="3" ref="B13:R13">B2</f>
        <v>0</v>
      </c>
      <c r="C13">
        <f t="shared" si="3"/>
        <v>0</v>
      </c>
      <c r="D13">
        <f t="shared" si="3"/>
        <v>0</v>
      </c>
      <c r="E13">
        <f t="shared" si="3"/>
        <v>0</v>
      </c>
      <c r="F13">
        <f t="shared" si="3"/>
        <v>0</v>
      </c>
      <c r="G13" t="str">
        <f t="shared" si="3"/>
        <v>Összes terület</v>
      </c>
      <c r="H13" t="str">
        <f t="shared" si="3"/>
        <v>ebből: bérelt terület</v>
      </c>
      <c r="I13" t="str">
        <f t="shared" si="3"/>
        <v>Mezőgazdasági terület (MT)</v>
      </c>
      <c r="J13" t="str">
        <f t="shared" si="3"/>
        <v>ebből: szántó</v>
      </c>
      <c r="K13" t="str">
        <f t="shared" si="3"/>
        <v>            gyep</v>
      </c>
      <c r="L13" t="str">
        <f t="shared" si="3"/>
        <v>            szőlő, gyümölcsös</v>
      </c>
      <c r="M13" t="str">
        <f t="shared" si="3"/>
        <v>MT átlagos aranykorona értéke</v>
      </c>
      <c r="N13" t="str">
        <f t="shared" si="3"/>
        <v>Munkaerőállomány</v>
      </c>
      <c r="O13" t="str">
        <f t="shared" si="3"/>
        <v>ebből: családtagok</v>
      </c>
      <c r="P13" t="str">
        <f t="shared" si="3"/>
        <v>Munkaerőállomány</v>
      </c>
      <c r="Q13" t="str">
        <f t="shared" si="3"/>
        <v>Eszközérték</v>
      </c>
      <c r="R13" t="str">
        <f t="shared" si="3"/>
        <v>ebből: tárgyi eszközök értéke</v>
      </c>
    </row>
    <row r="14" spans="1:18" ht="12.75">
      <c r="A14" t="str">
        <f t="shared" si="2"/>
        <v>regio</v>
      </c>
      <c r="B14">
        <f aca="true" t="shared" si="4" ref="B14:R14">B3</f>
        <v>0</v>
      </c>
      <c r="C14" t="str">
        <f t="shared" si="4"/>
        <v>Mértékegység</v>
      </c>
      <c r="D14" t="str">
        <f t="shared" si="4"/>
        <v>-</v>
      </c>
      <c r="E14" t="str">
        <f t="shared" si="4"/>
        <v>-</v>
      </c>
      <c r="F14" t="str">
        <f t="shared" si="4"/>
        <v>1000 Ft/üzem</v>
      </c>
      <c r="G14" t="str">
        <f t="shared" si="4"/>
        <v>ha/üzem</v>
      </c>
      <c r="H14" t="str">
        <f t="shared" si="4"/>
        <v>ha/üzem</v>
      </c>
      <c r="I14" t="str">
        <f t="shared" si="4"/>
        <v>ha/üzem</v>
      </c>
      <c r="J14" t="str">
        <f t="shared" si="4"/>
        <v>ha/üzem</v>
      </c>
      <c r="K14" t="str">
        <f t="shared" si="4"/>
        <v>ha/üzem</v>
      </c>
      <c r="L14" t="str">
        <f t="shared" si="4"/>
        <v>ha/üzem</v>
      </c>
      <c r="M14" t="str">
        <f t="shared" si="4"/>
        <v>AK/ha</v>
      </c>
      <c r="N14" t="str">
        <f t="shared" si="4"/>
        <v>ÉME/üzem</v>
      </c>
      <c r="O14" t="str">
        <f t="shared" si="4"/>
        <v>csÉME/üzem</v>
      </c>
      <c r="P14" t="str">
        <f t="shared" si="4"/>
        <v>ÉME/100 ha MT</v>
      </c>
      <c r="Q14" t="str">
        <f t="shared" si="4"/>
        <v>1000 Ft/100 ha MT</v>
      </c>
      <c r="R14" t="str">
        <f t="shared" si="4"/>
        <v>1000 Ft/100 ha MT</v>
      </c>
    </row>
    <row r="15" spans="1:18" ht="12.75">
      <c r="A15" t="str">
        <f t="shared" si="2"/>
        <v>kmr</v>
      </c>
      <c r="B15" t="str">
        <f aca="true" t="shared" si="5" ref="B15:F21">B4</f>
        <v>osszes</v>
      </c>
      <c r="C15">
        <f t="shared" si="5"/>
        <v>0</v>
      </c>
      <c r="D15">
        <f t="shared" si="5"/>
        <v>139</v>
      </c>
      <c r="E15">
        <f t="shared" si="5"/>
        <v>5334</v>
      </c>
      <c r="F15">
        <f t="shared" si="5"/>
        <v>3968.26</v>
      </c>
      <c r="G15" s="16">
        <f aca="true" t="shared" si="6" ref="G15:R15">RANK(G4,G$4:G$10,G$22)</f>
        <v>4</v>
      </c>
      <c r="H15" s="16">
        <f t="shared" si="6"/>
        <v>4</v>
      </c>
      <c r="I15" s="16">
        <f t="shared" si="6"/>
        <v>4</v>
      </c>
      <c r="J15" s="16">
        <f t="shared" si="6"/>
        <v>5</v>
      </c>
      <c r="K15" s="16">
        <f t="shared" si="6"/>
        <v>2</v>
      </c>
      <c r="L15" s="16">
        <f t="shared" si="6"/>
        <v>6</v>
      </c>
      <c r="M15" s="16">
        <f t="shared" si="6"/>
        <v>5</v>
      </c>
      <c r="N15" s="16">
        <f t="shared" si="6"/>
        <v>2</v>
      </c>
      <c r="O15" s="16">
        <f t="shared" si="6"/>
        <v>5</v>
      </c>
      <c r="P15" s="16">
        <f t="shared" si="6"/>
        <v>1</v>
      </c>
      <c r="Q15" s="16">
        <f t="shared" si="6"/>
        <v>1</v>
      </c>
      <c r="R15" s="16">
        <f t="shared" si="6"/>
        <v>1</v>
      </c>
    </row>
    <row r="16" spans="1:18" ht="12.75">
      <c r="A16" t="str">
        <f t="shared" si="2"/>
        <v>emr</v>
      </c>
      <c r="B16" t="str">
        <f t="shared" si="5"/>
        <v>osszes</v>
      </c>
      <c r="C16">
        <f t="shared" si="5"/>
        <v>0</v>
      </c>
      <c r="D16">
        <f t="shared" si="5"/>
        <v>150</v>
      </c>
      <c r="E16">
        <f t="shared" si="5"/>
        <v>6904</v>
      </c>
      <c r="F16">
        <f t="shared" si="5"/>
        <v>2853.43</v>
      </c>
      <c r="G16" s="16">
        <f aca="true" t="shared" si="7" ref="G16:R16">RANK(G5,G$4:G$10,G$22)</f>
        <v>2</v>
      </c>
      <c r="H16" s="16">
        <f t="shared" si="7"/>
        <v>6</v>
      </c>
      <c r="I16" s="16">
        <f t="shared" si="7"/>
        <v>2</v>
      </c>
      <c r="J16" s="16">
        <f t="shared" si="7"/>
        <v>2</v>
      </c>
      <c r="K16" s="16">
        <f t="shared" si="7"/>
        <v>6</v>
      </c>
      <c r="L16" s="16">
        <f t="shared" si="7"/>
        <v>1</v>
      </c>
      <c r="M16" s="16">
        <f t="shared" si="7"/>
        <v>7</v>
      </c>
      <c r="N16" s="16">
        <f t="shared" si="7"/>
        <v>6</v>
      </c>
      <c r="O16" s="16">
        <f t="shared" si="7"/>
        <v>6</v>
      </c>
      <c r="P16" s="16">
        <f t="shared" si="7"/>
        <v>7</v>
      </c>
      <c r="Q16" s="16">
        <f t="shared" si="7"/>
        <v>6</v>
      </c>
      <c r="R16" s="16">
        <f t="shared" si="7"/>
        <v>5</v>
      </c>
    </row>
    <row r="17" spans="1:18" ht="12.75">
      <c r="A17" t="str">
        <f t="shared" si="2"/>
        <v>ear</v>
      </c>
      <c r="B17" t="str">
        <f t="shared" si="5"/>
        <v>osszes</v>
      </c>
      <c r="C17">
        <f t="shared" si="5"/>
        <v>0</v>
      </c>
      <c r="D17">
        <f t="shared" si="5"/>
        <v>328</v>
      </c>
      <c r="E17">
        <f t="shared" si="5"/>
        <v>20230</v>
      </c>
      <c r="F17">
        <f t="shared" si="5"/>
        <v>2531.82</v>
      </c>
      <c r="G17" s="16">
        <f aca="true" t="shared" si="8" ref="G17:R17">RANK(G6,G$4:G$10,G$22)</f>
        <v>5</v>
      </c>
      <c r="H17" s="16">
        <f t="shared" si="8"/>
        <v>2</v>
      </c>
      <c r="I17" s="16">
        <f t="shared" si="8"/>
        <v>5</v>
      </c>
      <c r="J17" s="16">
        <f t="shared" si="8"/>
        <v>6</v>
      </c>
      <c r="K17" s="16">
        <f t="shared" si="8"/>
        <v>4</v>
      </c>
      <c r="L17" s="16">
        <f t="shared" si="8"/>
        <v>3</v>
      </c>
      <c r="M17" s="16">
        <f t="shared" si="8"/>
        <v>6</v>
      </c>
      <c r="N17" s="16">
        <f t="shared" si="8"/>
        <v>7</v>
      </c>
      <c r="O17" s="16">
        <f t="shared" si="8"/>
        <v>7</v>
      </c>
      <c r="P17" s="16">
        <f t="shared" si="8"/>
        <v>6</v>
      </c>
      <c r="Q17" s="16">
        <f t="shared" si="8"/>
        <v>7</v>
      </c>
      <c r="R17" s="16">
        <f t="shared" si="8"/>
        <v>7</v>
      </c>
    </row>
    <row r="18" spans="1:18" ht="12.75">
      <c r="A18" t="str">
        <f t="shared" si="2"/>
        <v>dar</v>
      </c>
      <c r="B18" t="str">
        <f t="shared" si="5"/>
        <v>osszes</v>
      </c>
      <c r="C18">
        <f t="shared" si="5"/>
        <v>0</v>
      </c>
      <c r="D18">
        <f t="shared" si="5"/>
        <v>409</v>
      </c>
      <c r="E18">
        <f t="shared" si="5"/>
        <v>28494</v>
      </c>
      <c r="F18">
        <f t="shared" si="5"/>
        <v>2851.22</v>
      </c>
      <c r="G18" s="16">
        <f aca="true" t="shared" si="9" ref="G18:R18">RANK(G7,G$4:G$10,G$22)</f>
        <v>7</v>
      </c>
      <c r="H18" s="16">
        <f t="shared" si="9"/>
        <v>1</v>
      </c>
      <c r="I18" s="16">
        <f t="shared" si="9"/>
        <v>7</v>
      </c>
      <c r="J18" s="16">
        <f t="shared" si="9"/>
        <v>7</v>
      </c>
      <c r="K18" s="16">
        <f t="shared" si="9"/>
        <v>3</v>
      </c>
      <c r="L18" s="16">
        <f t="shared" si="9"/>
        <v>2</v>
      </c>
      <c r="M18" s="16">
        <f t="shared" si="9"/>
        <v>1</v>
      </c>
      <c r="N18" s="16">
        <f t="shared" si="9"/>
        <v>4</v>
      </c>
      <c r="O18" s="16">
        <f t="shared" si="9"/>
        <v>3</v>
      </c>
      <c r="P18" s="16">
        <f t="shared" si="9"/>
        <v>2</v>
      </c>
      <c r="Q18" s="16">
        <f t="shared" si="9"/>
        <v>2</v>
      </c>
      <c r="R18" s="16">
        <f t="shared" si="9"/>
        <v>4</v>
      </c>
    </row>
    <row r="19" spans="1:18" ht="12.75">
      <c r="A19" t="str">
        <f t="shared" si="2"/>
        <v>ddr</v>
      </c>
      <c r="B19" t="str">
        <f t="shared" si="5"/>
        <v>osszes</v>
      </c>
      <c r="C19">
        <f t="shared" si="5"/>
        <v>0</v>
      </c>
      <c r="D19">
        <f t="shared" si="5"/>
        <v>176</v>
      </c>
      <c r="E19">
        <f t="shared" si="5"/>
        <v>7755</v>
      </c>
      <c r="F19">
        <f t="shared" si="5"/>
        <v>3049.12</v>
      </c>
      <c r="G19" s="16">
        <f aca="true" t="shared" si="10" ref="G19:R19">RANK(G8,G$4:G$10,G$22)</f>
        <v>6</v>
      </c>
      <c r="H19" s="16">
        <f t="shared" si="10"/>
        <v>3</v>
      </c>
      <c r="I19" s="16">
        <f t="shared" si="10"/>
        <v>6</v>
      </c>
      <c r="J19" s="16">
        <f t="shared" si="10"/>
        <v>4</v>
      </c>
      <c r="K19" s="16">
        <f t="shared" si="10"/>
        <v>1</v>
      </c>
      <c r="L19" s="16">
        <f t="shared" si="10"/>
        <v>5</v>
      </c>
      <c r="M19" s="16">
        <f t="shared" si="10"/>
        <v>3</v>
      </c>
      <c r="N19" s="16">
        <f t="shared" si="10"/>
        <v>5</v>
      </c>
      <c r="O19" s="16">
        <f t="shared" si="10"/>
        <v>4</v>
      </c>
      <c r="P19" s="16">
        <f t="shared" si="10"/>
        <v>3</v>
      </c>
      <c r="Q19" s="16">
        <f t="shared" si="10"/>
        <v>4</v>
      </c>
      <c r="R19" s="16">
        <f t="shared" si="10"/>
        <v>6</v>
      </c>
    </row>
    <row r="20" spans="1:18" ht="12.75">
      <c r="A20" t="str">
        <f t="shared" si="2"/>
        <v>kdr</v>
      </c>
      <c r="B20" t="str">
        <f t="shared" si="5"/>
        <v>osszes</v>
      </c>
      <c r="C20">
        <f t="shared" si="5"/>
        <v>0</v>
      </c>
      <c r="D20">
        <f t="shared" si="5"/>
        <v>157</v>
      </c>
      <c r="E20">
        <f t="shared" si="5"/>
        <v>5515</v>
      </c>
      <c r="F20">
        <f t="shared" si="5"/>
        <v>4000.27</v>
      </c>
      <c r="G20" s="16">
        <f aca="true" t="shared" si="11" ref="G20:R20">RANK(G9,G$4:G$10,G$22)</f>
        <v>1</v>
      </c>
      <c r="H20" s="16">
        <f t="shared" si="11"/>
        <v>7</v>
      </c>
      <c r="I20" s="16">
        <f t="shared" si="11"/>
        <v>1</v>
      </c>
      <c r="J20" s="16">
        <f t="shared" si="11"/>
        <v>1</v>
      </c>
      <c r="K20" s="16">
        <f t="shared" si="11"/>
        <v>7</v>
      </c>
      <c r="L20" s="16">
        <f t="shared" si="11"/>
        <v>4</v>
      </c>
      <c r="M20" s="16">
        <f t="shared" si="11"/>
        <v>2</v>
      </c>
      <c r="N20" s="16">
        <f t="shared" si="11"/>
        <v>1</v>
      </c>
      <c r="O20" s="16">
        <f t="shared" si="11"/>
        <v>1</v>
      </c>
      <c r="P20" s="16">
        <f t="shared" si="11"/>
        <v>5</v>
      </c>
      <c r="Q20" s="16">
        <f t="shared" si="11"/>
        <v>5</v>
      </c>
      <c r="R20" s="16">
        <f t="shared" si="11"/>
        <v>3</v>
      </c>
    </row>
    <row r="21" spans="1:18" ht="12.75">
      <c r="A21" t="str">
        <f t="shared" si="2"/>
        <v>ndr</v>
      </c>
      <c r="B21" t="str">
        <f t="shared" si="5"/>
        <v>osszes</v>
      </c>
      <c r="C21">
        <f t="shared" si="5"/>
        <v>0</v>
      </c>
      <c r="D21">
        <f t="shared" si="5"/>
        <v>187</v>
      </c>
      <c r="E21">
        <f t="shared" si="5"/>
        <v>6801</v>
      </c>
      <c r="F21">
        <f t="shared" si="5"/>
        <v>3046.83</v>
      </c>
      <c r="G21" s="16">
        <f aca="true" t="shared" si="12" ref="G21:R21">RANK(G10,G$4:G$10,G$22)</f>
        <v>3</v>
      </c>
      <c r="H21" s="16">
        <f t="shared" si="12"/>
        <v>5</v>
      </c>
      <c r="I21" s="16">
        <f t="shared" si="12"/>
        <v>3</v>
      </c>
      <c r="J21" s="16">
        <f t="shared" si="12"/>
        <v>3</v>
      </c>
      <c r="K21" s="16">
        <f t="shared" si="12"/>
        <v>5</v>
      </c>
      <c r="L21" s="16">
        <f t="shared" si="12"/>
        <v>7</v>
      </c>
      <c r="M21" s="16">
        <f t="shared" si="12"/>
        <v>4</v>
      </c>
      <c r="N21" s="16">
        <f t="shared" si="12"/>
        <v>3</v>
      </c>
      <c r="O21" s="16">
        <f t="shared" si="12"/>
        <v>2</v>
      </c>
      <c r="P21" s="16">
        <f t="shared" si="12"/>
        <v>4</v>
      </c>
      <c r="Q21" s="16">
        <f t="shared" si="12"/>
        <v>3</v>
      </c>
      <c r="R21" s="16">
        <f t="shared" si="12"/>
        <v>2</v>
      </c>
    </row>
    <row r="22" spans="2:18" ht="12.75">
      <c r="B22" t="s">
        <v>127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4" spans="1:18" ht="12.75">
      <c r="A24" t="s">
        <v>128</v>
      </c>
      <c r="B24" t="str">
        <f aca="true" t="shared" si="13" ref="B24:R24">B12</f>
        <v>Szóródási csoportok/termelési irány/üzemméret (SFH 1000 Ft)           --&gt;</v>
      </c>
      <c r="C24" t="str">
        <f t="shared" si="13"/>
        <v>Adat, mutató</v>
      </c>
      <c r="D24" t="str">
        <f t="shared" si="13"/>
        <v>Üzemszám a mintában</v>
      </c>
      <c r="E24" t="str">
        <f t="shared" si="13"/>
        <v>Üzemszám a megfigyelt alapsokaságban</v>
      </c>
      <c r="F24" t="str">
        <f t="shared" si="13"/>
        <v>Standard fedezeti hozzájárulás</v>
      </c>
      <c r="G24" t="str">
        <f t="shared" si="13"/>
        <v>Eszközellátottság</v>
      </c>
      <c r="H24">
        <f t="shared" si="13"/>
        <v>0</v>
      </c>
      <c r="I24">
        <f t="shared" si="13"/>
        <v>0</v>
      </c>
      <c r="J24">
        <f t="shared" si="13"/>
        <v>0</v>
      </c>
      <c r="K24">
        <f t="shared" si="13"/>
        <v>0</v>
      </c>
      <c r="L24">
        <f t="shared" si="13"/>
        <v>0</v>
      </c>
      <c r="M24">
        <f t="shared" si="13"/>
        <v>0</v>
      </c>
      <c r="N24">
        <f t="shared" si="13"/>
        <v>0</v>
      </c>
      <c r="O24">
        <f t="shared" si="13"/>
        <v>0</v>
      </c>
      <c r="P24">
        <f t="shared" si="13"/>
        <v>0</v>
      </c>
      <c r="Q24">
        <f t="shared" si="13"/>
        <v>0</v>
      </c>
      <c r="R24">
        <f t="shared" si="13"/>
        <v>0</v>
      </c>
    </row>
    <row r="25" spans="1:18" ht="12.75">
      <c r="A25">
        <f aca="true" t="shared" si="14" ref="A25:A33">A13</f>
        <v>0</v>
      </c>
      <c r="B25">
        <f aca="true" t="shared" si="15" ref="B25:R25">B13</f>
        <v>0</v>
      </c>
      <c r="C25">
        <f t="shared" si="15"/>
        <v>0</v>
      </c>
      <c r="D25">
        <f t="shared" si="15"/>
        <v>0</v>
      </c>
      <c r="E25">
        <f t="shared" si="15"/>
        <v>0</v>
      </c>
      <c r="F25">
        <f t="shared" si="15"/>
        <v>0</v>
      </c>
      <c r="G25" t="str">
        <f t="shared" si="15"/>
        <v>Összes terület</v>
      </c>
      <c r="H25" t="str">
        <f t="shared" si="15"/>
        <v>ebből: bérelt terület</v>
      </c>
      <c r="I25" t="str">
        <f t="shared" si="15"/>
        <v>Mezőgazdasági terület (MT)</v>
      </c>
      <c r="J25" t="str">
        <f t="shared" si="15"/>
        <v>ebből: szántó</v>
      </c>
      <c r="K25" t="str">
        <f t="shared" si="15"/>
        <v>            gyep</v>
      </c>
      <c r="L25" t="str">
        <f t="shared" si="15"/>
        <v>            szőlő, gyümölcsös</v>
      </c>
      <c r="M25" t="str">
        <f t="shared" si="15"/>
        <v>MT átlagos aranykorona értéke</v>
      </c>
      <c r="N25" t="str">
        <f t="shared" si="15"/>
        <v>Munkaerőállomány</v>
      </c>
      <c r="O25" t="str">
        <f t="shared" si="15"/>
        <v>ebből: családtagok</v>
      </c>
      <c r="P25" t="str">
        <f t="shared" si="15"/>
        <v>Munkaerőállomány</v>
      </c>
      <c r="Q25" t="str">
        <f t="shared" si="15"/>
        <v>Eszközérték</v>
      </c>
      <c r="R25" t="str">
        <f t="shared" si="15"/>
        <v>ebből: tárgyi eszközök értéke</v>
      </c>
    </row>
    <row r="26" spans="1:18" ht="12.75">
      <c r="A26" t="str">
        <f t="shared" si="14"/>
        <v>regio</v>
      </c>
      <c r="B26">
        <f aca="true" t="shared" si="16" ref="B26:R26">B14</f>
        <v>0</v>
      </c>
      <c r="C26" t="str">
        <f t="shared" si="16"/>
        <v>Mértékegység</v>
      </c>
      <c r="D26" t="str">
        <f t="shared" si="16"/>
        <v>-</v>
      </c>
      <c r="E26" t="str">
        <f t="shared" si="16"/>
        <v>-</v>
      </c>
      <c r="F26" t="str">
        <f t="shared" si="16"/>
        <v>1000 Ft/üzem</v>
      </c>
      <c r="G26" t="str">
        <f t="shared" si="16"/>
        <v>ha/üzem</v>
      </c>
      <c r="H26" t="str">
        <f t="shared" si="16"/>
        <v>ha/üzem</v>
      </c>
      <c r="I26" t="str">
        <f t="shared" si="16"/>
        <v>ha/üzem</v>
      </c>
      <c r="J26" t="str">
        <f t="shared" si="16"/>
        <v>ha/üzem</v>
      </c>
      <c r="K26" t="str">
        <f t="shared" si="16"/>
        <v>ha/üzem</v>
      </c>
      <c r="L26" t="str">
        <f t="shared" si="16"/>
        <v>ha/üzem</v>
      </c>
      <c r="M26" t="str">
        <f t="shared" si="16"/>
        <v>AK/ha</v>
      </c>
      <c r="N26" t="str">
        <f t="shared" si="16"/>
        <v>ÉME/üzem</v>
      </c>
      <c r="O26" t="str">
        <f t="shared" si="16"/>
        <v>csÉME/üzem</v>
      </c>
      <c r="P26" t="str">
        <f t="shared" si="16"/>
        <v>ÉME/100 ha MT</v>
      </c>
      <c r="Q26" t="str">
        <f t="shared" si="16"/>
        <v>1000 Ft/100 ha MT</v>
      </c>
      <c r="R26" t="str">
        <f t="shared" si="16"/>
        <v>1000 Ft/100 ha MT</v>
      </c>
    </row>
    <row r="27" spans="1:18" ht="12.75">
      <c r="A27" t="str">
        <f t="shared" si="14"/>
        <v>kmr</v>
      </c>
      <c r="B27" t="str">
        <f aca="true" t="shared" si="17" ref="B27:E33">B15</f>
        <v>osszes</v>
      </c>
      <c r="C27">
        <f t="shared" si="17"/>
        <v>0</v>
      </c>
      <c r="D27">
        <f t="shared" si="17"/>
        <v>139</v>
      </c>
      <c r="E27">
        <f t="shared" si="17"/>
        <v>5334</v>
      </c>
      <c r="F27" s="24">
        <v>1</v>
      </c>
      <c r="G27" s="19">
        <v>329.3029749398199</v>
      </c>
      <c r="H27" s="19">
        <v>336.62473322104086</v>
      </c>
      <c r="I27" s="19">
        <v>329.30297493990014</v>
      </c>
      <c r="J27" s="19">
        <v>329.3038584916305</v>
      </c>
      <c r="K27" s="19">
        <v>551.4321400193912</v>
      </c>
      <c r="L27" s="19">
        <v>336.6247425639124</v>
      </c>
      <c r="M27" s="19">
        <v>372.1442550751636</v>
      </c>
      <c r="N27" s="19">
        <v>632.2493812609487</v>
      </c>
      <c r="O27" s="19">
        <v>395.72751918041564</v>
      </c>
      <c r="P27" s="19">
        <v>293.6498762002599</v>
      </c>
      <c r="Q27" s="19">
        <v>293.64987592751436</v>
      </c>
      <c r="R27" s="19">
        <v>317.5570998759683</v>
      </c>
    </row>
    <row r="28" spans="1:18" ht="12.75">
      <c r="A28" t="str">
        <f t="shared" si="14"/>
        <v>emr</v>
      </c>
      <c r="B28" t="str">
        <f t="shared" si="17"/>
        <v>osszes</v>
      </c>
      <c r="C28">
        <f t="shared" si="17"/>
        <v>0</v>
      </c>
      <c r="D28">
        <f t="shared" si="17"/>
        <v>150</v>
      </c>
      <c r="E28">
        <f t="shared" si="17"/>
        <v>6904</v>
      </c>
      <c r="F28" s="24">
        <v>3</v>
      </c>
      <c r="G28" s="19">
        <v>278.61585247030416</v>
      </c>
      <c r="H28" s="19">
        <v>336.6247332210409</v>
      </c>
      <c r="I28" s="19">
        <v>278.61585247038425</v>
      </c>
      <c r="J28" s="19">
        <v>254.0647574535837</v>
      </c>
      <c r="K28" s="19">
        <v>34.132519409534616</v>
      </c>
      <c r="L28" s="19">
        <v>336.6247425639123</v>
      </c>
      <c r="M28" s="19">
        <v>211.10289126357097</v>
      </c>
      <c r="N28" s="19">
        <v>16.464439866079587</v>
      </c>
      <c r="O28" s="19">
        <v>184.0725383186838</v>
      </c>
      <c r="P28" s="19">
        <v>293.6498762002599</v>
      </c>
      <c r="Q28" s="19">
        <v>293.64987592751436</v>
      </c>
      <c r="R28" s="19">
        <v>317.55709987596845</v>
      </c>
    </row>
    <row r="29" spans="1:18" ht="12.75">
      <c r="A29" t="str">
        <f t="shared" si="14"/>
        <v>ear</v>
      </c>
      <c r="B29" t="str">
        <f t="shared" si="17"/>
        <v>osszes</v>
      </c>
      <c r="C29">
        <f t="shared" si="17"/>
        <v>0</v>
      </c>
      <c r="D29">
        <f t="shared" si="17"/>
        <v>328</v>
      </c>
      <c r="E29">
        <f t="shared" si="17"/>
        <v>20230</v>
      </c>
      <c r="F29" s="24">
        <v>5</v>
      </c>
      <c r="G29" s="19">
        <v>206.11755571894835</v>
      </c>
      <c r="H29" s="19">
        <v>336.6247332210409</v>
      </c>
      <c r="I29" s="19">
        <v>206.11755571902847</v>
      </c>
      <c r="J29" s="19">
        <v>254.0647574535838</v>
      </c>
      <c r="K29" s="19">
        <v>34.132519409534595</v>
      </c>
      <c r="L29" s="19">
        <v>336.62474256391226</v>
      </c>
      <c r="M29" s="19">
        <v>211.102891263571</v>
      </c>
      <c r="N29" s="19">
        <v>16.464439866079598</v>
      </c>
      <c r="O29" s="19">
        <v>184.0725383186838</v>
      </c>
      <c r="P29" s="19">
        <v>293.64987620026</v>
      </c>
      <c r="Q29" s="19">
        <v>293.64987592751436</v>
      </c>
      <c r="R29" s="19">
        <v>159.19858612452379</v>
      </c>
    </row>
    <row r="30" spans="1:18" ht="12.75">
      <c r="A30" t="str">
        <f t="shared" si="14"/>
        <v>dar</v>
      </c>
      <c r="B30" t="str">
        <f t="shared" si="17"/>
        <v>osszes</v>
      </c>
      <c r="C30">
        <f t="shared" si="17"/>
        <v>0</v>
      </c>
      <c r="D30">
        <f t="shared" si="17"/>
        <v>409</v>
      </c>
      <c r="E30">
        <f t="shared" si="17"/>
        <v>28494</v>
      </c>
      <c r="F30" s="24">
        <v>2</v>
      </c>
      <c r="G30" s="20">
        <f aca="true" t="shared" si="18" ref="G30:R30">G27</f>
        <v>329.3029749398199</v>
      </c>
      <c r="H30" s="20">
        <f t="shared" si="18"/>
        <v>336.62473322104086</v>
      </c>
      <c r="I30" s="20">
        <f t="shared" si="18"/>
        <v>329.30297493990014</v>
      </c>
      <c r="J30" s="20">
        <f t="shared" si="18"/>
        <v>329.3038584916305</v>
      </c>
      <c r="K30" s="20">
        <f t="shared" si="18"/>
        <v>551.4321400193912</v>
      </c>
      <c r="L30" s="20">
        <f t="shared" si="18"/>
        <v>336.6247425639124</v>
      </c>
      <c r="M30" s="20">
        <f t="shared" si="18"/>
        <v>372.1442550751636</v>
      </c>
      <c r="N30" s="20">
        <f t="shared" si="18"/>
        <v>632.2493812609487</v>
      </c>
      <c r="O30" s="20">
        <f t="shared" si="18"/>
        <v>395.72751918041564</v>
      </c>
      <c r="P30" s="20">
        <f t="shared" si="18"/>
        <v>293.6498762002599</v>
      </c>
      <c r="Q30" s="20">
        <f t="shared" si="18"/>
        <v>293.64987592751436</v>
      </c>
      <c r="R30" s="20">
        <f t="shared" si="18"/>
        <v>317.5570998759683</v>
      </c>
    </row>
    <row r="31" spans="1:18" ht="12.75">
      <c r="A31" t="str">
        <f t="shared" si="14"/>
        <v>ddr</v>
      </c>
      <c r="B31" t="str">
        <f t="shared" si="17"/>
        <v>osszes</v>
      </c>
      <c r="C31">
        <f t="shared" si="17"/>
        <v>0</v>
      </c>
      <c r="D31">
        <f t="shared" si="17"/>
        <v>176</v>
      </c>
      <c r="E31">
        <f t="shared" si="17"/>
        <v>7755</v>
      </c>
      <c r="F31" s="24">
        <v>4</v>
      </c>
      <c r="G31" s="20">
        <f aca="true" t="shared" si="19" ref="G31:R31">G28</f>
        <v>278.61585247030416</v>
      </c>
      <c r="H31" s="20">
        <f t="shared" si="19"/>
        <v>336.6247332210409</v>
      </c>
      <c r="I31" s="20">
        <f t="shared" si="19"/>
        <v>278.61585247038425</v>
      </c>
      <c r="J31" s="20">
        <f t="shared" si="19"/>
        <v>254.0647574535837</v>
      </c>
      <c r="K31" s="20">
        <f t="shared" si="19"/>
        <v>34.132519409534616</v>
      </c>
      <c r="L31" s="20">
        <f t="shared" si="19"/>
        <v>336.6247425639123</v>
      </c>
      <c r="M31" s="20">
        <f t="shared" si="19"/>
        <v>211.10289126357097</v>
      </c>
      <c r="N31" s="20">
        <f t="shared" si="19"/>
        <v>16.464439866079587</v>
      </c>
      <c r="O31" s="20">
        <f t="shared" si="19"/>
        <v>184.0725383186838</v>
      </c>
      <c r="P31" s="20">
        <f t="shared" si="19"/>
        <v>293.6498762002599</v>
      </c>
      <c r="Q31" s="20">
        <f t="shared" si="19"/>
        <v>293.64987592751436</v>
      </c>
      <c r="R31" s="20">
        <f t="shared" si="19"/>
        <v>317.55709987596845</v>
      </c>
    </row>
    <row r="32" spans="1:18" ht="12.75">
      <c r="A32" t="str">
        <f t="shared" si="14"/>
        <v>kdr</v>
      </c>
      <c r="B32" t="str">
        <f t="shared" si="17"/>
        <v>osszes</v>
      </c>
      <c r="C32">
        <f t="shared" si="17"/>
        <v>0</v>
      </c>
      <c r="D32">
        <f t="shared" si="17"/>
        <v>157</v>
      </c>
      <c r="E32">
        <f t="shared" si="17"/>
        <v>5515</v>
      </c>
      <c r="F32" s="24">
        <v>6</v>
      </c>
      <c r="G32" s="20">
        <f aca="true" t="shared" si="20" ref="G32:R32">G29</f>
        <v>206.11755571894835</v>
      </c>
      <c r="H32" s="20">
        <f t="shared" si="20"/>
        <v>336.6247332210409</v>
      </c>
      <c r="I32" s="20">
        <f t="shared" si="20"/>
        <v>206.11755571902847</v>
      </c>
      <c r="J32" s="20">
        <f t="shared" si="20"/>
        <v>254.0647574535838</v>
      </c>
      <c r="K32" s="20">
        <f t="shared" si="20"/>
        <v>34.132519409534595</v>
      </c>
      <c r="L32" s="20">
        <f t="shared" si="20"/>
        <v>336.62474256391226</v>
      </c>
      <c r="M32" s="20">
        <f t="shared" si="20"/>
        <v>211.102891263571</v>
      </c>
      <c r="N32" s="20">
        <f t="shared" si="20"/>
        <v>16.464439866079598</v>
      </c>
      <c r="O32" s="20">
        <f t="shared" si="20"/>
        <v>184.0725383186838</v>
      </c>
      <c r="P32" s="20">
        <f t="shared" si="20"/>
        <v>293.64987620026</v>
      </c>
      <c r="Q32" s="20">
        <f t="shared" si="20"/>
        <v>293.64987592751436</v>
      </c>
      <c r="R32" s="20">
        <f t="shared" si="20"/>
        <v>159.19858612452379</v>
      </c>
    </row>
    <row r="33" spans="1:18" ht="12.75">
      <c r="A33" t="str">
        <f t="shared" si="14"/>
        <v>ndr</v>
      </c>
      <c r="B33" t="str">
        <f t="shared" si="17"/>
        <v>osszes</v>
      </c>
      <c r="C33">
        <f t="shared" si="17"/>
        <v>0</v>
      </c>
      <c r="D33">
        <f t="shared" si="17"/>
        <v>187</v>
      </c>
      <c r="E33">
        <f t="shared" si="17"/>
        <v>6801</v>
      </c>
      <c r="F33" s="24">
        <v>7</v>
      </c>
      <c r="G33" s="20">
        <f aca="true" t="shared" si="21" ref="G33:R33">G29</f>
        <v>206.11755571894835</v>
      </c>
      <c r="H33" s="20">
        <f t="shared" si="21"/>
        <v>336.6247332210409</v>
      </c>
      <c r="I33" s="20">
        <f t="shared" si="21"/>
        <v>206.11755571902847</v>
      </c>
      <c r="J33" s="20">
        <f t="shared" si="21"/>
        <v>254.0647574535838</v>
      </c>
      <c r="K33" s="20">
        <f t="shared" si="21"/>
        <v>34.132519409534595</v>
      </c>
      <c r="L33" s="20">
        <f t="shared" si="21"/>
        <v>336.62474256391226</v>
      </c>
      <c r="M33" s="20">
        <f t="shared" si="21"/>
        <v>211.102891263571</v>
      </c>
      <c r="N33" s="20">
        <f t="shared" si="21"/>
        <v>16.464439866079598</v>
      </c>
      <c r="O33" s="20">
        <f t="shared" si="21"/>
        <v>184.0725383186838</v>
      </c>
      <c r="P33" s="20">
        <f t="shared" si="21"/>
        <v>293.64987620026</v>
      </c>
      <c r="Q33" s="20">
        <f t="shared" si="21"/>
        <v>293.64987592751436</v>
      </c>
      <c r="R33" s="20">
        <f t="shared" si="21"/>
        <v>159.19858612452379</v>
      </c>
    </row>
    <row r="36" spans="1:18" ht="12.75">
      <c r="A36" t="s">
        <v>142</v>
      </c>
      <c r="B36" t="str">
        <f aca="true" t="shared" si="22" ref="B36:R36">B24</f>
        <v>Szóródási csoportok/termelési irány/üzemméret (SFH 1000 Ft)           --&gt;</v>
      </c>
      <c r="C36" t="str">
        <f t="shared" si="22"/>
        <v>Adat, mutató</v>
      </c>
      <c r="D36" t="str">
        <f t="shared" si="22"/>
        <v>Üzemszám a mintában</v>
      </c>
      <c r="E36" t="str">
        <f t="shared" si="22"/>
        <v>Üzemszám a megfigyelt alapsokaságban</v>
      </c>
      <c r="F36" t="str">
        <f t="shared" si="22"/>
        <v>Standard fedezeti hozzájárulás</v>
      </c>
      <c r="G36" t="str">
        <f t="shared" si="22"/>
        <v>Eszközellátottság</v>
      </c>
      <c r="H36">
        <f t="shared" si="22"/>
        <v>0</v>
      </c>
      <c r="I36">
        <f t="shared" si="22"/>
        <v>0</v>
      </c>
      <c r="J36">
        <f t="shared" si="22"/>
        <v>0</v>
      </c>
      <c r="K36">
        <f t="shared" si="22"/>
        <v>0</v>
      </c>
      <c r="L36">
        <f t="shared" si="22"/>
        <v>0</v>
      </c>
      <c r="M36">
        <f t="shared" si="22"/>
        <v>0</v>
      </c>
      <c r="N36">
        <f t="shared" si="22"/>
        <v>0</v>
      </c>
      <c r="O36">
        <f t="shared" si="22"/>
        <v>0</v>
      </c>
      <c r="P36">
        <f t="shared" si="22"/>
        <v>0</v>
      </c>
      <c r="Q36">
        <f t="shared" si="22"/>
        <v>0</v>
      </c>
      <c r="R36">
        <f t="shared" si="22"/>
        <v>0</v>
      </c>
    </row>
    <row r="37" spans="1:18" ht="12.75">
      <c r="A37">
        <f aca="true" t="shared" si="23" ref="A37:R37">A25</f>
        <v>0</v>
      </c>
      <c r="B37">
        <f t="shared" si="23"/>
        <v>0</v>
      </c>
      <c r="C37">
        <f t="shared" si="23"/>
        <v>0</v>
      </c>
      <c r="D37">
        <f t="shared" si="23"/>
        <v>0</v>
      </c>
      <c r="E37">
        <f t="shared" si="23"/>
        <v>0</v>
      </c>
      <c r="F37">
        <f t="shared" si="23"/>
        <v>0</v>
      </c>
      <c r="G37" t="str">
        <f t="shared" si="23"/>
        <v>Összes terület</v>
      </c>
      <c r="H37" t="str">
        <f t="shared" si="23"/>
        <v>ebből: bérelt terület</v>
      </c>
      <c r="I37" t="str">
        <f t="shared" si="23"/>
        <v>Mezőgazdasági terület (MT)</v>
      </c>
      <c r="J37" t="str">
        <f t="shared" si="23"/>
        <v>ebből: szántó</v>
      </c>
      <c r="K37" t="str">
        <f t="shared" si="23"/>
        <v>            gyep</v>
      </c>
      <c r="L37" t="str">
        <f t="shared" si="23"/>
        <v>            szőlő, gyümölcsös</v>
      </c>
      <c r="M37" t="str">
        <f t="shared" si="23"/>
        <v>MT átlagos aranykorona értéke</v>
      </c>
      <c r="N37" t="str">
        <f t="shared" si="23"/>
        <v>Munkaerőállomány</v>
      </c>
      <c r="O37" t="str">
        <f t="shared" si="23"/>
        <v>ebből: családtagok</v>
      </c>
      <c r="P37" t="str">
        <f t="shared" si="23"/>
        <v>Munkaerőállomány</v>
      </c>
      <c r="Q37" t="str">
        <f t="shared" si="23"/>
        <v>Eszközérték</v>
      </c>
      <c r="R37" t="str">
        <f t="shared" si="23"/>
        <v>ebből: tárgyi eszközök értéke</v>
      </c>
    </row>
    <row r="38" spans="1:18" ht="12.75">
      <c r="A38" t="str">
        <f aca="true" t="shared" si="24" ref="A38:R38">A26</f>
        <v>regio</v>
      </c>
      <c r="B38">
        <f t="shared" si="24"/>
        <v>0</v>
      </c>
      <c r="C38" t="str">
        <f t="shared" si="24"/>
        <v>Mértékegység</v>
      </c>
      <c r="D38" t="str">
        <f t="shared" si="24"/>
        <v>-</v>
      </c>
      <c r="E38" t="str">
        <f t="shared" si="24"/>
        <v>-</v>
      </c>
      <c r="F38" t="str">
        <f t="shared" si="24"/>
        <v>1000 Ft/üzem</v>
      </c>
      <c r="G38" t="str">
        <f t="shared" si="24"/>
        <v>ha/üzem</v>
      </c>
      <c r="H38" t="str">
        <f t="shared" si="24"/>
        <v>ha/üzem</v>
      </c>
      <c r="I38" t="str">
        <f t="shared" si="24"/>
        <v>ha/üzem</v>
      </c>
      <c r="J38" t="str">
        <f t="shared" si="24"/>
        <v>ha/üzem</v>
      </c>
      <c r="K38" t="str">
        <f t="shared" si="24"/>
        <v>ha/üzem</v>
      </c>
      <c r="L38" t="str">
        <f t="shared" si="24"/>
        <v>ha/üzem</v>
      </c>
      <c r="M38" t="str">
        <f t="shared" si="24"/>
        <v>AK/ha</v>
      </c>
      <c r="N38" t="str">
        <f t="shared" si="24"/>
        <v>ÉME/üzem</v>
      </c>
      <c r="O38" t="str">
        <f t="shared" si="24"/>
        <v>csÉME/üzem</v>
      </c>
      <c r="P38" t="str">
        <f t="shared" si="24"/>
        <v>ÉME/100 ha MT</v>
      </c>
      <c r="Q38" t="str">
        <f t="shared" si="24"/>
        <v>1000 Ft/100 ha MT</v>
      </c>
      <c r="R38" t="str">
        <f t="shared" si="24"/>
        <v>1000 Ft/100 ha MT</v>
      </c>
    </row>
    <row r="39" spans="1:21" ht="12.75">
      <c r="A39" t="str">
        <f aca="true" t="shared" si="25" ref="A39:E45">A27</f>
        <v>kmr</v>
      </c>
      <c r="B39" t="str">
        <f t="shared" si="25"/>
        <v>osszes</v>
      </c>
      <c r="C39">
        <f t="shared" si="25"/>
        <v>0</v>
      </c>
      <c r="D39">
        <f t="shared" si="25"/>
        <v>139</v>
      </c>
      <c r="E39">
        <f t="shared" si="25"/>
        <v>5334</v>
      </c>
      <c r="G39" s="21">
        <f aca="true" t="shared" si="26" ref="G39:R39">VLOOKUP(G15,$F$27:$R$33,G$46,0)</f>
        <v>278.61585247030416</v>
      </c>
      <c r="H39" s="21">
        <f t="shared" si="26"/>
        <v>336.6247332210409</v>
      </c>
      <c r="I39" s="21">
        <f t="shared" si="26"/>
        <v>278.61585247038425</v>
      </c>
      <c r="J39" s="21">
        <f t="shared" si="26"/>
        <v>254.0647574535838</v>
      </c>
      <c r="K39" s="21">
        <f t="shared" si="26"/>
        <v>551.4321400193912</v>
      </c>
      <c r="L39" s="21">
        <f t="shared" si="26"/>
        <v>336.62474256391226</v>
      </c>
      <c r="M39" s="21">
        <f t="shared" si="26"/>
        <v>211.102891263571</v>
      </c>
      <c r="N39" s="21">
        <f t="shared" si="26"/>
        <v>632.2493812609487</v>
      </c>
      <c r="O39" s="21">
        <f t="shared" si="26"/>
        <v>184.0725383186838</v>
      </c>
      <c r="P39" s="21">
        <f t="shared" si="26"/>
        <v>293.6498762002599</v>
      </c>
      <c r="Q39" s="21">
        <f t="shared" si="26"/>
        <v>293.64987592751436</v>
      </c>
      <c r="R39" s="21">
        <f t="shared" si="26"/>
        <v>317.5570998759683</v>
      </c>
      <c r="S39" s="21">
        <f aca="true" t="shared" si="27" ref="S39:S45">S4</f>
        <v>3968.26</v>
      </c>
      <c r="T39" s="21">
        <f aca="true" t="shared" si="28" ref="T39:T45">SUM(G39:R39)</f>
        <v>3968.2597410455624</v>
      </c>
      <c r="U39">
        <f aca="true" t="shared" si="29" ref="U39:U45">S39-T39</f>
        <v>0.00025895443786794203</v>
      </c>
    </row>
    <row r="40" spans="1:21" ht="12.75">
      <c r="A40" t="str">
        <f t="shared" si="25"/>
        <v>emr</v>
      </c>
      <c r="B40" t="str">
        <f t="shared" si="25"/>
        <v>osszes</v>
      </c>
      <c r="C40">
        <f t="shared" si="25"/>
        <v>0</v>
      </c>
      <c r="D40">
        <f t="shared" si="25"/>
        <v>150</v>
      </c>
      <c r="E40">
        <f t="shared" si="25"/>
        <v>6904</v>
      </c>
      <c r="G40" s="21">
        <f aca="true" t="shared" si="30" ref="G40:R40">VLOOKUP(G16,$F$27:$R$33,G$46,0)</f>
        <v>329.3029749398199</v>
      </c>
      <c r="H40" s="21">
        <f t="shared" si="30"/>
        <v>336.6247332210409</v>
      </c>
      <c r="I40" s="21">
        <f t="shared" si="30"/>
        <v>329.30297493990014</v>
      </c>
      <c r="J40" s="21">
        <f t="shared" si="30"/>
        <v>329.3038584916305</v>
      </c>
      <c r="K40" s="21">
        <f t="shared" si="30"/>
        <v>34.132519409534595</v>
      </c>
      <c r="L40" s="21">
        <f t="shared" si="30"/>
        <v>336.6247425639124</v>
      </c>
      <c r="M40" s="21">
        <f t="shared" si="30"/>
        <v>211.102891263571</v>
      </c>
      <c r="N40" s="21">
        <f t="shared" si="30"/>
        <v>16.464439866079598</v>
      </c>
      <c r="O40" s="21">
        <f t="shared" si="30"/>
        <v>184.0725383186838</v>
      </c>
      <c r="P40" s="21">
        <f t="shared" si="30"/>
        <v>293.64987620026</v>
      </c>
      <c r="Q40" s="21">
        <f t="shared" si="30"/>
        <v>293.64987592751436</v>
      </c>
      <c r="R40" s="21">
        <f t="shared" si="30"/>
        <v>159.19858612452379</v>
      </c>
      <c r="S40" s="21">
        <f t="shared" si="27"/>
        <v>2853.43</v>
      </c>
      <c r="T40" s="21">
        <f t="shared" si="28"/>
        <v>2853.4300112664714</v>
      </c>
      <c r="U40">
        <f t="shared" si="29"/>
        <v>-1.1266471574344905E-05</v>
      </c>
    </row>
    <row r="41" spans="1:21" ht="12.75">
      <c r="A41" t="str">
        <f t="shared" si="25"/>
        <v>ear</v>
      </c>
      <c r="B41" t="str">
        <f t="shared" si="25"/>
        <v>osszes</v>
      </c>
      <c r="C41">
        <f t="shared" si="25"/>
        <v>0</v>
      </c>
      <c r="D41">
        <f t="shared" si="25"/>
        <v>328</v>
      </c>
      <c r="E41">
        <f t="shared" si="25"/>
        <v>20230</v>
      </c>
      <c r="G41" s="21">
        <f aca="true" t="shared" si="31" ref="G41:R41">VLOOKUP(G17,$F$27:$R$33,G$46,0)</f>
        <v>206.11755571894835</v>
      </c>
      <c r="H41" s="21">
        <f t="shared" si="31"/>
        <v>336.62473322104086</v>
      </c>
      <c r="I41" s="21">
        <f t="shared" si="31"/>
        <v>206.11755571902847</v>
      </c>
      <c r="J41" s="21">
        <f t="shared" si="31"/>
        <v>254.0647574535838</v>
      </c>
      <c r="K41" s="21">
        <f t="shared" si="31"/>
        <v>34.132519409534616</v>
      </c>
      <c r="L41" s="21">
        <f t="shared" si="31"/>
        <v>336.6247425639123</v>
      </c>
      <c r="M41" s="21">
        <f t="shared" si="31"/>
        <v>211.102891263571</v>
      </c>
      <c r="N41" s="21">
        <f t="shared" si="31"/>
        <v>16.464439866079598</v>
      </c>
      <c r="O41" s="21">
        <f t="shared" si="31"/>
        <v>184.0725383186838</v>
      </c>
      <c r="P41" s="21">
        <f t="shared" si="31"/>
        <v>293.64987620026</v>
      </c>
      <c r="Q41" s="21">
        <f t="shared" si="31"/>
        <v>293.64987592751436</v>
      </c>
      <c r="R41" s="21">
        <f t="shared" si="31"/>
        <v>159.19858612452379</v>
      </c>
      <c r="S41" s="21">
        <f t="shared" si="27"/>
        <v>2531.82</v>
      </c>
      <c r="T41" s="21">
        <f t="shared" si="28"/>
        <v>2531.820071786681</v>
      </c>
      <c r="U41">
        <f t="shared" si="29"/>
        <v>-7.178668101914809E-05</v>
      </c>
    </row>
    <row r="42" spans="1:21" ht="12.75">
      <c r="A42" t="str">
        <f t="shared" si="25"/>
        <v>dar</v>
      </c>
      <c r="B42" t="str">
        <f t="shared" si="25"/>
        <v>osszes</v>
      </c>
      <c r="C42">
        <f t="shared" si="25"/>
        <v>0</v>
      </c>
      <c r="D42">
        <f t="shared" si="25"/>
        <v>409</v>
      </c>
      <c r="E42">
        <f t="shared" si="25"/>
        <v>28494</v>
      </c>
      <c r="G42" s="21">
        <f aca="true" t="shared" si="32" ref="G42:R42">VLOOKUP(G18,$F$27:$R$33,G$46,0)</f>
        <v>206.11755571894835</v>
      </c>
      <c r="H42" s="21">
        <f t="shared" si="32"/>
        <v>336.62473322104086</v>
      </c>
      <c r="I42" s="21">
        <f t="shared" si="32"/>
        <v>206.11755571902847</v>
      </c>
      <c r="J42" s="21">
        <f t="shared" si="32"/>
        <v>254.0647574535838</v>
      </c>
      <c r="K42" s="21">
        <f t="shared" si="32"/>
        <v>34.132519409534616</v>
      </c>
      <c r="L42" s="21">
        <f t="shared" si="32"/>
        <v>336.6247425639124</v>
      </c>
      <c r="M42" s="21">
        <f t="shared" si="32"/>
        <v>372.1442550751636</v>
      </c>
      <c r="N42" s="21">
        <f t="shared" si="32"/>
        <v>16.464439866079587</v>
      </c>
      <c r="O42" s="21">
        <f t="shared" si="32"/>
        <v>184.0725383186838</v>
      </c>
      <c r="P42" s="21">
        <f t="shared" si="32"/>
        <v>293.6498762002599</v>
      </c>
      <c r="Q42" s="21">
        <f t="shared" si="32"/>
        <v>293.64987592751436</v>
      </c>
      <c r="R42" s="21">
        <f t="shared" si="32"/>
        <v>317.55709987596845</v>
      </c>
      <c r="S42" s="21">
        <f t="shared" si="27"/>
        <v>2851.22</v>
      </c>
      <c r="T42" s="21">
        <f t="shared" si="28"/>
        <v>2851.2199493497183</v>
      </c>
      <c r="U42">
        <f t="shared" si="29"/>
        <v>5.065028153694584E-05</v>
      </c>
    </row>
    <row r="43" spans="1:21" ht="12.75">
      <c r="A43" t="str">
        <f t="shared" si="25"/>
        <v>ddr</v>
      </c>
      <c r="B43" t="str">
        <f t="shared" si="25"/>
        <v>osszes</v>
      </c>
      <c r="C43">
        <f t="shared" si="25"/>
        <v>0</v>
      </c>
      <c r="D43">
        <f t="shared" si="25"/>
        <v>176</v>
      </c>
      <c r="E43">
        <f t="shared" si="25"/>
        <v>7755</v>
      </c>
      <c r="G43" s="21">
        <f aca="true" t="shared" si="33" ref="G43:R43">VLOOKUP(G19,$F$27:$R$33,G$46,0)</f>
        <v>206.11755571894835</v>
      </c>
      <c r="H43" s="21">
        <f t="shared" si="33"/>
        <v>336.6247332210409</v>
      </c>
      <c r="I43" s="21">
        <f t="shared" si="33"/>
        <v>206.11755571902847</v>
      </c>
      <c r="J43" s="21">
        <f t="shared" si="33"/>
        <v>254.0647574535837</v>
      </c>
      <c r="K43" s="21">
        <f t="shared" si="33"/>
        <v>551.4321400193912</v>
      </c>
      <c r="L43" s="21">
        <f t="shared" si="33"/>
        <v>336.62474256391226</v>
      </c>
      <c r="M43" s="21">
        <f t="shared" si="33"/>
        <v>211.10289126357097</v>
      </c>
      <c r="N43" s="21">
        <f t="shared" si="33"/>
        <v>16.464439866079598</v>
      </c>
      <c r="O43" s="21">
        <f t="shared" si="33"/>
        <v>184.0725383186838</v>
      </c>
      <c r="P43" s="21">
        <f t="shared" si="33"/>
        <v>293.6498762002599</v>
      </c>
      <c r="Q43" s="21">
        <f t="shared" si="33"/>
        <v>293.64987592751436</v>
      </c>
      <c r="R43" s="21">
        <f t="shared" si="33"/>
        <v>159.19858612452379</v>
      </c>
      <c r="S43" s="21">
        <f t="shared" si="27"/>
        <v>3049.12</v>
      </c>
      <c r="T43" s="21">
        <f t="shared" si="28"/>
        <v>3049.119692396537</v>
      </c>
      <c r="U43">
        <f t="shared" si="29"/>
        <v>0.0003076034627156332</v>
      </c>
    </row>
    <row r="44" spans="1:21" ht="12.75">
      <c r="A44" t="str">
        <f t="shared" si="25"/>
        <v>kdr</v>
      </c>
      <c r="B44" t="str">
        <f t="shared" si="25"/>
        <v>osszes</v>
      </c>
      <c r="C44">
        <f t="shared" si="25"/>
        <v>0</v>
      </c>
      <c r="D44">
        <f t="shared" si="25"/>
        <v>157</v>
      </c>
      <c r="E44">
        <f t="shared" si="25"/>
        <v>5515</v>
      </c>
      <c r="G44" s="21">
        <f aca="true" t="shared" si="34" ref="G44:R44">VLOOKUP(G20,$F$27:$R$33,G$46,0)</f>
        <v>329.3029749398199</v>
      </c>
      <c r="H44" s="21">
        <f t="shared" si="34"/>
        <v>336.6247332210409</v>
      </c>
      <c r="I44" s="21">
        <f t="shared" si="34"/>
        <v>329.30297493990014</v>
      </c>
      <c r="J44" s="21">
        <f t="shared" si="34"/>
        <v>329.3038584916305</v>
      </c>
      <c r="K44" s="21">
        <f t="shared" si="34"/>
        <v>34.132519409534595</v>
      </c>
      <c r="L44" s="21">
        <f t="shared" si="34"/>
        <v>336.6247425639123</v>
      </c>
      <c r="M44" s="21">
        <f t="shared" si="34"/>
        <v>372.1442550751636</v>
      </c>
      <c r="N44" s="21">
        <f t="shared" si="34"/>
        <v>632.2493812609487</v>
      </c>
      <c r="O44" s="21">
        <f t="shared" si="34"/>
        <v>395.72751918041564</v>
      </c>
      <c r="P44" s="21">
        <f t="shared" si="34"/>
        <v>293.64987620026</v>
      </c>
      <c r="Q44" s="21">
        <f t="shared" si="34"/>
        <v>293.64987592751436</v>
      </c>
      <c r="R44" s="21">
        <f t="shared" si="34"/>
        <v>317.55709987596845</v>
      </c>
      <c r="S44" s="21">
        <f t="shared" si="27"/>
        <v>4000.27</v>
      </c>
      <c r="T44" s="21">
        <f t="shared" si="28"/>
        <v>4000.2698110861093</v>
      </c>
      <c r="U44">
        <f t="shared" si="29"/>
        <v>0.00018891389072450693</v>
      </c>
    </row>
    <row r="45" spans="1:21" ht="12.75">
      <c r="A45" t="str">
        <f t="shared" si="25"/>
        <v>ndr</v>
      </c>
      <c r="B45" t="str">
        <f t="shared" si="25"/>
        <v>osszes</v>
      </c>
      <c r="C45">
        <f t="shared" si="25"/>
        <v>0</v>
      </c>
      <c r="D45">
        <f t="shared" si="25"/>
        <v>187</v>
      </c>
      <c r="E45">
        <f t="shared" si="25"/>
        <v>6801</v>
      </c>
      <c r="G45" s="21">
        <f aca="true" t="shared" si="35" ref="G45:R45">VLOOKUP(G21,$F$27:$R$33,G$46,0)</f>
        <v>278.61585247030416</v>
      </c>
      <c r="H45" s="21">
        <f t="shared" si="35"/>
        <v>336.6247332210409</v>
      </c>
      <c r="I45" s="21">
        <f t="shared" si="35"/>
        <v>278.61585247038425</v>
      </c>
      <c r="J45" s="21">
        <f t="shared" si="35"/>
        <v>254.0647574535837</v>
      </c>
      <c r="K45" s="21">
        <f t="shared" si="35"/>
        <v>34.132519409534595</v>
      </c>
      <c r="L45" s="21">
        <f t="shared" si="35"/>
        <v>336.62474256391226</v>
      </c>
      <c r="M45" s="21">
        <f t="shared" si="35"/>
        <v>211.10289126357097</v>
      </c>
      <c r="N45" s="21">
        <f t="shared" si="35"/>
        <v>16.464439866079587</v>
      </c>
      <c r="O45" s="21">
        <f t="shared" si="35"/>
        <v>395.72751918041564</v>
      </c>
      <c r="P45" s="21">
        <f t="shared" si="35"/>
        <v>293.6498762002599</v>
      </c>
      <c r="Q45" s="21">
        <f t="shared" si="35"/>
        <v>293.64987592751436</v>
      </c>
      <c r="R45" s="21">
        <f t="shared" si="35"/>
        <v>317.5570998759683</v>
      </c>
      <c r="S45" s="21">
        <f t="shared" si="27"/>
        <v>3046.83</v>
      </c>
      <c r="T45" s="21">
        <f t="shared" si="28"/>
        <v>3046.8301599025685</v>
      </c>
      <c r="U45">
        <f t="shared" si="29"/>
        <v>-0.00015990256861186936</v>
      </c>
    </row>
    <row r="46" spans="1:22" ht="12.75">
      <c r="A46" t="s">
        <v>129</v>
      </c>
      <c r="G46">
        <v>2</v>
      </c>
      <c r="H46">
        <v>3</v>
      </c>
      <c r="I46">
        <v>4</v>
      </c>
      <c r="J46">
        <v>5</v>
      </c>
      <c r="K46">
        <v>6</v>
      </c>
      <c r="L46">
        <v>7</v>
      </c>
      <c r="M46">
        <v>8</v>
      </c>
      <c r="N46">
        <v>9</v>
      </c>
      <c r="O46">
        <v>10</v>
      </c>
      <c r="P46">
        <v>11</v>
      </c>
      <c r="Q46">
        <v>12</v>
      </c>
      <c r="R46">
        <v>13</v>
      </c>
      <c r="U46">
        <f>SUMPRODUCT(U39:U45,U39:U45)</f>
        <v>2.3078029269674668E-07</v>
      </c>
      <c r="V46" t="s">
        <v>130</v>
      </c>
    </row>
    <row r="48" spans="1:19" ht="12.75">
      <c r="A48" t="s">
        <v>131</v>
      </c>
      <c r="G48" s="22">
        <f aca="true" t="shared" si="36" ref="G48:R48">SUM(G39:G45)</f>
        <v>1834.1903219770932</v>
      </c>
      <c r="H48" s="22">
        <f t="shared" si="36"/>
        <v>2356.3731325472863</v>
      </c>
      <c r="I48" s="22">
        <f t="shared" si="36"/>
        <v>1834.190321977654</v>
      </c>
      <c r="J48" s="22">
        <f t="shared" si="36"/>
        <v>1928.9315042511798</v>
      </c>
      <c r="K48" s="22">
        <f t="shared" si="36"/>
        <v>1273.5268770864554</v>
      </c>
      <c r="L48" s="22">
        <f t="shared" si="36"/>
        <v>2356.3731979473864</v>
      </c>
      <c r="M48" s="22">
        <f t="shared" si="36"/>
        <v>1799.802966468182</v>
      </c>
      <c r="N48" s="22">
        <f t="shared" si="36"/>
        <v>1346.8209618522953</v>
      </c>
      <c r="O48" s="22">
        <f t="shared" si="36"/>
        <v>1711.8177299542501</v>
      </c>
      <c r="P48" s="22">
        <f t="shared" si="36"/>
        <v>2055.5491334018197</v>
      </c>
      <c r="Q48" s="22">
        <f t="shared" si="36"/>
        <v>2055.5491314926003</v>
      </c>
      <c r="R48" s="22">
        <f t="shared" si="36"/>
        <v>1747.8241578774448</v>
      </c>
      <c r="S48" s="22"/>
    </row>
    <row r="49" spans="1:18" ht="12.75">
      <c r="A49" t="s">
        <v>133</v>
      </c>
      <c r="G49" s="18">
        <f aca="true" t="shared" si="37" ref="G49:R49">RANK(G48,$G48:$R48,0)</f>
        <v>7</v>
      </c>
      <c r="H49" s="18">
        <f t="shared" si="37"/>
        <v>2</v>
      </c>
      <c r="I49" s="18">
        <f t="shared" si="37"/>
        <v>6</v>
      </c>
      <c r="J49">
        <f t="shared" si="37"/>
        <v>5</v>
      </c>
      <c r="K49">
        <f t="shared" si="37"/>
        <v>12</v>
      </c>
      <c r="L49">
        <f t="shared" si="37"/>
        <v>1</v>
      </c>
      <c r="M49">
        <f t="shared" si="37"/>
        <v>8</v>
      </c>
      <c r="N49">
        <f t="shared" si="37"/>
        <v>11</v>
      </c>
      <c r="O49">
        <f t="shared" si="37"/>
        <v>10</v>
      </c>
      <c r="P49">
        <f t="shared" si="37"/>
        <v>3</v>
      </c>
      <c r="Q49">
        <f t="shared" si="37"/>
        <v>4</v>
      </c>
      <c r="R49">
        <f t="shared" si="37"/>
        <v>9</v>
      </c>
    </row>
    <row r="50" spans="1:18" ht="12.75">
      <c r="A50" s="23" t="s">
        <v>132</v>
      </c>
      <c r="G50">
        <f aca="true" t="shared" si="38" ref="G50:R50">STDEV(G39:G45)</f>
        <v>56.24365377528974</v>
      </c>
      <c r="H50">
        <f t="shared" si="38"/>
        <v>3.2818563180946156E-14</v>
      </c>
      <c r="I50">
        <f t="shared" si="38"/>
        <v>56.24365377528974</v>
      </c>
      <c r="J50">
        <f t="shared" si="38"/>
        <v>36.71292209580585</v>
      </c>
      <c r="K50">
        <f t="shared" si="38"/>
        <v>252.41636874470385</v>
      </c>
      <c r="L50">
        <f t="shared" si="38"/>
        <v>5.189070459296527E-14</v>
      </c>
      <c r="M50">
        <f t="shared" si="38"/>
        <v>78.58013934573235</v>
      </c>
      <c r="N50">
        <f t="shared" si="38"/>
        <v>300.4722846139305</v>
      </c>
      <c r="O50">
        <f t="shared" si="38"/>
        <v>103.27705563144231</v>
      </c>
      <c r="P50">
        <f t="shared" si="38"/>
        <v>6.139790967464725E-14</v>
      </c>
      <c r="Q50">
        <f t="shared" si="38"/>
        <v>6.139790967464725E-14</v>
      </c>
      <c r="R50">
        <f t="shared" si="38"/>
        <v>84.64618610523367</v>
      </c>
    </row>
    <row r="51" spans="1:18" ht="12.75">
      <c r="A51" t="s">
        <v>133</v>
      </c>
      <c r="G51">
        <f aca="true" t="shared" si="39" ref="G51:R51">RANK(G50,$G50:$R50,0)</f>
        <v>6</v>
      </c>
      <c r="H51">
        <f t="shared" si="39"/>
        <v>12</v>
      </c>
      <c r="I51">
        <f t="shared" si="39"/>
        <v>6</v>
      </c>
      <c r="J51" s="18">
        <f t="shared" si="39"/>
        <v>8</v>
      </c>
      <c r="K51" s="23">
        <f t="shared" si="39"/>
        <v>2</v>
      </c>
      <c r="L51">
        <f t="shared" si="39"/>
        <v>11</v>
      </c>
      <c r="M51">
        <f t="shared" si="39"/>
        <v>5</v>
      </c>
      <c r="N51" s="23">
        <f t="shared" si="39"/>
        <v>1</v>
      </c>
      <c r="O51" s="17">
        <f t="shared" si="39"/>
        <v>3</v>
      </c>
      <c r="P51">
        <f t="shared" si="39"/>
        <v>9</v>
      </c>
      <c r="Q51">
        <f t="shared" si="39"/>
        <v>9</v>
      </c>
      <c r="R51">
        <f t="shared" si="39"/>
        <v>4</v>
      </c>
    </row>
    <row r="52" spans="7:18" ht="12.75">
      <c r="G52" t="str">
        <f aca="true" t="shared" si="40" ref="G52:R52">G37</f>
        <v>Összes terület</v>
      </c>
      <c r="H52" t="str">
        <f t="shared" si="40"/>
        <v>ebből: bérelt terület</v>
      </c>
      <c r="I52" t="str">
        <f t="shared" si="40"/>
        <v>Mezőgazdasági terület (MT)</v>
      </c>
      <c r="J52" t="str">
        <f t="shared" si="40"/>
        <v>ebből: szántó</v>
      </c>
      <c r="K52" t="str">
        <f t="shared" si="40"/>
        <v>            gyep</v>
      </c>
      <c r="L52" t="str">
        <f t="shared" si="40"/>
        <v>            szőlő, gyümölcsös</v>
      </c>
      <c r="M52" t="str">
        <f t="shared" si="40"/>
        <v>MT átlagos aranykorona értéke</v>
      </c>
      <c r="N52" t="str">
        <f t="shared" si="40"/>
        <v>Munkaerőállomány</v>
      </c>
      <c r="O52" t="str">
        <f t="shared" si="40"/>
        <v>ebből: családtagok</v>
      </c>
      <c r="P52" t="str">
        <f t="shared" si="40"/>
        <v>Munkaerőállomány</v>
      </c>
      <c r="Q52" t="str">
        <f t="shared" si="40"/>
        <v>Eszközérték</v>
      </c>
      <c r="R52" t="str">
        <f t="shared" si="40"/>
        <v>ebből: tárgyi eszközök értéke</v>
      </c>
    </row>
    <row r="53" spans="7:18" ht="12.75">
      <c r="G53" t="str">
        <f aca="true" t="shared" si="41" ref="G53:R53">G38</f>
        <v>ha/üzem</v>
      </c>
      <c r="H53" t="str">
        <f t="shared" si="41"/>
        <v>ha/üzem</v>
      </c>
      <c r="I53" t="str">
        <f t="shared" si="41"/>
        <v>ha/üzem</v>
      </c>
      <c r="J53" t="str">
        <f t="shared" si="41"/>
        <v>ha/üzem</v>
      </c>
      <c r="K53" t="str">
        <f t="shared" si="41"/>
        <v>ha/üzem</v>
      </c>
      <c r="L53" t="str">
        <f t="shared" si="41"/>
        <v>ha/üzem</v>
      </c>
      <c r="M53" t="str">
        <f t="shared" si="41"/>
        <v>AK/ha</v>
      </c>
      <c r="N53" t="str">
        <f t="shared" si="41"/>
        <v>ÉME/üzem</v>
      </c>
      <c r="O53" t="str">
        <f t="shared" si="41"/>
        <v>csÉME/üzem</v>
      </c>
      <c r="P53" t="str">
        <f t="shared" si="41"/>
        <v>ÉME/100 ha MT</v>
      </c>
      <c r="Q53" t="str">
        <f t="shared" si="41"/>
        <v>1000 Ft/100 ha MT</v>
      </c>
      <c r="R53" t="str">
        <f t="shared" si="41"/>
        <v>1000 Ft/100 ha MT</v>
      </c>
    </row>
    <row r="54" ht="12.75">
      <c r="A54" t="s">
        <v>138</v>
      </c>
    </row>
    <row r="55" ht="12.75">
      <c r="A55" t="s">
        <v>134</v>
      </c>
    </row>
    <row r="56" spans="1:4" ht="12.75">
      <c r="A56">
        <v>1</v>
      </c>
      <c r="B56" t="str">
        <f aca="true" t="shared" si="42" ref="B56:B67">HLOOKUP(A56,$G$51:$R$53,2,0)</f>
        <v>Munkaerőállomány</v>
      </c>
      <c r="C56" t="str">
        <f aca="true" t="shared" si="43" ref="C56:C67">HLOOKUP(A56,$G$51:$R$53,3,0)</f>
        <v>ÉME/üzem</v>
      </c>
      <c r="D56" t="s">
        <v>135</v>
      </c>
    </row>
    <row r="57" spans="1:4" ht="12.75">
      <c r="A57">
        <v>2</v>
      </c>
      <c r="B57" t="str">
        <f t="shared" si="42"/>
        <v>            gyep</v>
      </c>
      <c r="C57" t="str">
        <f t="shared" si="43"/>
        <v>ha/üzem</v>
      </c>
      <c r="D57" t="s">
        <v>136</v>
      </c>
    </row>
    <row r="58" spans="1:4" ht="12.75">
      <c r="A58">
        <v>3</v>
      </c>
      <c r="B58" t="str">
        <f t="shared" si="42"/>
        <v>ebből: családtagok</v>
      </c>
      <c r="C58" t="str">
        <f t="shared" si="43"/>
        <v>csÉME/üzem</v>
      </c>
      <c r="D58" t="s">
        <v>135</v>
      </c>
    </row>
    <row r="59" spans="1:4" ht="12.75">
      <c r="A59">
        <v>4</v>
      </c>
      <c r="B59" t="str">
        <f t="shared" si="42"/>
        <v>ebből: tárgyi eszközök értéke</v>
      </c>
      <c r="C59" t="str">
        <f t="shared" si="43"/>
        <v>1000 Ft/100 ha MT</v>
      </c>
      <c r="D59" t="s">
        <v>135</v>
      </c>
    </row>
    <row r="60" spans="1:4" ht="12.75">
      <c r="A60">
        <v>5</v>
      </c>
      <c r="B60" t="str">
        <f t="shared" si="42"/>
        <v>MT átlagos aranykorona értéke</v>
      </c>
      <c r="C60" t="str">
        <f t="shared" si="43"/>
        <v>AK/ha</v>
      </c>
      <c r="D60" t="s">
        <v>135</v>
      </c>
    </row>
    <row r="61" spans="1:4" ht="12.75">
      <c r="A61">
        <v>6</v>
      </c>
      <c r="B61" t="str">
        <f t="shared" si="42"/>
        <v>Összes terület</v>
      </c>
      <c r="C61" t="str">
        <f t="shared" si="43"/>
        <v>ha/üzem</v>
      </c>
      <c r="D61" t="s">
        <v>135</v>
      </c>
    </row>
    <row r="62" spans="1:4" ht="12.75">
      <c r="A62">
        <v>6</v>
      </c>
      <c r="B62" t="str">
        <f>HLOOKUP(A62,$G$51:$R$53,2,1)</f>
        <v>Mezőgazdasági terület (MT)</v>
      </c>
      <c r="C62" t="str">
        <f>HLOOKUP(A62,$G$51:$R$53,3,1)</f>
        <v>ha/üzem</v>
      </c>
      <c r="D62" t="s">
        <v>135</v>
      </c>
    </row>
    <row r="63" spans="1:4" ht="12.75">
      <c r="A63">
        <v>8</v>
      </c>
      <c r="B63" t="str">
        <f t="shared" si="42"/>
        <v>ebből: szántó</v>
      </c>
      <c r="C63" t="str">
        <f t="shared" si="43"/>
        <v>ha/üzem</v>
      </c>
      <c r="D63" t="s">
        <v>135</v>
      </c>
    </row>
    <row r="64" spans="1:4" ht="12.75">
      <c r="A64">
        <v>9</v>
      </c>
      <c r="B64" t="str">
        <f t="shared" si="42"/>
        <v>Munkaerőállomány</v>
      </c>
      <c r="C64" t="str">
        <f t="shared" si="43"/>
        <v>ÉME/100 ha MT</v>
      </c>
      <c r="D64" t="s">
        <v>135</v>
      </c>
    </row>
    <row r="65" spans="1:5" ht="12.75">
      <c r="A65">
        <v>9</v>
      </c>
      <c r="B65" t="str">
        <f>HLOOKUP(A65,$Q$51:$R$53,2,0)</f>
        <v>Eszközérték</v>
      </c>
      <c r="C65" t="str">
        <f>HLOOKUP(A65,$Q$51:$R$53,3,0)</f>
        <v>1000 Ft/100 ha MT</v>
      </c>
      <c r="D65" t="s">
        <v>135</v>
      </c>
      <c r="E65" t="s">
        <v>139</v>
      </c>
    </row>
    <row r="66" spans="1:5" ht="12.75">
      <c r="A66">
        <v>11</v>
      </c>
      <c r="B66" t="str">
        <f t="shared" si="42"/>
        <v>            szőlő, gyümölcsös</v>
      </c>
      <c r="C66" t="str">
        <f t="shared" si="43"/>
        <v>ha/üzem</v>
      </c>
      <c r="D66" t="s">
        <v>135</v>
      </c>
      <c r="E66" t="s">
        <v>139</v>
      </c>
    </row>
    <row r="67" spans="1:5" ht="12.75">
      <c r="A67">
        <v>12</v>
      </c>
      <c r="B67" t="str">
        <f t="shared" si="42"/>
        <v>ebből: bérelt terület</v>
      </c>
      <c r="C67" t="str">
        <f t="shared" si="43"/>
        <v>ha/üzem</v>
      </c>
      <c r="D67" t="s">
        <v>136</v>
      </c>
      <c r="E67" t="s">
        <v>139</v>
      </c>
    </row>
    <row r="69" ht="12.75">
      <c r="A69" t="s">
        <v>140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1"/>
  <sheetViews>
    <sheetView workbookViewId="0" topLeftCell="A36">
      <selection activeCell="A50" sqref="A50"/>
    </sheetView>
  </sheetViews>
  <sheetFormatPr defaultColWidth="9.140625" defaultRowHeight="12.75"/>
  <cols>
    <col min="1" max="1" width="6.57421875" style="0" customWidth="1"/>
    <col min="2" max="2" width="20.140625" style="0" customWidth="1"/>
    <col min="3" max="3" width="12.7109375" style="0" bestFit="1" customWidth="1"/>
    <col min="4" max="4" width="23.00390625" style="0" bestFit="1" customWidth="1"/>
    <col min="5" max="16384" width="6.57421875" style="0" customWidth="1"/>
  </cols>
  <sheetData>
    <row r="1" spans="1:18" ht="12.75">
      <c r="A1" t="s">
        <v>125</v>
      </c>
      <c r="B1" t="str">
        <f>kivonat!B1</f>
        <v>Szóródási csoportok/termelési irány/üzemméret (SFH 1000 Ft)           --&gt;</v>
      </c>
      <c r="C1" t="str">
        <f>kivonat!C1</f>
        <v>Adat, mutató</v>
      </c>
      <c r="D1" t="str">
        <f>kivonat!D1</f>
        <v>Üzemszám a mintában</v>
      </c>
      <c r="E1" t="str">
        <f>kivonat!E1</f>
        <v>Üzemszám a megfigyelt alapsokaságban</v>
      </c>
      <c r="F1" t="str">
        <f>kivonat!F1</f>
        <v>Standard fedezeti hozzájárulás</v>
      </c>
      <c r="G1" t="str">
        <f>kivonat!G1</f>
        <v>Eszközellátottság</v>
      </c>
      <c r="H1">
        <f>kivonat!H1</f>
        <v>0</v>
      </c>
      <c r="I1">
        <f>kivonat!I1</f>
        <v>0</v>
      </c>
      <c r="J1">
        <f>kivonat!J1</f>
        <v>0</v>
      </c>
      <c r="K1">
        <f>kivonat!K1</f>
        <v>0</v>
      </c>
      <c r="L1">
        <f>kivonat!L1</f>
        <v>0</v>
      </c>
      <c r="M1">
        <f>kivonat!M1</f>
        <v>0</v>
      </c>
      <c r="N1">
        <f>kivonat!N1</f>
        <v>0</v>
      </c>
      <c r="O1">
        <f>kivonat!O1</f>
        <v>0</v>
      </c>
      <c r="P1">
        <f>kivonat!P1</f>
        <v>0</v>
      </c>
      <c r="Q1">
        <f>kivonat!Q1</f>
        <v>0</v>
      </c>
      <c r="R1">
        <f>kivonat!R1</f>
        <v>0</v>
      </c>
    </row>
    <row r="2" spans="1:19" ht="12.75">
      <c r="A2">
        <f>kivonat!A2</f>
        <v>0</v>
      </c>
      <c r="B2">
        <f>kivonat!B2</f>
        <v>0</v>
      </c>
      <c r="C2">
        <f>kivonat!C2</f>
        <v>0</v>
      </c>
      <c r="D2">
        <f>kivonat!D2</f>
        <v>0</v>
      </c>
      <c r="E2">
        <f>kivonat!E2</f>
        <v>0</v>
      </c>
      <c r="F2">
        <f>kivonat!F2</f>
        <v>0</v>
      </c>
      <c r="G2" t="str">
        <f>kivonat!G2</f>
        <v>Összes terület</v>
      </c>
      <c r="H2" t="str">
        <f>kivonat!H2</f>
        <v>ebből: bérelt terület</v>
      </c>
      <c r="I2" t="str">
        <f>kivonat!I2</f>
        <v>Mezőgazdasági terület (MT)</v>
      </c>
      <c r="J2" t="str">
        <f>kivonat!J2</f>
        <v>ebből: szántó</v>
      </c>
      <c r="K2" t="str">
        <f>kivonat!K2</f>
        <v>            gyep</v>
      </c>
      <c r="L2" t="str">
        <f>kivonat!L2</f>
        <v>            szőlő, gyümölcsös</v>
      </c>
      <c r="M2" t="str">
        <f>kivonat!M2</f>
        <v>MT átlagos aranykorona értéke</v>
      </c>
      <c r="N2" t="str">
        <f>kivonat!N2</f>
        <v>Munkaerőállomány</v>
      </c>
      <c r="O2" t="str">
        <f>kivonat!O2</f>
        <v>ebből: családtagok</v>
      </c>
      <c r="P2" t="str">
        <f>kivonat!P2</f>
        <v>Munkaerőállomány</v>
      </c>
      <c r="Q2" t="str">
        <f>kivonat!Q2</f>
        <v>Eszközérték</v>
      </c>
      <c r="R2" t="str">
        <f>kivonat!R2</f>
        <v>ebből: tárgyi eszközök értéke</v>
      </c>
      <c r="S2" t="s">
        <v>124</v>
      </c>
    </row>
    <row r="3" spans="1:19" ht="12.75">
      <c r="A3" t="str">
        <f>kivonat!A3</f>
        <v>regio</v>
      </c>
      <c r="B3">
        <f>kivonat!B3</f>
        <v>0</v>
      </c>
      <c r="C3" t="str">
        <f>kivonat!C3</f>
        <v>Mértékegység</v>
      </c>
      <c r="D3" t="str">
        <f>kivonat!D3</f>
        <v>-</v>
      </c>
      <c r="E3" t="str">
        <f>kivonat!E3</f>
        <v>-</v>
      </c>
      <c r="F3" t="str">
        <f>kivonat!F3</f>
        <v>1000 Ft/üzem</v>
      </c>
      <c r="G3" t="str">
        <f>kivonat!G3</f>
        <v>ha/üzem</v>
      </c>
      <c r="H3" t="str">
        <f>kivonat!H3</f>
        <v>ha/üzem</v>
      </c>
      <c r="I3" t="str">
        <f>kivonat!I3</f>
        <v>ha/üzem</v>
      </c>
      <c r="J3" t="str">
        <f>kivonat!J3</f>
        <v>ha/üzem</v>
      </c>
      <c r="K3" t="str">
        <f>kivonat!K3</f>
        <v>ha/üzem</v>
      </c>
      <c r="L3" t="str">
        <f>kivonat!L3</f>
        <v>ha/üzem</v>
      </c>
      <c r="M3" t="str">
        <f>kivonat!M3</f>
        <v>AK/ha</v>
      </c>
      <c r="N3" t="str">
        <f>kivonat!N3</f>
        <v>ÉME/üzem</v>
      </c>
      <c r="O3" t="str">
        <f>kivonat!O3</f>
        <v>csÉME/üzem</v>
      </c>
      <c r="P3" t="str">
        <f>kivonat!P3</f>
        <v>ÉME/100 ha MT</v>
      </c>
      <c r="Q3" t="str">
        <f>kivonat!Q3</f>
        <v>1000 Ft/100 ha MT</v>
      </c>
      <c r="R3" t="str">
        <f>kivonat!R3</f>
        <v>1000 Ft/100 ha MT</v>
      </c>
      <c r="S3" t="str">
        <f aca="true" t="shared" si="0" ref="S3:S10">F3</f>
        <v>1000 Ft/üzem</v>
      </c>
    </row>
    <row r="4" spans="1:19" ht="12.75">
      <c r="A4" t="str">
        <f>kivonat!A25</f>
        <v>emr</v>
      </c>
      <c r="B4" t="s">
        <v>143</v>
      </c>
      <c r="C4">
        <f>kivonat!C25</f>
        <v>0</v>
      </c>
      <c r="D4">
        <f>kivonat!D25</f>
        <v>150</v>
      </c>
      <c r="E4">
        <f>kivonat!E25</f>
        <v>6904</v>
      </c>
      <c r="F4">
        <f>kivonat!F25</f>
        <v>2853.43</v>
      </c>
      <c r="G4" s="16">
        <f>kivonat!G25</f>
        <v>40.94</v>
      </c>
      <c r="H4" s="16">
        <f>kivonat!H25</f>
        <v>19.34</v>
      </c>
      <c r="I4" s="16">
        <f>kivonat!I25</f>
        <v>40.09</v>
      </c>
      <c r="J4" s="16">
        <f>kivonat!J25</f>
        <v>30.05</v>
      </c>
      <c r="K4" s="16">
        <f>kivonat!K25</f>
        <v>7.94</v>
      </c>
      <c r="L4" s="16">
        <f>kivonat!L25</f>
        <v>2.11</v>
      </c>
      <c r="M4" s="16">
        <f>kivonat!M25</f>
        <v>16.62</v>
      </c>
      <c r="N4" s="16">
        <f>kivonat!N25</f>
        <v>0.96</v>
      </c>
      <c r="O4" s="16">
        <f>kivonat!O25</f>
        <v>0.68</v>
      </c>
      <c r="P4" s="16">
        <f>kivonat!P25</f>
        <v>2.39</v>
      </c>
      <c r="Q4" s="16">
        <f>kivonat!Q25</f>
        <v>58190.01</v>
      </c>
      <c r="R4" s="16">
        <f>kivonat!R25</f>
        <v>46126.06</v>
      </c>
      <c r="S4" s="17">
        <f t="shared" si="0"/>
        <v>2853.43</v>
      </c>
    </row>
    <row r="5" spans="1:19" ht="12.75">
      <c r="A5" t="str">
        <f>kivonat!A26</f>
        <v>emr</v>
      </c>
      <c r="B5" t="str">
        <f>kivonat!B26</f>
        <v>Árunöv. term.</v>
      </c>
      <c r="C5">
        <f>kivonat!C26</f>
        <v>0</v>
      </c>
      <c r="D5">
        <f>kivonat!D26</f>
        <v>60</v>
      </c>
      <c r="E5">
        <f>kivonat!E26</f>
        <v>2317</v>
      </c>
      <c r="F5">
        <f>kivonat!F26</f>
        <v>3890.74</v>
      </c>
      <c r="G5" s="16">
        <f>kivonat!G26</f>
        <v>69.11</v>
      </c>
      <c r="H5" s="16">
        <f>kivonat!H26</f>
        <v>39.08</v>
      </c>
      <c r="I5" s="16">
        <f>kivonat!I26</f>
        <v>67.82</v>
      </c>
      <c r="J5" s="16">
        <f>kivonat!J26</f>
        <v>62.27</v>
      </c>
      <c r="K5" s="16">
        <f>kivonat!K26</f>
        <v>5.35</v>
      </c>
      <c r="L5" s="16">
        <f>kivonat!L26</f>
        <v>0.21</v>
      </c>
      <c r="M5" s="16">
        <f>kivonat!M26</f>
        <v>17.79</v>
      </c>
      <c r="N5" s="16">
        <f>kivonat!N26</f>
        <v>0.72</v>
      </c>
      <c r="O5" s="16">
        <f>kivonat!O26</f>
        <v>0.56</v>
      </c>
      <c r="P5" s="16">
        <f>kivonat!P26</f>
        <v>1.07</v>
      </c>
      <c r="Q5" s="16">
        <f>kivonat!Q26</f>
        <v>46436.92</v>
      </c>
      <c r="R5" s="16">
        <f>kivonat!R26</f>
        <v>35189.03</v>
      </c>
      <c r="S5" s="17">
        <f t="shared" si="0"/>
        <v>3890.74</v>
      </c>
    </row>
    <row r="6" spans="1:19" ht="12.75">
      <c r="A6" t="str">
        <f>kivonat!A27</f>
        <v>emr</v>
      </c>
      <c r="B6" t="str">
        <f>kivonat!B27</f>
        <v>Állatteny. I.</v>
      </c>
      <c r="C6">
        <f>kivonat!C27</f>
        <v>0</v>
      </c>
      <c r="D6">
        <f>kivonat!D27</f>
        <v>11</v>
      </c>
      <c r="E6">
        <f>kivonat!E27</f>
        <v>517</v>
      </c>
      <c r="F6">
        <f>kivonat!F27</f>
        <v>2725.94</v>
      </c>
      <c r="G6" s="16">
        <f>kivonat!G27</f>
        <v>51.01</v>
      </c>
      <c r="H6" s="16">
        <f>kivonat!H27</f>
        <v>32.31</v>
      </c>
      <c r="I6" s="16">
        <f>kivonat!I27</f>
        <v>50.79</v>
      </c>
      <c r="J6" s="16">
        <f>kivonat!J27</f>
        <v>11.51</v>
      </c>
      <c r="K6" s="16">
        <f>kivonat!K27</f>
        <v>39.28</v>
      </c>
      <c r="L6" s="16">
        <f>kivonat!L27</f>
        <v>0</v>
      </c>
      <c r="M6" s="16">
        <f>kivonat!M27</f>
        <v>7.62</v>
      </c>
      <c r="N6" s="16">
        <f>kivonat!N27</f>
        <v>0.89</v>
      </c>
      <c r="O6" s="16">
        <f>kivonat!O27</f>
        <v>0.57</v>
      </c>
      <c r="P6" s="16">
        <f>kivonat!P27</f>
        <v>1.76</v>
      </c>
      <c r="Q6" s="16">
        <f>kivonat!Q27</f>
        <v>33164.75</v>
      </c>
      <c r="R6" s="16">
        <f>kivonat!R27</f>
        <v>22587.66</v>
      </c>
      <c r="S6" s="17">
        <f t="shared" si="0"/>
        <v>2725.94</v>
      </c>
    </row>
    <row r="7" spans="1:19" ht="12.75">
      <c r="A7" t="str">
        <f>kivonat!A28</f>
        <v>emr</v>
      </c>
      <c r="B7" t="str">
        <f>kivonat!B28</f>
        <v>Állatteny. II.</v>
      </c>
      <c r="C7">
        <f>kivonat!C28</f>
        <v>0</v>
      </c>
      <c r="D7">
        <f>kivonat!D28</f>
        <v>5</v>
      </c>
      <c r="E7">
        <f>kivonat!E28</f>
        <v>61</v>
      </c>
      <c r="F7">
        <f>kivonat!F28</f>
        <v>2245.64</v>
      </c>
      <c r="G7" s="16">
        <f>kivonat!G28</f>
        <v>4.2</v>
      </c>
      <c r="H7" s="16">
        <f>kivonat!H28</f>
        <v>3.76</v>
      </c>
      <c r="I7" s="16">
        <f>kivonat!I28</f>
        <v>4.2</v>
      </c>
      <c r="J7" s="16">
        <f>kivonat!J28</f>
        <v>4.16</v>
      </c>
      <c r="K7" s="16">
        <f>kivonat!K28</f>
        <v>0</v>
      </c>
      <c r="L7" s="16">
        <f>kivonat!L28</f>
        <v>0.04</v>
      </c>
      <c r="M7" s="16">
        <f>kivonat!M28</f>
        <v>9.37</v>
      </c>
      <c r="N7" s="16">
        <f>kivonat!N28</f>
        <v>0.99</v>
      </c>
      <c r="O7" s="16">
        <f>kivonat!O28</f>
        <v>0.91</v>
      </c>
      <c r="P7" s="16">
        <f>kivonat!P28</f>
        <v>23.64</v>
      </c>
      <c r="Q7" s="16">
        <f>kivonat!Q28</f>
        <v>473914.39</v>
      </c>
      <c r="R7" s="16">
        <f>kivonat!R28</f>
        <v>359218.1</v>
      </c>
      <c r="S7" s="17">
        <f t="shared" si="0"/>
        <v>2245.64</v>
      </c>
    </row>
    <row r="8" spans="1:19" ht="12.75">
      <c r="A8" t="str">
        <f>kivonat!A29</f>
        <v>emr</v>
      </c>
      <c r="B8" t="str">
        <f>kivonat!B29</f>
        <v>Ültetvény</v>
      </c>
      <c r="C8">
        <f>kivonat!C29</f>
        <v>0</v>
      </c>
      <c r="D8">
        <f>kivonat!D29</f>
        <v>32</v>
      </c>
      <c r="E8">
        <f>kivonat!E29</f>
        <v>2317</v>
      </c>
      <c r="F8">
        <f>kivonat!F29</f>
        <v>2221.24</v>
      </c>
      <c r="G8" s="16">
        <f>kivonat!G29</f>
        <v>8.62</v>
      </c>
      <c r="H8" s="16">
        <f>kivonat!H29</f>
        <v>1.09</v>
      </c>
      <c r="I8" s="16">
        <f>kivonat!I29</f>
        <v>8.57</v>
      </c>
      <c r="J8" s="16">
        <f>kivonat!J29</f>
        <v>2.9</v>
      </c>
      <c r="K8" s="16">
        <f>kivonat!K29</f>
        <v>0.18</v>
      </c>
      <c r="L8" s="16">
        <f>kivonat!L29</f>
        <v>5.49</v>
      </c>
      <c r="M8" s="16">
        <f>kivonat!M29</f>
        <v>29.86</v>
      </c>
      <c r="N8" s="16">
        <f>kivonat!N29</f>
        <v>1.16</v>
      </c>
      <c r="O8" s="16">
        <f>kivonat!O29</f>
        <v>0.72</v>
      </c>
      <c r="P8" s="16">
        <f>kivonat!P29</f>
        <v>13.57</v>
      </c>
      <c r="Q8" s="16">
        <f>kivonat!Q29</f>
        <v>231457.06</v>
      </c>
      <c r="R8" s="16">
        <f>kivonat!R29</f>
        <v>200418.02</v>
      </c>
      <c r="S8" s="17">
        <f t="shared" si="0"/>
        <v>2221.24</v>
      </c>
    </row>
    <row r="9" spans="1:19" ht="12.75">
      <c r="A9" t="str">
        <f>kivonat!A30</f>
        <v>emr</v>
      </c>
      <c r="B9" t="str">
        <f>kivonat!B30</f>
        <v>Kertészet</v>
      </c>
      <c r="C9">
        <f>kivonat!C30</f>
        <v>0</v>
      </c>
      <c r="D9">
        <f>kivonat!D30</f>
        <v>7</v>
      </c>
      <c r="E9">
        <f>kivonat!E30</f>
        <v>244</v>
      </c>
      <c r="F9">
        <f>kivonat!F30</f>
        <v>2162.38</v>
      </c>
      <c r="G9" s="16">
        <f>kivonat!G30</f>
        <v>11</v>
      </c>
      <c r="H9" s="16">
        <f>kivonat!H30</f>
        <v>1.59</v>
      </c>
      <c r="I9" s="16">
        <f>kivonat!I30</f>
        <v>11</v>
      </c>
      <c r="J9" s="16">
        <f>kivonat!J30</f>
        <v>10.98</v>
      </c>
      <c r="K9" s="16">
        <f>kivonat!K30</f>
        <v>0</v>
      </c>
      <c r="L9" s="16">
        <f>kivonat!L30</f>
        <v>0.02</v>
      </c>
      <c r="M9" s="16">
        <f>kivonat!M30</f>
        <v>17.54</v>
      </c>
      <c r="N9" s="16">
        <f>kivonat!N30</f>
        <v>1.36</v>
      </c>
      <c r="O9" s="16">
        <f>kivonat!O30</f>
        <v>0.87</v>
      </c>
      <c r="P9" s="16">
        <f>kivonat!P30</f>
        <v>12.38</v>
      </c>
      <c r="Q9" s="16">
        <f>kivonat!Q30</f>
        <v>89785.55</v>
      </c>
      <c r="R9" s="16">
        <f>kivonat!R30</f>
        <v>58791.14</v>
      </c>
      <c r="S9" s="17">
        <f t="shared" si="0"/>
        <v>2162.38</v>
      </c>
    </row>
    <row r="10" spans="1:19" ht="12.75">
      <c r="A10" t="str">
        <f>kivonat!A31</f>
        <v>emr</v>
      </c>
      <c r="B10" t="str">
        <f>kivonat!B31</f>
        <v>Vegyes gazd.</v>
      </c>
      <c r="C10">
        <f>kivonat!C31</f>
        <v>0</v>
      </c>
      <c r="D10">
        <f>kivonat!D31</f>
        <v>35</v>
      </c>
      <c r="E10">
        <f>kivonat!E31</f>
        <v>1447</v>
      </c>
      <c r="F10">
        <f>kivonat!F31</f>
        <v>2392.89</v>
      </c>
      <c r="G10" s="16">
        <f>kivonat!G31</f>
        <v>50.61</v>
      </c>
      <c r="H10" s="16">
        <f>kivonat!H31</f>
        <v>15.98</v>
      </c>
      <c r="I10" s="16">
        <f>kivonat!I31</f>
        <v>48.77</v>
      </c>
      <c r="J10" s="16">
        <f>kivonat!J31</f>
        <v>32.85</v>
      </c>
      <c r="K10" s="16">
        <f>kivonat!K31</f>
        <v>15</v>
      </c>
      <c r="L10" s="16">
        <f>kivonat!L31</f>
        <v>0.92</v>
      </c>
      <c r="M10" s="16">
        <f>kivonat!M31</f>
        <v>13.64</v>
      </c>
      <c r="N10" s="16">
        <f>kivonat!N31</f>
        <v>0.96</v>
      </c>
      <c r="O10" s="16">
        <f>kivonat!O31</f>
        <v>0.81</v>
      </c>
      <c r="P10" s="16">
        <f>kivonat!P31</f>
        <v>1.96</v>
      </c>
      <c r="Q10" s="16">
        <f>kivonat!Q31</f>
        <v>42174.69</v>
      </c>
      <c r="R10" s="16">
        <f>kivonat!R31</f>
        <v>34178.02</v>
      </c>
      <c r="S10" s="17">
        <f t="shared" si="0"/>
        <v>2392.89</v>
      </c>
    </row>
    <row r="12" spans="1:18" ht="12.75">
      <c r="A12" t="s">
        <v>126</v>
      </c>
      <c r="B12" t="str">
        <f aca="true" t="shared" si="1" ref="B12:R12">B1</f>
        <v>Szóródási csoportok/termelési irány/üzemméret (SFH 1000 Ft)           --&gt;</v>
      </c>
      <c r="C12" t="str">
        <f t="shared" si="1"/>
        <v>Adat, mutató</v>
      </c>
      <c r="D12" t="str">
        <f t="shared" si="1"/>
        <v>Üzemszám a mintában</v>
      </c>
      <c r="E12" t="str">
        <f t="shared" si="1"/>
        <v>Üzemszám a megfigyelt alapsokaságban</v>
      </c>
      <c r="F12" t="str">
        <f t="shared" si="1"/>
        <v>Standard fedezeti hozzájárulás</v>
      </c>
      <c r="G12" t="str">
        <f t="shared" si="1"/>
        <v>Eszközellátottság</v>
      </c>
      <c r="H12">
        <f t="shared" si="1"/>
        <v>0</v>
      </c>
      <c r="I12">
        <f t="shared" si="1"/>
        <v>0</v>
      </c>
      <c r="J12">
        <f t="shared" si="1"/>
        <v>0</v>
      </c>
      <c r="K12">
        <f t="shared" si="1"/>
        <v>0</v>
      </c>
      <c r="L12">
        <f t="shared" si="1"/>
        <v>0</v>
      </c>
      <c r="M12">
        <f t="shared" si="1"/>
        <v>0</v>
      </c>
      <c r="N12">
        <f t="shared" si="1"/>
        <v>0</v>
      </c>
      <c r="O12">
        <f t="shared" si="1"/>
        <v>0</v>
      </c>
      <c r="P12">
        <f t="shared" si="1"/>
        <v>0</v>
      </c>
      <c r="Q12">
        <f t="shared" si="1"/>
        <v>0</v>
      </c>
      <c r="R12">
        <f t="shared" si="1"/>
        <v>0</v>
      </c>
    </row>
    <row r="13" spans="1:18" ht="12.75">
      <c r="A13">
        <f aca="true" t="shared" si="2" ref="A13:A21">A2</f>
        <v>0</v>
      </c>
      <c r="B13">
        <f aca="true" t="shared" si="3" ref="B13:R13">B2</f>
        <v>0</v>
      </c>
      <c r="C13">
        <f t="shared" si="3"/>
        <v>0</v>
      </c>
      <c r="D13">
        <f t="shared" si="3"/>
        <v>0</v>
      </c>
      <c r="E13">
        <f t="shared" si="3"/>
        <v>0</v>
      </c>
      <c r="F13">
        <f t="shared" si="3"/>
        <v>0</v>
      </c>
      <c r="G13" t="str">
        <f t="shared" si="3"/>
        <v>Összes terület</v>
      </c>
      <c r="H13" t="str">
        <f t="shared" si="3"/>
        <v>ebből: bérelt terület</v>
      </c>
      <c r="I13" t="str">
        <f t="shared" si="3"/>
        <v>Mezőgazdasági terület (MT)</v>
      </c>
      <c r="J13" t="str">
        <f t="shared" si="3"/>
        <v>ebből: szántó</v>
      </c>
      <c r="K13" t="str">
        <f t="shared" si="3"/>
        <v>            gyep</v>
      </c>
      <c r="L13" t="str">
        <f t="shared" si="3"/>
        <v>            szőlő, gyümölcsös</v>
      </c>
      <c r="M13" t="str">
        <f t="shared" si="3"/>
        <v>MT átlagos aranykorona értéke</v>
      </c>
      <c r="N13" t="str">
        <f t="shared" si="3"/>
        <v>Munkaerőállomány</v>
      </c>
      <c r="O13" t="str">
        <f t="shared" si="3"/>
        <v>ebből: családtagok</v>
      </c>
      <c r="P13" t="str">
        <f t="shared" si="3"/>
        <v>Munkaerőállomány</v>
      </c>
      <c r="Q13" t="str">
        <f t="shared" si="3"/>
        <v>Eszközérték</v>
      </c>
      <c r="R13" t="str">
        <f t="shared" si="3"/>
        <v>ebből: tárgyi eszközök értéke</v>
      </c>
    </row>
    <row r="14" spans="1:18" ht="12.75">
      <c r="A14" t="str">
        <f t="shared" si="2"/>
        <v>regio</v>
      </c>
      <c r="B14">
        <f aca="true" t="shared" si="4" ref="B14:R14">B3</f>
        <v>0</v>
      </c>
      <c r="C14" t="str">
        <f t="shared" si="4"/>
        <v>Mértékegység</v>
      </c>
      <c r="D14" t="str">
        <f t="shared" si="4"/>
        <v>-</v>
      </c>
      <c r="E14" t="str">
        <f t="shared" si="4"/>
        <v>-</v>
      </c>
      <c r="F14" t="str">
        <f t="shared" si="4"/>
        <v>1000 Ft/üzem</v>
      </c>
      <c r="G14" t="str">
        <f t="shared" si="4"/>
        <v>ha/üzem</v>
      </c>
      <c r="H14" t="str">
        <f t="shared" si="4"/>
        <v>ha/üzem</v>
      </c>
      <c r="I14" t="str">
        <f t="shared" si="4"/>
        <v>ha/üzem</v>
      </c>
      <c r="J14" t="str">
        <f t="shared" si="4"/>
        <v>ha/üzem</v>
      </c>
      <c r="K14" t="str">
        <f t="shared" si="4"/>
        <v>ha/üzem</v>
      </c>
      <c r="L14" t="str">
        <f t="shared" si="4"/>
        <v>ha/üzem</v>
      </c>
      <c r="M14" t="str">
        <f t="shared" si="4"/>
        <v>AK/ha</v>
      </c>
      <c r="N14" t="str">
        <f t="shared" si="4"/>
        <v>ÉME/üzem</v>
      </c>
      <c r="O14" t="str">
        <f t="shared" si="4"/>
        <v>csÉME/üzem</v>
      </c>
      <c r="P14" t="str">
        <f t="shared" si="4"/>
        <v>ÉME/100 ha MT</v>
      </c>
      <c r="Q14" t="str">
        <f t="shared" si="4"/>
        <v>1000 Ft/100 ha MT</v>
      </c>
      <c r="R14" t="str">
        <f t="shared" si="4"/>
        <v>1000 Ft/100 ha MT</v>
      </c>
    </row>
    <row r="15" spans="1:18" ht="12.75">
      <c r="A15" t="str">
        <f t="shared" si="2"/>
        <v>emr</v>
      </c>
      <c r="B15" t="str">
        <f aca="true" t="shared" si="5" ref="B15:F21">B4</f>
        <v>összes</v>
      </c>
      <c r="C15">
        <f t="shared" si="5"/>
        <v>0</v>
      </c>
      <c r="D15">
        <f t="shared" si="5"/>
        <v>150</v>
      </c>
      <c r="E15">
        <f t="shared" si="5"/>
        <v>6904</v>
      </c>
      <c r="F15">
        <f t="shared" si="5"/>
        <v>2853.43</v>
      </c>
      <c r="G15" s="16">
        <f aca="true" t="shared" si="6" ref="G15:R15">RANK(G4,G$4:G$10,G$22)</f>
        <v>4</v>
      </c>
      <c r="H15" s="16">
        <f t="shared" si="6"/>
        <v>5</v>
      </c>
      <c r="I15" s="16">
        <f t="shared" si="6"/>
        <v>4</v>
      </c>
      <c r="J15" s="16">
        <f t="shared" si="6"/>
        <v>3</v>
      </c>
      <c r="K15" s="16">
        <f t="shared" si="6"/>
        <v>5</v>
      </c>
      <c r="L15" s="16">
        <f t="shared" si="6"/>
        <v>2</v>
      </c>
      <c r="M15" s="16">
        <f t="shared" si="6"/>
        <v>4</v>
      </c>
      <c r="N15" s="16">
        <f t="shared" si="6"/>
        <v>4</v>
      </c>
      <c r="O15" s="16">
        <f t="shared" si="6"/>
        <v>5</v>
      </c>
      <c r="P15" s="16">
        <f t="shared" si="6"/>
        <v>4</v>
      </c>
      <c r="Q15" s="16">
        <f t="shared" si="6"/>
        <v>4</v>
      </c>
      <c r="R15" s="16">
        <f t="shared" si="6"/>
        <v>4</v>
      </c>
    </row>
    <row r="16" spans="1:18" ht="12.75">
      <c r="A16" t="str">
        <f t="shared" si="2"/>
        <v>emr</v>
      </c>
      <c r="B16" t="str">
        <f t="shared" si="5"/>
        <v>Árunöv. term.</v>
      </c>
      <c r="C16">
        <f t="shared" si="5"/>
        <v>0</v>
      </c>
      <c r="D16">
        <f t="shared" si="5"/>
        <v>60</v>
      </c>
      <c r="E16">
        <f t="shared" si="5"/>
        <v>2317</v>
      </c>
      <c r="F16">
        <f t="shared" si="5"/>
        <v>3890.74</v>
      </c>
      <c r="G16" s="16">
        <f aca="true" t="shared" si="7" ref="G16:R16">RANK(G5,G$4:G$10,G$22)</f>
        <v>1</v>
      </c>
      <c r="H16" s="16">
        <f t="shared" si="7"/>
        <v>7</v>
      </c>
      <c r="I16" s="16">
        <f t="shared" si="7"/>
        <v>1</v>
      </c>
      <c r="J16" s="16">
        <f t="shared" si="7"/>
        <v>1</v>
      </c>
      <c r="K16" s="16">
        <f t="shared" si="7"/>
        <v>4</v>
      </c>
      <c r="L16" s="16">
        <f t="shared" si="7"/>
        <v>4</v>
      </c>
      <c r="M16" s="16">
        <f t="shared" si="7"/>
        <v>2</v>
      </c>
      <c r="N16" s="16">
        <f t="shared" si="7"/>
        <v>7</v>
      </c>
      <c r="O16" s="16">
        <f t="shared" si="7"/>
        <v>7</v>
      </c>
      <c r="P16" s="16">
        <f t="shared" si="7"/>
        <v>7</v>
      </c>
      <c r="Q16" s="16">
        <f t="shared" si="7"/>
        <v>5</v>
      </c>
      <c r="R16" s="16">
        <f t="shared" si="7"/>
        <v>5</v>
      </c>
    </row>
    <row r="17" spans="1:18" ht="12.75">
      <c r="A17" t="str">
        <f t="shared" si="2"/>
        <v>emr</v>
      </c>
      <c r="B17" t="str">
        <f t="shared" si="5"/>
        <v>Állatteny. I.</v>
      </c>
      <c r="C17">
        <f t="shared" si="5"/>
        <v>0</v>
      </c>
      <c r="D17">
        <f t="shared" si="5"/>
        <v>11</v>
      </c>
      <c r="E17">
        <f t="shared" si="5"/>
        <v>517</v>
      </c>
      <c r="F17">
        <f t="shared" si="5"/>
        <v>2725.94</v>
      </c>
      <c r="G17" s="16">
        <f aca="true" t="shared" si="8" ref="G17:R17">RANK(G6,G$4:G$10,G$22)</f>
        <v>2</v>
      </c>
      <c r="H17" s="16">
        <f t="shared" si="8"/>
        <v>6</v>
      </c>
      <c r="I17" s="16">
        <f t="shared" si="8"/>
        <v>2</v>
      </c>
      <c r="J17" s="16">
        <f t="shared" si="8"/>
        <v>4</v>
      </c>
      <c r="K17" s="16">
        <f t="shared" si="8"/>
        <v>7</v>
      </c>
      <c r="L17" s="16">
        <f t="shared" si="8"/>
        <v>7</v>
      </c>
      <c r="M17" s="16">
        <f t="shared" si="8"/>
        <v>7</v>
      </c>
      <c r="N17" s="16">
        <f t="shared" si="8"/>
        <v>6</v>
      </c>
      <c r="O17" s="16">
        <f t="shared" si="8"/>
        <v>6</v>
      </c>
      <c r="P17" s="16">
        <f t="shared" si="8"/>
        <v>6</v>
      </c>
      <c r="Q17" s="16">
        <f t="shared" si="8"/>
        <v>7</v>
      </c>
      <c r="R17" s="16">
        <f t="shared" si="8"/>
        <v>7</v>
      </c>
    </row>
    <row r="18" spans="1:18" ht="12.75">
      <c r="A18" t="str">
        <f t="shared" si="2"/>
        <v>emr</v>
      </c>
      <c r="B18" t="str">
        <f t="shared" si="5"/>
        <v>Állatteny. II.</v>
      </c>
      <c r="C18">
        <f t="shared" si="5"/>
        <v>0</v>
      </c>
      <c r="D18">
        <f t="shared" si="5"/>
        <v>5</v>
      </c>
      <c r="E18">
        <f t="shared" si="5"/>
        <v>61</v>
      </c>
      <c r="F18">
        <f t="shared" si="5"/>
        <v>2245.64</v>
      </c>
      <c r="G18" s="16">
        <f aca="true" t="shared" si="9" ref="G18:R18">RANK(G7,G$4:G$10,G$22)</f>
        <v>7</v>
      </c>
      <c r="H18" s="16">
        <f t="shared" si="9"/>
        <v>3</v>
      </c>
      <c r="I18" s="16">
        <f t="shared" si="9"/>
        <v>7</v>
      </c>
      <c r="J18" s="16">
        <f t="shared" si="9"/>
        <v>6</v>
      </c>
      <c r="K18" s="16">
        <f t="shared" si="9"/>
        <v>1</v>
      </c>
      <c r="L18" s="16">
        <f t="shared" si="9"/>
        <v>5</v>
      </c>
      <c r="M18" s="16">
        <f t="shared" si="9"/>
        <v>6</v>
      </c>
      <c r="N18" s="16">
        <f t="shared" si="9"/>
        <v>3</v>
      </c>
      <c r="O18" s="16">
        <f t="shared" si="9"/>
        <v>1</v>
      </c>
      <c r="P18" s="16">
        <f t="shared" si="9"/>
        <v>1</v>
      </c>
      <c r="Q18" s="16">
        <f t="shared" si="9"/>
        <v>1</v>
      </c>
      <c r="R18" s="16">
        <f t="shared" si="9"/>
        <v>1</v>
      </c>
    </row>
    <row r="19" spans="1:18" ht="12.75">
      <c r="A19" t="str">
        <f t="shared" si="2"/>
        <v>emr</v>
      </c>
      <c r="B19" t="str">
        <f t="shared" si="5"/>
        <v>Ültetvény</v>
      </c>
      <c r="C19">
        <f t="shared" si="5"/>
        <v>0</v>
      </c>
      <c r="D19">
        <f t="shared" si="5"/>
        <v>32</v>
      </c>
      <c r="E19">
        <f t="shared" si="5"/>
        <v>2317</v>
      </c>
      <c r="F19">
        <f t="shared" si="5"/>
        <v>2221.24</v>
      </c>
      <c r="G19" s="16">
        <f aca="true" t="shared" si="10" ref="G19:R19">RANK(G8,G$4:G$10,G$22)</f>
        <v>6</v>
      </c>
      <c r="H19" s="16">
        <f t="shared" si="10"/>
        <v>1</v>
      </c>
      <c r="I19" s="16">
        <f t="shared" si="10"/>
        <v>6</v>
      </c>
      <c r="J19" s="16">
        <f t="shared" si="10"/>
        <v>7</v>
      </c>
      <c r="K19" s="16">
        <f t="shared" si="10"/>
        <v>3</v>
      </c>
      <c r="L19" s="16">
        <f t="shared" si="10"/>
        <v>1</v>
      </c>
      <c r="M19" s="16">
        <f t="shared" si="10"/>
        <v>1</v>
      </c>
      <c r="N19" s="16">
        <f t="shared" si="10"/>
        <v>2</v>
      </c>
      <c r="O19" s="16">
        <f t="shared" si="10"/>
        <v>4</v>
      </c>
      <c r="P19" s="16">
        <f t="shared" si="10"/>
        <v>2</v>
      </c>
      <c r="Q19" s="16">
        <f t="shared" si="10"/>
        <v>2</v>
      </c>
      <c r="R19" s="16">
        <f t="shared" si="10"/>
        <v>2</v>
      </c>
    </row>
    <row r="20" spans="1:18" ht="12.75">
      <c r="A20" t="str">
        <f t="shared" si="2"/>
        <v>emr</v>
      </c>
      <c r="B20" t="str">
        <f t="shared" si="5"/>
        <v>Kertészet</v>
      </c>
      <c r="C20">
        <f t="shared" si="5"/>
        <v>0</v>
      </c>
      <c r="D20">
        <f t="shared" si="5"/>
        <v>7</v>
      </c>
      <c r="E20">
        <f t="shared" si="5"/>
        <v>244</v>
      </c>
      <c r="F20">
        <f t="shared" si="5"/>
        <v>2162.38</v>
      </c>
      <c r="G20" s="16">
        <f aca="true" t="shared" si="11" ref="G20:R20">RANK(G9,G$4:G$10,G$22)</f>
        <v>5</v>
      </c>
      <c r="H20" s="16">
        <f t="shared" si="11"/>
        <v>2</v>
      </c>
      <c r="I20" s="16">
        <f t="shared" si="11"/>
        <v>5</v>
      </c>
      <c r="J20" s="16">
        <f t="shared" si="11"/>
        <v>5</v>
      </c>
      <c r="K20" s="16">
        <f t="shared" si="11"/>
        <v>1</v>
      </c>
      <c r="L20" s="16">
        <f t="shared" si="11"/>
        <v>6</v>
      </c>
      <c r="M20" s="16">
        <f t="shared" si="11"/>
        <v>3</v>
      </c>
      <c r="N20" s="16">
        <f t="shared" si="11"/>
        <v>1</v>
      </c>
      <c r="O20" s="16">
        <f t="shared" si="11"/>
        <v>2</v>
      </c>
      <c r="P20" s="16">
        <f t="shared" si="11"/>
        <v>3</v>
      </c>
      <c r="Q20" s="16">
        <f t="shared" si="11"/>
        <v>3</v>
      </c>
      <c r="R20" s="16">
        <f t="shared" si="11"/>
        <v>3</v>
      </c>
    </row>
    <row r="21" spans="1:18" ht="12.75">
      <c r="A21" t="str">
        <f t="shared" si="2"/>
        <v>emr</v>
      </c>
      <c r="B21" t="str">
        <f t="shared" si="5"/>
        <v>Vegyes gazd.</v>
      </c>
      <c r="C21">
        <f t="shared" si="5"/>
        <v>0</v>
      </c>
      <c r="D21">
        <f t="shared" si="5"/>
        <v>35</v>
      </c>
      <c r="E21">
        <f t="shared" si="5"/>
        <v>1447</v>
      </c>
      <c r="F21">
        <f t="shared" si="5"/>
        <v>2392.89</v>
      </c>
      <c r="G21" s="16">
        <f aca="true" t="shared" si="12" ref="G21:R21">RANK(G10,G$4:G$10,G$22)</f>
        <v>3</v>
      </c>
      <c r="H21" s="16">
        <f t="shared" si="12"/>
        <v>4</v>
      </c>
      <c r="I21" s="16">
        <f t="shared" si="12"/>
        <v>3</v>
      </c>
      <c r="J21" s="16">
        <f t="shared" si="12"/>
        <v>2</v>
      </c>
      <c r="K21" s="16">
        <f t="shared" si="12"/>
        <v>6</v>
      </c>
      <c r="L21" s="16">
        <f t="shared" si="12"/>
        <v>3</v>
      </c>
      <c r="M21" s="16">
        <f t="shared" si="12"/>
        <v>5</v>
      </c>
      <c r="N21" s="16">
        <f t="shared" si="12"/>
        <v>4</v>
      </c>
      <c r="O21" s="16">
        <f t="shared" si="12"/>
        <v>3</v>
      </c>
      <c r="P21" s="16">
        <f t="shared" si="12"/>
        <v>5</v>
      </c>
      <c r="Q21" s="16">
        <f t="shared" si="12"/>
        <v>6</v>
      </c>
      <c r="R21" s="16">
        <f t="shared" si="12"/>
        <v>6</v>
      </c>
    </row>
    <row r="22" spans="2:18" ht="12.75">
      <c r="B22" t="s">
        <v>127</v>
      </c>
      <c r="G22" s="12">
        <v>0</v>
      </c>
      <c r="H22" s="12">
        <v>1</v>
      </c>
      <c r="I22" s="12">
        <v>0</v>
      </c>
      <c r="J22" s="12">
        <v>0</v>
      </c>
      <c r="K22" s="12">
        <v>1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</row>
    <row r="24" spans="1:18" ht="12.75">
      <c r="A24" t="s">
        <v>128</v>
      </c>
      <c r="B24" t="str">
        <f aca="true" t="shared" si="13" ref="B24:R24">B12</f>
        <v>Szóródási csoportok/termelési irány/üzemméret (SFH 1000 Ft)           --&gt;</v>
      </c>
      <c r="C24" t="str">
        <f t="shared" si="13"/>
        <v>Adat, mutató</v>
      </c>
      <c r="D24" t="str">
        <f t="shared" si="13"/>
        <v>Üzemszám a mintában</v>
      </c>
      <c r="E24" t="str">
        <f t="shared" si="13"/>
        <v>Üzemszám a megfigyelt alapsokaságban</v>
      </c>
      <c r="F24" t="str">
        <f t="shared" si="13"/>
        <v>Standard fedezeti hozzájárulás</v>
      </c>
      <c r="G24" t="str">
        <f t="shared" si="13"/>
        <v>Eszközellátottság</v>
      </c>
      <c r="H24">
        <f t="shared" si="13"/>
        <v>0</v>
      </c>
      <c r="I24">
        <f t="shared" si="13"/>
        <v>0</v>
      </c>
      <c r="J24">
        <f t="shared" si="13"/>
        <v>0</v>
      </c>
      <c r="K24">
        <f t="shared" si="13"/>
        <v>0</v>
      </c>
      <c r="L24">
        <f t="shared" si="13"/>
        <v>0</v>
      </c>
      <c r="M24">
        <f t="shared" si="13"/>
        <v>0</v>
      </c>
      <c r="N24">
        <f t="shared" si="13"/>
        <v>0</v>
      </c>
      <c r="O24">
        <f t="shared" si="13"/>
        <v>0</v>
      </c>
      <c r="P24">
        <f t="shared" si="13"/>
        <v>0</v>
      </c>
      <c r="Q24">
        <f t="shared" si="13"/>
        <v>0</v>
      </c>
      <c r="R24">
        <f t="shared" si="13"/>
        <v>0</v>
      </c>
    </row>
    <row r="25" spans="1:18" ht="12.75">
      <c r="A25">
        <f aca="true" t="shared" si="14" ref="A25:A33">A13</f>
        <v>0</v>
      </c>
      <c r="B25">
        <f aca="true" t="shared" si="15" ref="B25:R25">B13</f>
        <v>0</v>
      </c>
      <c r="C25">
        <f t="shared" si="15"/>
        <v>0</v>
      </c>
      <c r="D25">
        <f t="shared" si="15"/>
        <v>0</v>
      </c>
      <c r="E25">
        <f t="shared" si="15"/>
        <v>0</v>
      </c>
      <c r="F25">
        <f t="shared" si="15"/>
        <v>0</v>
      </c>
      <c r="G25" t="str">
        <f t="shared" si="15"/>
        <v>Összes terület</v>
      </c>
      <c r="H25" t="str">
        <f t="shared" si="15"/>
        <v>ebből: bérelt terület</v>
      </c>
      <c r="I25" t="str">
        <f t="shared" si="15"/>
        <v>Mezőgazdasági terület (MT)</v>
      </c>
      <c r="J25" t="str">
        <f t="shared" si="15"/>
        <v>ebből: szántó</v>
      </c>
      <c r="K25" t="str">
        <f t="shared" si="15"/>
        <v>            gyep</v>
      </c>
      <c r="L25" t="str">
        <f t="shared" si="15"/>
        <v>            szőlő, gyümölcsös</v>
      </c>
      <c r="M25" t="str">
        <f t="shared" si="15"/>
        <v>MT átlagos aranykorona értéke</v>
      </c>
      <c r="N25" t="str">
        <f t="shared" si="15"/>
        <v>Munkaerőállomány</v>
      </c>
      <c r="O25" t="str">
        <f t="shared" si="15"/>
        <v>ebből: családtagok</v>
      </c>
      <c r="P25" t="str">
        <f t="shared" si="15"/>
        <v>Munkaerőállomány</v>
      </c>
      <c r="Q25" t="str">
        <f t="shared" si="15"/>
        <v>Eszközérték</v>
      </c>
      <c r="R25" t="str">
        <f t="shared" si="15"/>
        <v>ebből: tárgyi eszközök értéke</v>
      </c>
    </row>
    <row r="26" spans="1:18" ht="12.75">
      <c r="A26" t="str">
        <f t="shared" si="14"/>
        <v>regio</v>
      </c>
      <c r="B26">
        <f aca="true" t="shared" si="16" ref="B26:R26">B14</f>
        <v>0</v>
      </c>
      <c r="C26" t="str">
        <f t="shared" si="16"/>
        <v>Mértékegység</v>
      </c>
      <c r="D26" t="str">
        <f t="shared" si="16"/>
        <v>-</v>
      </c>
      <c r="E26" t="str">
        <f t="shared" si="16"/>
        <v>-</v>
      </c>
      <c r="F26" t="str">
        <f t="shared" si="16"/>
        <v>1000 Ft/üzem</v>
      </c>
      <c r="G26" t="str">
        <f t="shared" si="16"/>
        <v>ha/üzem</v>
      </c>
      <c r="H26" t="str">
        <f t="shared" si="16"/>
        <v>ha/üzem</v>
      </c>
      <c r="I26" t="str">
        <f t="shared" si="16"/>
        <v>ha/üzem</v>
      </c>
      <c r="J26" t="str">
        <f t="shared" si="16"/>
        <v>ha/üzem</v>
      </c>
      <c r="K26" t="str">
        <f t="shared" si="16"/>
        <v>ha/üzem</v>
      </c>
      <c r="L26" t="str">
        <f t="shared" si="16"/>
        <v>ha/üzem</v>
      </c>
      <c r="M26" t="str">
        <f t="shared" si="16"/>
        <v>AK/ha</v>
      </c>
      <c r="N26" t="str">
        <f t="shared" si="16"/>
        <v>ÉME/üzem</v>
      </c>
      <c r="O26" t="str">
        <f t="shared" si="16"/>
        <v>csÉME/üzem</v>
      </c>
      <c r="P26" t="str">
        <f t="shared" si="16"/>
        <v>ÉME/100 ha MT</v>
      </c>
      <c r="Q26" t="str">
        <f t="shared" si="16"/>
        <v>1000 Ft/100 ha MT</v>
      </c>
      <c r="R26" t="str">
        <f t="shared" si="16"/>
        <v>1000 Ft/100 ha MT</v>
      </c>
    </row>
    <row r="27" spans="1:18" ht="12.75">
      <c r="A27" t="str">
        <f t="shared" si="14"/>
        <v>emr</v>
      </c>
      <c r="B27" t="str">
        <f aca="true" t="shared" si="17" ref="B27:E33">B15</f>
        <v>összes</v>
      </c>
      <c r="C27">
        <f t="shared" si="17"/>
        <v>0</v>
      </c>
      <c r="D27">
        <f t="shared" si="17"/>
        <v>150</v>
      </c>
      <c r="E27">
        <f t="shared" si="17"/>
        <v>6904</v>
      </c>
      <c r="F27" s="24">
        <v>1</v>
      </c>
      <c r="G27" s="19">
        <v>742.4646030539221</v>
      </c>
      <c r="H27" s="19">
        <v>243.53584241171464</v>
      </c>
      <c r="I27" s="19">
        <v>742.4646030539221</v>
      </c>
      <c r="J27" s="19">
        <v>681.2806782143434</v>
      </c>
      <c r="K27" s="19">
        <v>444.13691939879317</v>
      </c>
      <c r="L27" s="19">
        <v>365.15384162887955</v>
      </c>
      <c r="M27" s="19">
        <v>399.23883941618806</v>
      </c>
      <c r="N27" s="19">
        <v>243.53587813659635</v>
      </c>
      <c r="O27" s="19">
        <v>435.2774149823011</v>
      </c>
      <c r="P27" s="19">
        <v>377.5894853570819</v>
      </c>
      <c r="Q27" s="19">
        <v>377.5894850925822</v>
      </c>
      <c r="R27" s="19">
        <v>377.5894853310691</v>
      </c>
    </row>
    <row r="28" spans="1:18" ht="12.75">
      <c r="A28" t="str">
        <f t="shared" si="14"/>
        <v>emr</v>
      </c>
      <c r="B28" t="str">
        <f t="shared" si="17"/>
        <v>Árunöv. term.</v>
      </c>
      <c r="C28">
        <f t="shared" si="17"/>
        <v>0</v>
      </c>
      <c r="D28">
        <f t="shared" si="17"/>
        <v>60</v>
      </c>
      <c r="E28">
        <f t="shared" si="17"/>
        <v>2317</v>
      </c>
      <c r="F28" s="24">
        <v>3</v>
      </c>
      <c r="G28" s="19">
        <v>290.5438598014622</v>
      </c>
      <c r="H28" s="19">
        <v>243.53584241171464</v>
      </c>
      <c r="I28" s="19">
        <v>290.54385980146225</v>
      </c>
      <c r="J28" s="19">
        <v>333.27346907536037</v>
      </c>
      <c r="K28" s="19">
        <v>212.38847002949197</v>
      </c>
      <c r="L28" s="19">
        <v>365.15384162887943</v>
      </c>
      <c r="M28" s="19">
        <v>399.23883941618783</v>
      </c>
      <c r="N28" s="19">
        <v>243.53587813659635</v>
      </c>
      <c r="O28" s="19">
        <v>19.71454779524214</v>
      </c>
      <c r="P28" s="19">
        <v>216.46047386233013</v>
      </c>
      <c r="Q28" s="19">
        <v>216.4604735978305</v>
      </c>
      <c r="R28" s="19">
        <v>216.46047383631728</v>
      </c>
    </row>
    <row r="29" spans="1:18" ht="12.75">
      <c r="A29" t="str">
        <f t="shared" si="14"/>
        <v>emr</v>
      </c>
      <c r="B29" t="str">
        <f t="shared" si="17"/>
        <v>Állatteny. I.</v>
      </c>
      <c r="C29">
        <f t="shared" si="17"/>
        <v>0</v>
      </c>
      <c r="D29">
        <f t="shared" si="17"/>
        <v>11</v>
      </c>
      <c r="E29">
        <f t="shared" si="17"/>
        <v>517</v>
      </c>
      <c r="F29" s="24">
        <v>5</v>
      </c>
      <c r="G29" s="19">
        <v>-131.69842360106304</v>
      </c>
      <c r="H29" s="19">
        <v>243.53584241171453</v>
      </c>
      <c r="I29" s="19">
        <v>-131.69842364268376</v>
      </c>
      <c r="J29" s="19">
        <v>-131.6988654368268</v>
      </c>
      <c r="K29" s="19">
        <v>18.508141724274054</v>
      </c>
      <c r="L29" s="19">
        <v>142.3695773642501</v>
      </c>
      <c r="M29" s="19">
        <v>-0.888874856817641</v>
      </c>
      <c r="N29" s="19">
        <v>243.53587813659627</v>
      </c>
      <c r="O29" s="19">
        <v>19.714547795242</v>
      </c>
      <c r="P29" s="19">
        <v>80.32078711760357</v>
      </c>
      <c r="Q29" s="19">
        <v>80.32078685310395</v>
      </c>
      <c r="R29" s="19">
        <v>80.32078709159065</v>
      </c>
    </row>
    <row r="30" spans="1:18" ht="12.75">
      <c r="A30" t="str">
        <f t="shared" si="14"/>
        <v>emr</v>
      </c>
      <c r="B30" t="str">
        <f t="shared" si="17"/>
        <v>Állatteny. II.</v>
      </c>
      <c r="C30">
        <f t="shared" si="17"/>
        <v>0</v>
      </c>
      <c r="D30">
        <f t="shared" si="17"/>
        <v>5</v>
      </c>
      <c r="E30">
        <f t="shared" si="17"/>
        <v>61</v>
      </c>
      <c r="F30" s="24">
        <v>2</v>
      </c>
      <c r="G30" s="20">
        <f aca="true" t="shared" si="18" ref="G30:R30">G27</f>
        <v>742.4646030539221</v>
      </c>
      <c r="H30" s="20">
        <f t="shared" si="18"/>
        <v>243.53584241171464</v>
      </c>
      <c r="I30" s="20">
        <f t="shared" si="18"/>
        <v>742.4646030539221</v>
      </c>
      <c r="J30" s="20">
        <f t="shared" si="18"/>
        <v>681.2806782143434</v>
      </c>
      <c r="K30" s="20">
        <f t="shared" si="18"/>
        <v>444.13691939879317</v>
      </c>
      <c r="L30" s="20">
        <f t="shared" si="18"/>
        <v>365.15384162887955</v>
      </c>
      <c r="M30" s="20">
        <f t="shared" si="18"/>
        <v>399.23883941618806</v>
      </c>
      <c r="N30" s="20">
        <f t="shared" si="18"/>
        <v>243.53587813659635</v>
      </c>
      <c r="O30" s="20">
        <f t="shared" si="18"/>
        <v>435.2774149823011</v>
      </c>
      <c r="P30" s="20">
        <f t="shared" si="18"/>
        <v>377.5894853570819</v>
      </c>
      <c r="Q30" s="20">
        <f t="shared" si="18"/>
        <v>377.5894850925822</v>
      </c>
      <c r="R30" s="20">
        <f t="shared" si="18"/>
        <v>377.5894853310691</v>
      </c>
    </row>
    <row r="31" spans="1:18" ht="12.75">
      <c r="A31" t="str">
        <f t="shared" si="14"/>
        <v>emr</v>
      </c>
      <c r="B31" t="str">
        <f t="shared" si="17"/>
        <v>Ültetvény</v>
      </c>
      <c r="C31">
        <f t="shared" si="17"/>
        <v>0</v>
      </c>
      <c r="D31">
        <f t="shared" si="17"/>
        <v>32</v>
      </c>
      <c r="E31">
        <f t="shared" si="17"/>
        <v>2317</v>
      </c>
      <c r="F31" s="24">
        <v>4</v>
      </c>
      <c r="G31" s="20">
        <f aca="true" t="shared" si="19" ref="G31:R31">G28</f>
        <v>290.5438598014622</v>
      </c>
      <c r="H31" s="20">
        <f t="shared" si="19"/>
        <v>243.53584241171464</v>
      </c>
      <c r="I31" s="20">
        <f t="shared" si="19"/>
        <v>290.54385980146225</v>
      </c>
      <c r="J31" s="20">
        <f t="shared" si="19"/>
        <v>333.27346907536037</v>
      </c>
      <c r="K31" s="20">
        <f t="shared" si="19"/>
        <v>212.38847002949197</v>
      </c>
      <c r="L31" s="20">
        <f t="shared" si="19"/>
        <v>365.15384162887943</v>
      </c>
      <c r="M31" s="20">
        <f t="shared" si="19"/>
        <v>399.23883941618783</v>
      </c>
      <c r="N31" s="20">
        <f t="shared" si="19"/>
        <v>243.53587813659635</v>
      </c>
      <c r="O31" s="20">
        <f t="shared" si="19"/>
        <v>19.71454779524214</v>
      </c>
      <c r="P31" s="20">
        <f t="shared" si="19"/>
        <v>216.46047386233013</v>
      </c>
      <c r="Q31" s="20">
        <f t="shared" si="19"/>
        <v>216.4604735978305</v>
      </c>
      <c r="R31" s="20">
        <f t="shared" si="19"/>
        <v>216.46047383631728</v>
      </c>
    </row>
    <row r="32" spans="1:18" ht="12.75">
      <c r="A32" t="str">
        <f t="shared" si="14"/>
        <v>emr</v>
      </c>
      <c r="B32" t="str">
        <f t="shared" si="17"/>
        <v>Kertészet</v>
      </c>
      <c r="C32">
        <f t="shared" si="17"/>
        <v>0</v>
      </c>
      <c r="D32">
        <f t="shared" si="17"/>
        <v>7</v>
      </c>
      <c r="E32">
        <f t="shared" si="17"/>
        <v>244</v>
      </c>
      <c r="F32" s="24">
        <v>6</v>
      </c>
      <c r="G32" s="20">
        <f aca="true" t="shared" si="20" ref="G32:R32">G29</f>
        <v>-131.69842360106304</v>
      </c>
      <c r="H32" s="20">
        <f t="shared" si="20"/>
        <v>243.53584241171453</v>
      </c>
      <c r="I32" s="20">
        <f t="shared" si="20"/>
        <v>-131.69842364268376</v>
      </c>
      <c r="J32" s="20">
        <f t="shared" si="20"/>
        <v>-131.6988654368268</v>
      </c>
      <c r="K32" s="20">
        <f t="shared" si="20"/>
        <v>18.508141724274054</v>
      </c>
      <c r="L32" s="20">
        <f t="shared" si="20"/>
        <v>142.3695773642501</v>
      </c>
      <c r="M32" s="20">
        <f t="shared" si="20"/>
        <v>-0.888874856817641</v>
      </c>
      <c r="N32" s="20">
        <f t="shared" si="20"/>
        <v>243.53587813659627</v>
      </c>
      <c r="O32" s="20">
        <f t="shared" si="20"/>
        <v>19.714547795242</v>
      </c>
      <c r="P32" s="20">
        <f t="shared" si="20"/>
        <v>80.32078711760357</v>
      </c>
      <c r="Q32" s="20">
        <f t="shared" si="20"/>
        <v>80.32078685310395</v>
      </c>
      <c r="R32" s="20">
        <f t="shared" si="20"/>
        <v>80.32078709159065</v>
      </c>
    </row>
    <row r="33" spans="1:18" ht="12.75">
      <c r="A33" t="str">
        <f t="shared" si="14"/>
        <v>emr</v>
      </c>
      <c r="B33" t="str">
        <f t="shared" si="17"/>
        <v>Vegyes gazd.</v>
      </c>
      <c r="C33">
        <f t="shared" si="17"/>
        <v>0</v>
      </c>
      <c r="D33">
        <f t="shared" si="17"/>
        <v>35</v>
      </c>
      <c r="E33">
        <f t="shared" si="17"/>
        <v>1447</v>
      </c>
      <c r="F33" s="24">
        <v>7</v>
      </c>
      <c r="G33" s="20">
        <f aca="true" t="shared" si="21" ref="G33:R33">G29</f>
        <v>-131.69842360106304</v>
      </c>
      <c r="H33" s="20">
        <f t="shared" si="21"/>
        <v>243.53584241171453</v>
      </c>
      <c r="I33" s="20">
        <f t="shared" si="21"/>
        <v>-131.69842364268376</v>
      </c>
      <c r="J33" s="20">
        <f t="shared" si="21"/>
        <v>-131.6988654368268</v>
      </c>
      <c r="K33" s="20">
        <f t="shared" si="21"/>
        <v>18.508141724274054</v>
      </c>
      <c r="L33" s="20">
        <f t="shared" si="21"/>
        <v>142.3695773642501</v>
      </c>
      <c r="M33" s="20">
        <f t="shared" si="21"/>
        <v>-0.888874856817641</v>
      </c>
      <c r="N33" s="20">
        <f t="shared" si="21"/>
        <v>243.53587813659627</v>
      </c>
      <c r="O33" s="20">
        <f t="shared" si="21"/>
        <v>19.714547795242</v>
      </c>
      <c r="P33" s="20">
        <f t="shared" si="21"/>
        <v>80.32078711760357</v>
      </c>
      <c r="Q33" s="20">
        <f t="shared" si="21"/>
        <v>80.32078685310395</v>
      </c>
      <c r="R33" s="20">
        <f t="shared" si="21"/>
        <v>80.32078709159065</v>
      </c>
    </row>
    <row r="36" spans="1:18" ht="12.75">
      <c r="A36" t="s">
        <v>142</v>
      </c>
      <c r="B36" t="str">
        <f aca="true" t="shared" si="22" ref="B36:R36">B24</f>
        <v>Szóródási csoportok/termelési irány/üzemméret (SFH 1000 Ft)           --&gt;</v>
      </c>
      <c r="C36" t="str">
        <f t="shared" si="22"/>
        <v>Adat, mutató</v>
      </c>
      <c r="D36" t="str">
        <f t="shared" si="22"/>
        <v>Üzemszám a mintában</v>
      </c>
      <c r="E36" t="str">
        <f t="shared" si="22"/>
        <v>Üzemszám a megfigyelt alapsokaságban</v>
      </c>
      <c r="F36" t="str">
        <f t="shared" si="22"/>
        <v>Standard fedezeti hozzájárulás</v>
      </c>
      <c r="G36" t="str">
        <f t="shared" si="22"/>
        <v>Eszközellátottság</v>
      </c>
      <c r="H36">
        <f t="shared" si="22"/>
        <v>0</v>
      </c>
      <c r="I36">
        <f t="shared" si="22"/>
        <v>0</v>
      </c>
      <c r="J36">
        <f t="shared" si="22"/>
        <v>0</v>
      </c>
      <c r="K36">
        <f t="shared" si="22"/>
        <v>0</v>
      </c>
      <c r="L36">
        <f t="shared" si="22"/>
        <v>0</v>
      </c>
      <c r="M36">
        <f t="shared" si="22"/>
        <v>0</v>
      </c>
      <c r="N36">
        <f t="shared" si="22"/>
        <v>0</v>
      </c>
      <c r="O36">
        <f t="shared" si="22"/>
        <v>0</v>
      </c>
      <c r="P36">
        <f t="shared" si="22"/>
        <v>0</v>
      </c>
      <c r="Q36">
        <f t="shared" si="22"/>
        <v>0</v>
      </c>
      <c r="R36">
        <f t="shared" si="22"/>
        <v>0</v>
      </c>
    </row>
    <row r="37" spans="1:18" ht="12.75">
      <c r="A37">
        <f aca="true" t="shared" si="23" ref="A37:A45">A25</f>
        <v>0</v>
      </c>
      <c r="B37">
        <f aca="true" t="shared" si="24" ref="B37:R37">B25</f>
        <v>0</v>
      </c>
      <c r="C37">
        <f t="shared" si="24"/>
        <v>0</v>
      </c>
      <c r="D37">
        <f t="shared" si="24"/>
        <v>0</v>
      </c>
      <c r="E37">
        <f t="shared" si="24"/>
        <v>0</v>
      </c>
      <c r="F37">
        <f t="shared" si="24"/>
        <v>0</v>
      </c>
      <c r="G37" t="str">
        <f t="shared" si="24"/>
        <v>Összes terület</v>
      </c>
      <c r="H37" t="str">
        <f t="shared" si="24"/>
        <v>ebből: bérelt terület</v>
      </c>
      <c r="I37" t="str">
        <f t="shared" si="24"/>
        <v>Mezőgazdasági terület (MT)</v>
      </c>
      <c r="J37" t="str">
        <f t="shared" si="24"/>
        <v>ebből: szántó</v>
      </c>
      <c r="K37" t="str">
        <f t="shared" si="24"/>
        <v>            gyep</v>
      </c>
      <c r="L37" t="str">
        <f t="shared" si="24"/>
        <v>            szőlő, gyümölcsös</v>
      </c>
      <c r="M37" t="str">
        <f t="shared" si="24"/>
        <v>MT átlagos aranykorona értéke</v>
      </c>
      <c r="N37" t="str">
        <f t="shared" si="24"/>
        <v>Munkaerőállomány</v>
      </c>
      <c r="O37" t="str">
        <f t="shared" si="24"/>
        <v>ebből: családtagok</v>
      </c>
      <c r="P37" t="str">
        <f t="shared" si="24"/>
        <v>Munkaerőállomány</v>
      </c>
      <c r="Q37" t="str">
        <f t="shared" si="24"/>
        <v>Eszközérték</v>
      </c>
      <c r="R37" t="str">
        <f t="shared" si="24"/>
        <v>ebből: tárgyi eszközök értéke</v>
      </c>
    </row>
    <row r="38" spans="1:18" ht="12.75">
      <c r="A38" t="str">
        <f t="shared" si="23"/>
        <v>regio</v>
      </c>
      <c r="B38">
        <f aca="true" t="shared" si="25" ref="B38:R38">B26</f>
        <v>0</v>
      </c>
      <c r="C38" t="str">
        <f t="shared" si="25"/>
        <v>Mértékegység</v>
      </c>
      <c r="D38" t="str">
        <f t="shared" si="25"/>
        <v>-</v>
      </c>
      <c r="E38" t="str">
        <f t="shared" si="25"/>
        <v>-</v>
      </c>
      <c r="F38" t="str">
        <f t="shared" si="25"/>
        <v>1000 Ft/üzem</v>
      </c>
      <c r="G38" t="str">
        <f t="shared" si="25"/>
        <v>ha/üzem</v>
      </c>
      <c r="H38" t="str">
        <f t="shared" si="25"/>
        <v>ha/üzem</v>
      </c>
      <c r="I38" t="str">
        <f t="shared" si="25"/>
        <v>ha/üzem</v>
      </c>
      <c r="J38" t="str">
        <f t="shared" si="25"/>
        <v>ha/üzem</v>
      </c>
      <c r="K38" t="str">
        <f t="shared" si="25"/>
        <v>ha/üzem</v>
      </c>
      <c r="L38" t="str">
        <f t="shared" si="25"/>
        <v>ha/üzem</v>
      </c>
      <c r="M38" t="str">
        <f t="shared" si="25"/>
        <v>AK/ha</v>
      </c>
      <c r="N38" t="str">
        <f t="shared" si="25"/>
        <v>ÉME/üzem</v>
      </c>
      <c r="O38" t="str">
        <f t="shared" si="25"/>
        <v>csÉME/üzem</v>
      </c>
      <c r="P38" t="str">
        <f t="shared" si="25"/>
        <v>ÉME/100 ha MT</v>
      </c>
      <c r="Q38" t="str">
        <f t="shared" si="25"/>
        <v>1000 Ft/100 ha MT</v>
      </c>
      <c r="R38" t="str">
        <f t="shared" si="25"/>
        <v>1000 Ft/100 ha MT</v>
      </c>
    </row>
    <row r="39" spans="1:21" ht="12.75">
      <c r="A39" t="str">
        <f t="shared" si="23"/>
        <v>emr</v>
      </c>
      <c r="B39" t="str">
        <f aca="true" t="shared" si="26" ref="B39:E45">B27</f>
        <v>összes</v>
      </c>
      <c r="C39">
        <f t="shared" si="26"/>
        <v>0</v>
      </c>
      <c r="D39">
        <f t="shared" si="26"/>
        <v>150</v>
      </c>
      <c r="E39">
        <f t="shared" si="26"/>
        <v>6904</v>
      </c>
      <c r="G39" s="21">
        <f aca="true" t="shared" si="27" ref="G39:R39">VLOOKUP(G15,$F$27:$R$33,G$46,0)</f>
        <v>290.5438598014622</v>
      </c>
      <c r="H39" s="21">
        <f t="shared" si="27"/>
        <v>243.53584241171453</v>
      </c>
      <c r="I39" s="21">
        <f t="shared" si="27"/>
        <v>290.54385980146225</v>
      </c>
      <c r="J39" s="21">
        <f t="shared" si="27"/>
        <v>333.27346907536037</v>
      </c>
      <c r="K39" s="21">
        <f t="shared" si="27"/>
        <v>18.508141724274054</v>
      </c>
      <c r="L39" s="21">
        <f t="shared" si="27"/>
        <v>365.15384162887955</v>
      </c>
      <c r="M39" s="21">
        <f t="shared" si="27"/>
        <v>399.23883941618783</v>
      </c>
      <c r="N39" s="21">
        <f t="shared" si="27"/>
        <v>243.53587813659635</v>
      </c>
      <c r="O39" s="21">
        <f t="shared" si="27"/>
        <v>19.714547795242</v>
      </c>
      <c r="P39" s="21">
        <f t="shared" si="27"/>
        <v>216.46047386233013</v>
      </c>
      <c r="Q39" s="21">
        <f t="shared" si="27"/>
        <v>216.4604735978305</v>
      </c>
      <c r="R39" s="21">
        <f t="shared" si="27"/>
        <v>216.46047383631728</v>
      </c>
      <c r="S39" s="21">
        <f aca="true" t="shared" si="28" ref="S39:S45">S4</f>
        <v>2853.43</v>
      </c>
      <c r="T39" s="21">
        <f aca="true" t="shared" si="29" ref="T39:T45">SUM(G39:R39)</f>
        <v>2853.4297010876576</v>
      </c>
      <c r="U39">
        <f aca="true" t="shared" si="30" ref="U39:U45">S39-T39</f>
        <v>0.00029891234225942753</v>
      </c>
    </row>
    <row r="40" spans="1:21" ht="12.75">
      <c r="A40" t="str">
        <f t="shared" si="23"/>
        <v>emr</v>
      </c>
      <c r="B40" t="str">
        <f t="shared" si="26"/>
        <v>Árunöv. term.</v>
      </c>
      <c r="C40">
        <f t="shared" si="26"/>
        <v>0</v>
      </c>
      <c r="D40">
        <f t="shared" si="26"/>
        <v>60</v>
      </c>
      <c r="E40">
        <f t="shared" si="26"/>
        <v>2317</v>
      </c>
      <c r="G40" s="21">
        <f aca="true" t="shared" si="31" ref="G40:R40">VLOOKUP(G16,$F$27:$R$33,G$46,0)</f>
        <v>742.4646030539221</v>
      </c>
      <c r="H40" s="21">
        <f t="shared" si="31"/>
        <v>243.53584241171453</v>
      </c>
      <c r="I40" s="21">
        <f t="shared" si="31"/>
        <v>742.4646030539221</v>
      </c>
      <c r="J40" s="21">
        <f t="shared" si="31"/>
        <v>681.2806782143434</v>
      </c>
      <c r="K40" s="21">
        <f t="shared" si="31"/>
        <v>212.38847002949197</v>
      </c>
      <c r="L40" s="21">
        <f t="shared" si="31"/>
        <v>365.15384162887943</v>
      </c>
      <c r="M40" s="21">
        <f t="shared" si="31"/>
        <v>399.23883941618806</v>
      </c>
      <c r="N40" s="21">
        <f t="shared" si="31"/>
        <v>243.53587813659627</v>
      </c>
      <c r="O40" s="21">
        <f t="shared" si="31"/>
        <v>19.714547795242</v>
      </c>
      <c r="P40" s="21">
        <f t="shared" si="31"/>
        <v>80.32078711760357</v>
      </c>
      <c r="Q40" s="21">
        <f t="shared" si="31"/>
        <v>80.32078685310395</v>
      </c>
      <c r="R40" s="21">
        <f t="shared" si="31"/>
        <v>80.32078709159065</v>
      </c>
      <c r="S40" s="21">
        <f t="shared" si="28"/>
        <v>3890.74</v>
      </c>
      <c r="T40" s="21">
        <f t="shared" si="29"/>
        <v>3890.739664802599</v>
      </c>
      <c r="U40">
        <f t="shared" si="30"/>
        <v>0.0003351974010001868</v>
      </c>
    </row>
    <row r="41" spans="1:21" ht="12.75">
      <c r="A41" t="str">
        <f t="shared" si="23"/>
        <v>emr</v>
      </c>
      <c r="B41" t="str">
        <f t="shared" si="26"/>
        <v>Állatteny. I.</v>
      </c>
      <c r="C41">
        <f t="shared" si="26"/>
        <v>0</v>
      </c>
      <c r="D41">
        <f t="shared" si="26"/>
        <v>11</v>
      </c>
      <c r="E41">
        <f t="shared" si="26"/>
        <v>517</v>
      </c>
      <c r="G41" s="21">
        <f aca="true" t="shared" si="32" ref="G41:R41">VLOOKUP(G17,$F$27:$R$33,G$46,0)</f>
        <v>742.4646030539221</v>
      </c>
      <c r="H41" s="21">
        <f t="shared" si="32"/>
        <v>243.53584241171453</v>
      </c>
      <c r="I41" s="21">
        <f t="shared" si="32"/>
        <v>742.4646030539221</v>
      </c>
      <c r="J41" s="21">
        <f t="shared" si="32"/>
        <v>333.27346907536037</v>
      </c>
      <c r="K41" s="21">
        <f t="shared" si="32"/>
        <v>18.508141724274054</v>
      </c>
      <c r="L41" s="21">
        <f t="shared" si="32"/>
        <v>142.3695773642501</v>
      </c>
      <c r="M41" s="21">
        <f t="shared" si="32"/>
        <v>-0.888874856817641</v>
      </c>
      <c r="N41" s="21">
        <f t="shared" si="32"/>
        <v>243.53587813659627</v>
      </c>
      <c r="O41" s="21">
        <f t="shared" si="32"/>
        <v>19.714547795242</v>
      </c>
      <c r="P41" s="21">
        <f t="shared" si="32"/>
        <v>80.32078711760357</v>
      </c>
      <c r="Q41" s="21">
        <f t="shared" si="32"/>
        <v>80.32078685310395</v>
      </c>
      <c r="R41" s="21">
        <f t="shared" si="32"/>
        <v>80.32078709159065</v>
      </c>
      <c r="S41" s="21">
        <f t="shared" si="28"/>
        <v>2725.94</v>
      </c>
      <c r="T41" s="21">
        <f t="shared" si="29"/>
        <v>2725.940148820763</v>
      </c>
      <c r="U41">
        <f t="shared" si="30"/>
        <v>-0.00014882076311550918</v>
      </c>
    </row>
    <row r="42" spans="1:21" ht="12.75">
      <c r="A42" t="str">
        <f t="shared" si="23"/>
        <v>emr</v>
      </c>
      <c r="B42" t="str">
        <f t="shared" si="26"/>
        <v>Állatteny. II.</v>
      </c>
      <c r="C42">
        <f t="shared" si="26"/>
        <v>0</v>
      </c>
      <c r="D42">
        <f t="shared" si="26"/>
        <v>5</v>
      </c>
      <c r="E42">
        <f t="shared" si="26"/>
        <v>61</v>
      </c>
      <c r="G42" s="21">
        <f aca="true" t="shared" si="33" ref="G42:R42">VLOOKUP(G18,$F$27:$R$33,G$46,0)</f>
        <v>-131.69842360106304</v>
      </c>
      <c r="H42" s="21">
        <f t="shared" si="33"/>
        <v>243.53584241171464</v>
      </c>
      <c r="I42" s="21">
        <f t="shared" si="33"/>
        <v>-131.69842364268376</v>
      </c>
      <c r="J42" s="21">
        <f t="shared" si="33"/>
        <v>-131.6988654368268</v>
      </c>
      <c r="K42" s="21">
        <f t="shared" si="33"/>
        <v>444.13691939879317</v>
      </c>
      <c r="L42" s="21">
        <f t="shared" si="33"/>
        <v>142.3695773642501</v>
      </c>
      <c r="M42" s="21">
        <f t="shared" si="33"/>
        <v>-0.888874856817641</v>
      </c>
      <c r="N42" s="21">
        <f t="shared" si="33"/>
        <v>243.53587813659635</v>
      </c>
      <c r="O42" s="21">
        <f t="shared" si="33"/>
        <v>435.2774149823011</v>
      </c>
      <c r="P42" s="21">
        <f t="shared" si="33"/>
        <v>377.5894853570819</v>
      </c>
      <c r="Q42" s="21">
        <f t="shared" si="33"/>
        <v>377.5894850925822</v>
      </c>
      <c r="R42" s="21">
        <f t="shared" si="33"/>
        <v>377.5894853310691</v>
      </c>
      <c r="S42" s="21">
        <f t="shared" si="28"/>
        <v>2245.64</v>
      </c>
      <c r="T42" s="21">
        <f t="shared" si="29"/>
        <v>2245.6395005369973</v>
      </c>
      <c r="U42">
        <f t="shared" si="30"/>
        <v>0.0004994630025976221</v>
      </c>
    </row>
    <row r="43" spans="1:21" ht="12.75">
      <c r="A43" t="str">
        <f t="shared" si="23"/>
        <v>emr</v>
      </c>
      <c r="B43" t="str">
        <f t="shared" si="26"/>
        <v>Ültetvény</v>
      </c>
      <c r="C43">
        <f t="shared" si="26"/>
        <v>0</v>
      </c>
      <c r="D43">
        <f t="shared" si="26"/>
        <v>32</v>
      </c>
      <c r="E43">
        <f t="shared" si="26"/>
        <v>2317</v>
      </c>
      <c r="G43" s="21">
        <f aca="true" t="shared" si="34" ref="G43:R43">VLOOKUP(G19,$F$27:$R$33,G$46,0)</f>
        <v>-131.69842360106304</v>
      </c>
      <c r="H43" s="21">
        <f t="shared" si="34"/>
        <v>243.53584241171464</v>
      </c>
      <c r="I43" s="21">
        <f t="shared" si="34"/>
        <v>-131.69842364268376</v>
      </c>
      <c r="J43" s="21">
        <f t="shared" si="34"/>
        <v>-131.6988654368268</v>
      </c>
      <c r="K43" s="21">
        <f t="shared" si="34"/>
        <v>212.38847002949197</v>
      </c>
      <c r="L43" s="21">
        <f t="shared" si="34"/>
        <v>365.15384162887955</v>
      </c>
      <c r="M43" s="21">
        <f t="shared" si="34"/>
        <v>399.23883941618806</v>
      </c>
      <c r="N43" s="21">
        <f t="shared" si="34"/>
        <v>243.53587813659635</v>
      </c>
      <c r="O43" s="21">
        <f t="shared" si="34"/>
        <v>19.71454779524214</v>
      </c>
      <c r="P43" s="21">
        <f t="shared" si="34"/>
        <v>377.5894853570819</v>
      </c>
      <c r="Q43" s="21">
        <f t="shared" si="34"/>
        <v>377.5894850925822</v>
      </c>
      <c r="R43" s="21">
        <f t="shared" si="34"/>
        <v>377.5894853310691</v>
      </c>
      <c r="S43" s="21">
        <f t="shared" si="28"/>
        <v>2221.24</v>
      </c>
      <c r="T43" s="21">
        <f t="shared" si="29"/>
        <v>2221.2401625182724</v>
      </c>
      <c r="U43">
        <f t="shared" si="30"/>
        <v>-0.0001625182726456842</v>
      </c>
    </row>
    <row r="44" spans="1:21" ht="12.75">
      <c r="A44" t="str">
        <f t="shared" si="23"/>
        <v>emr</v>
      </c>
      <c r="B44" t="str">
        <f t="shared" si="26"/>
        <v>Kertészet</v>
      </c>
      <c r="C44">
        <f t="shared" si="26"/>
        <v>0</v>
      </c>
      <c r="D44">
        <f t="shared" si="26"/>
        <v>7</v>
      </c>
      <c r="E44">
        <f t="shared" si="26"/>
        <v>244</v>
      </c>
      <c r="G44" s="21">
        <f aca="true" t="shared" si="35" ref="G44:R44">VLOOKUP(G20,$F$27:$R$33,G$46,0)</f>
        <v>-131.69842360106304</v>
      </c>
      <c r="H44" s="21">
        <f t="shared" si="35"/>
        <v>243.53584241171464</v>
      </c>
      <c r="I44" s="21">
        <f t="shared" si="35"/>
        <v>-131.69842364268376</v>
      </c>
      <c r="J44" s="21">
        <f t="shared" si="35"/>
        <v>-131.6988654368268</v>
      </c>
      <c r="K44" s="21">
        <f t="shared" si="35"/>
        <v>444.13691939879317</v>
      </c>
      <c r="L44" s="21">
        <f t="shared" si="35"/>
        <v>142.3695773642501</v>
      </c>
      <c r="M44" s="21">
        <f t="shared" si="35"/>
        <v>399.23883941618783</v>
      </c>
      <c r="N44" s="21">
        <f t="shared" si="35"/>
        <v>243.53587813659635</v>
      </c>
      <c r="O44" s="21">
        <f t="shared" si="35"/>
        <v>435.2774149823011</v>
      </c>
      <c r="P44" s="21">
        <f t="shared" si="35"/>
        <v>216.46047386233013</v>
      </c>
      <c r="Q44" s="21">
        <f t="shared" si="35"/>
        <v>216.4604735978305</v>
      </c>
      <c r="R44" s="21">
        <f t="shared" si="35"/>
        <v>216.46047383631728</v>
      </c>
      <c r="S44" s="21">
        <f t="shared" si="28"/>
        <v>2162.38</v>
      </c>
      <c r="T44" s="21">
        <f t="shared" si="29"/>
        <v>2162.3801803257475</v>
      </c>
      <c r="U44">
        <f t="shared" si="30"/>
        <v>-0.00018032574735116214</v>
      </c>
    </row>
    <row r="45" spans="1:21" ht="12.75">
      <c r="A45" t="str">
        <f t="shared" si="23"/>
        <v>emr</v>
      </c>
      <c r="B45" t="str">
        <f t="shared" si="26"/>
        <v>Vegyes gazd.</v>
      </c>
      <c r="C45">
        <f t="shared" si="26"/>
        <v>0</v>
      </c>
      <c r="D45">
        <f t="shared" si="26"/>
        <v>35</v>
      </c>
      <c r="E45">
        <f t="shared" si="26"/>
        <v>1447</v>
      </c>
      <c r="G45" s="21">
        <f aca="true" t="shared" si="36" ref="G45:R45">VLOOKUP(G21,$F$27:$R$33,G$46,0)</f>
        <v>290.5438598014622</v>
      </c>
      <c r="H45" s="21">
        <f t="shared" si="36"/>
        <v>243.53584241171464</v>
      </c>
      <c r="I45" s="21">
        <f t="shared" si="36"/>
        <v>290.54385980146225</v>
      </c>
      <c r="J45" s="21">
        <f t="shared" si="36"/>
        <v>681.2806782143434</v>
      </c>
      <c r="K45" s="21">
        <f t="shared" si="36"/>
        <v>18.508141724274054</v>
      </c>
      <c r="L45" s="21">
        <f t="shared" si="36"/>
        <v>365.15384162887943</v>
      </c>
      <c r="M45" s="21">
        <f t="shared" si="36"/>
        <v>-0.888874856817641</v>
      </c>
      <c r="N45" s="21">
        <f t="shared" si="36"/>
        <v>243.53587813659635</v>
      </c>
      <c r="O45" s="21">
        <f t="shared" si="36"/>
        <v>19.71454779524214</v>
      </c>
      <c r="P45" s="21">
        <f t="shared" si="36"/>
        <v>80.32078711760357</v>
      </c>
      <c r="Q45" s="21">
        <f t="shared" si="36"/>
        <v>80.32078685310395</v>
      </c>
      <c r="R45" s="21">
        <f t="shared" si="36"/>
        <v>80.32078709159065</v>
      </c>
      <c r="S45" s="21">
        <f t="shared" si="28"/>
        <v>2392.89</v>
      </c>
      <c r="T45" s="21">
        <f t="shared" si="29"/>
        <v>2392.8901357194554</v>
      </c>
      <c r="U45">
        <f t="shared" si="30"/>
        <v>-0.00013571945555668208</v>
      </c>
    </row>
    <row r="46" spans="1:22" ht="12.75">
      <c r="A46" t="s">
        <v>129</v>
      </c>
      <c r="G46">
        <v>2</v>
      </c>
      <c r="H46">
        <v>3</v>
      </c>
      <c r="I46">
        <v>4</v>
      </c>
      <c r="J46">
        <v>5</v>
      </c>
      <c r="K46">
        <v>6</v>
      </c>
      <c r="L46">
        <v>7</v>
      </c>
      <c r="M46">
        <v>8</v>
      </c>
      <c r="N46">
        <v>9</v>
      </c>
      <c r="O46">
        <v>10</v>
      </c>
      <c r="P46">
        <v>11</v>
      </c>
      <c r="Q46">
        <v>12</v>
      </c>
      <c r="R46">
        <v>13</v>
      </c>
      <c r="U46" s="17">
        <f>SUMPRODUCT(U39:U45,U39:U45)</f>
        <v>5.506661312085063E-07</v>
      </c>
      <c r="V46" s="17" t="s">
        <v>130</v>
      </c>
    </row>
    <row r="48" spans="7:19" ht="12.75"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</row>
    <row r="49" spans="1:9" ht="12.75">
      <c r="A49" t="s">
        <v>144</v>
      </c>
      <c r="G49" s="18"/>
      <c r="H49" s="18"/>
      <c r="I49" s="18"/>
    </row>
    <row r="50" ht="12.75">
      <c r="A50" t="s">
        <v>145</v>
      </c>
    </row>
    <row r="51" spans="10:14" ht="12.75">
      <c r="J51" s="18"/>
      <c r="K51" s="18"/>
      <c r="L51" s="18"/>
      <c r="M51" s="18"/>
      <c r="N51" s="18"/>
    </row>
  </sheetData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3"/>
  <sheetViews>
    <sheetView workbookViewId="0" topLeftCell="A1">
      <selection activeCell="A1" sqref="A1"/>
    </sheetView>
  </sheetViews>
  <sheetFormatPr defaultColWidth="9.140625" defaultRowHeight="12.75"/>
  <sheetData>
    <row r="1" spans="1:9" ht="12.75">
      <c r="A1" t="s">
        <v>125</v>
      </c>
      <c r="B1" t="s">
        <v>121</v>
      </c>
      <c r="C1" t="s">
        <v>14</v>
      </c>
      <c r="D1" t="s">
        <v>16</v>
      </c>
      <c r="E1" t="s">
        <v>17</v>
      </c>
      <c r="F1" t="s">
        <v>18</v>
      </c>
      <c r="I1" t="s">
        <v>146</v>
      </c>
    </row>
    <row r="2" spans="1:30" ht="12.75">
      <c r="A2">
        <v>0</v>
      </c>
      <c r="B2">
        <v>0</v>
      </c>
      <c r="C2">
        <v>0</v>
      </c>
      <c r="D2">
        <v>0</v>
      </c>
      <c r="E2">
        <v>0</v>
      </c>
      <c r="F2">
        <v>0</v>
      </c>
      <c r="G2" t="s">
        <v>148</v>
      </c>
      <c r="H2" t="s">
        <v>149</v>
      </c>
      <c r="I2" t="s">
        <v>150</v>
      </c>
      <c r="J2" t="s">
        <v>151</v>
      </c>
      <c r="K2" t="s">
        <v>152</v>
      </c>
      <c r="L2" t="s">
        <v>153</v>
      </c>
      <c r="M2" t="s">
        <v>154</v>
      </c>
      <c r="N2" t="s">
        <v>155</v>
      </c>
      <c r="O2" t="s">
        <v>156</v>
      </c>
      <c r="P2" t="s">
        <v>157</v>
      </c>
      <c r="Q2" t="s">
        <v>158</v>
      </c>
      <c r="R2" t="s">
        <v>159</v>
      </c>
      <c r="S2" t="s">
        <v>160</v>
      </c>
      <c r="T2" t="s">
        <v>161</v>
      </c>
      <c r="U2" t="s">
        <v>162</v>
      </c>
      <c r="V2" t="s">
        <v>163</v>
      </c>
      <c r="W2" t="s">
        <v>164</v>
      </c>
      <c r="X2" t="s">
        <v>165</v>
      </c>
      <c r="Y2" t="s">
        <v>166</v>
      </c>
      <c r="Z2" t="s">
        <v>167</v>
      </c>
      <c r="AA2" t="s">
        <v>168</v>
      </c>
      <c r="AB2" t="s">
        <v>169</v>
      </c>
      <c r="AC2" t="s">
        <v>170</v>
      </c>
      <c r="AD2" t="s">
        <v>124</v>
      </c>
    </row>
    <row r="3" spans="1:30" ht="12.75">
      <c r="A3" t="s">
        <v>122</v>
      </c>
      <c r="B3">
        <v>0</v>
      </c>
      <c r="C3" t="s">
        <v>15</v>
      </c>
      <c r="D3" t="s">
        <v>2</v>
      </c>
      <c r="E3" t="s">
        <v>2</v>
      </c>
      <c r="F3" t="s">
        <v>19</v>
      </c>
      <c r="G3" t="s">
        <v>147</v>
      </c>
      <c r="H3" t="s">
        <v>147</v>
      </c>
      <c r="I3" t="s">
        <v>147</v>
      </c>
      <c r="J3" t="s">
        <v>147</v>
      </c>
      <c r="K3" t="s">
        <v>147</v>
      </c>
      <c r="L3" t="s">
        <v>147</v>
      </c>
      <c r="M3" t="s">
        <v>147</v>
      </c>
      <c r="N3" t="s">
        <v>147</v>
      </c>
      <c r="O3" t="s">
        <v>147</v>
      </c>
      <c r="P3" t="s">
        <v>147</v>
      </c>
      <c r="Q3" t="s">
        <v>147</v>
      </c>
      <c r="R3" t="s">
        <v>147</v>
      </c>
      <c r="S3" t="s">
        <v>147</v>
      </c>
      <c r="T3" t="s">
        <v>147</v>
      </c>
      <c r="U3" t="s">
        <v>147</v>
      </c>
      <c r="V3" t="s">
        <v>147</v>
      </c>
      <c r="W3" t="s">
        <v>147</v>
      </c>
      <c r="X3" t="s">
        <v>147</v>
      </c>
      <c r="Y3" t="s">
        <v>147</v>
      </c>
      <c r="Z3" t="s">
        <v>147</v>
      </c>
      <c r="AA3" t="s">
        <v>147</v>
      </c>
      <c r="AB3" t="s">
        <v>147</v>
      </c>
      <c r="AC3" t="s">
        <v>147</v>
      </c>
      <c r="AD3" t="str">
        <f>coco_1!S3</f>
        <v>1000 Ft/üzem</v>
      </c>
    </row>
    <row r="4" spans="1:30" ht="12.75">
      <c r="A4" t="s">
        <v>110</v>
      </c>
      <c r="B4" t="s">
        <v>123</v>
      </c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7">
        <f>coco_1!S4</f>
        <v>3968.26</v>
      </c>
    </row>
    <row r="5" spans="1:30" ht="12.75">
      <c r="A5" t="s">
        <v>111</v>
      </c>
      <c r="B5" t="s">
        <v>123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7">
        <f>coco_1!S5</f>
        <v>2853.43</v>
      </c>
    </row>
    <row r="6" spans="1:30" ht="12.75">
      <c r="A6" t="s">
        <v>112</v>
      </c>
      <c r="B6" t="s">
        <v>123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7">
        <f>coco_1!S6</f>
        <v>2531.82</v>
      </c>
    </row>
    <row r="7" spans="1:30" ht="12.75">
      <c r="A7" t="s">
        <v>113</v>
      </c>
      <c r="B7" t="s">
        <v>123</v>
      </c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7">
        <f>coco_1!S7</f>
        <v>2851.22</v>
      </c>
    </row>
    <row r="8" spans="1:30" ht="12.75">
      <c r="A8" t="s">
        <v>114</v>
      </c>
      <c r="B8" t="s">
        <v>123</v>
      </c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7">
        <f>coco_1!S8</f>
        <v>3049.12</v>
      </c>
    </row>
    <row r="9" spans="1:30" ht="12.75">
      <c r="A9" t="s">
        <v>115</v>
      </c>
      <c r="B9" t="s">
        <v>123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7">
        <f>coco_1!S9</f>
        <v>4000.27</v>
      </c>
    </row>
    <row r="10" spans="1:30" ht="12.75">
      <c r="A10" t="s">
        <v>116</v>
      </c>
      <c r="B10" t="s">
        <v>123</v>
      </c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>
        <f>coco_1!S10</f>
        <v>3046.83</v>
      </c>
    </row>
    <row r="12" ht="12.75">
      <c r="A12" t="s">
        <v>171</v>
      </c>
    </row>
    <row r="13" ht="12.75">
      <c r="A13" t="s">
        <v>172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K17">
      <selection activeCell="A1" sqref="A1:Q17"/>
    </sheetView>
  </sheetViews>
  <sheetFormatPr defaultColWidth="9.140625" defaultRowHeight="12.75"/>
  <sheetData>
    <row r="1" spans="1:17" ht="90.75" thickBot="1" thickTop="1">
      <c r="A1" s="2" t="s">
        <v>0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2"/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35</v>
      </c>
      <c r="E3" s="6">
        <v>35</v>
      </c>
      <c r="F3" s="6">
        <v>35</v>
      </c>
      <c r="G3" s="6">
        <v>34</v>
      </c>
      <c r="H3" s="6">
        <v>139</v>
      </c>
      <c r="I3" s="6">
        <v>59</v>
      </c>
      <c r="J3" s="6">
        <v>13</v>
      </c>
      <c r="K3" s="6">
        <v>8</v>
      </c>
      <c r="L3" s="6">
        <v>23</v>
      </c>
      <c r="M3" s="6">
        <v>3</v>
      </c>
      <c r="N3" s="6">
        <v>33</v>
      </c>
      <c r="O3" s="6">
        <v>24</v>
      </c>
      <c r="P3" s="6">
        <v>61</v>
      </c>
      <c r="Q3" s="6">
        <v>54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1457</v>
      </c>
      <c r="E4" s="6">
        <v>1906</v>
      </c>
      <c r="F4" s="6">
        <v>1298</v>
      </c>
      <c r="G4" s="6">
        <v>673</v>
      </c>
      <c r="H4" s="6">
        <v>5334</v>
      </c>
      <c r="I4" s="6">
        <v>2275</v>
      </c>
      <c r="J4" s="6">
        <v>305</v>
      </c>
      <c r="K4" s="6">
        <v>231</v>
      </c>
      <c r="L4" s="6">
        <v>326</v>
      </c>
      <c r="M4" s="6" t="s">
        <v>2</v>
      </c>
      <c r="N4" s="6">
        <v>1150</v>
      </c>
      <c r="O4" s="6">
        <v>2983</v>
      </c>
      <c r="P4" s="6">
        <v>1289</v>
      </c>
      <c r="Q4" s="6">
        <v>1062</v>
      </c>
    </row>
    <row r="5" spans="1:17" ht="27" thickBot="1" thickTop="1">
      <c r="A5" s="28" t="s">
        <v>18</v>
      </c>
      <c r="B5" s="29"/>
      <c r="C5" s="5" t="s">
        <v>19</v>
      </c>
      <c r="D5" s="6">
        <v>4120.02</v>
      </c>
      <c r="E5" s="6">
        <v>1850.82</v>
      </c>
      <c r="F5" s="6">
        <v>3833.82</v>
      </c>
      <c r="G5" s="6">
        <v>9895.2</v>
      </c>
      <c r="H5" s="6">
        <v>3968.26</v>
      </c>
      <c r="I5" s="6">
        <v>2533.34</v>
      </c>
      <c r="J5" s="6">
        <v>3306.93</v>
      </c>
      <c r="K5" s="6">
        <v>3294.32</v>
      </c>
      <c r="L5" s="6">
        <v>3659.12</v>
      </c>
      <c r="M5" s="6" t="s">
        <v>2</v>
      </c>
      <c r="N5" s="6">
        <v>2449.21</v>
      </c>
      <c r="O5" s="6">
        <v>1218.71</v>
      </c>
      <c r="P5" s="6">
        <v>4607.81</v>
      </c>
      <c r="Q5" s="6">
        <v>10914.46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18.8</v>
      </c>
      <c r="E6" s="6">
        <v>24.31</v>
      </c>
      <c r="F6" s="6">
        <v>32.7</v>
      </c>
      <c r="G6" s="6">
        <v>50.99</v>
      </c>
      <c r="H6" s="6">
        <v>28.21</v>
      </c>
      <c r="I6" s="6">
        <v>39.53</v>
      </c>
      <c r="J6" s="6">
        <v>47.8</v>
      </c>
      <c r="K6" s="6">
        <v>3.97</v>
      </c>
      <c r="L6" s="6">
        <v>10.1</v>
      </c>
      <c r="M6" s="6" t="s">
        <v>2</v>
      </c>
      <c r="N6" s="6">
        <v>22.18</v>
      </c>
      <c r="O6" s="6">
        <v>16.42</v>
      </c>
      <c r="P6" s="6">
        <v>40.36</v>
      </c>
      <c r="Q6" s="6">
        <v>46.57</v>
      </c>
    </row>
    <row r="7" spans="1:17" ht="39.75" thickBot="1" thickTop="1">
      <c r="A7" s="26"/>
      <c r="B7" s="7" t="s">
        <v>23</v>
      </c>
      <c r="C7" s="5" t="s">
        <v>22</v>
      </c>
      <c r="D7" s="6">
        <v>4.42</v>
      </c>
      <c r="E7" s="6">
        <v>6.75</v>
      </c>
      <c r="F7" s="6">
        <v>12.63</v>
      </c>
      <c r="G7" s="6">
        <v>22.84</v>
      </c>
      <c r="H7" s="6">
        <v>9.57</v>
      </c>
      <c r="I7" s="6">
        <v>15.29</v>
      </c>
      <c r="J7" s="6">
        <v>13.33</v>
      </c>
      <c r="K7" s="6">
        <v>0.02</v>
      </c>
      <c r="L7" s="6">
        <v>1.68</v>
      </c>
      <c r="M7" s="6" t="s">
        <v>2</v>
      </c>
      <c r="N7" s="6">
        <v>7.12</v>
      </c>
      <c r="O7" s="6">
        <v>4.08</v>
      </c>
      <c r="P7" s="6">
        <v>15.34</v>
      </c>
      <c r="Q7" s="6">
        <v>18.01</v>
      </c>
    </row>
    <row r="8" spans="1:17" ht="52.5" thickBot="1" thickTop="1">
      <c r="A8" s="26"/>
      <c r="B8" s="7" t="s">
        <v>24</v>
      </c>
      <c r="C8" s="5" t="s">
        <v>22</v>
      </c>
      <c r="D8" s="6">
        <v>18.26</v>
      </c>
      <c r="E8" s="6">
        <v>23.24</v>
      </c>
      <c r="F8" s="6">
        <v>32.34</v>
      </c>
      <c r="G8" s="6">
        <v>49.15</v>
      </c>
      <c r="H8" s="6">
        <v>27.36</v>
      </c>
      <c r="I8" s="6">
        <v>38.49</v>
      </c>
      <c r="J8" s="6">
        <v>43.71</v>
      </c>
      <c r="K8" s="6">
        <v>3.96</v>
      </c>
      <c r="L8" s="6">
        <v>9.63</v>
      </c>
      <c r="M8" s="6" t="s">
        <v>2</v>
      </c>
      <c r="N8" s="6">
        <v>21.54</v>
      </c>
      <c r="O8" s="6">
        <v>15.67</v>
      </c>
      <c r="P8" s="6">
        <v>39.51</v>
      </c>
      <c r="Q8" s="6">
        <v>45.47</v>
      </c>
    </row>
    <row r="9" spans="1:17" ht="27" thickBot="1" thickTop="1">
      <c r="A9" s="26"/>
      <c r="B9" s="7" t="s">
        <v>25</v>
      </c>
      <c r="C9" s="5" t="s">
        <v>22</v>
      </c>
      <c r="D9" s="6">
        <v>15.62</v>
      </c>
      <c r="E9" s="6">
        <v>20.5</v>
      </c>
      <c r="F9" s="6">
        <v>27.05</v>
      </c>
      <c r="G9" s="6">
        <v>44.41</v>
      </c>
      <c r="H9" s="6">
        <v>23.77</v>
      </c>
      <c r="I9" s="6">
        <v>37.05</v>
      </c>
      <c r="J9" s="6">
        <v>14.88</v>
      </c>
      <c r="K9" s="6">
        <v>3.96</v>
      </c>
      <c r="L9" s="6">
        <v>1.67</v>
      </c>
      <c r="M9" s="6" t="s">
        <v>2</v>
      </c>
      <c r="N9" s="6">
        <v>17.65</v>
      </c>
      <c r="O9" s="6">
        <v>14.29</v>
      </c>
      <c r="P9" s="6">
        <v>31.1</v>
      </c>
      <c r="Q9" s="6">
        <v>41.5</v>
      </c>
    </row>
    <row r="10" spans="1:17" ht="27" thickBot="1" thickTop="1">
      <c r="A10" s="26"/>
      <c r="B10" s="7" t="s">
        <v>26</v>
      </c>
      <c r="C10" s="5" t="s">
        <v>22</v>
      </c>
      <c r="D10" s="6">
        <v>1.63</v>
      </c>
      <c r="E10" s="6">
        <v>2</v>
      </c>
      <c r="F10" s="6">
        <v>4.75</v>
      </c>
      <c r="G10" s="6">
        <v>4.03</v>
      </c>
      <c r="H10" s="6">
        <v>2.82</v>
      </c>
      <c r="I10" s="6">
        <v>1.34</v>
      </c>
      <c r="J10" s="6">
        <v>28.83</v>
      </c>
      <c r="K10" s="6">
        <v>0</v>
      </c>
      <c r="L10" s="6">
        <v>0.17</v>
      </c>
      <c r="M10" s="6" t="s">
        <v>2</v>
      </c>
      <c r="N10" s="6">
        <v>2.73</v>
      </c>
      <c r="O10" s="6">
        <v>1.08</v>
      </c>
      <c r="P10" s="6">
        <v>7.42</v>
      </c>
      <c r="Q10" s="6">
        <v>2.14</v>
      </c>
    </row>
    <row r="11" spans="1:17" ht="52.5" thickBot="1" thickTop="1">
      <c r="A11" s="26"/>
      <c r="B11" s="7" t="s">
        <v>27</v>
      </c>
      <c r="C11" s="5" t="s">
        <v>22</v>
      </c>
      <c r="D11" s="6">
        <v>1.01</v>
      </c>
      <c r="E11" s="6">
        <v>0.74</v>
      </c>
      <c r="F11" s="6">
        <v>0.55</v>
      </c>
      <c r="G11" s="6">
        <v>0.71</v>
      </c>
      <c r="H11" s="6">
        <v>0.77</v>
      </c>
      <c r="I11" s="6">
        <v>0.09</v>
      </c>
      <c r="J11" s="6">
        <v>0</v>
      </c>
      <c r="K11" s="6">
        <v>0</v>
      </c>
      <c r="L11" s="6">
        <v>7.79</v>
      </c>
      <c r="M11" s="6" t="s">
        <v>2</v>
      </c>
      <c r="N11" s="6">
        <v>1.16</v>
      </c>
      <c r="O11" s="6">
        <v>0.29</v>
      </c>
      <c r="P11" s="6">
        <v>0.98</v>
      </c>
      <c r="Q11" s="6">
        <v>1.84</v>
      </c>
    </row>
    <row r="12" spans="1:17" ht="52.5" thickBot="1" thickTop="1">
      <c r="A12" s="26"/>
      <c r="B12" s="7" t="s">
        <v>28</v>
      </c>
      <c r="C12" s="5" t="s">
        <v>29</v>
      </c>
      <c r="D12" s="6">
        <v>17.31</v>
      </c>
      <c r="E12" s="6">
        <v>16.53</v>
      </c>
      <c r="F12" s="6">
        <v>17.71</v>
      </c>
      <c r="G12" s="6">
        <v>20.08</v>
      </c>
      <c r="H12" s="6">
        <v>17.81</v>
      </c>
      <c r="I12" s="6">
        <v>18.67</v>
      </c>
      <c r="J12" s="6">
        <v>11.52</v>
      </c>
      <c r="K12" s="6">
        <v>15.4</v>
      </c>
      <c r="L12" s="6">
        <v>22.08</v>
      </c>
      <c r="M12" s="6" t="s">
        <v>2</v>
      </c>
      <c r="N12" s="6">
        <v>16.9</v>
      </c>
      <c r="O12" s="6">
        <v>17.12</v>
      </c>
      <c r="P12" s="6">
        <v>17.6</v>
      </c>
      <c r="Q12" s="6">
        <v>18.71</v>
      </c>
    </row>
    <row r="13" spans="1:17" ht="27" thickBot="1" thickTop="1">
      <c r="A13" s="26"/>
      <c r="B13" s="7" t="s">
        <v>30</v>
      </c>
      <c r="C13" s="5" t="s">
        <v>31</v>
      </c>
      <c r="D13" s="6">
        <v>1.33</v>
      </c>
      <c r="E13" s="6">
        <v>0.7</v>
      </c>
      <c r="F13" s="6">
        <v>1.13</v>
      </c>
      <c r="G13" s="6">
        <v>3.88</v>
      </c>
      <c r="H13" s="6">
        <v>1.38</v>
      </c>
      <c r="I13" s="6">
        <v>0.64</v>
      </c>
      <c r="J13" s="6">
        <v>1.74</v>
      </c>
      <c r="K13" s="6">
        <v>1.52</v>
      </c>
      <c r="L13" s="6">
        <v>1.39</v>
      </c>
      <c r="M13" s="6" t="s">
        <v>2</v>
      </c>
      <c r="N13" s="6">
        <v>0.84</v>
      </c>
      <c r="O13" s="6">
        <v>0.59</v>
      </c>
      <c r="P13" s="6">
        <v>1.32</v>
      </c>
      <c r="Q13" s="6">
        <v>3.65</v>
      </c>
    </row>
    <row r="14" spans="1:17" ht="39.75" thickBot="1" thickTop="1">
      <c r="A14" s="26"/>
      <c r="B14" s="7" t="s">
        <v>32</v>
      </c>
      <c r="C14" s="5" t="s">
        <v>33</v>
      </c>
      <c r="D14" s="6">
        <v>0.75</v>
      </c>
      <c r="E14" s="6">
        <v>0.6</v>
      </c>
      <c r="F14" s="6">
        <v>0.75</v>
      </c>
      <c r="G14" s="6">
        <v>1.25</v>
      </c>
      <c r="H14" s="6">
        <v>0.76</v>
      </c>
      <c r="I14" s="6">
        <v>0.58</v>
      </c>
      <c r="J14" s="6">
        <v>1.06</v>
      </c>
      <c r="K14" s="6">
        <v>1.19</v>
      </c>
      <c r="L14" s="6">
        <v>0.76</v>
      </c>
      <c r="M14" s="6" t="s">
        <v>2</v>
      </c>
      <c r="N14" s="6">
        <v>0.69</v>
      </c>
      <c r="O14" s="6">
        <v>0.54</v>
      </c>
      <c r="P14" s="6">
        <v>0.92</v>
      </c>
      <c r="Q14" s="6">
        <v>1.17</v>
      </c>
    </row>
    <row r="15" spans="1:17" ht="27" thickBot="1" thickTop="1">
      <c r="A15" s="26"/>
      <c r="B15" s="7" t="s">
        <v>30</v>
      </c>
      <c r="C15" s="5" t="s">
        <v>34</v>
      </c>
      <c r="D15" s="6">
        <v>7.27</v>
      </c>
      <c r="E15" s="6">
        <v>3.01</v>
      </c>
      <c r="F15" s="6">
        <v>3.48</v>
      </c>
      <c r="G15" s="6">
        <v>7.9</v>
      </c>
      <c r="H15" s="6">
        <v>5.03</v>
      </c>
      <c r="I15" s="6">
        <v>1.67</v>
      </c>
      <c r="J15" s="6">
        <v>3.98</v>
      </c>
      <c r="K15" s="6">
        <v>38.29</v>
      </c>
      <c r="L15" s="6">
        <v>14.48</v>
      </c>
      <c r="M15" s="6" t="s">
        <v>2</v>
      </c>
      <c r="N15" s="6">
        <v>3.88</v>
      </c>
      <c r="O15" s="6">
        <v>3.79</v>
      </c>
      <c r="P15" s="6">
        <v>3.33</v>
      </c>
      <c r="Q15" s="6">
        <v>8.03</v>
      </c>
    </row>
    <row r="16" spans="1:17" ht="39.75" thickBot="1" thickTop="1">
      <c r="A16" s="26"/>
      <c r="B16" s="7" t="s">
        <v>35</v>
      </c>
      <c r="C16" s="5" t="s">
        <v>36</v>
      </c>
      <c r="D16" s="6">
        <v>119156.23</v>
      </c>
      <c r="E16" s="6">
        <v>78262.33</v>
      </c>
      <c r="F16" s="6">
        <v>61963.96</v>
      </c>
      <c r="G16" s="6">
        <v>84828.46</v>
      </c>
      <c r="H16" s="6">
        <v>82519.33</v>
      </c>
      <c r="I16" s="6">
        <v>62774.21</v>
      </c>
      <c r="J16" s="6">
        <v>52023.77</v>
      </c>
      <c r="K16" s="6">
        <v>640780.13</v>
      </c>
      <c r="L16" s="6">
        <v>227656.82</v>
      </c>
      <c r="M16" s="6" t="s">
        <v>2</v>
      </c>
      <c r="N16" s="6">
        <v>89230.87</v>
      </c>
      <c r="O16" s="6">
        <v>78583.75</v>
      </c>
      <c r="P16" s="6">
        <v>63407.1</v>
      </c>
      <c r="Q16" s="6">
        <v>106493.22</v>
      </c>
    </row>
    <row r="17" spans="1:17" ht="52.5" thickBot="1" thickTop="1">
      <c r="A17" s="27"/>
      <c r="B17" s="7" t="s">
        <v>37</v>
      </c>
      <c r="C17" s="5" t="s">
        <v>36</v>
      </c>
      <c r="D17" s="6">
        <v>109646.69</v>
      </c>
      <c r="E17" s="6">
        <v>62601.25</v>
      </c>
      <c r="F17" s="6">
        <v>44573.94</v>
      </c>
      <c r="G17" s="6">
        <v>59594.2</v>
      </c>
      <c r="H17" s="6">
        <v>65312.54</v>
      </c>
      <c r="I17" s="6">
        <v>47087.01</v>
      </c>
      <c r="J17" s="6">
        <v>38985.37</v>
      </c>
      <c r="K17" s="6">
        <v>535842.91</v>
      </c>
      <c r="L17" s="6">
        <v>212494.7</v>
      </c>
      <c r="M17" s="6" t="s">
        <v>2</v>
      </c>
      <c r="N17" s="6">
        <v>75806.15</v>
      </c>
      <c r="O17" s="6">
        <v>57957.12</v>
      </c>
      <c r="P17" s="6">
        <v>51572.14</v>
      </c>
      <c r="Q17" s="6">
        <v>86928.15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14.11</v>
      </c>
      <c r="E18" s="6">
        <v>20.39</v>
      </c>
      <c r="F18" s="6">
        <v>26.4</v>
      </c>
      <c r="G18" s="6">
        <v>44.33</v>
      </c>
      <c r="H18" s="6">
        <v>23.16</v>
      </c>
      <c r="I18" s="6">
        <v>36.93</v>
      </c>
      <c r="J18" s="6">
        <v>14.88</v>
      </c>
      <c r="K18" s="6">
        <v>3.96</v>
      </c>
      <c r="L18" s="6">
        <v>1.24</v>
      </c>
      <c r="M18" s="6" t="s">
        <v>2</v>
      </c>
      <c r="N18" s="6">
        <v>17.13</v>
      </c>
      <c r="O18" s="6">
        <v>14.09</v>
      </c>
      <c r="P18" s="6">
        <v>30.35</v>
      </c>
      <c r="Q18" s="6">
        <v>39.9</v>
      </c>
    </row>
    <row r="19" spans="1:17" ht="52.5" thickBot="1" thickTop="1">
      <c r="A19" s="26"/>
      <c r="B19" s="7" t="s">
        <v>40</v>
      </c>
      <c r="C19" s="5" t="s">
        <v>22</v>
      </c>
      <c r="D19" s="6">
        <v>2.86</v>
      </c>
      <c r="E19" s="6">
        <v>6.84</v>
      </c>
      <c r="F19" s="6">
        <v>12.09</v>
      </c>
      <c r="G19" s="6">
        <v>15.02</v>
      </c>
      <c r="H19" s="6">
        <v>8.06</v>
      </c>
      <c r="I19" s="6">
        <v>14.31</v>
      </c>
      <c r="J19" s="6">
        <v>7.65</v>
      </c>
      <c r="K19" s="6">
        <v>1.99</v>
      </c>
      <c r="L19" s="6">
        <v>0.59</v>
      </c>
      <c r="M19" s="6" t="s">
        <v>2</v>
      </c>
      <c r="N19" s="6">
        <v>6.48</v>
      </c>
      <c r="O19" s="6">
        <v>4.5</v>
      </c>
      <c r="P19" s="6">
        <v>13.44</v>
      </c>
      <c r="Q19" s="6">
        <v>11.54</v>
      </c>
    </row>
    <row r="20" spans="1:17" ht="39.75" thickBot="1" thickTop="1">
      <c r="A20" s="26"/>
      <c r="B20" s="7" t="s">
        <v>41</v>
      </c>
      <c r="C20" s="5" t="s">
        <v>22</v>
      </c>
      <c r="D20" s="6">
        <v>2.64</v>
      </c>
      <c r="E20" s="6">
        <v>3.51</v>
      </c>
      <c r="F20" s="6">
        <v>5.38</v>
      </c>
      <c r="G20" s="6">
        <v>6.48</v>
      </c>
      <c r="H20" s="6">
        <v>4.1</v>
      </c>
      <c r="I20" s="6">
        <v>7.41</v>
      </c>
      <c r="J20" s="6">
        <v>0.55</v>
      </c>
      <c r="K20" s="6">
        <v>0.93</v>
      </c>
      <c r="L20" s="6">
        <v>0.05</v>
      </c>
      <c r="M20" s="6" t="s">
        <v>2</v>
      </c>
      <c r="N20" s="6">
        <v>4.03</v>
      </c>
      <c r="O20" s="6">
        <v>2.97</v>
      </c>
      <c r="P20" s="6">
        <v>6.14</v>
      </c>
      <c r="Q20" s="6">
        <v>4.82</v>
      </c>
    </row>
    <row r="21" spans="1:17" ht="78" thickBot="1" thickTop="1">
      <c r="A21" s="26"/>
      <c r="B21" s="7" t="s">
        <v>42</v>
      </c>
      <c r="C21" s="5" t="s">
        <v>22</v>
      </c>
      <c r="D21" s="6">
        <v>2.5</v>
      </c>
      <c r="E21" s="6">
        <v>8.47</v>
      </c>
      <c r="F21" s="6">
        <v>4.26</v>
      </c>
      <c r="G21" s="6">
        <v>8.7</v>
      </c>
      <c r="H21" s="6">
        <v>5.84</v>
      </c>
      <c r="I21" s="6">
        <v>11.36</v>
      </c>
      <c r="J21" s="6">
        <v>0.15</v>
      </c>
      <c r="K21" s="6">
        <v>1.03</v>
      </c>
      <c r="L21" s="6">
        <v>0.56</v>
      </c>
      <c r="M21" s="6" t="s">
        <v>2</v>
      </c>
      <c r="N21" s="6">
        <v>4.22</v>
      </c>
      <c r="O21" s="6">
        <v>5.15</v>
      </c>
      <c r="P21" s="6">
        <v>6.93</v>
      </c>
      <c r="Q21" s="6">
        <v>6.46</v>
      </c>
    </row>
    <row r="22" spans="1:17" ht="52.5" thickBot="1" thickTop="1">
      <c r="A22" s="26"/>
      <c r="B22" s="7" t="s">
        <v>43</v>
      </c>
      <c r="C22" s="5" t="s">
        <v>22</v>
      </c>
      <c r="D22" s="6">
        <v>2.25</v>
      </c>
      <c r="E22" s="6">
        <v>2.22</v>
      </c>
      <c r="F22" s="6">
        <v>3.19</v>
      </c>
      <c r="G22" s="6">
        <v>5.39</v>
      </c>
      <c r="H22" s="6">
        <v>2.86</v>
      </c>
      <c r="I22" s="6">
        <v>5.25</v>
      </c>
      <c r="J22" s="6">
        <v>0.15</v>
      </c>
      <c r="K22" s="6">
        <v>1.03</v>
      </c>
      <c r="L22" s="6">
        <v>0.34</v>
      </c>
      <c r="M22" s="6" t="s">
        <v>2</v>
      </c>
      <c r="N22" s="6">
        <v>2.54</v>
      </c>
      <c r="O22" s="6">
        <v>1.49</v>
      </c>
      <c r="P22" s="6">
        <v>4.73</v>
      </c>
      <c r="Q22" s="6">
        <v>4.46</v>
      </c>
    </row>
    <row r="23" spans="1:17" ht="27" thickBot="1" thickTop="1">
      <c r="A23" s="26"/>
      <c r="B23" s="7" t="s">
        <v>44</v>
      </c>
      <c r="C23" s="5" t="s">
        <v>22</v>
      </c>
      <c r="D23" s="6">
        <v>0.08</v>
      </c>
      <c r="E23" s="6">
        <v>0.09</v>
      </c>
      <c r="F23" s="6">
        <v>0.34</v>
      </c>
      <c r="G23" s="6">
        <v>0.3</v>
      </c>
      <c r="H23" s="6">
        <v>0.17</v>
      </c>
      <c r="I23" s="6">
        <v>0.31</v>
      </c>
      <c r="J23" s="6">
        <v>0</v>
      </c>
      <c r="K23" s="6">
        <v>0</v>
      </c>
      <c r="L23" s="6">
        <v>0.01</v>
      </c>
      <c r="M23" s="6" t="s">
        <v>2</v>
      </c>
      <c r="N23" s="6">
        <v>0.2</v>
      </c>
      <c r="O23" s="6">
        <v>0.04</v>
      </c>
      <c r="P23" s="6">
        <v>0.19</v>
      </c>
      <c r="Q23" s="6">
        <v>0.53</v>
      </c>
    </row>
    <row r="24" spans="1:17" ht="27" thickBot="1" thickTop="1">
      <c r="A24" s="26"/>
      <c r="B24" s="7" t="s">
        <v>45</v>
      </c>
      <c r="C24" s="5" t="s">
        <v>22</v>
      </c>
      <c r="D24" s="6">
        <v>0.05</v>
      </c>
      <c r="E24" s="6">
        <v>0</v>
      </c>
      <c r="F24" s="6">
        <v>0.2</v>
      </c>
      <c r="G24" s="6">
        <v>0.49</v>
      </c>
      <c r="H24" s="6">
        <v>0.12</v>
      </c>
      <c r="I24" s="6">
        <v>0.28</v>
      </c>
      <c r="J24" s="6">
        <v>0</v>
      </c>
      <c r="K24" s="6">
        <v>0</v>
      </c>
      <c r="L24" s="6">
        <v>0</v>
      </c>
      <c r="M24" s="6" t="s">
        <v>2</v>
      </c>
      <c r="N24" s="6">
        <v>0.01</v>
      </c>
      <c r="O24" s="6">
        <v>0</v>
      </c>
      <c r="P24" s="6">
        <v>0.2</v>
      </c>
      <c r="Q24" s="6">
        <v>0.38</v>
      </c>
    </row>
    <row r="25" spans="1:17" ht="39.75" thickBot="1" thickTop="1">
      <c r="A25" s="26"/>
      <c r="B25" s="7" t="s">
        <v>46</v>
      </c>
      <c r="C25" s="5" t="s">
        <v>22</v>
      </c>
      <c r="D25" s="6">
        <v>0.06</v>
      </c>
      <c r="E25" s="6">
        <v>0</v>
      </c>
      <c r="F25" s="6">
        <v>0</v>
      </c>
      <c r="G25" s="6">
        <v>0.15</v>
      </c>
      <c r="H25" s="6">
        <v>0.04</v>
      </c>
      <c r="I25" s="6">
        <v>0.03</v>
      </c>
      <c r="J25" s="6">
        <v>0.15</v>
      </c>
      <c r="K25" s="6">
        <v>0</v>
      </c>
      <c r="L25" s="6">
        <v>0</v>
      </c>
      <c r="M25" s="6" t="s">
        <v>2</v>
      </c>
      <c r="N25" s="6">
        <v>0.07</v>
      </c>
      <c r="O25" s="6">
        <v>0</v>
      </c>
      <c r="P25" s="6">
        <v>0.01</v>
      </c>
      <c r="Q25" s="6">
        <v>0.17</v>
      </c>
    </row>
    <row r="26" spans="1:17" ht="27" thickBot="1" thickTop="1">
      <c r="A26" s="26"/>
      <c r="B26" s="7" t="s">
        <v>47</v>
      </c>
      <c r="C26" s="5" t="s">
        <v>22</v>
      </c>
      <c r="D26" s="6">
        <v>0.47</v>
      </c>
      <c r="E26" s="6">
        <v>0.94</v>
      </c>
      <c r="F26" s="6">
        <v>2.57</v>
      </c>
      <c r="G26" s="6">
        <v>2.23</v>
      </c>
      <c r="H26" s="6">
        <v>1.37</v>
      </c>
      <c r="I26" s="6">
        <v>2.15</v>
      </c>
      <c r="J26" s="6">
        <v>3.03</v>
      </c>
      <c r="K26" s="6">
        <v>0.01</v>
      </c>
      <c r="L26" s="6">
        <v>0.03</v>
      </c>
      <c r="M26" s="6" t="s">
        <v>2</v>
      </c>
      <c r="N26" s="6">
        <v>1.29</v>
      </c>
      <c r="O26" s="6">
        <v>0.89</v>
      </c>
      <c r="P26" s="6">
        <v>1.88</v>
      </c>
      <c r="Q26" s="6">
        <v>2.1</v>
      </c>
    </row>
    <row r="27" spans="1:17" ht="78" thickBot="1" thickTop="1">
      <c r="A27" s="26"/>
      <c r="B27" s="7" t="s">
        <v>48</v>
      </c>
      <c r="C27" s="5" t="s">
        <v>22</v>
      </c>
      <c r="D27" s="6">
        <v>0.62</v>
      </c>
      <c r="E27" s="6">
        <v>0.25</v>
      </c>
      <c r="F27" s="6">
        <v>0.28</v>
      </c>
      <c r="G27" s="6">
        <v>0.19</v>
      </c>
      <c r="H27" s="6">
        <v>0.35</v>
      </c>
      <c r="I27" s="6">
        <v>0.19</v>
      </c>
      <c r="J27" s="6">
        <v>3.32</v>
      </c>
      <c r="K27" s="6">
        <v>0</v>
      </c>
      <c r="L27" s="6">
        <v>0</v>
      </c>
      <c r="M27" s="6" t="s">
        <v>2</v>
      </c>
      <c r="N27" s="6">
        <v>0.36</v>
      </c>
      <c r="O27" s="6">
        <v>0.19</v>
      </c>
      <c r="P27" s="6">
        <v>0.89</v>
      </c>
      <c r="Q27" s="6">
        <v>0.13</v>
      </c>
    </row>
    <row r="28" spans="1:17" ht="27" thickBot="1" thickTop="1">
      <c r="A28" s="26"/>
      <c r="B28" s="7" t="s">
        <v>49</v>
      </c>
      <c r="C28" s="5" t="s">
        <v>22</v>
      </c>
      <c r="D28" s="6">
        <v>1.48</v>
      </c>
      <c r="E28" s="6">
        <v>0.1</v>
      </c>
      <c r="F28" s="6">
        <v>0.64</v>
      </c>
      <c r="G28" s="6">
        <v>0.08</v>
      </c>
      <c r="H28" s="6">
        <v>0.61</v>
      </c>
      <c r="I28" s="6">
        <v>0.12</v>
      </c>
      <c r="J28" s="6">
        <v>0</v>
      </c>
      <c r="K28" s="6">
        <v>0</v>
      </c>
      <c r="L28" s="6">
        <v>0.33</v>
      </c>
      <c r="M28" s="6" t="s">
        <v>2</v>
      </c>
      <c r="N28" s="6">
        <v>0.52</v>
      </c>
      <c r="O28" s="6">
        <v>0.2</v>
      </c>
      <c r="P28" s="6">
        <v>0.75</v>
      </c>
      <c r="Q28" s="6">
        <v>1.57</v>
      </c>
    </row>
    <row r="29" spans="1:17" ht="27" thickBot="1" thickTop="1">
      <c r="A29" s="26"/>
      <c r="B29" s="7" t="s">
        <v>50</v>
      </c>
      <c r="C29" s="5" t="s">
        <v>51</v>
      </c>
      <c r="D29" s="6">
        <v>14.22</v>
      </c>
      <c r="E29" s="6">
        <v>17.42</v>
      </c>
      <c r="F29" s="6">
        <v>14.83</v>
      </c>
      <c r="G29" s="6">
        <v>29.25</v>
      </c>
      <c r="H29" s="6">
        <v>18.77</v>
      </c>
      <c r="I29" s="6">
        <v>5.58</v>
      </c>
      <c r="J29" s="6">
        <v>88.52</v>
      </c>
      <c r="K29" s="6">
        <v>388.35</v>
      </c>
      <c r="L29" s="6">
        <v>0.56</v>
      </c>
      <c r="M29" s="6" t="s">
        <v>2</v>
      </c>
      <c r="N29" s="6">
        <v>28.82</v>
      </c>
      <c r="O29" s="6">
        <v>15.6</v>
      </c>
      <c r="P29" s="6">
        <v>27.04</v>
      </c>
      <c r="Q29" s="6">
        <v>13.11</v>
      </c>
    </row>
    <row r="30" spans="1:17" ht="39.75" thickBot="1" thickTop="1">
      <c r="A30" s="26"/>
      <c r="B30" s="7" t="s">
        <v>52</v>
      </c>
      <c r="C30" s="5" t="s">
        <v>51</v>
      </c>
      <c r="D30" s="6">
        <v>3.06</v>
      </c>
      <c r="E30" s="6">
        <v>9.3</v>
      </c>
      <c r="F30" s="6">
        <v>2.39</v>
      </c>
      <c r="G30" s="6">
        <v>4.32</v>
      </c>
      <c r="H30" s="6">
        <v>5.05</v>
      </c>
      <c r="I30" s="6">
        <v>3.04</v>
      </c>
      <c r="J30" s="6">
        <v>15.36</v>
      </c>
      <c r="K30" s="6">
        <v>0</v>
      </c>
      <c r="L30" s="6">
        <v>0</v>
      </c>
      <c r="M30" s="6" t="s">
        <v>2</v>
      </c>
      <c r="N30" s="6">
        <v>10.73</v>
      </c>
      <c r="O30" s="6">
        <v>4.74</v>
      </c>
      <c r="P30" s="6">
        <v>3.87</v>
      </c>
      <c r="Q30" s="6">
        <v>6.59</v>
      </c>
    </row>
    <row r="31" spans="1:17" ht="52.5" thickBot="1" thickTop="1">
      <c r="A31" s="26"/>
      <c r="B31" s="7" t="s">
        <v>53</v>
      </c>
      <c r="C31" s="5" t="s">
        <v>51</v>
      </c>
      <c r="D31" s="6">
        <v>2.07</v>
      </c>
      <c r="E31" s="6">
        <v>1.42</v>
      </c>
      <c r="F31" s="6">
        <v>1.26</v>
      </c>
      <c r="G31" s="6">
        <v>1.91</v>
      </c>
      <c r="H31" s="6">
        <v>1.6</v>
      </c>
      <c r="I31" s="6">
        <v>0.19</v>
      </c>
      <c r="J31" s="6">
        <v>12.01</v>
      </c>
      <c r="K31" s="6">
        <v>0</v>
      </c>
      <c r="L31" s="6">
        <v>0</v>
      </c>
      <c r="M31" s="6" t="s">
        <v>2</v>
      </c>
      <c r="N31" s="6">
        <v>2.29</v>
      </c>
      <c r="O31" s="6">
        <v>2.13</v>
      </c>
      <c r="P31" s="6">
        <v>1.4</v>
      </c>
      <c r="Q31" s="6">
        <v>1.31</v>
      </c>
    </row>
    <row r="32" spans="1:17" ht="65.25" thickBot="1" thickTop="1">
      <c r="A32" s="26"/>
      <c r="B32" s="7" t="s">
        <v>54</v>
      </c>
      <c r="C32" s="5" t="s">
        <v>51</v>
      </c>
      <c r="D32" s="6">
        <v>0.99</v>
      </c>
      <c r="E32" s="6">
        <v>7.89</v>
      </c>
      <c r="F32" s="6">
        <v>1.14</v>
      </c>
      <c r="G32" s="6">
        <v>2.38</v>
      </c>
      <c r="H32" s="6">
        <v>3.44</v>
      </c>
      <c r="I32" s="6">
        <v>2.85</v>
      </c>
      <c r="J32" s="6">
        <v>3.3</v>
      </c>
      <c r="K32" s="6">
        <v>0</v>
      </c>
      <c r="L32" s="6">
        <v>0</v>
      </c>
      <c r="M32" s="6" t="s">
        <v>2</v>
      </c>
      <c r="N32" s="6">
        <v>8.43</v>
      </c>
      <c r="O32" s="6">
        <v>2.62</v>
      </c>
      <c r="P32" s="6">
        <v>2.47</v>
      </c>
      <c r="Q32" s="6">
        <v>5.26</v>
      </c>
    </row>
    <row r="33" spans="1:17" ht="27" thickBot="1" thickTop="1">
      <c r="A33" s="26"/>
      <c r="B33" s="7" t="s">
        <v>55</v>
      </c>
      <c r="C33" s="5" t="s">
        <v>51</v>
      </c>
      <c r="D33" s="6">
        <v>4.8</v>
      </c>
      <c r="E33" s="6">
        <v>2.2</v>
      </c>
      <c r="F33" s="6">
        <v>0.07</v>
      </c>
      <c r="G33" s="6">
        <v>4.1</v>
      </c>
      <c r="H33" s="6">
        <v>2.49</v>
      </c>
      <c r="I33" s="6">
        <v>0.74</v>
      </c>
      <c r="J33" s="6">
        <v>0.35</v>
      </c>
      <c r="K33" s="6">
        <v>53.38</v>
      </c>
      <c r="L33" s="6">
        <v>0</v>
      </c>
      <c r="M33" s="6" t="s">
        <v>2</v>
      </c>
      <c r="N33" s="6">
        <v>9.92</v>
      </c>
      <c r="O33" s="6">
        <v>3.26</v>
      </c>
      <c r="P33" s="6">
        <v>2.15</v>
      </c>
      <c r="Q33" s="6">
        <v>2.11</v>
      </c>
    </row>
    <row r="34" spans="1:17" ht="52.5" thickBot="1" thickTop="1">
      <c r="A34" s="26"/>
      <c r="B34" s="7" t="s">
        <v>56</v>
      </c>
      <c r="C34" s="5" t="s">
        <v>51</v>
      </c>
      <c r="D34" s="6">
        <v>0.64</v>
      </c>
      <c r="E34" s="6">
        <v>1.28</v>
      </c>
      <c r="F34" s="6">
        <v>0.04</v>
      </c>
      <c r="G34" s="6">
        <v>2.4</v>
      </c>
      <c r="H34" s="6">
        <v>1.06</v>
      </c>
      <c r="I34" s="6">
        <v>0.33</v>
      </c>
      <c r="J34" s="6">
        <v>0.17</v>
      </c>
      <c r="K34" s="6">
        <v>32.31</v>
      </c>
      <c r="L34" s="6">
        <v>0</v>
      </c>
      <c r="M34" s="6" t="s">
        <v>2</v>
      </c>
      <c r="N34" s="6">
        <v>3.79</v>
      </c>
      <c r="O34" s="6">
        <v>0.68</v>
      </c>
      <c r="P34" s="6">
        <v>1.21</v>
      </c>
      <c r="Q34" s="6">
        <v>1.27</v>
      </c>
    </row>
    <row r="35" spans="1:17" ht="52.5" thickBot="1" thickTop="1">
      <c r="A35" s="26"/>
      <c r="B35" s="7" t="s">
        <v>57</v>
      </c>
      <c r="C35" s="5" t="s">
        <v>51</v>
      </c>
      <c r="D35" s="6">
        <v>3.13</v>
      </c>
      <c r="E35" s="6">
        <v>0.33</v>
      </c>
      <c r="F35" s="6">
        <v>0.02</v>
      </c>
      <c r="G35" s="6">
        <v>0.82</v>
      </c>
      <c r="H35" s="6">
        <v>0.86</v>
      </c>
      <c r="I35" s="6">
        <v>0.2</v>
      </c>
      <c r="J35" s="6">
        <v>0.09</v>
      </c>
      <c r="K35" s="6">
        <v>6.6</v>
      </c>
      <c r="L35" s="6">
        <v>0</v>
      </c>
      <c r="M35" s="6" t="s">
        <v>2</v>
      </c>
      <c r="N35" s="6">
        <v>4.1</v>
      </c>
      <c r="O35" s="6">
        <v>1.84</v>
      </c>
      <c r="P35" s="6">
        <v>0.4</v>
      </c>
      <c r="Q35" s="6">
        <v>0.41</v>
      </c>
    </row>
    <row r="36" spans="1:17" ht="27" thickBot="1" thickTop="1">
      <c r="A36" s="26"/>
      <c r="B36" s="7" t="s">
        <v>58</v>
      </c>
      <c r="C36" s="5" t="s">
        <v>51</v>
      </c>
      <c r="D36" s="6">
        <v>4.07</v>
      </c>
      <c r="E36" s="6">
        <v>2.36</v>
      </c>
      <c r="F36" s="6">
        <v>8.94</v>
      </c>
      <c r="G36" s="6">
        <v>17.31</v>
      </c>
      <c r="H36" s="6">
        <v>7.95</v>
      </c>
      <c r="I36" s="6">
        <v>1.22</v>
      </c>
      <c r="J36" s="6">
        <v>71.74</v>
      </c>
      <c r="K36" s="6">
        <v>0</v>
      </c>
      <c r="L36" s="6">
        <v>0.55</v>
      </c>
      <c r="M36" s="6" t="s">
        <v>2</v>
      </c>
      <c r="N36" s="6">
        <v>3.86</v>
      </c>
      <c r="O36" s="6">
        <v>2.3</v>
      </c>
      <c r="P36" s="6">
        <v>18.75</v>
      </c>
      <c r="Q36" s="6">
        <v>2.03</v>
      </c>
    </row>
    <row r="37" spans="1:17" ht="27" thickBot="1" thickTop="1">
      <c r="A37" s="27"/>
      <c r="B37" s="7" t="s">
        <v>59</v>
      </c>
      <c r="C37" s="5" t="s">
        <v>51</v>
      </c>
      <c r="D37" s="6">
        <v>1.99</v>
      </c>
      <c r="E37" s="6">
        <v>2.65</v>
      </c>
      <c r="F37" s="6">
        <v>3.33</v>
      </c>
      <c r="G37" s="6">
        <v>1.03</v>
      </c>
      <c r="H37" s="6">
        <v>2.36</v>
      </c>
      <c r="I37" s="6">
        <v>0.19</v>
      </c>
      <c r="J37" s="6">
        <v>0</v>
      </c>
      <c r="K37" s="6">
        <v>260.02</v>
      </c>
      <c r="L37" s="6">
        <v>0.01</v>
      </c>
      <c r="M37" s="6" t="s">
        <v>2</v>
      </c>
      <c r="N37" s="6">
        <v>3.62</v>
      </c>
      <c r="O37" s="6">
        <v>4.35</v>
      </c>
      <c r="P37" s="6">
        <v>2.12</v>
      </c>
      <c r="Q37" s="6">
        <v>0.68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4.48</v>
      </c>
      <c r="E38" s="6">
        <v>4.05</v>
      </c>
      <c r="F38" s="6">
        <v>4.85</v>
      </c>
      <c r="G38" s="6">
        <v>4.95</v>
      </c>
      <c r="H38" s="6">
        <v>4.58</v>
      </c>
      <c r="I38" s="6">
        <v>4.61</v>
      </c>
      <c r="J38" s="6">
        <v>5.42</v>
      </c>
      <c r="K38" s="6">
        <v>0</v>
      </c>
      <c r="L38" s="6">
        <v>3.84</v>
      </c>
      <c r="M38" s="6" t="s">
        <v>2</v>
      </c>
      <c r="N38" s="6">
        <v>4.23</v>
      </c>
      <c r="O38" s="6">
        <v>4.31</v>
      </c>
      <c r="P38" s="6">
        <v>4.79</v>
      </c>
      <c r="Q38" s="6">
        <v>4.56</v>
      </c>
    </row>
    <row r="39" spans="1:17" ht="14.25" thickBot="1" thickTop="1">
      <c r="A39" s="26"/>
      <c r="B39" s="7" t="s">
        <v>63</v>
      </c>
      <c r="C39" s="5" t="s">
        <v>62</v>
      </c>
      <c r="D39" s="6">
        <v>2.11</v>
      </c>
      <c r="E39" s="6">
        <v>3.7</v>
      </c>
      <c r="F39" s="6">
        <v>3.35</v>
      </c>
      <c r="G39" s="6">
        <v>2.01</v>
      </c>
      <c r="H39" s="6">
        <v>3.11</v>
      </c>
      <c r="I39" s="6">
        <v>3.13</v>
      </c>
      <c r="J39" s="6">
        <v>1.74</v>
      </c>
      <c r="K39" s="6">
        <v>0</v>
      </c>
      <c r="L39" s="6">
        <v>2.68</v>
      </c>
      <c r="M39" s="6" t="s">
        <v>2</v>
      </c>
      <c r="N39" s="6">
        <v>3.47</v>
      </c>
      <c r="O39" s="6">
        <v>4.45</v>
      </c>
      <c r="P39" s="6">
        <v>2.22</v>
      </c>
      <c r="Q39" s="6">
        <v>3.34</v>
      </c>
    </row>
    <row r="40" spans="1:17" ht="14.25" thickBot="1" thickTop="1">
      <c r="A40" s="26"/>
      <c r="B40" s="7" t="s">
        <v>64</v>
      </c>
      <c r="C40" s="5" t="s">
        <v>62</v>
      </c>
      <c r="D40" s="6">
        <v>3.83</v>
      </c>
      <c r="E40" s="6">
        <v>3.57</v>
      </c>
      <c r="F40" s="6">
        <v>4.79</v>
      </c>
      <c r="G40" s="6">
        <v>4.19</v>
      </c>
      <c r="H40" s="6">
        <v>4.19</v>
      </c>
      <c r="I40" s="6">
        <v>4.18</v>
      </c>
      <c r="J40" s="6">
        <v>4.54</v>
      </c>
      <c r="K40" s="6">
        <v>4</v>
      </c>
      <c r="L40" s="6">
        <v>0</v>
      </c>
      <c r="M40" s="6" t="s">
        <v>2</v>
      </c>
      <c r="N40" s="6">
        <v>4.22</v>
      </c>
      <c r="O40" s="6">
        <v>4.55</v>
      </c>
      <c r="P40" s="6">
        <v>4.3</v>
      </c>
      <c r="Q40" s="6">
        <v>3.97</v>
      </c>
    </row>
    <row r="41" spans="1:17" ht="27" thickBot="1" thickTop="1">
      <c r="A41" s="26"/>
      <c r="B41" s="7" t="s">
        <v>65</v>
      </c>
      <c r="C41" s="5" t="s">
        <v>62</v>
      </c>
      <c r="D41" s="6">
        <v>5.49</v>
      </c>
      <c r="E41" s="6">
        <v>7.11</v>
      </c>
      <c r="F41" s="6">
        <v>8.15</v>
      </c>
      <c r="G41" s="6">
        <v>8.18</v>
      </c>
      <c r="H41" s="6">
        <v>7.37</v>
      </c>
      <c r="I41" s="6">
        <v>7.72</v>
      </c>
      <c r="J41" s="6">
        <v>7.24</v>
      </c>
      <c r="K41" s="6">
        <v>9.64</v>
      </c>
      <c r="L41" s="6">
        <v>4.51</v>
      </c>
      <c r="M41" s="6" t="s">
        <v>2</v>
      </c>
      <c r="N41" s="6">
        <v>5.99</v>
      </c>
      <c r="O41" s="6">
        <v>7.01</v>
      </c>
      <c r="P41" s="6">
        <v>7.15</v>
      </c>
      <c r="Q41" s="6">
        <v>8.32</v>
      </c>
    </row>
    <row r="42" spans="1:17" ht="27" thickBot="1" thickTop="1">
      <c r="A42" s="26"/>
      <c r="B42" s="7" t="s">
        <v>66</v>
      </c>
      <c r="C42" s="5" t="s">
        <v>62</v>
      </c>
      <c r="D42" s="6">
        <v>1.82</v>
      </c>
      <c r="E42" s="6">
        <v>1.94</v>
      </c>
      <c r="F42" s="6">
        <v>2.07</v>
      </c>
      <c r="G42" s="6">
        <v>2.36</v>
      </c>
      <c r="H42" s="6">
        <v>2.05</v>
      </c>
      <c r="I42" s="6">
        <v>2.05</v>
      </c>
      <c r="J42" s="6">
        <v>1.76</v>
      </c>
      <c r="K42" s="6">
        <v>2.38</v>
      </c>
      <c r="L42" s="6">
        <v>2.5</v>
      </c>
      <c r="M42" s="6" t="s">
        <v>2</v>
      </c>
      <c r="N42" s="6">
        <v>2</v>
      </c>
      <c r="O42" s="6">
        <v>2.07</v>
      </c>
      <c r="P42" s="6">
        <v>1.92</v>
      </c>
      <c r="Q42" s="6">
        <v>2.2</v>
      </c>
    </row>
    <row r="43" spans="1:17" ht="14.25" thickBot="1" thickTop="1">
      <c r="A43" s="26"/>
      <c r="B43" s="7" t="s">
        <v>67</v>
      </c>
      <c r="C43" s="5" t="s">
        <v>62</v>
      </c>
      <c r="D43" s="6">
        <v>7.45</v>
      </c>
      <c r="E43" s="6">
        <v>24.1</v>
      </c>
      <c r="F43" s="6">
        <v>24.26</v>
      </c>
      <c r="G43" s="6">
        <v>22</v>
      </c>
      <c r="H43" s="6">
        <v>21.6</v>
      </c>
      <c r="I43" s="6">
        <v>21.71</v>
      </c>
      <c r="J43" s="6">
        <v>0</v>
      </c>
      <c r="K43" s="6">
        <v>0</v>
      </c>
      <c r="L43" s="6">
        <v>30.39</v>
      </c>
      <c r="M43" s="6" t="s">
        <v>2</v>
      </c>
      <c r="N43" s="6">
        <v>21.15</v>
      </c>
      <c r="O43" s="6">
        <v>7.45</v>
      </c>
      <c r="P43" s="6">
        <v>20.03</v>
      </c>
      <c r="Q43" s="6">
        <v>25.23</v>
      </c>
    </row>
    <row r="44" spans="1:17" ht="27" thickBot="1" thickTop="1">
      <c r="A44" s="26"/>
      <c r="B44" s="7" t="s">
        <v>68</v>
      </c>
      <c r="C44" s="5" t="s">
        <v>62</v>
      </c>
      <c r="D44" s="6">
        <v>58.5</v>
      </c>
      <c r="E44" s="6">
        <v>0</v>
      </c>
      <c r="F44" s="6">
        <v>53.02</v>
      </c>
      <c r="G44" s="6">
        <v>57.35</v>
      </c>
      <c r="H44" s="6">
        <v>55.8</v>
      </c>
      <c r="I44" s="6">
        <v>56.29</v>
      </c>
      <c r="J44" s="6">
        <v>0</v>
      </c>
      <c r="K44" s="6">
        <v>0</v>
      </c>
      <c r="L44" s="6">
        <v>0</v>
      </c>
      <c r="M44" s="6" t="s">
        <v>2</v>
      </c>
      <c r="N44" s="6">
        <v>35</v>
      </c>
      <c r="O44" s="6">
        <v>0</v>
      </c>
      <c r="P44" s="6">
        <v>53.02</v>
      </c>
      <c r="Q44" s="6">
        <v>57.56</v>
      </c>
    </row>
    <row r="45" spans="1:17" ht="14.25" thickBot="1" thickTop="1">
      <c r="A45" s="26"/>
      <c r="B45" s="7" t="s">
        <v>69</v>
      </c>
      <c r="C45" s="5" t="s">
        <v>70</v>
      </c>
      <c r="D45" s="6">
        <v>3613.29</v>
      </c>
      <c r="E45" s="6">
        <v>4375.6</v>
      </c>
      <c r="F45" s="6">
        <v>5463.57</v>
      </c>
      <c r="G45" s="6">
        <v>5670.95</v>
      </c>
      <c r="H45" s="6">
        <v>4791.64</v>
      </c>
      <c r="I45" s="6">
        <v>6757</v>
      </c>
      <c r="J45" s="6">
        <v>4846.35</v>
      </c>
      <c r="K45" s="6">
        <v>0</v>
      </c>
      <c r="L45" s="6">
        <v>0</v>
      </c>
      <c r="M45" s="6" t="s">
        <v>2</v>
      </c>
      <c r="N45" s="6">
        <v>4054.7</v>
      </c>
      <c r="O45" s="6">
        <v>5120.53</v>
      </c>
      <c r="P45" s="6">
        <v>3550.56</v>
      </c>
      <c r="Q45" s="6">
        <v>5670.95</v>
      </c>
    </row>
    <row r="46" spans="1:17" ht="27" thickBot="1" thickTop="1">
      <c r="A46" s="26"/>
      <c r="B46" s="7" t="s">
        <v>71</v>
      </c>
      <c r="C46" s="5" t="s">
        <v>72</v>
      </c>
      <c r="D46" s="6">
        <v>10.74</v>
      </c>
      <c r="E46" s="6">
        <v>18.57</v>
      </c>
      <c r="F46" s="6">
        <v>8.06</v>
      </c>
      <c r="G46" s="6">
        <v>13.54</v>
      </c>
      <c r="H46" s="6">
        <v>13.83</v>
      </c>
      <c r="I46" s="6">
        <v>11.16</v>
      </c>
      <c r="J46" s="6">
        <v>13.26</v>
      </c>
      <c r="K46" s="6">
        <v>21.4</v>
      </c>
      <c r="L46" s="6">
        <v>0</v>
      </c>
      <c r="M46" s="6" t="s">
        <v>2</v>
      </c>
      <c r="N46" s="6">
        <v>13.85</v>
      </c>
      <c r="O46" s="6">
        <v>11.78</v>
      </c>
      <c r="P46" s="6">
        <v>16.46</v>
      </c>
      <c r="Q46" s="6">
        <v>13.36</v>
      </c>
    </row>
    <row r="47" spans="1:17" ht="14.25" thickBot="1" thickTop="1">
      <c r="A47" s="26"/>
      <c r="B47" s="7" t="s">
        <v>73</v>
      </c>
      <c r="C47" s="5" t="s">
        <v>74</v>
      </c>
      <c r="D47" s="6">
        <v>271.44</v>
      </c>
      <c r="E47" s="6">
        <v>269.23</v>
      </c>
      <c r="F47" s="6">
        <v>294</v>
      </c>
      <c r="G47" s="6">
        <v>0</v>
      </c>
      <c r="H47" s="6">
        <v>275.89</v>
      </c>
      <c r="I47" s="6">
        <v>252</v>
      </c>
      <c r="J47" s="6">
        <v>0</v>
      </c>
      <c r="K47" s="6">
        <v>270.82</v>
      </c>
      <c r="L47" s="6">
        <v>0</v>
      </c>
      <c r="M47" s="6" t="s">
        <v>2</v>
      </c>
      <c r="N47" s="6">
        <v>287</v>
      </c>
      <c r="O47" s="6">
        <v>276</v>
      </c>
      <c r="P47" s="6">
        <v>276.39</v>
      </c>
      <c r="Q47" s="6">
        <v>273</v>
      </c>
    </row>
    <row r="48" spans="1:17" ht="14.25" thickBot="1" thickTop="1">
      <c r="A48" s="26"/>
      <c r="B48" s="7" t="s">
        <v>75</v>
      </c>
      <c r="C48" s="5" t="s">
        <v>76</v>
      </c>
      <c r="D48" s="6">
        <v>19.86</v>
      </c>
      <c r="E48" s="6">
        <v>19.55</v>
      </c>
      <c r="F48" s="6">
        <v>20.05</v>
      </c>
      <c r="G48" s="6">
        <v>20.54</v>
      </c>
      <c r="H48" s="6">
        <v>19.87</v>
      </c>
      <c r="I48" s="6">
        <v>19.98</v>
      </c>
      <c r="J48" s="6">
        <v>18</v>
      </c>
      <c r="K48" s="6">
        <v>0</v>
      </c>
      <c r="L48" s="6">
        <v>20.83</v>
      </c>
      <c r="M48" s="6" t="s">
        <v>2</v>
      </c>
      <c r="N48" s="6">
        <v>19.13</v>
      </c>
      <c r="O48" s="6">
        <v>19.74</v>
      </c>
      <c r="P48" s="6">
        <v>19.51</v>
      </c>
      <c r="Q48" s="6">
        <v>20.89</v>
      </c>
    </row>
    <row r="49" spans="1:17" ht="14.25" thickBot="1" thickTop="1">
      <c r="A49" s="26"/>
      <c r="B49" s="7" t="s">
        <v>63</v>
      </c>
      <c r="C49" s="5" t="s">
        <v>76</v>
      </c>
      <c r="D49" s="6">
        <v>18.84</v>
      </c>
      <c r="E49" s="6">
        <v>16.06</v>
      </c>
      <c r="F49" s="6">
        <v>16.21</v>
      </c>
      <c r="G49" s="6">
        <v>18.99</v>
      </c>
      <c r="H49" s="6">
        <v>16.69</v>
      </c>
      <c r="I49" s="6">
        <v>15.81</v>
      </c>
      <c r="J49" s="6">
        <v>18</v>
      </c>
      <c r="K49" s="6">
        <v>0</v>
      </c>
      <c r="L49" s="6">
        <v>16.15</v>
      </c>
      <c r="M49" s="6" t="s">
        <v>2</v>
      </c>
      <c r="N49" s="6">
        <v>17.28</v>
      </c>
      <c r="O49" s="6">
        <v>16</v>
      </c>
      <c r="P49" s="6">
        <v>16.89</v>
      </c>
      <c r="Q49" s="6">
        <v>17.01</v>
      </c>
    </row>
    <row r="50" spans="1:17" ht="14.25" thickBot="1" thickTop="1">
      <c r="A50" s="26"/>
      <c r="B50" s="7" t="s">
        <v>64</v>
      </c>
      <c r="C50" s="5" t="s">
        <v>76</v>
      </c>
      <c r="D50" s="6">
        <v>16</v>
      </c>
      <c r="E50" s="6">
        <v>19.71</v>
      </c>
      <c r="F50" s="6">
        <v>21.32</v>
      </c>
      <c r="G50" s="6">
        <v>21.79</v>
      </c>
      <c r="H50" s="6">
        <v>20.96</v>
      </c>
      <c r="I50" s="6">
        <v>20.99</v>
      </c>
      <c r="J50" s="6">
        <v>18</v>
      </c>
      <c r="K50" s="6">
        <v>0</v>
      </c>
      <c r="L50" s="6">
        <v>0</v>
      </c>
      <c r="M50" s="6" t="s">
        <v>2</v>
      </c>
      <c r="N50" s="6">
        <v>20</v>
      </c>
      <c r="O50" s="6">
        <v>20.5</v>
      </c>
      <c r="P50" s="6">
        <v>17.69</v>
      </c>
      <c r="Q50" s="6">
        <v>21.54</v>
      </c>
    </row>
    <row r="51" spans="1:17" ht="27" thickBot="1" thickTop="1">
      <c r="A51" s="26"/>
      <c r="B51" s="7" t="s">
        <v>65</v>
      </c>
      <c r="C51" s="5" t="s">
        <v>76</v>
      </c>
      <c r="D51" s="6">
        <v>20.58</v>
      </c>
      <c r="E51" s="6">
        <v>24.15</v>
      </c>
      <c r="F51" s="6">
        <v>20.53</v>
      </c>
      <c r="G51" s="6">
        <v>21.56</v>
      </c>
      <c r="H51" s="6">
        <v>21.73</v>
      </c>
      <c r="I51" s="6">
        <v>21.94</v>
      </c>
      <c r="J51" s="6">
        <v>18</v>
      </c>
      <c r="K51" s="6">
        <v>0</v>
      </c>
      <c r="L51" s="6">
        <v>21.95</v>
      </c>
      <c r="M51" s="6" t="s">
        <v>2</v>
      </c>
      <c r="N51" s="6">
        <v>20.74</v>
      </c>
      <c r="O51" s="6">
        <v>21.79</v>
      </c>
      <c r="P51" s="6">
        <v>21.64</v>
      </c>
      <c r="Q51" s="6">
        <v>21.73</v>
      </c>
    </row>
    <row r="52" spans="1:17" ht="27" thickBot="1" thickTop="1">
      <c r="A52" s="26"/>
      <c r="B52" s="7" t="s">
        <v>66</v>
      </c>
      <c r="C52" s="5" t="s">
        <v>76</v>
      </c>
      <c r="D52" s="6">
        <v>49.14</v>
      </c>
      <c r="E52" s="6">
        <v>47.17</v>
      </c>
      <c r="F52" s="6">
        <v>49.51</v>
      </c>
      <c r="G52" s="6">
        <v>50.36</v>
      </c>
      <c r="H52" s="6">
        <v>48.97</v>
      </c>
      <c r="I52" s="6">
        <v>48.98</v>
      </c>
      <c r="J52" s="6">
        <v>45.07</v>
      </c>
      <c r="K52" s="6">
        <v>49</v>
      </c>
      <c r="L52" s="6">
        <v>45</v>
      </c>
      <c r="M52" s="6" t="s">
        <v>2</v>
      </c>
      <c r="N52" s="6">
        <v>49.36</v>
      </c>
      <c r="O52" s="6">
        <v>47.78</v>
      </c>
      <c r="P52" s="6">
        <v>49.57</v>
      </c>
      <c r="Q52" s="6">
        <v>49.04</v>
      </c>
    </row>
    <row r="53" spans="1:17" ht="14.25" thickBot="1" thickTop="1">
      <c r="A53" s="26"/>
      <c r="B53" s="7" t="s">
        <v>67</v>
      </c>
      <c r="C53" s="5" t="s">
        <v>76</v>
      </c>
      <c r="D53" s="6">
        <v>30</v>
      </c>
      <c r="E53" s="6">
        <v>43.25</v>
      </c>
      <c r="F53" s="6">
        <v>28.68</v>
      </c>
      <c r="G53" s="6">
        <v>34.98</v>
      </c>
      <c r="H53" s="6">
        <v>34.29</v>
      </c>
      <c r="I53" s="6">
        <v>31.63</v>
      </c>
      <c r="J53" s="6">
        <v>0</v>
      </c>
      <c r="K53" s="6">
        <v>0</v>
      </c>
      <c r="L53" s="6">
        <v>30</v>
      </c>
      <c r="M53" s="6" t="s">
        <v>2</v>
      </c>
      <c r="N53" s="6">
        <v>37.17</v>
      </c>
      <c r="O53" s="6">
        <v>44.73</v>
      </c>
      <c r="P53" s="6">
        <v>28.01</v>
      </c>
      <c r="Q53" s="6">
        <v>34.89</v>
      </c>
    </row>
    <row r="54" spans="1:17" ht="27" thickBot="1" thickTop="1">
      <c r="A54" s="26"/>
      <c r="B54" s="7" t="s">
        <v>68</v>
      </c>
      <c r="C54" s="5" t="s">
        <v>76</v>
      </c>
      <c r="D54" s="6">
        <v>9.9</v>
      </c>
      <c r="E54" s="6">
        <v>0</v>
      </c>
      <c r="F54" s="6">
        <v>10.82</v>
      </c>
      <c r="G54" s="6">
        <v>8.03</v>
      </c>
      <c r="H54" s="6">
        <v>9.25</v>
      </c>
      <c r="I54" s="6">
        <v>9.25</v>
      </c>
      <c r="J54" s="6">
        <v>0</v>
      </c>
      <c r="K54" s="6">
        <v>0</v>
      </c>
      <c r="L54" s="6">
        <v>0</v>
      </c>
      <c r="M54" s="6" t="s">
        <v>2</v>
      </c>
      <c r="N54" s="6">
        <v>9</v>
      </c>
      <c r="O54" s="6">
        <v>0</v>
      </c>
      <c r="P54" s="6">
        <v>10.82</v>
      </c>
      <c r="Q54" s="6">
        <v>8.27</v>
      </c>
    </row>
    <row r="55" spans="1:17" ht="14.25" thickBot="1" thickTop="1">
      <c r="A55" s="26"/>
      <c r="B55" s="7" t="s">
        <v>77</v>
      </c>
      <c r="C55" s="5" t="s">
        <v>78</v>
      </c>
      <c r="D55" s="6">
        <v>85.65</v>
      </c>
      <c r="E55" s="6">
        <v>94.16</v>
      </c>
      <c r="F55" s="6">
        <v>89.59</v>
      </c>
      <c r="G55" s="6">
        <v>109.68</v>
      </c>
      <c r="H55" s="6">
        <v>95.32</v>
      </c>
      <c r="I55" s="6">
        <v>60</v>
      </c>
      <c r="J55" s="6">
        <v>108.06</v>
      </c>
      <c r="K55" s="6">
        <v>0</v>
      </c>
      <c r="L55" s="6">
        <v>0</v>
      </c>
      <c r="M55" s="6" t="s">
        <v>2</v>
      </c>
      <c r="N55" s="6">
        <v>69.83</v>
      </c>
      <c r="O55" s="6">
        <v>93.01</v>
      </c>
      <c r="P55" s="6">
        <v>85.78</v>
      </c>
      <c r="Q55" s="6">
        <v>109.68</v>
      </c>
    </row>
    <row r="56" spans="1:17" ht="27" thickBot="1" thickTop="1">
      <c r="A56" s="26"/>
      <c r="B56" s="7" t="s">
        <v>79</v>
      </c>
      <c r="C56" s="5" t="s">
        <v>76</v>
      </c>
      <c r="D56" s="6">
        <v>302.44</v>
      </c>
      <c r="E56" s="6">
        <v>301.33</v>
      </c>
      <c r="F56" s="6">
        <v>289.07</v>
      </c>
      <c r="G56" s="6">
        <v>284.63</v>
      </c>
      <c r="H56" s="6">
        <v>292.23</v>
      </c>
      <c r="I56" s="6">
        <v>308.65</v>
      </c>
      <c r="J56" s="6">
        <v>286.24</v>
      </c>
      <c r="K56" s="6">
        <v>280.87</v>
      </c>
      <c r="L56" s="6">
        <v>0</v>
      </c>
      <c r="M56" s="6" t="s">
        <v>2</v>
      </c>
      <c r="N56" s="6">
        <v>292.5</v>
      </c>
      <c r="O56" s="6">
        <v>308.07</v>
      </c>
      <c r="P56" s="6">
        <v>290.35</v>
      </c>
      <c r="Q56" s="6">
        <v>287.95</v>
      </c>
    </row>
    <row r="57" spans="1:17" ht="14.25" thickBot="1" thickTop="1">
      <c r="A57" s="27"/>
      <c r="B57" s="7" t="s">
        <v>73</v>
      </c>
      <c r="C57" s="5" t="s">
        <v>80</v>
      </c>
      <c r="D57" s="6">
        <v>14.78</v>
      </c>
      <c r="E57" s="6">
        <v>13.44</v>
      </c>
      <c r="F57" s="6">
        <v>15.48</v>
      </c>
      <c r="G57" s="6">
        <v>0</v>
      </c>
      <c r="H57" s="6">
        <v>14.28</v>
      </c>
      <c r="I57" s="6">
        <v>14.37</v>
      </c>
      <c r="J57" s="6">
        <v>0</v>
      </c>
      <c r="K57" s="6">
        <v>13.69</v>
      </c>
      <c r="L57" s="6">
        <v>0</v>
      </c>
      <c r="M57" s="6" t="s">
        <v>2</v>
      </c>
      <c r="N57" s="6">
        <v>15.21</v>
      </c>
      <c r="O57" s="6">
        <v>14.87</v>
      </c>
      <c r="P57" s="6">
        <v>14.04</v>
      </c>
      <c r="Q57" s="6">
        <v>14.65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J17">
      <selection activeCell="A1" sqref="A1:Q17"/>
    </sheetView>
  </sheetViews>
  <sheetFormatPr defaultColWidth="9.140625" defaultRowHeight="12.75"/>
  <sheetData>
    <row r="1" spans="1:17" ht="75" thickBot="1" thickTop="1">
      <c r="A1" s="2" t="s">
        <v>81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2"/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38</v>
      </c>
      <c r="E3" s="6">
        <v>37</v>
      </c>
      <c r="F3" s="6">
        <v>38</v>
      </c>
      <c r="G3" s="6">
        <v>37</v>
      </c>
      <c r="H3" s="6">
        <v>150</v>
      </c>
      <c r="I3" s="6">
        <v>60</v>
      </c>
      <c r="J3" s="6">
        <v>11</v>
      </c>
      <c r="K3" s="6">
        <v>5</v>
      </c>
      <c r="L3" s="6">
        <v>32</v>
      </c>
      <c r="M3" s="6">
        <v>7</v>
      </c>
      <c r="N3" s="6">
        <v>35</v>
      </c>
      <c r="O3" s="6">
        <v>40</v>
      </c>
      <c r="P3" s="6">
        <v>48</v>
      </c>
      <c r="Q3" s="6">
        <v>62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2535</v>
      </c>
      <c r="E4" s="6">
        <v>3007</v>
      </c>
      <c r="F4" s="6">
        <v>991</v>
      </c>
      <c r="G4" s="6">
        <v>372</v>
      </c>
      <c r="H4" s="6">
        <v>6904</v>
      </c>
      <c r="I4" s="6">
        <v>2317</v>
      </c>
      <c r="J4" s="6">
        <v>517</v>
      </c>
      <c r="K4" s="6">
        <v>61</v>
      </c>
      <c r="L4" s="6">
        <v>2317</v>
      </c>
      <c r="M4" s="6">
        <v>244</v>
      </c>
      <c r="N4" s="6">
        <v>1447</v>
      </c>
      <c r="O4" s="6">
        <v>5333</v>
      </c>
      <c r="P4" s="6">
        <v>1077</v>
      </c>
      <c r="Q4" s="6">
        <v>493</v>
      </c>
    </row>
    <row r="5" spans="1:17" ht="27" thickBot="1" thickTop="1">
      <c r="A5" s="28" t="s">
        <v>18</v>
      </c>
      <c r="B5" s="29"/>
      <c r="C5" s="5" t="s">
        <v>19</v>
      </c>
      <c r="D5" s="6">
        <v>2435.96</v>
      </c>
      <c r="E5" s="6">
        <v>1680.26</v>
      </c>
      <c r="F5" s="6">
        <v>3859.38</v>
      </c>
      <c r="G5" s="6">
        <v>12513.41</v>
      </c>
      <c r="H5" s="6">
        <v>2853.43</v>
      </c>
      <c r="I5" s="6">
        <v>3890.74</v>
      </c>
      <c r="J5" s="6">
        <v>2725.94</v>
      </c>
      <c r="K5" s="6">
        <v>2245.64</v>
      </c>
      <c r="L5" s="6">
        <v>2221.24</v>
      </c>
      <c r="M5" s="6">
        <v>2162.38</v>
      </c>
      <c r="N5" s="6">
        <v>2392.89</v>
      </c>
      <c r="O5" s="6">
        <v>1518.51</v>
      </c>
      <c r="P5" s="6">
        <v>4151.26</v>
      </c>
      <c r="Q5" s="6">
        <v>14451.6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29.84</v>
      </c>
      <c r="E6" s="6">
        <v>25.87</v>
      </c>
      <c r="F6" s="6">
        <v>61.12</v>
      </c>
      <c r="G6" s="6">
        <v>184.9</v>
      </c>
      <c r="H6" s="6">
        <v>40.94</v>
      </c>
      <c r="I6" s="6">
        <v>69.11</v>
      </c>
      <c r="J6" s="6">
        <v>51.01</v>
      </c>
      <c r="K6" s="6">
        <v>4.2</v>
      </c>
      <c r="L6" s="6">
        <v>8.62</v>
      </c>
      <c r="M6" s="6">
        <v>11</v>
      </c>
      <c r="N6" s="6">
        <v>50.61</v>
      </c>
      <c r="O6" s="6">
        <v>22.37</v>
      </c>
      <c r="P6" s="6">
        <v>66.02</v>
      </c>
      <c r="Q6" s="6">
        <v>186.97</v>
      </c>
    </row>
    <row r="7" spans="1:17" ht="39.75" thickBot="1" thickTop="1">
      <c r="A7" s="26"/>
      <c r="B7" s="7" t="s">
        <v>23</v>
      </c>
      <c r="C7" s="5" t="s">
        <v>22</v>
      </c>
      <c r="D7" s="6">
        <v>8.64</v>
      </c>
      <c r="E7" s="6">
        <v>12.86</v>
      </c>
      <c r="F7" s="6">
        <v>28.94</v>
      </c>
      <c r="G7" s="6">
        <v>119.14</v>
      </c>
      <c r="H7" s="6">
        <v>19.34</v>
      </c>
      <c r="I7" s="6">
        <v>39.08</v>
      </c>
      <c r="J7" s="6">
        <v>32.31</v>
      </c>
      <c r="K7" s="6">
        <v>3.76</v>
      </c>
      <c r="L7" s="6">
        <v>1.09</v>
      </c>
      <c r="M7" s="6">
        <v>1.59</v>
      </c>
      <c r="N7" s="6">
        <v>15.98</v>
      </c>
      <c r="O7" s="6">
        <v>7.59</v>
      </c>
      <c r="P7" s="6">
        <v>32.74</v>
      </c>
      <c r="Q7" s="6">
        <v>117.12</v>
      </c>
    </row>
    <row r="8" spans="1:17" ht="52.5" thickBot="1" thickTop="1">
      <c r="A8" s="26"/>
      <c r="B8" s="7" t="s">
        <v>24</v>
      </c>
      <c r="C8" s="5" t="s">
        <v>22</v>
      </c>
      <c r="D8" s="6">
        <v>29.56</v>
      </c>
      <c r="E8" s="6">
        <v>24.97</v>
      </c>
      <c r="F8" s="6">
        <v>59.38</v>
      </c>
      <c r="G8" s="6">
        <v>182.92</v>
      </c>
      <c r="H8" s="6">
        <v>40.09</v>
      </c>
      <c r="I8" s="6">
        <v>67.82</v>
      </c>
      <c r="J8" s="6">
        <v>50.79</v>
      </c>
      <c r="K8" s="6">
        <v>4.2</v>
      </c>
      <c r="L8" s="6">
        <v>8.57</v>
      </c>
      <c r="M8" s="6">
        <v>11</v>
      </c>
      <c r="N8" s="6">
        <v>48.77</v>
      </c>
      <c r="O8" s="6">
        <v>21.9</v>
      </c>
      <c r="P8" s="6">
        <v>63.86</v>
      </c>
      <c r="Q8" s="6">
        <v>184.84</v>
      </c>
    </row>
    <row r="9" spans="1:17" ht="27" thickBot="1" thickTop="1">
      <c r="A9" s="26"/>
      <c r="B9" s="7" t="s">
        <v>25</v>
      </c>
      <c r="C9" s="5" t="s">
        <v>22</v>
      </c>
      <c r="D9" s="6">
        <v>22.84</v>
      </c>
      <c r="E9" s="6">
        <v>15.19</v>
      </c>
      <c r="F9" s="6">
        <v>44.34</v>
      </c>
      <c r="G9" s="6">
        <v>161.28</v>
      </c>
      <c r="H9" s="6">
        <v>30.05</v>
      </c>
      <c r="I9" s="6">
        <v>62.27</v>
      </c>
      <c r="J9" s="6">
        <v>11.51</v>
      </c>
      <c r="K9" s="6">
        <v>4.16</v>
      </c>
      <c r="L9" s="6">
        <v>2.9</v>
      </c>
      <c r="M9" s="6">
        <v>10.98</v>
      </c>
      <c r="N9" s="6">
        <v>32.85</v>
      </c>
      <c r="O9" s="6">
        <v>15.82</v>
      </c>
      <c r="P9" s="6">
        <v>39.96</v>
      </c>
      <c r="Q9" s="6">
        <v>162.18</v>
      </c>
    </row>
    <row r="10" spans="1:17" ht="27" thickBot="1" thickTop="1">
      <c r="A10" s="26"/>
      <c r="B10" s="7" t="s">
        <v>26</v>
      </c>
      <c r="C10" s="5" t="s">
        <v>22</v>
      </c>
      <c r="D10" s="6">
        <v>3.6</v>
      </c>
      <c r="E10" s="6">
        <v>8.63</v>
      </c>
      <c r="F10" s="6">
        <v>13.68</v>
      </c>
      <c r="G10" s="6">
        <v>16.69</v>
      </c>
      <c r="H10" s="6">
        <v>7.94</v>
      </c>
      <c r="I10" s="6">
        <v>5.35</v>
      </c>
      <c r="J10" s="6">
        <v>39.28</v>
      </c>
      <c r="K10" s="6">
        <v>0</v>
      </c>
      <c r="L10" s="6">
        <v>0.18</v>
      </c>
      <c r="M10" s="6">
        <v>0</v>
      </c>
      <c r="N10" s="6">
        <v>15</v>
      </c>
      <c r="O10" s="6">
        <v>4.59</v>
      </c>
      <c r="P10" s="6">
        <v>21.39</v>
      </c>
      <c r="Q10" s="6">
        <v>14.81</v>
      </c>
    </row>
    <row r="11" spans="1:17" ht="52.5" thickBot="1" thickTop="1">
      <c r="A11" s="26"/>
      <c r="B11" s="7" t="s">
        <v>27</v>
      </c>
      <c r="C11" s="5" t="s">
        <v>22</v>
      </c>
      <c r="D11" s="6">
        <v>3.12</v>
      </c>
      <c r="E11" s="6">
        <v>1.15</v>
      </c>
      <c r="F11" s="6">
        <v>1.35</v>
      </c>
      <c r="G11" s="6">
        <v>4.94</v>
      </c>
      <c r="H11" s="6">
        <v>2.11</v>
      </c>
      <c r="I11" s="6">
        <v>0.21</v>
      </c>
      <c r="J11" s="6">
        <v>0</v>
      </c>
      <c r="K11" s="6">
        <v>0.04</v>
      </c>
      <c r="L11" s="6">
        <v>5.49</v>
      </c>
      <c r="M11" s="6">
        <v>0.02</v>
      </c>
      <c r="N11" s="6">
        <v>0.92</v>
      </c>
      <c r="O11" s="6">
        <v>1.49</v>
      </c>
      <c r="P11" s="6">
        <v>2.52</v>
      </c>
      <c r="Q11" s="6">
        <v>7.85</v>
      </c>
    </row>
    <row r="12" spans="1:17" ht="52.5" thickBot="1" thickTop="1">
      <c r="A12" s="26"/>
      <c r="B12" s="7" t="s">
        <v>28</v>
      </c>
      <c r="C12" s="5" t="s">
        <v>29</v>
      </c>
      <c r="D12" s="6">
        <v>17.61</v>
      </c>
      <c r="E12" s="6">
        <v>14.53</v>
      </c>
      <c r="F12" s="6">
        <v>16.04</v>
      </c>
      <c r="G12" s="6">
        <v>18.35</v>
      </c>
      <c r="H12" s="6">
        <v>16.62</v>
      </c>
      <c r="I12" s="6">
        <v>17.79</v>
      </c>
      <c r="J12" s="6">
        <v>7.62</v>
      </c>
      <c r="K12" s="6">
        <v>9.37</v>
      </c>
      <c r="L12" s="6">
        <v>29.86</v>
      </c>
      <c r="M12" s="6">
        <v>17.54</v>
      </c>
      <c r="N12" s="6">
        <v>13.64</v>
      </c>
      <c r="O12" s="6">
        <v>15.43</v>
      </c>
      <c r="P12" s="6">
        <v>15.34</v>
      </c>
      <c r="Q12" s="6">
        <v>19.12</v>
      </c>
    </row>
    <row r="13" spans="1:17" ht="27" thickBot="1" thickTop="1">
      <c r="A13" s="26"/>
      <c r="B13" s="7" t="s">
        <v>30</v>
      </c>
      <c r="C13" s="5" t="s">
        <v>31</v>
      </c>
      <c r="D13" s="6">
        <v>1.06</v>
      </c>
      <c r="E13" s="6">
        <v>0.65</v>
      </c>
      <c r="F13" s="6">
        <v>1.05</v>
      </c>
      <c r="G13" s="6">
        <v>2.54</v>
      </c>
      <c r="H13" s="6">
        <v>0.96</v>
      </c>
      <c r="I13" s="6">
        <v>0.72</v>
      </c>
      <c r="J13" s="6">
        <v>0.89</v>
      </c>
      <c r="K13" s="6">
        <v>0.99</v>
      </c>
      <c r="L13" s="6">
        <v>1.16</v>
      </c>
      <c r="M13" s="6">
        <v>1.36</v>
      </c>
      <c r="N13" s="6">
        <v>0.96</v>
      </c>
      <c r="O13" s="6">
        <v>0.68</v>
      </c>
      <c r="P13" s="6">
        <v>1.32</v>
      </c>
      <c r="Q13" s="6">
        <v>3.23</v>
      </c>
    </row>
    <row r="14" spans="1:17" ht="39.75" thickBot="1" thickTop="1">
      <c r="A14" s="26"/>
      <c r="B14" s="7" t="s">
        <v>32</v>
      </c>
      <c r="C14" s="5" t="s">
        <v>33</v>
      </c>
      <c r="D14" s="6">
        <v>0.72</v>
      </c>
      <c r="E14" s="6">
        <v>0.53</v>
      </c>
      <c r="F14" s="6">
        <v>0.84</v>
      </c>
      <c r="G14" s="6">
        <v>1.16</v>
      </c>
      <c r="H14" s="6">
        <v>0.68</v>
      </c>
      <c r="I14" s="6">
        <v>0.56</v>
      </c>
      <c r="J14" s="6">
        <v>0.57</v>
      </c>
      <c r="K14" s="6">
        <v>0.91</v>
      </c>
      <c r="L14" s="6">
        <v>0.72</v>
      </c>
      <c r="M14" s="6">
        <v>0.87</v>
      </c>
      <c r="N14" s="6">
        <v>0.81</v>
      </c>
      <c r="O14" s="6">
        <v>0.56</v>
      </c>
      <c r="P14" s="6">
        <v>0.92</v>
      </c>
      <c r="Q14" s="6">
        <v>1.49</v>
      </c>
    </row>
    <row r="15" spans="1:17" ht="27" thickBot="1" thickTop="1">
      <c r="A15" s="26"/>
      <c r="B15" s="7" t="s">
        <v>30</v>
      </c>
      <c r="C15" s="5" t="s">
        <v>34</v>
      </c>
      <c r="D15" s="6">
        <v>3.59</v>
      </c>
      <c r="E15" s="6">
        <v>2.59</v>
      </c>
      <c r="F15" s="6">
        <v>1.77</v>
      </c>
      <c r="G15" s="6">
        <v>1.39</v>
      </c>
      <c r="H15" s="6">
        <v>2.39</v>
      </c>
      <c r="I15" s="6">
        <v>1.07</v>
      </c>
      <c r="J15" s="6">
        <v>1.76</v>
      </c>
      <c r="K15" s="6">
        <v>23.64</v>
      </c>
      <c r="L15" s="6">
        <v>13.57</v>
      </c>
      <c r="M15" s="6">
        <v>12.38</v>
      </c>
      <c r="N15" s="6">
        <v>1.96</v>
      </c>
      <c r="O15" s="6">
        <v>3.08</v>
      </c>
      <c r="P15" s="6">
        <v>2.07</v>
      </c>
      <c r="Q15" s="6">
        <v>1.75</v>
      </c>
    </row>
    <row r="16" spans="1:17" ht="39.75" thickBot="1" thickTop="1">
      <c r="A16" s="26"/>
      <c r="B16" s="7" t="s">
        <v>35</v>
      </c>
      <c r="C16" s="5" t="s">
        <v>36</v>
      </c>
      <c r="D16" s="6">
        <v>74895.35</v>
      </c>
      <c r="E16" s="6">
        <v>66206.05</v>
      </c>
      <c r="F16" s="6">
        <v>40064.15</v>
      </c>
      <c r="G16" s="6">
        <v>46606.24</v>
      </c>
      <c r="H16" s="6">
        <v>58190.01</v>
      </c>
      <c r="I16" s="6">
        <v>46436.92</v>
      </c>
      <c r="J16" s="6">
        <v>33164.75</v>
      </c>
      <c r="K16" s="6">
        <v>473914.39</v>
      </c>
      <c r="L16" s="6">
        <v>231457.06</v>
      </c>
      <c r="M16" s="6">
        <v>89785.55</v>
      </c>
      <c r="N16" s="6">
        <v>42174.69</v>
      </c>
      <c r="O16" s="6">
        <v>72146.9</v>
      </c>
      <c r="P16" s="6">
        <v>52764.5</v>
      </c>
      <c r="Q16" s="6">
        <v>44402.91</v>
      </c>
    </row>
    <row r="17" spans="1:17" ht="52.5" thickBot="1" thickTop="1">
      <c r="A17" s="27"/>
      <c r="B17" s="7" t="s">
        <v>37</v>
      </c>
      <c r="C17" s="5" t="s">
        <v>36</v>
      </c>
      <c r="D17" s="6">
        <v>65400.93</v>
      </c>
      <c r="E17" s="6">
        <v>51502.95</v>
      </c>
      <c r="F17" s="6">
        <v>30479.46</v>
      </c>
      <c r="G17" s="6">
        <v>32481.36</v>
      </c>
      <c r="H17" s="6">
        <v>46126.06</v>
      </c>
      <c r="I17" s="6">
        <v>35189.03</v>
      </c>
      <c r="J17" s="6">
        <v>22587.66</v>
      </c>
      <c r="K17" s="6">
        <v>359218.1</v>
      </c>
      <c r="L17" s="6">
        <v>200418.02</v>
      </c>
      <c r="M17" s="6">
        <v>58791.14</v>
      </c>
      <c r="N17" s="6">
        <v>34178.02</v>
      </c>
      <c r="O17" s="6">
        <v>58674.7</v>
      </c>
      <c r="P17" s="6">
        <v>38949.1</v>
      </c>
      <c r="Q17" s="6">
        <v>35464.85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16.04</v>
      </c>
      <c r="E18" s="6">
        <v>15.15</v>
      </c>
      <c r="F18" s="6">
        <v>43.64</v>
      </c>
      <c r="G18" s="6">
        <v>158.04</v>
      </c>
      <c r="H18" s="6">
        <v>27.26</v>
      </c>
      <c r="I18" s="6">
        <v>61.5</v>
      </c>
      <c r="J18" s="6">
        <v>11.33</v>
      </c>
      <c r="K18" s="6">
        <v>0.6</v>
      </c>
      <c r="L18" s="6">
        <v>2.83</v>
      </c>
      <c r="M18" s="6">
        <v>10.98</v>
      </c>
      <c r="N18" s="6">
        <v>21.12</v>
      </c>
      <c r="O18" s="6">
        <v>12.61</v>
      </c>
      <c r="P18" s="6">
        <v>39.75</v>
      </c>
      <c r="Q18" s="6">
        <v>158.31</v>
      </c>
    </row>
    <row r="19" spans="1:17" ht="52.5" thickBot="1" thickTop="1">
      <c r="A19" s="26"/>
      <c r="B19" s="7" t="s">
        <v>40</v>
      </c>
      <c r="C19" s="5" t="s">
        <v>22</v>
      </c>
      <c r="D19" s="6">
        <v>8.69</v>
      </c>
      <c r="E19" s="6">
        <v>7.46</v>
      </c>
      <c r="F19" s="6">
        <v>21.62</v>
      </c>
      <c r="G19" s="6">
        <v>86.38</v>
      </c>
      <c r="H19" s="6">
        <v>14.19</v>
      </c>
      <c r="I19" s="6">
        <v>33.13</v>
      </c>
      <c r="J19" s="6">
        <v>2.32</v>
      </c>
      <c r="K19" s="6">
        <v>0</v>
      </c>
      <c r="L19" s="6">
        <v>1.36</v>
      </c>
      <c r="M19" s="6">
        <v>3.98</v>
      </c>
      <c r="N19" s="6">
        <v>10.99</v>
      </c>
      <c r="O19" s="6">
        <v>6.56</v>
      </c>
      <c r="P19" s="6">
        <v>21.83</v>
      </c>
      <c r="Q19" s="6">
        <v>80.05</v>
      </c>
    </row>
    <row r="20" spans="1:17" ht="39.75" thickBot="1" thickTop="1">
      <c r="A20" s="26"/>
      <c r="B20" s="7" t="s">
        <v>82</v>
      </c>
      <c r="C20" s="5" t="s">
        <v>22</v>
      </c>
      <c r="D20" s="6">
        <v>1.38</v>
      </c>
      <c r="E20" s="6">
        <v>1.77</v>
      </c>
      <c r="F20" s="6">
        <v>7.56</v>
      </c>
      <c r="G20" s="6">
        <v>12.33</v>
      </c>
      <c r="H20" s="6">
        <v>3.02</v>
      </c>
      <c r="I20" s="6">
        <v>6.12</v>
      </c>
      <c r="J20" s="6">
        <v>3.67</v>
      </c>
      <c r="K20" s="6">
        <v>0</v>
      </c>
      <c r="L20" s="6">
        <v>0.27</v>
      </c>
      <c r="M20" s="6">
        <v>0.09</v>
      </c>
      <c r="N20" s="6">
        <v>2.86</v>
      </c>
      <c r="O20" s="6">
        <v>1.57</v>
      </c>
      <c r="P20" s="6">
        <v>5.71</v>
      </c>
      <c r="Q20" s="6">
        <v>12.9</v>
      </c>
    </row>
    <row r="21" spans="1:17" ht="78" thickBot="1" thickTop="1">
      <c r="A21" s="26"/>
      <c r="B21" s="7" t="s">
        <v>83</v>
      </c>
      <c r="C21" s="5" t="s">
        <v>22</v>
      </c>
      <c r="D21" s="6">
        <v>4.07</v>
      </c>
      <c r="E21" s="6">
        <v>4.18</v>
      </c>
      <c r="F21" s="6">
        <v>10.73</v>
      </c>
      <c r="G21" s="6">
        <v>51.87</v>
      </c>
      <c r="H21" s="6">
        <v>7.65</v>
      </c>
      <c r="I21" s="6">
        <v>19.68</v>
      </c>
      <c r="J21" s="6">
        <v>0</v>
      </c>
      <c r="K21" s="6">
        <v>0</v>
      </c>
      <c r="L21" s="6">
        <v>1.16</v>
      </c>
      <c r="M21" s="6">
        <v>1.39</v>
      </c>
      <c r="N21" s="6">
        <v>2.88</v>
      </c>
      <c r="O21" s="6">
        <v>3.12</v>
      </c>
      <c r="P21" s="6">
        <v>9.12</v>
      </c>
      <c r="Q21" s="6">
        <v>53.33</v>
      </c>
    </row>
    <row r="22" spans="1:17" ht="52.5" thickBot="1" thickTop="1">
      <c r="A22" s="26"/>
      <c r="B22" s="7" t="s">
        <v>84</v>
      </c>
      <c r="C22" s="5" t="s">
        <v>22</v>
      </c>
      <c r="D22" s="6">
        <v>2.87</v>
      </c>
      <c r="E22" s="6">
        <v>2.88</v>
      </c>
      <c r="F22" s="6">
        <v>8.6</v>
      </c>
      <c r="G22" s="6">
        <v>39.18</v>
      </c>
      <c r="H22" s="6">
        <v>5.65</v>
      </c>
      <c r="I22" s="6">
        <v>15.32</v>
      </c>
      <c r="J22" s="6">
        <v>0</v>
      </c>
      <c r="K22" s="6">
        <v>0</v>
      </c>
      <c r="L22" s="6">
        <v>0.18</v>
      </c>
      <c r="M22" s="6">
        <v>1.13</v>
      </c>
      <c r="N22" s="6">
        <v>1.95</v>
      </c>
      <c r="O22" s="6">
        <v>2.33</v>
      </c>
      <c r="P22" s="6">
        <v>6.4</v>
      </c>
      <c r="Q22" s="6">
        <v>39.93</v>
      </c>
    </row>
    <row r="23" spans="1:17" ht="27" thickBot="1" thickTop="1">
      <c r="A23" s="26"/>
      <c r="B23" s="7" t="s">
        <v>85</v>
      </c>
      <c r="C23" s="5" t="s">
        <v>22</v>
      </c>
      <c r="D23" s="6">
        <v>0.07</v>
      </c>
      <c r="E23" s="6">
        <v>0.01</v>
      </c>
      <c r="F23" s="6">
        <v>0.02</v>
      </c>
      <c r="G23" s="6">
        <v>0.58</v>
      </c>
      <c r="H23" s="6">
        <v>0.07</v>
      </c>
      <c r="I23" s="6">
        <v>0.09</v>
      </c>
      <c r="J23" s="6">
        <v>0.08</v>
      </c>
      <c r="K23" s="6">
        <v>0</v>
      </c>
      <c r="L23" s="6">
        <v>0</v>
      </c>
      <c r="M23" s="6">
        <v>0</v>
      </c>
      <c r="N23" s="6">
        <v>0.13</v>
      </c>
      <c r="O23" s="6">
        <v>0</v>
      </c>
      <c r="P23" s="6">
        <v>0.06</v>
      </c>
      <c r="Q23" s="6">
        <v>0.79</v>
      </c>
    </row>
    <row r="24" spans="1:17" ht="27" thickBot="1" thickTop="1">
      <c r="A24" s="26"/>
      <c r="B24" s="7" t="s">
        <v>86</v>
      </c>
      <c r="C24" s="5" t="s">
        <v>22</v>
      </c>
      <c r="D24" s="6">
        <v>0</v>
      </c>
      <c r="E24" s="6">
        <v>0</v>
      </c>
      <c r="F24" s="6">
        <v>0</v>
      </c>
      <c r="G24" s="6">
        <v>0.37</v>
      </c>
      <c r="H24" s="6">
        <v>0.02</v>
      </c>
      <c r="I24" s="6">
        <v>0.06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</v>
      </c>
      <c r="Q24" s="6">
        <v>0.28</v>
      </c>
    </row>
    <row r="25" spans="1:17" ht="39.75" thickBot="1" thickTop="1">
      <c r="A25" s="26"/>
      <c r="B25" s="7" t="s">
        <v>87</v>
      </c>
      <c r="C25" s="5" t="s">
        <v>22</v>
      </c>
      <c r="D25" s="6">
        <v>0.09</v>
      </c>
      <c r="E25" s="6">
        <v>0</v>
      </c>
      <c r="F25" s="6">
        <v>0.29</v>
      </c>
      <c r="G25" s="6">
        <v>1.84</v>
      </c>
      <c r="H25" s="6">
        <v>0.17</v>
      </c>
      <c r="I25" s="6">
        <v>0.17</v>
      </c>
      <c r="J25" s="6">
        <v>0.78</v>
      </c>
      <c r="K25" s="6">
        <v>0</v>
      </c>
      <c r="L25" s="6">
        <v>0</v>
      </c>
      <c r="M25" s="6">
        <v>0</v>
      </c>
      <c r="N25" s="6">
        <v>0.29</v>
      </c>
      <c r="O25" s="6">
        <v>0</v>
      </c>
      <c r="P25" s="6">
        <v>0.05</v>
      </c>
      <c r="Q25" s="6">
        <v>2.34</v>
      </c>
    </row>
    <row r="26" spans="1:17" ht="27" thickBot="1" thickTop="1">
      <c r="A26" s="26"/>
      <c r="B26" s="7" t="s">
        <v>88</v>
      </c>
      <c r="C26" s="5" t="s">
        <v>22</v>
      </c>
      <c r="D26" s="6">
        <v>1.04</v>
      </c>
      <c r="E26" s="6">
        <v>0.77</v>
      </c>
      <c r="F26" s="6">
        <v>2.6</v>
      </c>
      <c r="G26" s="6">
        <v>4.06</v>
      </c>
      <c r="H26" s="6">
        <v>1.31</v>
      </c>
      <c r="I26" s="6">
        <v>1.6</v>
      </c>
      <c r="J26" s="6">
        <v>4.35</v>
      </c>
      <c r="K26" s="6">
        <v>0.6</v>
      </c>
      <c r="L26" s="6">
        <v>0</v>
      </c>
      <c r="M26" s="6">
        <v>0</v>
      </c>
      <c r="N26" s="6">
        <v>2.11</v>
      </c>
      <c r="O26" s="6">
        <v>0.75</v>
      </c>
      <c r="P26" s="6">
        <v>1.7</v>
      </c>
      <c r="Q26" s="6">
        <v>6.47</v>
      </c>
    </row>
    <row r="27" spans="1:17" ht="78" thickBot="1" thickTop="1">
      <c r="A27" s="26"/>
      <c r="B27" s="7" t="s">
        <v>89</v>
      </c>
      <c r="C27" s="5" t="s">
        <v>22</v>
      </c>
      <c r="D27" s="6">
        <v>0.01</v>
      </c>
      <c r="E27" s="6">
        <v>0.48</v>
      </c>
      <c r="F27" s="6">
        <v>0.49</v>
      </c>
      <c r="G27" s="6">
        <v>0.48</v>
      </c>
      <c r="H27" s="6">
        <v>0.31</v>
      </c>
      <c r="I27" s="6">
        <v>0.26</v>
      </c>
      <c r="J27" s="6">
        <v>0.13</v>
      </c>
      <c r="K27" s="6">
        <v>0</v>
      </c>
      <c r="L27" s="6">
        <v>0</v>
      </c>
      <c r="M27" s="6">
        <v>0</v>
      </c>
      <c r="N27" s="6">
        <v>1.02</v>
      </c>
      <c r="O27" s="6">
        <v>0.23</v>
      </c>
      <c r="P27" s="6">
        <v>0.65</v>
      </c>
      <c r="Q27" s="6">
        <v>0.41</v>
      </c>
    </row>
    <row r="28" spans="1:17" ht="27" thickBot="1" thickTop="1">
      <c r="A28" s="26"/>
      <c r="B28" s="7" t="s">
        <v>49</v>
      </c>
      <c r="C28" s="5" t="s">
        <v>22</v>
      </c>
      <c r="D28" s="6">
        <v>6.79</v>
      </c>
      <c r="E28" s="6">
        <v>0.04</v>
      </c>
      <c r="F28" s="6">
        <v>0.71</v>
      </c>
      <c r="G28" s="6">
        <v>3.24</v>
      </c>
      <c r="H28" s="6">
        <v>2.79</v>
      </c>
      <c r="I28" s="6">
        <v>0.77</v>
      </c>
      <c r="J28" s="6">
        <v>0.18</v>
      </c>
      <c r="K28" s="6">
        <v>3.56</v>
      </c>
      <c r="L28" s="6">
        <v>0.06</v>
      </c>
      <c r="M28" s="6">
        <v>0</v>
      </c>
      <c r="N28" s="6">
        <v>11.73</v>
      </c>
      <c r="O28" s="6">
        <v>3.21</v>
      </c>
      <c r="P28" s="6">
        <v>0.21</v>
      </c>
      <c r="Q28" s="6">
        <v>3.85</v>
      </c>
    </row>
    <row r="29" spans="1:17" ht="27" thickBot="1" thickTop="1">
      <c r="A29" s="26"/>
      <c r="B29" s="7" t="s">
        <v>50</v>
      </c>
      <c r="C29" s="5" t="s">
        <v>51</v>
      </c>
      <c r="D29" s="6">
        <v>14.1</v>
      </c>
      <c r="E29" s="6">
        <v>14.5</v>
      </c>
      <c r="F29" s="6">
        <v>17.41</v>
      </c>
      <c r="G29" s="6">
        <v>4.58</v>
      </c>
      <c r="H29" s="6">
        <v>12.57</v>
      </c>
      <c r="I29" s="6">
        <v>1.71</v>
      </c>
      <c r="J29" s="6">
        <v>61.05</v>
      </c>
      <c r="K29" s="6">
        <v>435.74</v>
      </c>
      <c r="L29" s="6">
        <v>0</v>
      </c>
      <c r="M29" s="6">
        <v>0</v>
      </c>
      <c r="N29" s="6">
        <v>21.2</v>
      </c>
      <c r="O29" s="6">
        <v>12.04</v>
      </c>
      <c r="P29" s="6">
        <v>21.13</v>
      </c>
      <c r="Q29" s="6">
        <v>6.8</v>
      </c>
    </row>
    <row r="30" spans="1:17" ht="39.75" thickBot="1" thickTop="1">
      <c r="A30" s="26"/>
      <c r="B30" s="7" t="s">
        <v>52</v>
      </c>
      <c r="C30" s="5" t="s">
        <v>51</v>
      </c>
      <c r="D30" s="6">
        <v>7.7</v>
      </c>
      <c r="E30" s="6">
        <v>6.94</v>
      </c>
      <c r="F30" s="6">
        <v>10.24</v>
      </c>
      <c r="G30" s="6">
        <v>3.82</v>
      </c>
      <c r="H30" s="6">
        <v>7.08</v>
      </c>
      <c r="I30" s="6">
        <v>1.17</v>
      </c>
      <c r="J30" s="6">
        <v>33.06</v>
      </c>
      <c r="K30" s="6">
        <v>0</v>
      </c>
      <c r="L30" s="6">
        <v>0</v>
      </c>
      <c r="M30" s="6">
        <v>0</v>
      </c>
      <c r="N30" s="6">
        <v>12.86</v>
      </c>
      <c r="O30" s="6">
        <v>6.71</v>
      </c>
      <c r="P30" s="6">
        <v>9.72</v>
      </c>
      <c r="Q30" s="6">
        <v>5.56</v>
      </c>
    </row>
    <row r="31" spans="1:17" ht="52.5" thickBot="1" thickTop="1">
      <c r="A31" s="26"/>
      <c r="B31" s="7" t="s">
        <v>90</v>
      </c>
      <c r="C31" s="5" t="s">
        <v>51</v>
      </c>
      <c r="D31" s="6">
        <v>1.32</v>
      </c>
      <c r="E31" s="6">
        <v>1.31</v>
      </c>
      <c r="F31" s="6">
        <v>1.57</v>
      </c>
      <c r="G31" s="6">
        <v>1.69</v>
      </c>
      <c r="H31" s="6">
        <v>1.46</v>
      </c>
      <c r="I31" s="6">
        <v>0.15</v>
      </c>
      <c r="J31" s="6">
        <v>10.05</v>
      </c>
      <c r="K31" s="6">
        <v>0</v>
      </c>
      <c r="L31" s="6">
        <v>0</v>
      </c>
      <c r="M31" s="6">
        <v>0</v>
      </c>
      <c r="N31" s="6">
        <v>1.66</v>
      </c>
      <c r="O31" s="6">
        <v>0.84</v>
      </c>
      <c r="P31" s="6">
        <v>0.21</v>
      </c>
      <c r="Q31" s="6">
        <v>3.2</v>
      </c>
    </row>
    <row r="32" spans="1:17" ht="65.25" thickBot="1" thickTop="1">
      <c r="A32" s="26"/>
      <c r="B32" s="7" t="s">
        <v>91</v>
      </c>
      <c r="C32" s="5" t="s">
        <v>51</v>
      </c>
      <c r="D32" s="6">
        <v>6.35</v>
      </c>
      <c r="E32" s="6">
        <v>5.5</v>
      </c>
      <c r="F32" s="6">
        <v>8.31</v>
      </c>
      <c r="G32" s="6">
        <v>2.13</v>
      </c>
      <c r="H32" s="6">
        <v>5.5</v>
      </c>
      <c r="I32" s="6">
        <v>1.02</v>
      </c>
      <c r="J32" s="6">
        <v>21.89</v>
      </c>
      <c r="K32" s="6">
        <v>0</v>
      </c>
      <c r="L32" s="6">
        <v>0</v>
      </c>
      <c r="M32" s="6">
        <v>0</v>
      </c>
      <c r="N32" s="6">
        <v>11.16</v>
      </c>
      <c r="O32" s="6">
        <v>5.87</v>
      </c>
      <c r="P32" s="6">
        <v>9.06</v>
      </c>
      <c r="Q32" s="6">
        <v>2.34</v>
      </c>
    </row>
    <row r="33" spans="1:17" ht="27" thickBot="1" thickTop="1">
      <c r="A33" s="26"/>
      <c r="B33" s="7" t="s">
        <v>92</v>
      </c>
      <c r="C33" s="5" t="s">
        <v>51</v>
      </c>
      <c r="D33" s="6">
        <v>0.02</v>
      </c>
      <c r="E33" s="6">
        <v>1.06</v>
      </c>
      <c r="F33" s="6">
        <v>1.01</v>
      </c>
      <c r="G33" s="6">
        <v>0.42</v>
      </c>
      <c r="H33" s="6">
        <v>0.61</v>
      </c>
      <c r="I33" s="6">
        <v>0.24</v>
      </c>
      <c r="J33" s="6">
        <v>0</v>
      </c>
      <c r="K33" s="6">
        <v>190.11</v>
      </c>
      <c r="L33" s="6">
        <v>0</v>
      </c>
      <c r="M33" s="6">
        <v>0</v>
      </c>
      <c r="N33" s="6">
        <v>1.16</v>
      </c>
      <c r="O33" s="6">
        <v>1.13</v>
      </c>
      <c r="P33" s="6">
        <v>0.11</v>
      </c>
      <c r="Q33" s="6">
        <v>0.32</v>
      </c>
    </row>
    <row r="34" spans="1:17" ht="52.5" thickBot="1" thickTop="1">
      <c r="A34" s="26"/>
      <c r="B34" s="7" t="s">
        <v>93</v>
      </c>
      <c r="C34" s="5" t="s">
        <v>51</v>
      </c>
      <c r="D34" s="6">
        <v>0.01</v>
      </c>
      <c r="E34" s="6">
        <v>0.55</v>
      </c>
      <c r="F34" s="6">
        <v>0.09</v>
      </c>
      <c r="G34" s="6">
        <v>0.22</v>
      </c>
      <c r="H34" s="6">
        <v>0.22</v>
      </c>
      <c r="I34" s="6">
        <v>0.11</v>
      </c>
      <c r="J34" s="6">
        <v>0</v>
      </c>
      <c r="K34" s="6">
        <v>5.44</v>
      </c>
      <c r="L34" s="6">
        <v>0</v>
      </c>
      <c r="M34" s="6">
        <v>0</v>
      </c>
      <c r="N34" s="6">
        <v>0.61</v>
      </c>
      <c r="O34" s="6">
        <v>0.36</v>
      </c>
      <c r="P34" s="6">
        <v>0.06</v>
      </c>
      <c r="Q34" s="6">
        <v>0.17</v>
      </c>
    </row>
    <row r="35" spans="1:17" ht="52.5" thickBot="1" thickTop="1">
      <c r="A35" s="26"/>
      <c r="B35" s="7" t="s">
        <v>94</v>
      </c>
      <c r="C35" s="5" t="s">
        <v>51</v>
      </c>
      <c r="D35" s="6">
        <v>0</v>
      </c>
      <c r="E35" s="6">
        <v>0.22</v>
      </c>
      <c r="F35" s="6">
        <v>0.77</v>
      </c>
      <c r="G35" s="6">
        <v>0.1</v>
      </c>
      <c r="H35" s="6">
        <v>0.25</v>
      </c>
      <c r="I35" s="6">
        <v>0.07</v>
      </c>
      <c r="J35" s="6">
        <v>0</v>
      </c>
      <c r="K35" s="6">
        <v>155.88</v>
      </c>
      <c r="L35" s="6">
        <v>0</v>
      </c>
      <c r="M35" s="6">
        <v>0</v>
      </c>
      <c r="N35" s="6">
        <v>0.24</v>
      </c>
      <c r="O35" s="6">
        <v>0.51</v>
      </c>
      <c r="P35" s="6">
        <v>0.03</v>
      </c>
      <c r="Q35" s="6">
        <v>0.07</v>
      </c>
    </row>
    <row r="36" spans="1:17" ht="27" thickBot="1" thickTop="1">
      <c r="A36" s="26"/>
      <c r="B36" s="7" t="s">
        <v>95</v>
      </c>
      <c r="C36" s="5" t="s">
        <v>51</v>
      </c>
      <c r="D36" s="6">
        <v>6.15</v>
      </c>
      <c r="E36" s="6">
        <v>5.97</v>
      </c>
      <c r="F36" s="6">
        <v>5.07</v>
      </c>
      <c r="G36" s="6">
        <v>0.06</v>
      </c>
      <c r="H36" s="6">
        <v>4.38</v>
      </c>
      <c r="I36" s="6">
        <v>0.28</v>
      </c>
      <c r="J36" s="6">
        <v>27.1</v>
      </c>
      <c r="K36" s="6">
        <v>0</v>
      </c>
      <c r="L36" s="6">
        <v>0</v>
      </c>
      <c r="M36" s="6">
        <v>0</v>
      </c>
      <c r="N36" s="6">
        <v>6.46</v>
      </c>
      <c r="O36" s="6">
        <v>3.88</v>
      </c>
      <c r="P36" s="6">
        <v>10.07</v>
      </c>
      <c r="Q36" s="6">
        <v>0.71</v>
      </c>
    </row>
    <row r="37" spans="1:17" ht="27" thickBot="1" thickTop="1">
      <c r="A37" s="27"/>
      <c r="B37" s="7" t="s">
        <v>96</v>
      </c>
      <c r="C37" s="5" t="s">
        <v>51</v>
      </c>
      <c r="D37" s="6">
        <v>0.23</v>
      </c>
      <c r="E37" s="6">
        <v>0.37</v>
      </c>
      <c r="F37" s="6">
        <v>0.41</v>
      </c>
      <c r="G37" s="6">
        <v>0.25</v>
      </c>
      <c r="H37" s="6">
        <v>0.31</v>
      </c>
      <c r="I37" s="6">
        <v>0</v>
      </c>
      <c r="J37" s="6">
        <v>0</v>
      </c>
      <c r="K37" s="6">
        <v>245.63</v>
      </c>
      <c r="L37" s="6">
        <v>0</v>
      </c>
      <c r="M37" s="6">
        <v>0</v>
      </c>
      <c r="N37" s="6">
        <v>0.32</v>
      </c>
      <c r="O37" s="6">
        <v>0.1</v>
      </c>
      <c r="P37" s="6">
        <v>0.84</v>
      </c>
      <c r="Q37" s="6">
        <v>0.19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3.87</v>
      </c>
      <c r="E38" s="6">
        <v>4.3</v>
      </c>
      <c r="F38" s="6">
        <v>4.16</v>
      </c>
      <c r="G38" s="6">
        <v>4.7</v>
      </c>
      <c r="H38" s="6">
        <v>4.33</v>
      </c>
      <c r="I38" s="6">
        <v>4.44</v>
      </c>
      <c r="J38" s="6">
        <v>3.61</v>
      </c>
      <c r="K38" s="6">
        <v>0</v>
      </c>
      <c r="L38" s="6">
        <v>3.71</v>
      </c>
      <c r="M38" s="6">
        <v>3.23</v>
      </c>
      <c r="N38" s="6">
        <v>3.68</v>
      </c>
      <c r="O38" s="6">
        <v>3.84</v>
      </c>
      <c r="P38" s="6">
        <v>4.35</v>
      </c>
      <c r="Q38" s="6">
        <v>4.76</v>
      </c>
    </row>
    <row r="39" spans="1:17" ht="14.25" thickBot="1" thickTop="1">
      <c r="A39" s="26"/>
      <c r="B39" s="7" t="s">
        <v>63</v>
      </c>
      <c r="C39" s="5" t="s">
        <v>62</v>
      </c>
      <c r="D39" s="6">
        <v>3.06</v>
      </c>
      <c r="E39" s="6">
        <v>2.96</v>
      </c>
      <c r="F39" s="6">
        <v>0</v>
      </c>
      <c r="G39" s="6">
        <v>1.5</v>
      </c>
      <c r="H39" s="6">
        <v>2.93</v>
      </c>
      <c r="I39" s="6">
        <v>3</v>
      </c>
      <c r="J39" s="6">
        <v>3.6</v>
      </c>
      <c r="K39" s="6">
        <v>0</v>
      </c>
      <c r="L39" s="6">
        <v>0</v>
      </c>
      <c r="M39" s="6">
        <v>0</v>
      </c>
      <c r="N39" s="6">
        <v>2.55</v>
      </c>
      <c r="O39" s="6">
        <v>3.6</v>
      </c>
      <c r="P39" s="6">
        <v>2.85</v>
      </c>
      <c r="Q39" s="6">
        <v>2.56</v>
      </c>
    </row>
    <row r="40" spans="1:17" ht="14.25" thickBot="1" thickTop="1">
      <c r="A40" s="26"/>
      <c r="B40" s="7" t="s">
        <v>64</v>
      </c>
      <c r="C40" s="5" t="s">
        <v>62</v>
      </c>
      <c r="D40" s="6">
        <v>3.07</v>
      </c>
      <c r="E40" s="6">
        <v>0</v>
      </c>
      <c r="F40" s="6">
        <v>4</v>
      </c>
      <c r="G40" s="6">
        <v>4.16</v>
      </c>
      <c r="H40" s="6">
        <v>4.08</v>
      </c>
      <c r="I40" s="6">
        <v>4.16</v>
      </c>
      <c r="J40" s="6">
        <v>0</v>
      </c>
      <c r="K40" s="6">
        <v>0</v>
      </c>
      <c r="L40" s="6">
        <v>0</v>
      </c>
      <c r="M40" s="6">
        <v>0</v>
      </c>
      <c r="N40" s="6">
        <v>3.28</v>
      </c>
      <c r="O40" s="6">
        <v>0</v>
      </c>
      <c r="P40" s="6">
        <v>4</v>
      </c>
      <c r="Q40" s="6">
        <v>4.08</v>
      </c>
    </row>
    <row r="41" spans="1:17" ht="27" thickBot="1" thickTop="1">
      <c r="A41" s="26"/>
      <c r="B41" s="7" t="s">
        <v>65</v>
      </c>
      <c r="C41" s="5" t="s">
        <v>62</v>
      </c>
      <c r="D41" s="6">
        <v>7.06</v>
      </c>
      <c r="E41" s="6">
        <v>5.65</v>
      </c>
      <c r="F41" s="6">
        <v>5.83</v>
      </c>
      <c r="G41" s="6">
        <v>7.64</v>
      </c>
      <c r="H41" s="6">
        <v>6.39</v>
      </c>
      <c r="I41" s="6">
        <v>6.47</v>
      </c>
      <c r="J41" s="6">
        <v>5.7</v>
      </c>
      <c r="K41" s="6">
        <v>0</v>
      </c>
      <c r="L41" s="6">
        <v>5.83</v>
      </c>
      <c r="M41" s="6">
        <v>6</v>
      </c>
      <c r="N41" s="6">
        <v>6.5</v>
      </c>
      <c r="O41" s="6">
        <v>5.35</v>
      </c>
      <c r="P41" s="6">
        <v>6.43</v>
      </c>
      <c r="Q41" s="6">
        <v>7.71</v>
      </c>
    </row>
    <row r="42" spans="1:17" ht="27" thickBot="1" thickTop="1">
      <c r="A42" s="26"/>
      <c r="B42" s="7" t="s">
        <v>66</v>
      </c>
      <c r="C42" s="5" t="s">
        <v>62</v>
      </c>
      <c r="D42" s="6">
        <v>1.98</v>
      </c>
      <c r="E42" s="6">
        <v>2.05</v>
      </c>
      <c r="F42" s="6">
        <v>2.32</v>
      </c>
      <c r="G42" s="6">
        <v>2.29</v>
      </c>
      <c r="H42" s="6">
        <v>2.19</v>
      </c>
      <c r="I42" s="6">
        <v>2.25</v>
      </c>
      <c r="J42" s="6">
        <v>0</v>
      </c>
      <c r="K42" s="6">
        <v>0</v>
      </c>
      <c r="L42" s="6">
        <v>2.33</v>
      </c>
      <c r="M42" s="6">
        <v>1.98</v>
      </c>
      <c r="N42" s="6">
        <v>1.41</v>
      </c>
      <c r="O42" s="6">
        <v>2.17</v>
      </c>
      <c r="P42" s="6">
        <v>2.09</v>
      </c>
      <c r="Q42" s="6">
        <v>2.23</v>
      </c>
    </row>
    <row r="43" spans="1:17" ht="14.25" thickBot="1" thickTop="1">
      <c r="A43" s="26"/>
      <c r="B43" s="7" t="s">
        <v>67</v>
      </c>
      <c r="C43" s="5" t="s">
        <v>62</v>
      </c>
      <c r="D43" s="6">
        <v>22.1</v>
      </c>
      <c r="E43" s="6">
        <v>15</v>
      </c>
      <c r="F43" s="6">
        <v>16</v>
      </c>
      <c r="G43" s="6">
        <v>24.99</v>
      </c>
      <c r="H43" s="6">
        <v>22.56</v>
      </c>
      <c r="I43" s="6">
        <v>24.99</v>
      </c>
      <c r="J43" s="6">
        <v>15</v>
      </c>
      <c r="K43" s="6">
        <v>0</v>
      </c>
      <c r="L43" s="6">
        <v>0</v>
      </c>
      <c r="M43" s="6">
        <v>0</v>
      </c>
      <c r="N43" s="6">
        <v>21.42</v>
      </c>
      <c r="O43" s="6">
        <v>0</v>
      </c>
      <c r="P43" s="6">
        <v>15.35</v>
      </c>
      <c r="Q43" s="6">
        <v>23.71</v>
      </c>
    </row>
    <row r="44" spans="1:17" ht="27" thickBot="1" thickTop="1">
      <c r="A44" s="26"/>
      <c r="B44" s="7" t="s">
        <v>68</v>
      </c>
      <c r="C44" s="5" t="s">
        <v>62</v>
      </c>
      <c r="D44" s="6">
        <v>0</v>
      </c>
      <c r="E44" s="6">
        <v>0</v>
      </c>
      <c r="F44" s="6">
        <v>0</v>
      </c>
      <c r="G44" s="6">
        <v>60</v>
      </c>
      <c r="H44" s="6">
        <v>60</v>
      </c>
      <c r="I44" s="6">
        <v>60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60</v>
      </c>
    </row>
    <row r="45" spans="1:17" ht="14.25" thickBot="1" thickTop="1">
      <c r="A45" s="26"/>
      <c r="B45" s="7" t="s">
        <v>69</v>
      </c>
      <c r="C45" s="5" t="s">
        <v>70</v>
      </c>
      <c r="D45" s="6">
        <v>4162.53</v>
      </c>
      <c r="E45" s="6">
        <v>2895.26</v>
      </c>
      <c r="F45" s="6">
        <v>3014.3</v>
      </c>
      <c r="G45" s="6">
        <v>6162.21</v>
      </c>
      <c r="H45" s="6">
        <v>4157.99</v>
      </c>
      <c r="I45" s="6">
        <v>2705.67</v>
      </c>
      <c r="J45" s="6">
        <v>3973.99</v>
      </c>
      <c r="K45" s="6">
        <v>0</v>
      </c>
      <c r="L45" s="6">
        <v>0</v>
      </c>
      <c r="M45" s="6">
        <v>0</v>
      </c>
      <c r="N45" s="6">
        <v>4869.02</v>
      </c>
      <c r="O45" s="6">
        <v>2895.26</v>
      </c>
      <c r="P45" s="6">
        <v>3258.73</v>
      </c>
      <c r="Q45" s="6">
        <v>4630.56</v>
      </c>
    </row>
    <row r="46" spans="1:17" ht="27" thickBot="1" thickTop="1">
      <c r="A46" s="26"/>
      <c r="B46" s="7" t="s">
        <v>71</v>
      </c>
      <c r="C46" s="5" t="s">
        <v>72</v>
      </c>
      <c r="D46" s="6">
        <v>8.9</v>
      </c>
      <c r="E46" s="6">
        <v>16.93</v>
      </c>
      <c r="F46" s="6">
        <v>11.17</v>
      </c>
      <c r="G46" s="6">
        <v>12.34</v>
      </c>
      <c r="H46" s="6">
        <v>12.65</v>
      </c>
      <c r="I46" s="6">
        <v>13.25</v>
      </c>
      <c r="J46" s="6">
        <v>0</v>
      </c>
      <c r="K46" s="6">
        <v>10.77</v>
      </c>
      <c r="L46" s="6">
        <v>0</v>
      </c>
      <c r="M46" s="6">
        <v>0</v>
      </c>
      <c r="N46" s="6">
        <v>16.73</v>
      </c>
      <c r="O46" s="6">
        <v>12.69</v>
      </c>
      <c r="P46" s="6">
        <v>12.9</v>
      </c>
      <c r="Q46" s="6">
        <v>12.26</v>
      </c>
    </row>
    <row r="47" spans="1:17" ht="14.25" thickBot="1" thickTop="1">
      <c r="A47" s="26"/>
      <c r="B47" s="7" t="s">
        <v>73</v>
      </c>
      <c r="C47" s="5" t="s">
        <v>74</v>
      </c>
      <c r="D47" s="6">
        <v>0</v>
      </c>
      <c r="E47" s="6">
        <v>194</v>
      </c>
      <c r="F47" s="6">
        <v>249.59</v>
      </c>
      <c r="G47" s="6">
        <v>0</v>
      </c>
      <c r="H47" s="6">
        <v>248.17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248.17</v>
      </c>
      <c r="O47" s="6">
        <v>248.17</v>
      </c>
      <c r="P47" s="6">
        <v>0</v>
      </c>
      <c r="Q47" s="6">
        <v>0</v>
      </c>
    </row>
    <row r="48" spans="1:17" ht="14.25" thickBot="1" thickTop="1">
      <c r="A48" s="26"/>
      <c r="B48" s="7" t="s">
        <v>75</v>
      </c>
      <c r="C48" s="5" t="s">
        <v>76</v>
      </c>
      <c r="D48" s="6">
        <v>20.51</v>
      </c>
      <c r="E48" s="6">
        <v>21.25</v>
      </c>
      <c r="F48" s="6">
        <v>19.16</v>
      </c>
      <c r="G48" s="6">
        <v>20.9</v>
      </c>
      <c r="H48" s="6">
        <v>20.61</v>
      </c>
      <c r="I48" s="6">
        <v>20.65</v>
      </c>
      <c r="J48" s="6">
        <v>24.43</v>
      </c>
      <c r="K48" s="6">
        <v>0</v>
      </c>
      <c r="L48" s="6">
        <v>17.73</v>
      </c>
      <c r="M48" s="6">
        <v>17.42</v>
      </c>
      <c r="N48" s="6">
        <v>20.28</v>
      </c>
      <c r="O48" s="6">
        <v>20.86</v>
      </c>
      <c r="P48" s="6">
        <v>20.02</v>
      </c>
      <c r="Q48" s="6">
        <v>20.66</v>
      </c>
    </row>
    <row r="49" spans="1:17" ht="14.25" thickBot="1" thickTop="1">
      <c r="A49" s="26"/>
      <c r="B49" s="7" t="s">
        <v>63</v>
      </c>
      <c r="C49" s="5" t="s">
        <v>76</v>
      </c>
      <c r="D49" s="6">
        <v>17.56</v>
      </c>
      <c r="E49" s="6">
        <v>19.81</v>
      </c>
      <c r="F49" s="6">
        <v>0</v>
      </c>
      <c r="G49" s="6">
        <v>0</v>
      </c>
      <c r="H49" s="6">
        <v>18.69</v>
      </c>
      <c r="I49" s="6">
        <v>20</v>
      </c>
      <c r="J49" s="6">
        <v>0</v>
      </c>
      <c r="K49" s="6">
        <v>0</v>
      </c>
      <c r="L49" s="6">
        <v>0</v>
      </c>
      <c r="M49" s="6">
        <v>0</v>
      </c>
      <c r="N49" s="6">
        <v>17.59</v>
      </c>
      <c r="O49" s="6">
        <v>0</v>
      </c>
      <c r="P49" s="6">
        <v>18.69</v>
      </c>
      <c r="Q49" s="6">
        <v>0</v>
      </c>
    </row>
    <row r="50" spans="1:17" ht="14.25" thickBot="1" thickTop="1">
      <c r="A50" s="26"/>
      <c r="B50" s="7" t="s">
        <v>64</v>
      </c>
      <c r="C50" s="5" t="s">
        <v>76</v>
      </c>
      <c r="D50" s="6">
        <v>17</v>
      </c>
      <c r="E50" s="6">
        <v>0</v>
      </c>
      <c r="F50" s="6">
        <v>20</v>
      </c>
      <c r="G50" s="6">
        <v>25.6</v>
      </c>
      <c r="H50" s="6">
        <v>25.32</v>
      </c>
      <c r="I50" s="6">
        <v>25.6</v>
      </c>
      <c r="J50" s="6">
        <v>0</v>
      </c>
      <c r="K50" s="6">
        <v>0</v>
      </c>
      <c r="L50" s="6">
        <v>0</v>
      </c>
      <c r="M50" s="6">
        <v>0</v>
      </c>
      <c r="N50" s="6">
        <v>17.59</v>
      </c>
      <c r="O50" s="6">
        <v>0</v>
      </c>
      <c r="P50" s="6">
        <v>20</v>
      </c>
      <c r="Q50" s="6">
        <v>25.36</v>
      </c>
    </row>
    <row r="51" spans="1:17" ht="27" thickBot="1" thickTop="1">
      <c r="A51" s="26"/>
      <c r="B51" s="7" t="s">
        <v>65</v>
      </c>
      <c r="C51" s="5" t="s">
        <v>76</v>
      </c>
      <c r="D51" s="6">
        <v>20.85</v>
      </c>
      <c r="E51" s="6">
        <v>24.28</v>
      </c>
      <c r="F51" s="6">
        <v>23.35</v>
      </c>
      <c r="G51" s="6">
        <v>21.46</v>
      </c>
      <c r="H51" s="6">
        <v>22.38</v>
      </c>
      <c r="I51" s="6">
        <v>22.45</v>
      </c>
      <c r="J51" s="6">
        <v>21.27</v>
      </c>
      <c r="K51" s="6">
        <v>0</v>
      </c>
      <c r="L51" s="6">
        <v>23.5</v>
      </c>
      <c r="M51" s="6">
        <v>20</v>
      </c>
      <c r="N51" s="6">
        <v>22.1</v>
      </c>
      <c r="O51" s="6">
        <v>24.02</v>
      </c>
      <c r="P51" s="6">
        <v>22.66</v>
      </c>
      <c r="Q51" s="6">
        <v>20.59</v>
      </c>
    </row>
    <row r="52" spans="1:17" ht="27" thickBot="1" thickTop="1">
      <c r="A52" s="26"/>
      <c r="B52" s="7" t="s">
        <v>66</v>
      </c>
      <c r="C52" s="5" t="s">
        <v>76</v>
      </c>
      <c r="D52" s="6">
        <v>49.74</v>
      </c>
      <c r="E52" s="6">
        <v>47.78</v>
      </c>
      <c r="F52" s="6">
        <v>48.25</v>
      </c>
      <c r="G52" s="6">
        <v>49.6</v>
      </c>
      <c r="H52" s="6">
        <v>48.93</v>
      </c>
      <c r="I52" s="6">
        <v>49.01</v>
      </c>
      <c r="J52" s="6">
        <v>50</v>
      </c>
      <c r="K52" s="6">
        <v>0</v>
      </c>
      <c r="L52" s="6">
        <v>48.4</v>
      </c>
      <c r="M52" s="6">
        <v>47.77</v>
      </c>
      <c r="N52" s="6">
        <v>47.54</v>
      </c>
      <c r="O52" s="6">
        <v>48.14</v>
      </c>
      <c r="P52" s="6">
        <v>49.31</v>
      </c>
      <c r="Q52" s="6">
        <v>49.29</v>
      </c>
    </row>
    <row r="53" spans="1:17" ht="14.25" thickBot="1" thickTop="1">
      <c r="A53" s="26"/>
      <c r="B53" s="7" t="s">
        <v>67</v>
      </c>
      <c r="C53" s="5" t="s">
        <v>76</v>
      </c>
      <c r="D53" s="6">
        <v>20</v>
      </c>
      <c r="E53" s="6">
        <v>0</v>
      </c>
      <c r="F53" s="6">
        <v>31.4</v>
      </c>
      <c r="G53" s="6">
        <v>27.35</v>
      </c>
      <c r="H53" s="6">
        <v>25.85</v>
      </c>
      <c r="I53" s="6">
        <v>27.35</v>
      </c>
      <c r="J53" s="6">
        <v>0</v>
      </c>
      <c r="K53" s="6">
        <v>0</v>
      </c>
      <c r="L53" s="6">
        <v>0</v>
      </c>
      <c r="M53" s="6">
        <v>0</v>
      </c>
      <c r="N53" s="6">
        <v>23.28</v>
      </c>
      <c r="O53" s="6">
        <v>30.07</v>
      </c>
      <c r="P53" s="6">
        <v>31.83</v>
      </c>
      <c r="Q53" s="6">
        <v>25.19</v>
      </c>
    </row>
    <row r="54" spans="1:17" ht="27" thickBot="1" thickTop="1">
      <c r="A54" s="26"/>
      <c r="B54" s="7" t="s">
        <v>68</v>
      </c>
      <c r="C54" s="5" t="s">
        <v>76</v>
      </c>
      <c r="D54" s="6">
        <v>0</v>
      </c>
      <c r="E54" s="6">
        <v>0</v>
      </c>
      <c r="F54" s="6">
        <v>0</v>
      </c>
      <c r="G54" s="6">
        <v>9</v>
      </c>
      <c r="H54" s="6">
        <v>9</v>
      </c>
      <c r="I54" s="6">
        <v>9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Q54" s="6">
        <v>9</v>
      </c>
    </row>
    <row r="55" spans="1:17" ht="14.25" thickBot="1" thickTop="1">
      <c r="A55" s="26"/>
      <c r="B55" s="7" t="s">
        <v>77</v>
      </c>
      <c r="C55" s="5" t="s">
        <v>78</v>
      </c>
      <c r="D55" s="6">
        <v>57.94</v>
      </c>
      <c r="E55" s="6">
        <v>72.04</v>
      </c>
      <c r="F55" s="6">
        <v>61.51</v>
      </c>
      <c r="G55" s="6">
        <v>67.88</v>
      </c>
      <c r="H55" s="6">
        <v>65.01</v>
      </c>
      <c r="I55" s="6">
        <v>66.8</v>
      </c>
      <c r="J55" s="6">
        <v>65.65</v>
      </c>
      <c r="K55" s="6">
        <v>0</v>
      </c>
      <c r="L55" s="6">
        <v>0</v>
      </c>
      <c r="M55" s="6">
        <v>0</v>
      </c>
      <c r="N55" s="6">
        <v>63.18</v>
      </c>
      <c r="O55" s="6">
        <v>72.04</v>
      </c>
      <c r="P55" s="6">
        <v>79.27</v>
      </c>
      <c r="Q55" s="6">
        <v>61.91</v>
      </c>
    </row>
    <row r="56" spans="1:17" ht="27" thickBot="1" thickTop="1">
      <c r="A56" s="26"/>
      <c r="B56" s="7" t="s">
        <v>79</v>
      </c>
      <c r="C56" s="5" t="s">
        <v>76</v>
      </c>
      <c r="D56" s="6">
        <v>406.25</v>
      </c>
      <c r="E56" s="6">
        <v>280.03</v>
      </c>
      <c r="F56" s="6">
        <v>369.02</v>
      </c>
      <c r="G56" s="6">
        <v>328.13</v>
      </c>
      <c r="H56" s="6">
        <v>292.53</v>
      </c>
      <c r="I56" s="6">
        <v>339.77</v>
      </c>
      <c r="J56" s="6">
        <v>0</v>
      </c>
      <c r="K56" s="6">
        <v>350</v>
      </c>
      <c r="L56" s="6">
        <v>0</v>
      </c>
      <c r="M56" s="6">
        <v>0</v>
      </c>
      <c r="N56" s="6">
        <v>280.77</v>
      </c>
      <c r="O56" s="6">
        <v>282.07</v>
      </c>
      <c r="P56" s="6">
        <v>378.69</v>
      </c>
      <c r="Q56" s="6">
        <v>328.7</v>
      </c>
    </row>
    <row r="57" spans="1:17" ht="14.25" thickBot="1" thickTop="1">
      <c r="A57" s="27"/>
      <c r="B57" s="7" t="s">
        <v>73</v>
      </c>
      <c r="C57" s="5" t="s">
        <v>80</v>
      </c>
      <c r="D57" s="6">
        <v>0</v>
      </c>
      <c r="E57" s="6">
        <v>14.23</v>
      </c>
      <c r="F57" s="6">
        <v>15</v>
      </c>
      <c r="G57" s="6">
        <v>0</v>
      </c>
      <c r="H57" s="6">
        <v>14.98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14.98</v>
      </c>
      <c r="O57" s="6">
        <v>14.98</v>
      </c>
      <c r="P57" s="6">
        <v>0</v>
      </c>
      <c r="Q57" s="6">
        <v>0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I7">
      <selection activeCell="A1" sqref="A1:Q17"/>
    </sheetView>
  </sheetViews>
  <sheetFormatPr defaultColWidth="9.140625" defaultRowHeight="12.75"/>
  <sheetData>
    <row r="1" spans="1:17" ht="75" thickBot="1" thickTop="1">
      <c r="A1" s="2" t="s">
        <v>97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2"/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82</v>
      </c>
      <c r="E3" s="6">
        <v>82</v>
      </c>
      <c r="F3" s="6">
        <v>82</v>
      </c>
      <c r="G3" s="6">
        <v>82</v>
      </c>
      <c r="H3" s="6">
        <v>328</v>
      </c>
      <c r="I3" s="6">
        <v>159</v>
      </c>
      <c r="J3" s="6">
        <v>26</v>
      </c>
      <c r="K3" s="6">
        <v>7</v>
      </c>
      <c r="L3" s="6">
        <v>38</v>
      </c>
      <c r="M3" s="6">
        <v>18</v>
      </c>
      <c r="N3" s="6">
        <v>80</v>
      </c>
      <c r="O3" s="6">
        <v>77</v>
      </c>
      <c r="P3" s="6">
        <v>105</v>
      </c>
      <c r="Q3" s="6">
        <v>146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7628</v>
      </c>
      <c r="E4" s="6">
        <v>9560</v>
      </c>
      <c r="F4" s="6">
        <v>2324</v>
      </c>
      <c r="G4" s="6">
        <v>717</v>
      </c>
      <c r="H4" s="6">
        <v>20230</v>
      </c>
      <c r="I4" s="6">
        <v>10683</v>
      </c>
      <c r="J4" s="6">
        <v>871</v>
      </c>
      <c r="K4" s="6">
        <v>242</v>
      </c>
      <c r="L4" s="6">
        <v>3020</v>
      </c>
      <c r="M4" s="6">
        <v>525</v>
      </c>
      <c r="N4" s="6">
        <v>4889</v>
      </c>
      <c r="O4" s="6">
        <v>15831</v>
      </c>
      <c r="P4" s="6">
        <v>3106</v>
      </c>
      <c r="Q4" s="6">
        <v>1293</v>
      </c>
    </row>
    <row r="5" spans="1:17" ht="27" thickBot="1" thickTop="1">
      <c r="A5" s="28" t="s">
        <v>18</v>
      </c>
      <c r="B5" s="29"/>
      <c r="C5" s="5" t="s">
        <v>19</v>
      </c>
      <c r="D5" s="6">
        <v>2034.28</v>
      </c>
      <c r="E5" s="6">
        <v>1706.92</v>
      </c>
      <c r="F5" s="6">
        <v>4574.27</v>
      </c>
      <c r="G5" s="6">
        <v>12202.21</v>
      </c>
      <c r="H5" s="6">
        <v>2531.82</v>
      </c>
      <c r="I5" s="6">
        <v>2510.89</v>
      </c>
      <c r="J5" s="6">
        <v>2734.33</v>
      </c>
      <c r="K5" s="6">
        <v>2692.96</v>
      </c>
      <c r="L5" s="6">
        <v>2435.68</v>
      </c>
      <c r="M5" s="6">
        <v>3719.64</v>
      </c>
      <c r="N5" s="6">
        <v>2465.36</v>
      </c>
      <c r="O5" s="6">
        <v>1378.88</v>
      </c>
      <c r="P5" s="6">
        <v>3980.48</v>
      </c>
      <c r="Q5" s="6">
        <v>13171.98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23.01</v>
      </c>
      <c r="E6" s="6">
        <v>18.43</v>
      </c>
      <c r="F6" s="6">
        <v>53.39</v>
      </c>
      <c r="G6" s="6">
        <v>126.05</v>
      </c>
      <c r="H6" s="6">
        <v>27.99</v>
      </c>
      <c r="I6" s="6">
        <v>33.84</v>
      </c>
      <c r="J6" s="6">
        <v>30.22</v>
      </c>
      <c r="K6" s="6">
        <v>5.49</v>
      </c>
      <c r="L6" s="6">
        <v>11.62</v>
      </c>
      <c r="M6" s="6">
        <v>11.11</v>
      </c>
      <c r="N6" s="6">
        <v>27.83</v>
      </c>
      <c r="O6" s="6">
        <v>15.81</v>
      </c>
      <c r="P6" s="6">
        <v>46.9</v>
      </c>
      <c r="Q6" s="6">
        <v>131.72</v>
      </c>
    </row>
    <row r="7" spans="1:17" ht="39.75" thickBot="1" thickTop="1">
      <c r="A7" s="26"/>
      <c r="B7" s="7" t="s">
        <v>23</v>
      </c>
      <c r="C7" s="5" t="s">
        <v>22</v>
      </c>
      <c r="D7" s="6">
        <v>8.81</v>
      </c>
      <c r="E7" s="6">
        <v>3.84</v>
      </c>
      <c r="F7" s="6">
        <v>16.47</v>
      </c>
      <c r="G7" s="6">
        <v>50.32</v>
      </c>
      <c r="H7" s="6">
        <v>8.81</v>
      </c>
      <c r="I7" s="6">
        <v>11.45</v>
      </c>
      <c r="J7" s="6">
        <v>7.67</v>
      </c>
      <c r="K7" s="6">
        <v>0.05</v>
      </c>
      <c r="L7" s="6">
        <v>0.58</v>
      </c>
      <c r="M7" s="6">
        <v>4.6</v>
      </c>
      <c r="N7" s="6">
        <v>9.21</v>
      </c>
      <c r="O7" s="6">
        <v>4.13</v>
      </c>
      <c r="P7" s="6">
        <v>15.13</v>
      </c>
      <c r="Q7" s="6">
        <v>50.96</v>
      </c>
    </row>
    <row r="8" spans="1:17" ht="52.5" thickBot="1" thickTop="1">
      <c r="A8" s="26"/>
      <c r="B8" s="7" t="s">
        <v>24</v>
      </c>
      <c r="C8" s="5" t="s">
        <v>22</v>
      </c>
      <c r="D8" s="6">
        <v>21.93</v>
      </c>
      <c r="E8" s="6">
        <v>18.22</v>
      </c>
      <c r="F8" s="6">
        <v>52.45</v>
      </c>
      <c r="G8" s="6">
        <v>123.59</v>
      </c>
      <c r="H8" s="6">
        <v>27.29</v>
      </c>
      <c r="I8" s="6">
        <v>33.45</v>
      </c>
      <c r="J8" s="6">
        <v>28.98</v>
      </c>
      <c r="K8" s="6">
        <v>5.49</v>
      </c>
      <c r="L8" s="6">
        <v>9.43</v>
      </c>
      <c r="M8" s="6">
        <v>11.11</v>
      </c>
      <c r="N8" s="6">
        <v>27.35</v>
      </c>
      <c r="O8" s="6">
        <v>15.3</v>
      </c>
      <c r="P8" s="6">
        <v>46.17</v>
      </c>
      <c r="Q8" s="6">
        <v>128.68</v>
      </c>
    </row>
    <row r="9" spans="1:17" ht="27" thickBot="1" thickTop="1">
      <c r="A9" s="26"/>
      <c r="B9" s="7" t="s">
        <v>25</v>
      </c>
      <c r="C9" s="5" t="s">
        <v>22</v>
      </c>
      <c r="D9" s="6">
        <v>14.64</v>
      </c>
      <c r="E9" s="6">
        <v>16.08</v>
      </c>
      <c r="F9" s="6">
        <v>42.19</v>
      </c>
      <c r="G9" s="6">
        <v>107.16</v>
      </c>
      <c r="H9" s="6">
        <v>21.76</v>
      </c>
      <c r="I9" s="6">
        <v>31.07</v>
      </c>
      <c r="J9" s="6">
        <v>10.67</v>
      </c>
      <c r="K9" s="6">
        <v>2.93</v>
      </c>
      <c r="L9" s="6">
        <v>2.96</v>
      </c>
      <c r="M9" s="6">
        <v>10.13</v>
      </c>
      <c r="N9" s="6">
        <v>17.19</v>
      </c>
      <c r="O9" s="6">
        <v>11.61</v>
      </c>
      <c r="P9" s="6">
        <v>37.98</v>
      </c>
      <c r="Q9" s="6">
        <v>107.17</v>
      </c>
    </row>
    <row r="10" spans="1:17" ht="27" thickBot="1" thickTop="1">
      <c r="A10" s="26"/>
      <c r="B10" s="7" t="s">
        <v>26</v>
      </c>
      <c r="C10" s="5" t="s">
        <v>22</v>
      </c>
      <c r="D10" s="6">
        <v>5.41</v>
      </c>
      <c r="E10" s="6">
        <v>1.7</v>
      </c>
      <c r="F10" s="6">
        <v>8.82</v>
      </c>
      <c r="G10" s="6">
        <v>13.52</v>
      </c>
      <c r="H10" s="6">
        <v>4.34</v>
      </c>
      <c r="I10" s="6">
        <v>2.27</v>
      </c>
      <c r="J10" s="6">
        <v>18.31</v>
      </c>
      <c r="K10" s="6">
        <v>2.56</v>
      </c>
      <c r="L10" s="6">
        <v>0.65</v>
      </c>
      <c r="M10" s="6">
        <v>0.71</v>
      </c>
      <c r="N10" s="6">
        <v>9.11</v>
      </c>
      <c r="O10" s="6">
        <v>3.03</v>
      </c>
      <c r="P10" s="6">
        <v>6.43</v>
      </c>
      <c r="Q10" s="6">
        <v>15.26</v>
      </c>
    </row>
    <row r="11" spans="1:17" ht="52.5" thickBot="1" thickTop="1">
      <c r="A11" s="26"/>
      <c r="B11" s="7" t="s">
        <v>27</v>
      </c>
      <c r="C11" s="5" t="s">
        <v>22</v>
      </c>
      <c r="D11" s="6">
        <v>1.88</v>
      </c>
      <c r="E11" s="6">
        <v>0.44</v>
      </c>
      <c r="F11" s="6">
        <v>1.44</v>
      </c>
      <c r="G11" s="6">
        <v>2.92</v>
      </c>
      <c r="H11" s="6">
        <v>1.18</v>
      </c>
      <c r="I11" s="6">
        <v>0.1</v>
      </c>
      <c r="J11" s="6">
        <v>0</v>
      </c>
      <c r="K11" s="6">
        <v>0</v>
      </c>
      <c r="L11" s="6">
        <v>5.82</v>
      </c>
      <c r="M11" s="6">
        <v>0.27</v>
      </c>
      <c r="N11" s="6">
        <v>1.06</v>
      </c>
      <c r="O11" s="6">
        <v>0.66</v>
      </c>
      <c r="P11" s="6">
        <v>1.75</v>
      </c>
      <c r="Q11" s="6">
        <v>6.25</v>
      </c>
    </row>
    <row r="12" spans="1:17" ht="52.5" thickBot="1" thickTop="1">
      <c r="A12" s="26"/>
      <c r="B12" s="7" t="s">
        <v>28</v>
      </c>
      <c r="C12" s="5" t="s">
        <v>29</v>
      </c>
      <c r="D12" s="6">
        <v>14.66</v>
      </c>
      <c r="E12" s="6">
        <v>17.55</v>
      </c>
      <c r="F12" s="6">
        <v>17.46</v>
      </c>
      <c r="G12" s="6">
        <v>18.62</v>
      </c>
      <c r="H12" s="6">
        <v>16.83</v>
      </c>
      <c r="I12" s="6">
        <v>17.83</v>
      </c>
      <c r="J12" s="6">
        <v>11.3</v>
      </c>
      <c r="K12" s="6">
        <v>10.64</v>
      </c>
      <c r="L12" s="6">
        <v>20.16</v>
      </c>
      <c r="M12" s="6">
        <v>23.02</v>
      </c>
      <c r="N12" s="6">
        <v>14.27</v>
      </c>
      <c r="O12" s="6">
        <v>16.16</v>
      </c>
      <c r="P12" s="6">
        <v>16.77</v>
      </c>
      <c r="Q12" s="6">
        <v>17.85</v>
      </c>
    </row>
    <row r="13" spans="1:17" ht="27" thickBot="1" thickTop="1">
      <c r="A13" s="26"/>
      <c r="B13" s="7" t="s">
        <v>30</v>
      </c>
      <c r="C13" s="5" t="s">
        <v>31</v>
      </c>
      <c r="D13" s="6">
        <v>0.73</v>
      </c>
      <c r="E13" s="6">
        <v>0.44</v>
      </c>
      <c r="F13" s="6">
        <v>1.08</v>
      </c>
      <c r="G13" s="6">
        <v>2.36</v>
      </c>
      <c r="H13" s="6">
        <v>0.69</v>
      </c>
      <c r="I13" s="6">
        <v>0.57</v>
      </c>
      <c r="J13" s="6">
        <v>0.91</v>
      </c>
      <c r="K13" s="6">
        <v>1.41</v>
      </c>
      <c r="L13" s="6">
        <v>0.7</v>
      </c>
      <c r="M13" s="6">
        <v>1.25</v>
      </c>
      <c r="N13" s="6">
        <v>0.83</v>
      </c>
      <c r="O13" s="6">
        <v>0.49</v>
      </c>
      <c r="P13" s="6">
        <v>1.02</v>
      </c>
      <c r="Q13" s="6">
        <v>2.36</v>
      </c>
    </row>
    <row r="14" spans="1:17" ht="39.75" thickBot="1" thickTop="1">
      <c r="A14" s="26"/>
      <c r="B14" s="7" t="s">
        <v>32</v>
      </c>
      <c r="C14" s="5" t="s">
        <v>33</v>
      </c>
      <c r="D14" s="6">
        <v>0.55</v>
      </c>
      <c r="E14" s="6">
        <v>0.4</v>
      </c>
      <c r="F14" s="6">
        <v>0.74</v>
      </c>
      <c r="G14" s="6">
        <v>0.91</v>
      </c>
      <c r="H14" s="6">
        <v>0.51</v>
      </c>
      <c r="I14" s="6">
        <v>0.43</v>
      </c>
      <c r="J14" s="6">
        <v>0.75</v>
      </c>
      <c r="K14" s="6">
        <v>0.85</v>
      </c>
      <c r="L14" s="6">
        <v>0.44</v>
      </c>
      <c r="M14" s="6">
        <v>0.83</v>
      </c>
      <c r="N14" s="6">
        <v>0.65</v>
      </c>
      <c r="O14" s="6">
        <v>0.44</v>
      </c>
      <c r="P14" s="6">
        <v>0.7</v>
      </c>
      <c r="Q14" s="6">
        <v>1.02</v>
      </c>
    </row>
    <row r="15" spans="1:17" ht="27" thickBot="1" thickTop="1">
      <c r="A15" s="26"/>
      <c r="B15" s="7" t="s">
        <v>30</v>
      </c>
      <c r="C15" s="5" t="s">
        <v>34</v>
      </c>
      <c r="D15" s="6">
        <v>3.32</v>
      </c>
      <c r="E15" s="6">
        <v>2.44</v>
      </c>
      <c r="F15" s="6">
        <v>2.07</v>
      </c>
      <c r="G15" s="6">
        <v>1.91</v>
      </c>
      <c r="H15" s="6">
        <v>2.54</v>
      </c>
      <c r="I15" s="6">
        <v>1.7</v>
      </c>
      <c r="J15" s="6">
        <v>3.13</v>
      </c>
      <c r="K15" s="6">
        <v>25.63</v>
      </c>
      <c r="L15" s="6">
        <v>7.38</v>
      </c>
      <c r="M15" s="6">
        <v>11.24</v>
      </c>
      <c r="N15" s="6">
        <v>3.03</v>
      </c>
      <c r="O15" s="6">
        <v>3.22</v>
      </c>
      <c r="P15" s="6">
        <v>2.2</v>
      </c>
      <c r="Q15" s="6">
        <v>1.83</v>
      </c>
    </row>
    <row r="16" spans="1:17" ht="39.75" thickBot="1" thickTop="1">
      <c r="A16" s="26"/>
      <c r="B16" s="7" t="s">
        <v>35</v>
      </c>
      <c r="C16" s="5" t="s">
        <v>36</v>
      </c>
      <c r="D16" s="6">
        <v>61329.4</v>
      </c>
      <c r="E16" s="6">
        <v>63645.77</v>
      </c>
      <c r="F16" s="6">
        <v>49514.98</v>
      </c>
      <c r="G16" s="6">
        <v>52719.72</v>
      </c>
      <c r="H16" s="6">
        <v>58068.66</v>
      </c>
      <c r="I16" s="6">
        <v>46943.82</v>
      </c>
      <c r="J16" s="6">
        <v>53400.83</v>
      </c>
      <c r="K16" s="6">
        <v>373664.01</v>
      </c>
      <c r="L16" s="6">
        <v>174837.67</v>
      </c>
      <c r="M16" s="6">
        <v>130792.21</v>
      </c>
      <c r="N16" s="6">
        <v>57527.2</v>
      </c>
      <c r="O16" s="6">
        <v>64281.79</v>
      </c>
      <c r="P16" s="6">
        <v>49471.49</v>
      </c>
      <c r="Q16" s="6">
        <v>56428.75</v>
      </c>
    </row>
    <row r="17" spans="1:17" ht="52.5" thickBot="1" thickTop="1">
      <c r="A17" s="27"/>
      <c r="B17" s="7" t="s">
        <v>37</v>
      </c>
      <c r="C17" s="5" t="s">
        <v>36</v>
      </c>
      <c r="D17" s="6">
        <v>53306.88</v>
      </c>
      <c r="E17" s="6">
        <v>43175.88</v>
      </c>
      <c r="F17" s="6">
        <v>37062.64</v>
      </c>
      <c r="G17" s="6">
        <v>36489.8</v>
      </c>
      <c r="H17" s="6">
        <v>43823.18</v>
      </c>
      <c r="I17" s="6">
        <v>32369.22</v>
      </c>
      <c r="J17" s="6">
        <v>40233.16</v>
      </c>
      <c r="K17" s="6">
        <v>337192.63</v>
      </c>
      <c r="L17" s="6">
        <v>162172.42</v>
      </c>
      <c r="M17" s="6">
        <v>83525.92</v>
      </c>
      <c r="N17" s="6">
        <v>45282.06</v>
      </c>
      <c r="O17" s="6">
        <v>46262.89</v>
      </c>
      <c r="P17" s="6">
        <v>38028.32</v>
      </c>
      <c r="Q17" s="6">
        <v>45264.19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13.66</v>
      </c>
      <c r="E18" s="6">
        <v>15.84</v>
      </c>
      <c r="F18" s="6">
        <v>41.01</v>
      </c>
      <c r="G18" s="6">
        <v>105.1</v>
      </c>
      <c r="H18" s="6">
        <v>21.07</v>
      </c>
      <c r="I18" s="6">
        <v>30.12</v>
      </c>
      <c r="J18" s="6">
        <v>10.63</v>
      </c>
      <c r="K18" s="6">
        <v>2.93</v>
      </c>
      <c r="L18" s="6">
        <v>2.55</v>
      </c>
      <c r="M18" s="6">
        <v>10.12</v>
      </c>
      <c r="N18" s="6">
        <v>16.69</v>
      </c>
      <c r="O18" s="6">
        <v>11.25</v>
      </c>
      <c r="P18" s="6">
        <v>35.98</v>
      </c>
      <c r="Q18" s="6">
        <v>105.62</v>
      </c>
    </row>
    <row r="19" spans="1:17" ht="52.5" thickBot="1" thickTop="1">
      <c r="A19" s="26"/>
      <c r="B19" s="7" t="s">
        <v>40</v>
      </c>
      <c r="C19" s="5" t="s">
        <v>22</v>
      </c>
      <c r="D19" s="6">
        <v>7.63</v>
      </c>
      <c r="E19" s="6">
        <v>6.2</v>
      </c>
      <c r="F19" s="6">
        <v>17.49</v>
      </c>
      <c r="G19" s="6">
        <v>40.82</v>
      </c>
      <c r="H19" s="6">
        <v>9.27</v>
      </c>
      <c r="I19" s="6">
        <v>12.9</v>
      </c>
      <c r="J19" s="6">
        <v>2.73</v>
      </c>
      <c r="K19" s="6">
        <v>1.3</v>
      </c>
      <c r="L19" s="6">
        <v>1.16</v>
      </c>
      <c r="M19" s="6">
        <v>0.77</v>
      </c>
      <c r="N19" s="6">
        <v>8.79</v>
      </c>
      <c r="O19" s="6">
        <v>5.2</v>
      </c>
      <c r="P19" s="6">
        <v>15.15</v>
      </c>
      <c r="Q19" s="6">
        <v>44.96</v>
      </c>
    </row>
    <row r="20" spans="1:17" ht="39.75" thickBot="1" thickTop="1">
      <c r="A20" s="26"/>
      <c r="B20" s="7" t="s">
        <v>82</v>
      </c>
      <c r="C20" s="5" t="s">
        <v>22</v>
      </c>
      <c r="D20" s="6">
        <v>2.48</v>
      </c>
      <c r="E20" s="6">
        <v>5.84</v>
      </c>
      <c r="F20" s="6">
        <v>9.28</v>
      </c>
      <c r="G20" s="6">
        <v>23.95</v>
      </c>
      <c r="H20" s="6">
        <v>5.61</v>
      </c>
      <c r="I20" s="6">
        <v>8.22</v>
      </c>
      <c r="J20" s="6">
        <v>2.87</v>
      </c>
      <c r="K20" s="6">
        <v>1.62</v>
      </c>
      <c r="L20" s="6">
        <v>0.99</v>
      </c>
      <c r="M20" s="6">
        <v>1.72</v>
      </c>
      <c r="N20" s="6">
        <v>3.87</v>
      </c>
      <c r="O20" s="6">
        <v>3.47</v>
      </c>
      <c r="P20" s="6">
        <v>9.56</v>
      </c>
      <c r="Q20" s="6">
        <v>22.33</v>
      </c>
    </row>
    <row r="21" spans="1:17" ht="78" thickBot="1" thickTop="1">
      <c r="A21" s="26"/>
      <c r="B21" s="7" t="s">
        <v>83</v>
      </c>
      <c r="C21" s="5" t="s">
        <v>22</v>
      </c>
      <c r="D21" s="6">
        <v>1.81</v>
      </c>
      <c r="E21" s="6">
        <v>2.66</v>
      </c>
      <c r="F21" s="6">
        <v>9.76</v>
      </c>
      <c r="G21" s="6">
        <v>27.62</v>
      </c>
      <c r="H21" s="6">
        <v>4.04</v>
      </c>
      <c r="I21" s="6">
        <v>6.76</v>
      </c>
      <c r="J21" s="6">
        <v>0.43</v>
      </c>
      <c r="K21" s="6">
        <v>0</v>
      </c>
      <c r="L21" s="6">
        <v>0.28</v>
      </c>
      <c r="M21" s="6">
        <v>1.19</v>
      </c>
      <c r="N21" s="6">
        <v>1.58</v>
      </c>
      <c r="O21" s="6">
        <v>1.47</v>
      </c>
      <c r="P21" s="6">
        <v>8.27</v>
      </c>
      <c r="Q21" s="6">
        <v>25.42</v>
      </c>
    </row>
    <row r="22" spans="1:17" ht="52.5" thickBot="1" thickTop="1">
      <c r="A22" s="26"/>
      <c r="B22" s="7" t="s">
        <v>84</v>
      </c>
      <c r="C22" s="5" t="s">
        <v>22</v>
      </c>
      <c r="D22" s="6">
        <v>1.52</v>
      </c>
      <c r="E22" s="6">
        <v>2.2</v>
      </c>
      <c r="F22" s="6">
        <v>8.83</v>
      </c>
      <c r="G22" s="6">
        <v>21.75</v>
      </c>
      <c r="H22" s="6">
        <v>3.4</v>
      </c>
      <c r="I22" s="6">
        <v>5.63</v>
      </c>
      <c r="J22" s="6">
        <v>0.42</v>
      </c>
      <c r="K22" s="6">
        <v>0</v>
      </c>
      <c r="L22" s="6">
        <v>0.26</v>
      </c>
      <c r="M22" s="6">
        <v>0.77</v>
      </c>
      <c r="N22" s="6">
        <v>1.44</v>
      </c>
      <c r="O22" s="6">
        <v>1.24</v>
      </c>
      <c r="P22" s="6">
        <v>7.15</v>
      </c>
      <c r="Q22" s="6">
        <v>20.89</v>
      </c>
    </row>
    <row r="23" spans="1:17" ht="27" thickBot="1" thickTop="1">
      <c r="A23" s="26"/>
      <c r="B23" s="7" t="s">
        <v>85</v>
      </c>
      <c r="C23" s="5" t="s">
        <v>22</v>
      </c>
      <c r="D23" s="6">
        <v>0.01</v>
      </c>
      <c r="E23" s="6">
        <v>0.02</v>
      </c>
      <c r="F23" s="6">
        <v>0.12</v>
      </c>
      <c r="G23" s="6">
        <v>0.5</v>
      </c>
      <c r="H23" s="6">
        <v>0.04</v>
      </c>
      <c r="I23" s="6">
        <v>0.05</v>
      </c>
      <c r="J23" s="6">
        <v>0</v>
      </c>
      <c r="K23" s="6">
        <v>0</v>
      </c>
      <c r="L23" s="6">
        <v>0</v>
      </c>
      <c r="M23" s="6">
        <v>0</v>
      </c>
      <c r="N23" s="6">
        <v>0.07</v>
      </c>
      <c r="O23" s="6">
        <v>0.01</v>
      </c>
      <c r="P23" s="6">
        <v>0.08</v>
      </c>
      <c r="Q23" s="6">
        <v>0.4</v>
      </c>
    </row>
    <row r="24" spans="1:17" ht="27" thickBot="1" thickTop="1">
      <c r="A24" s="26"/>
      <c r="B24" s="7" t="s">
        <v>86</v>
      </c>
      <c r="C24" s="5" t="s">
        <v>22</v>
      </c>
      <c r="D24" s="6">
        <v>0.04</v>
      </c>
      <c r="E24" s="6">
        <v>0.04</v>
      </c>
      <c r="F24" s="6">
        <v>0.31</v>
      </c>
      <c r="G24" s="6">
        <v>1.99</v>
      </c>
      <c r="H24" s="6">
        <v>0.14</v>
      </c>
      <c r="I24" s="6">
        <v>0.18</v>
      </c>
      <c r="J24" s="6">
        <v>0</v>
      </c>
      <c r="K24" s="6">
        <v>0</v>
      </c>
      <c r="L24" s="6">
        <v>0</v>
      </c>
      <c r="M24" s="6">
        <v>0.28</v>
      </c>
      <c r="N24" s="6">
        <v>0.15</v>
      </c>
      <c r="O24" s="6">
        <v>0</v>
      </c>
      <c r="P24" s="6">
        <v>0.11</v>
      </c>
      <c r="Q24" s="6">
        <v>1.93</v>
      </c>
    </row>
    <row r="25" spans="1:17" ht="39.75" thickBot="1" thickTop="1">
      <c r="A25" s="26"/>
      <c r="B25" s="7" t="s">
        <v>87</v>
      </c>
      <c r="C25" s="5" t="s">
        <v>22</v>
      </c>
      <c r="D25" s="6">
        <v>0.01</v>
      </c>
      <c r="E25" s="6">
        <v>0.07</v>
      </c>
      <c r="F25" s="6">
        <v>0.19</v>
      </c>
      <c r="G25" s="6">
        <v>1.5</v>
      </c>
      <c r="H25" s="6">
        <v>0.11</v>
      </c>
      <c r="I25" s="6">
        <v>0.05</v>
      </c>
      <c r="J25" s="6">
        <v>1.39</v>
      </c>
      <c r="K25" s="6">
        <v>0</v>
      </c>
      <c r="L25" s="6">
        <v>0</v>
      </c>
      <c r="M25" s="6">
        <v>0</v>
      </c>
      <c r="N25" s="6">
        <v>0.09</v>
      </c>
      <c r="O25" s="6">
        <v>0.05</v>
      </c>
      <c r="P25" s="6">
        <v>0.14</v>
      </c>
      <c r="Q25" s="6">
        <v>0.82</v>
      </c>
    </row>
    <row r="26" spans="1:17" ht="27" thickBot="1" thickTop="1">
      <c r="A26" s="26"/>
      <c r="B26" s="7" t="s">
        <v>88</v>
      </c>
      <c r="C26" s="5" t="s">
        <v>22</v>
      </c>
      <c r="D26" s="6">
        <v>1.5</v>
      </c>
      <c r="E26" s="6">
        <v>0.62</v>
      </c>
      <c r="F26" s="6">
        <v>1.43</v>
      </c>
      <c r="G26" s="6">
        <v>2.93</v>
      </c>
      <c r="H26" s="6">
        <v>1.12</v>
      </c>
      <c r="I26" s="6">
        <v>1.22</v>
      </c>
      <c r="J26" s="6">
        <v>3.18</v>
      </c>
      <c r="K26" s="6">
        <v>0</v>
      </c>
      <c r="L26" s="6">
        <v>0.04</v>
      </c>
      <c r="M26" s="6">
        <v>0.07</v>
      </c>
      <c r="N26" s="6">
        <v>1.38</v>
      </c>
      <c r="O26" s="6">
        <v>0.85</v>
      </c>
      <c r="P26" s="6">
        <v>1.76</v>
      </c>
      <c r="Q26" s="6">
        <v>2.92</v>
      </c>
    </row>
    <row r="27" spans="1:17" ht="78" thickBot="1" thickTop="1">
      <c r="A27" s="26"/>
      <c r="B27" s="7" t="s">
        <v>89</v>
      </c>
      <c r="C27" s="5" t="s">
        <v>22</v>
      </c>
      <c r="D27" s="6">
        <v>0.05</v>
      </c>
      <c r="E27" s="6">
        <v>0.01</v>
      </c>
      <c r="F27" s="6">
        <v>1</v>
      </c>
      <c r="G27" s="6">
        <v>0.25</v>
      </c>
      <c r="H27" s="6">
        <v>0.15</v>
      </c>
      <c r="I27" s="6">
        <v>0.22</v>
      </c>
      <c r="J27" s="6">
        <v>0.02</v>
      </c>
      <c r="K27" s="6">
        <v>0</v>
      </c>
      <c r="L27" s="6">
        <v>0</v>
      </c>
      <c r="M27" s="6">
        <v>0</v>
      </c>
      <c r="N27" s="6">
        <v>0.14</v>
      </c>
      <c r="O27" s="6">
        <v>0.03</v>
      </c>
      <c r="P27" s="6">
        <v>0.04</v>
      </c>
      <c r="Q27" s="6">
        <v>1.87</v>
      </c>
    </row>
    <row r="28" spans="1:17" ht="27" thickBot="1" thickTop="1">
      <c r="A28" s="26"/>
      <c r="B28" s="7" t="s">
        <v>49</v>
      </c>
      <c r="C28" s="5" t="s">
        <v>22</v>
      </c>
      <c r="D28" s="6">
        <v>0.98</v>
      </c>
      <c r="E28" s="6">
        <v>0.24</v>
      </c>
      <c r="F28" s="6">
        <v>1.17</v>
      </c>
      <c r="G28" s="6">
        <v>2.06</v>
      </c>
      <c r="H28" s="6">
        <v>0.69</v>
      </c>
      <c r="I28" s="6">
        <v>0.96</v>
      </c>
      <c r="J28" s="6">
        <v>0.04</v>
      </c>
      <c r="K28" s="6">
        <v>0</v>
      </c>
      <c r="L28" s="6">
        <v>0.41</v>
      </c>
      <c r="M28" s="6">
        <v>0.01</v>
      </c>
      <c r="N28" s="6">
        <v>0.5</v>
      </c>
      <c r="O28" s="6">
        <v>0.36</v>
      </c>
      <c r="P28" s="6">
        <v>2</v>
      </c>
      <c r="Q28" s="6">
        <v>1.55</v>
      </c>
    </row>
    <row r="29" spans="1:17" ht="27" thickBot="1" thickTop="1">
      <c r="A29" s="26"/>
      <c r="B29" s="7" t="s">
        <v>50</v>
      </c>
      <c r="C29" s="5" t="s">
        <v>51</v>
      </c>
      <c r="D29" s="6">
        <v>41.47</v>
      </c>
      <c r="E29" s="6">
        <v>16.21</v>
      </c>
      <c r="F29" s="6">
        <v>15.14</v>
      </c>
      <c r="G29" s="6">
        <v>12.74</v>
      </c>
      <c r="H29" s="6">
        <v>23.07</v>
      </c>
      <c r="I29" s="6">
        <v>11.89</v>
      </c>
      <c r="J29" s="6">
        <v>62.21</v>
      </c>
      <c r="K29" s="6">
        <v>343.17</v>
      </c>
      <c r="L29" s="6">
        <v>3.47</v>
      </c>
      <c r="M29" s="6">
        <v>3.85</v>
      </c>
      <c r="N29" s="6">
        <v>47.41</v>
      </c>
      <c r="O29" s="6">
        <v>30.4</v>
      </c>
      <c r="P29" s="6">
        <v>20.53</v>
      </c>
      <c r="Q29" s="6">
        <v>14.59</v>
      </c>
    </row>
    <row r="30" spans="1:17" ht="39.75" thickBot="1" thickTop="1">
      <c r="A30" s="26"/>
      <c r="B30" s="7" t="s">
        <v>52</v>
      </c>
      <c r="C30" s="5" t="s">
        <v>51</v>
      </c>
      <c r="D30" s="6">
        <v>6.67</v>
      </c>
      <c r="E30" s="6">
        <v>7.12</v>
      </c>
      <c r="F30" s="6">
        <v>5.87</v>
      </c>
      <c r="G30" s="6">
        <v>5.62</v>
      </c>
      <c r="H30" s="6">
        <v>6.47</v>
      </c>
      <c r="I30" s="6">
        <v>3.35</v>
      </c>
      <c r="J30" s="6">
        <v>38.33</v>
      </c>
      <c r="K30" s="6">
        <v>0</v>
      </c>
      <c r="L30" s="6">
        <v>0</v>
      </c>
      <c r="M30" s="6">
        <v>2.02</v>
      </c>
      <c r="N30" s="6">
        <v>10.42</v>
      </c>
      <c r="O30" s="6">
        <v>9.15</v>
      </c>
      <c r="P30" s="6">
        <v>3.94</v>
      </c>
      <c r="Q30" s="6">
        <v>4.73</v>
      </c>
    </row>
    <row r="31" spans="1:17" ht="52.5" thickBot="1" thickTop="1">
      <c r="A31" s="26"/>
      <c r="B31" s="7" t="s">
        <v>90</v>
      </c>
      <c r="C31" s="5" t="s">
        <v>51</v>
      </c>
      <c r="D31" s="6">
        <v>0.64</v>
      </c>
      <c r="E31" s="6">
        <v>2.26</v>
      </c>
      <c r="F31" s="6">
        <v>2.74</v>
      </c>
      <c r="G31" s="6">
        <v>2.07</v>
      </c>
      <c r="H31" s="6">
        <v>1.85</v>
      </c>
      <c r="I31" s="6">
        <v>0.14</v>
      </c>
      <c r="J31" s="6">
        <v>27.12</v>
      </c>
      <c r="K31" s="6">
        <v>0</v>
      </c>
      <c r="L31" s="6">
        <v>0</v>
      </c>
      <c r="M31" s="6">
        <v>0</v>
      </c>
      <c r="N31" s="6">
        <v>2.13</v>
      </c>
      <c r="O31" s="6">
        <v>1.88</v>
      </c>
      <c r="P31" s="6">
        <v>1.11</v>
      </c>
      <c r="Q31" s="6">
        <v>2.42</v>
      </c>
    </row>
    <row r="32" spans="1:17" ht="65.25" thickBot="1" thickTop="1">
      <c r="A32" s="26"/>
      <c r="B32" s="7" t="s">
        <v>91</v>
      </c>
      <c r="C32" s="5" t="s">
        <v>51</v>
      </c>
      <c r="D32" s="6">
        <v>6.03</v>
      </c>
      <c r="E32" s="6">
        <v>4.85</v>
      </c>
      <c r="F32" s="6">
        <v>3.1</v>
      </c>
      <c r="G32" s="6">
        <v>3.55</v>
      </c>
      <c r="H32" s="6">
        <v>4.61</v>
      </c>
      <c r="I32" s="6">
        <v>3.2</v>
      </c>
      <c r="J32" s="6">
        <v>11.21</v>
      </c>
      <c r="K32" s="6">
        <v>0</v>
      </c>
      <c r="L32" s="6">
        <v>0</v>
      </c>
      <c r="M32" s="6">
        <v>2.02</v>
      </c>
      <c r="N32" s="6">
        <v>8.28</v>
      </c>
      <c r="O32" s="6">
        <v>7.27</v>
      </c>
      <c r="P32" s="6">
        <v>2.82</v>
      </c>
      <c r="Q32" s="6">
        <v>2.28</v>
      </c>
    </row>
    <row r="33" spans="1:17" ht="27" thickBot="1" thickTop="1">
      <c r="A33" s="26"/>
      <c r="B33" s="7" t="s">
        <v>92</v>
      </c>
      <c r="C33" s="5" t="s">
        <v>51</v>
      </c>
      <c r="D33" s="6">
        <v>5.05</v>
      </c>
      <c r="E33" s="6">
        <v>3.44</v>
      </c>
      <c r="F33" s="6">
        <v>0.9</v>
      </c>
      <c r="G33" s="6">
        <v>1.23</v>
      </c>
      <c r="H33" s="6">
        <v>3.01</v>
      </c>
      <c r="I33" s="6">
        <v>2.04</v>
      </c>
      <c r="J33" s="6">
        <v>0.31</v>
      </c>
      <c r="K33" s="6">
        <v>139.26</v>
      </c>
      <c r="L33" s="6">
        <v>0</v>
      </c>
      <c r="M33" s="6">
        <v>0</v>
      </c>
      <c r="N33" s="6">
        <v>5.55</v>
      </c>
      <c r="O33" s="6">
        <v>5.46</v>
      </c>
      <c r="P33" s="6">
        <v>1.61</v>
      </c>
      <c r="Q33" s="6">
        <v>0.65</v>
      </c>
    </row>
    <row r="34" spans="1:17" ht="52.5" thickBot="1" thickTop="1">
      <c r="A34" s="26"/>
      <c r="B34" s="7" t="s">
        <v>93</v>
      </c>
      <c r="C34" s="5" t="s">
        <v>51</v>
      </c>
      <c r="D34" s="6">
        <v>2.16</v>
      </c>
      <c r="E34" s="6">
        <v>1.72</v>
      </c>
      <c r="F34" s="6">
        <v>0.63</v>
      </c>
      <c r="G34" s="6">
        <v>0.75</v>
      </c>
      <c r="H34" s="6">
        <v>1.46</v>
      </c>
      <c r="I34" s="6">
        <v>1.08</v>
      </c>
      <c r="J34" s="6">
        <v>0.17</v>
      </c>
      <c r="K34" s="6">
        <v>63.97</v>
      </c>
      <c r="L34" s="6">
        <v>0</v>
      </c>
      <c r="M34" s="6">
        <v>0</v>
      </c>
      <c r="N34" s="6">
        <v>2.45</v>
      </c>
      <c r="O34" s="6">
        <v>2.47</v>
      </c>
      <c r="P34" s="6">
        <v>0.98</v>
      </c>
      <c r="Q34" s="6">
        <v>0.38</v>
      </c>
    </row>
    <row r="35" spans="1:17" ht="52.5" thickBot="1" thickTop="1">
      <c r="A35" s="26"/>
      <c r="B35" s="7" t="s">
        <v>94</v>
      </c>
      <c r="C35" s="5" t="s">
        <v>51</v>
      </c>
      <c r="D35" s="6">
        <v>1.6</v>
      </c>
      <c r="E35" s="6">
        <v>0.77</v>
      </c>
      <c r="F35" s="6">
        <v>0.11</v>
      </c>
      <c r="G35" s="6">
        <v>0.2</v>
      </c>
      <c r="H35" s="6">
        <v>0.79</v>
      </c>
      <c r="I35" s="6">
        <v>0.43</v>
      </c>
      <c r="J35" s="6">
        <v>0.06</v>
      </c>
      <c r="K35" s="6">
        <v>29.57</v>
      </c>
      <c r="L35" s="6">
        <v>0</v>
      </c>
      <c r="M35" s="6">
        <v>0</v>
      </c>
      <c r="N35" s="6">
        <v>1.78</v>
      </c>
      <c r="O35" s="6">
        <v>1.54</v>
      </c>
      <c r="P35" s="6">
        <v>0.28</v>
      </c>
      <c r="Q35" s="6">
        <v>0.11</v>
      </c>
    </row>
    <row r="36" spans="1:17" ht="27" thickBot="1" thickTop="1">
      <c r="A36" s="26"/>
      <c r="B36" s="7" t="s">
        <v>95</v>
      </c>
      <c r="C36" s="5" t="s">
        <v>51</v>
      </c>
      <c r="D36" s="6">
        <v>27.69</v>
      </c>
      <c r="E36" s="6">
        <v>4</v>
      </c>
      <c r="F36" s="6">
        <v>7.73</v>
      </c>
      <c r="G36" s="6">
        <v>4.28</v>
      </c>
      <c r="H36" s="6">
        <v>12.05</v>
      </c>
      <c r="I36" s="6">
        <v>5.93</v>
      </c>
      <c r="J36" s="6">
        <v>20.6</v>
      </c>
      <c r="K36" s="6">
        <v>0</v>
      </c>
      <c r="L36" s="6">
        <v>3.47</v>
      </c>
      <c r="M36" s="6">
        <v>1.83</v>
      </c>
      <c r="N36" s="6">
        <v>29.19</v>
      </c>
      <c r="O36" s="6">
        <v>13.33</v>
      </c>
      <c r="P36" s="6">
        <v>14.36</v>
      </c>
      <c r="Q36" s="6">
        <v>8.2</v>
      </c>
    </row>
    <row r="37" spans="1:17" ht="27" thickBot="1" thickTop="1">
      <c r="A37" s="27"/>
      <c r="B37" s="7" t="s">
        <v>96</v>
      </c>
      <c r="C37" s="5" t="s">
        <v>51</v>
      </c>
      <c r="D37" s="6">
        <v>1.03</v>
      </c>
      <c r="E37" s="6">
        <v>0.13</v>
      </c>
      <c r="F37" s="6">
        <v>0.1</v>
      </c>
      <c r="G37" s="6">
        <v>1.54</v>
      </c>
      <c r="H37" s="6">
        <v>0.62</v>
      </c>
      <c r="I37" s="6">
        <v>0.16</v>
      </c>
      <c r="J37" s="6">
        <v>0</v>
      </c>
      <c r="K37" s="6">
        <v>203.91</v>
      </c>
      <c r="L37" s="6">
        <v>0</v>
      </c>
      <c r="M37" s="6">
        <v>0</v>
      </c>
      <c r="N37" s="6">
        <v>0.13</v>
      </c>
      <c r="O37" s="6">
        <v>0.6</v>
      </c>
      <c r="P37" s="6">
        <v>0.35</v>
      </c>
      <c r="Q37" s="6">
        <v>0.9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3.86</v>
      </c>
      <c r="E38" s="6">
        <v>3.75</v>
      </c>
      <c r="F38" s="6">
        <v>4.38</v>
      </c>
      <c r="G38" s="6">
        <v>4.69</v>
      </c>
      <c r="H38" s="6">
        <v>4.14</v>
      </c>
      <c r="I38" s="6">
        <v>4.12</v>
      </c>
      <c r="J38" s="6">
        <v>3.19</v>
      </c>
      <c r="K38" s="6">
        <v>3.95</v>
      </c>
      <c r="L38" s="6">
        <v>4.94</v>
      </c>
      <c r="M38" s="6">
        <v>6.23</v>
      </c>
      <c r="N38" s="6">
        <v>4.24</v>
      </c>
      <c r="O38" s="6">
        <v>3.77</v>
      </c>
      <c r="P38" s="6">
        <v>4.18</v>
      </c>
      <c r="Q38" s="6">
        <v>4.39</v>
      </c>
    </row>
    <row r="39" spans="1:17" ht="14.25" thickBot="1" thickTop="1">
      <c r="A39" s="26"/>
      <c r="B39" s="7" t="s">
        <v>63</v>
      </c>
      <c r="C39" s="5" t="s">
        <v>62</v>
      </c>
      <c r="D39" s="6">
        <v>2.75</v>
      </c>
      <c r="E39" s="6">
        <v>3.31</v>
      </c>
      <c r="F39" s="6">
        <v>0</v>
      </c>
      <c r="G39" s="6">
        <v>2.23</v>
      </c>
      <c r="H39" s="6">
        <v>2.74</v>
      </c>
      <c r="I39" s="6">
        <v>0.88</v>
      </c>
      <c r="J39" s="6">
        <v>0</v>
      </c>
      <c r="K39" s="6">
        <v>0</v>
      </c>
      <c r="L39" s="6">
        <v>2.5</v>
      </c>
      <c r="M39" s="6">
        <v>0</v>
      </c>
      <c r="N39" s="6">
        <v>3.26</v>
      </c>
      <c r="O39" s="6">
        <v>2.78</v>
      </c>
      <c r="P39" s="6">
        <v>3.03</v>
      </c>
      <c r="Q39" s="6">
        <v>2.43</v>
      </c>
    </row>
    <row r="40" spans="1:17" ht="14.25" thickBot="1" thickTop="1">
      <c r="A40" s="26"/>
      <c r="B40" s="7" t="s">
        <v>64</v>
      </c>
      <c r="C40" s="5" t="s">
        <v>62</v>
      </c>
      <c r="D40" s="6">
        <v>2.59</v>
      </c>
      <c r="E40" s="6">
        <v>3.79</v>
      </c>
      <c r="F40" s="6">
        <v>4.63</v>
      </c>
      <c r="G40" s="6">
        <v>3.85</v>
      </c>
      <c r="H40" s="6">
        <v>3.53</v>
      </c>
      <c r="I40" s="6">
        <v>4.09</v>
      </c>
      <c r="J40" s="6">
        <v>0</v>
      </c>
      <c r="K40" s="6">
        <v>0</v>
      </c>
      <c r="L40" s="6">
        <v>0</v>
      </c>
      <c r="M40" s="6">
        <v>0</v>
      </c>
      <c r="N40" s="6">
        <v>2.52</v>
      </c>
      <c r="O40" s="6">
        <v>2.88</v>
      </c>
      <c r="P40" s="6">
        <v>4.51</v>
      </c>
      <c r="Q40" s="6">
        <v>4.05</v>
      </c>
    </row>
    <row r="41" spans="1:17" ht="27" thickBot="1" thickTop="1">
      <c r="A41" s="26"/>
      <c r="B41" s="7" t="s">
        <v>65</v>
      </c>
      <c r="C41" s="5" t="s">
        <v>62</v>
      </c>
      <c r="D41" s="6">
        <v>6.84</v>
      </c>
      <c r="E41" s="6">
        <v>7.7</v>
      </c>
      <c r="F41" s="6">
        <v>8.04</v>
      </c>
      <c r="G41" s="6">
        <v>8.19</v>
      </c>
      <c r="H41" s="6">
        <v>7.7</v>
      </c>
      <c r="I41" s="6">
        <v>7.8</v>
      </c>
      <c r="J41" s="6">
        <v>6.71</v>
      </c>
      <c r="K41" s="6">
        <v>8.21</v>
      </c>
      <c r="L41" s="6">
        <v>7.37</v>
      </c>
      <c r="M41" s="6">
        <v>9.35</v>
      </c>
      <c r="N41" s="6">
        <v>7.3</v>
      </c>
      <c r="O41" s="6">
        <v>7.65</v>
      </c>
      <c r="P41" s="6">
        <v>7.93</v>
      </c>
      <c r="Q41" s="6">
        <v>7.54</v>
      </c>
    </row>
    <row r="42" spans="1:17" ht="27" thickBot="1" thickTop="1">
      <c r="A42" s="26"/>
      <c r="B42" s="7" t="s">
        <v>66</v>
      </c>
      <c r="C42" s="5" t="s">
        <v>62</v>
      </c>
      <c r="D42" s="6">
        <v>1.41</v>
      </c>
      <c r="E42" s="6">
        <v>1.93</v>
      </c>
      <c r="F42" s="6">
        <v>2.15</v>
      </c>
      <c r="G42" s="6">
        <v>2.3</v>
      </c>
      <c r="H42" s="6">
        <v>1.99</v>
      </c>
      <c r="I42" s="6">
        <v>2</v>
      </c>
      <c r="J42" s="6">
        <v>2.12</v>
      </c>
      <c r="K42" s="6">
        <v>0</v>
      </c>
      <c r="L42" s="6">
        <v>2.24</v>
      </c>
      <c r="M42" s="6">
        <v>2.31</v>
      </c>
      <c r="N42" s="6">
        <v>1.83</v>
      </c>
      <c r="O42" s="6">
        <v>1.84</v>
      </c>
      <c r="P42" s="6">
        <v>2</v>
      </c>
      <c r="Q42" s="6">
        <v>2.09</v>
      </c>
    </row>
    <row r="43" spans="1:17" ht="14.25" thickBot="1" thickTop="1">
      <c r="A43" s="26"/>
      <c r="B43" s="7" t="s">
        <v>67</v>
      </c>
      <c r="C43" s="5" t="s">
        <v>62</v>
      </c>
      <c r="D43" s="6">
        <v>40</v>
      </c>
      <c r="E43" s="6">
        <v>18.26</v>
      </c>
      <c r="F43" s="6">
        <v>26.86</v>
      </c>
      <c r="G43" s="6">
        <v>32.72</v>
      </c>
      <c r="H43" s="6">
        <v>28.39</v>
      </c>
      <c r="I43" s="6">
        <v>31.11</v>
      </c>
      <c r="J43" s="6">
        <v>0</v>
      </c>
      <c r="K43" s="6">
        <v>0</v>
      </c>
      <c r="L43" s="6">
        <v>0</v>
      </c>
      <c r="M43" s="6">
        <v>0</v>
      </c>
      <c r="N43" s="6">
        <v>24.16</v>
      </c>
      <c r="O43" s="6">
        <v>15.1</v>
      </c>
      <c r="P43" s="6">
        <v>30.93</v>
      </c>
      <c r="Q43" s="6">
        <v>30.22</v>
      </c>
    </row>
    <row r="44" spans="1:17" ht="27" thickBot="1" thickTop="1">
      <c r="A44" s="26"/>
      <c r="B44" s="7" t="s">
        <v>68</v>
      </c>
      <c r="C44" s="5" t="s">
        <v>62</v>
      </c>
      <c r="D44" s="6">
        <v>41.31</v>
      </c>
      <c r="E44" s="6">
        <v>56.32</v>
      </c>
      <c r="F44" s="6">
        <v>28.78</v>
      </c>
      <c r="G44" s="6">
        <v>56.06</v>
      </c>
      <c r="H44" s="6">
        <v>47.54</v>
      </c>
      <c r="I44" s="6">
        <v>44.43</v>
      </c>
      <c r="J44" s="6">
        <v>0</v>
      </c>
      <c r="K44" s="6">
        <v>0</v>
      </c>
      <c r="L44" s="6">
        <v>0</v>
      </c>
      <c r="M44" s="6">
        <v>59.04</v>
      </c>
      <c r="N44" s="6">
        <v>53.54</v>
      </c>
      <c r="O44" s="6">
        <v>0</v>
      </c>
      <c r="P44" s="6">
        <v>55.63</v>
      </c>
      <c r="Q44" s="6">
        <v>46.46</v>
      </c>
    </row>
    <row r="45" spans="1:17" ht="14.25" thickBot="1" thickTop="1">
      <c r="A45" s="26"/>
      <c r="B45" s="7" t="s">
        <v>69</v>
      </c>
      <c r="C45" s="5" t="s">
        <v>70</v>
      </c>
      <c r="D45" s="6">
        <v>2918.67</v>
      </c>
      <c r="E45" s="6">
        <v>3207.72</v>
      </c>
      <c r="F45" s="6">
        <v>5048.24</v>
      </c>
      <c r="G45" s="6">
        <v>5443.23</v>
      </c>
      <c r="H45" s="6">
        <v>4185.76</v>
      </c>
      <c r="I45" s="6">
        <v>3768.06</v>
      </c>
      <c r="J45" s="6">
        <v>4233.99</v>
      </c>
      <c r="K45" s="6">
        <v>0</v>
      </c>
      <c r="L45" s="6">
        <v>0</v>
      </c>
      <c r="M45" s="6">
        <v>0</v>
      </c>
      <c r="N45" s="6">
        <v>4140.08</v>
      </c>
      <c r="O45" s="6">
        <v>3020.22</v>
      </c>
      <c r="P45" s="6">
        <v>5186.33</v>
      </c>
      <c r="Q45" s="6">
        <v>5104</v>
      </c>
    </row>
    <row r="46" spans="1:17" ht="27" thickBot="1" thickTop="1">
      <c r="A46" s="26"/>
      <c r="B46" s="7" t="s">
        <v>71</v>
      </c>
      <c r="C46" s="5" t="s">
        <v>72</v>
      </c>
      <c r="D46" s="6">
        <v>11.14</v>
      </c>
      <c r="E46" s="6">
        <v>12.65</v>
      </c>
      <c r="F46" s="6">
        <v>13.9</v>
      </c>
      <c r="G46" s="6">
        <v>15.37</v>
      </c>
      <c r="H46" s="6">
        <v>11.86</v>
      </c>
      <c r="I46" s="6">
        <v>13.05</v>
      </c>
      <c r="J46" s="6">
        <v>3.37</v>
      </c>
      <c r="K46" s="6">
        <v>12.02</v>
      </c>
      <c r="L46" s="6">
        <v>0</v>
      </c>
      <c r="M46" s="6">
        <v>0</v>
      </c>
      <c r="N46" s="6">
        <v>11.12</v>
      </c>
      <c r="O46" s="6">
        <v>11.56</v>
      </c>
      <c r="P46" s="6">
        <v>13.21</v>
      </c>
      <c r="Q46" s="6">
        <v>14.97</v>
      </c>
    </row>
    <row r="47" spans="1:17" ht="14.25" thickBot="1" thickTop="1">
      <c r="A47" s="26"/>
      <c r="B47" s="7" t="s">
        <v>73</v>
      </c>
      <c r="C47" s="5" t="s">
        <v>74</v>
      </c>
      <c r="D47" s="6">
        <v>285.72</v>
      </c>
      <c r="E47" s="6">
        <v>0</v>
      </c>
      <c r="F47" s="6">
        <v>227</v>
      </c>
      <c r="G47" s="6">
        <v>0</v>
      </c>
      <c r="H47" s="6">
        <v>269.8</v>
      </c>
      <c r="I47" s="6">
        <v>227</v>
      </c>
      <c r="J47" s="6">
        <v>0</v>
      </c>
      <c r="K47" s="6">
        <v>299.76</v>
      </c>
      <c r="L47" s="6">
        <v>0</v>
      </c>
      <c r="M47" s="6">
        <v>0</v>
      </c>
      <c r="N47" s="6">
        <v>200</v>
      </c>
      <c r="O47" s="6">
        <v>0</v>
      </c>
      <c r="P47" s="6">
        <v>285.72</v>
      </c>
      <c r="Q47" s="6">
        <v>227</v>
      </c>
    </row>
    <row r="48" spans="1:17" ht="14.25" thickBot="1" thickTop="1">
      <c r="A48" s="26"/>
      <c r="B48" s="7" t="s">
        <v>75</v>
      </c>
      <c r="C48" s="5" t="s">
        <v>76</v>
      </c>
      <c r="D48" s="6">
        <v>20.38</v>
      </c>
      <c r="E48" s="6">
        <v>19.81</v>
      </c>
      <c r="F48" s="6">
        <v>20.42</v>
      </c>
      <c r="G48" s="6">
        <v>19.83</v>
      </c>
      <c r="H48" s="6">
        <v>20.1</v>
      </c>
      <c r="I48" s="6">
        <v>20.03</v>
      </c>
      <c r="J48" s="6">
        <v>18.63</v>
      </c>
      <c r="K48" s="6">
        <v>0</v>
      </c>
      <c r="L48" s="6">
        <v>20.66</v>
      </c>
      <c r="M48" s="6">
        <v>23.54</v>
      </c>
      <c r="N48" s="6">
        <v>20.49</v>
      </c>
      <c r="O48" s="6">
        <v>20.15</v>
      </c>
      <c r="P48" s="6">
        <v>20.91</v>
      </c>
      <c r="Q48" s="6">
        <v>19.48</v>
      </c>
    </row>
    <row r="49" spans="1:17" ht="14.25" thickBot="1" thickTop="1">
      <c r="A49" s="26"/>
      <c r="B49" s="7" t="s">
        <v>63</v>
      </c>
      <c r="C49" s="5" t="s">
        <v>76</v>
      </c>
      <c r="D49" s="6">
        <v>17.81</v>
      </c>
      <c r="E49" s="6">
        <v>20.98</v>
      </c>
      <c r="F49" s="6">
        <v>0</v>
      </c>
      <c r="G49" s="6">
        <v>19.26</v>
      </c>
      <c r="H49" s="6">
        <v>17.98</v>
      </c>
      <c r="I49" s="6">
        <v>18.56</v>
      </c>
      <c r="J49" s="6">
        <v>0</v>
      </c>
      <c r="K49" s="6">
        <v>0</v>
      </c>
      <c r="L49" s="6">
        <v>16</v>
      </c>
      <c r="M49" s="6">
        <v>0</v>
      </c>
      <c r="N49" s="6">
        <v>18.16</v>
      </c>
      <c r="O49" s="6">
        <v>18.01</v>
      </c>
      <c r="P49" s="6">
        <v>18.38</v>
      </c>
      <c r="Q49" s="6">
        <v>17.59</v>
      </c>
    </row>
    <row r="50" spans="1:17" ht="14.25" thickBot="1" thickTop="1">
      <c r="A50" s="26"/>
      <c r="B50" s="7" t="s">
        <v>64</v>
      </c>
      <c r="C50" s="5" t="s">
        <v>76</v>
      </c>
      <c r="D50" s="6">
        <v>20.01</v>
      </c>
      <c r="E50" s="6">
        <v>18.12</v>
      </c>
      <c r="F50" s="6">
        <v>19.2</v>
      </c>
      <c r="G50" s="6">
        <v>19.89</v>
      </c>
      <c r="H50" s="6">
        <v>19.17</v>
      </c>
      <c r="I50" s="6">
        <v>19.12</v>
      </c>
      <c r="J50" s="6">
        <v>0</v>
      </c>
      <c r="K50" s="6">
        <v>0</v>
      </c>
      <c r="L50" s="6">
        <v>0</v>
      </c>
      <c r="M50" s="6">
        <v>0</v>
      </c>
      <c r="N50" s="6">
        <v>21.32</v>
      </c>
      <c r="O50" s="6">
        <v>18.37</v>
      </c>
      <c r="P50" s="6">
        <v>19.57</v>
      </c>
      <c r="Q50" s="6">
        <v>19.27</v>
      </c>
    </row>
    <row r="51" spans="1:17" ht="27" thickBot="1" thickTop="1">
      <c r="A51" s="26"/>
      <c r="B51" s="7" t="s">
        <v>65</v>
      </c>
      <c r="C51" s="5" t="s">
        <v>76</v>
      </c>
      <c r="D51" s="6">
        <v>21.56</v>
      </c>
      <c r="E51" s="6">
        <v>21.27</v>
      </c>
      <c r="F51" s="6">
        <v>22.23</v>
      </c>
      <c r="G51" s="6">
        <v>22.41</v>
      </c>
      <c r="H51" s="6">
        <v>21.69</v>
      </c>
      <c r="I51" s="6">
        <v>21.58</v>
      </c>
      <c r="J51" s="6">
        <v>22.45</v>
      </c>
      <c r="K51" s="6">
        <v>23.5</v>
      </c>
      <c r="L51" s="6">
        <v>20.55</v>
      </c>
      <c r="M51" s="6">
        <v>22.47</v>
      </c>
      <c r="N51" s="6">
        <v>22.43</v>
      </c>
      <c r="O51" s="6">
        <v>21.41</v>
      </c>
      <c r="P51" s="6">
        <v>21.97</v>
      </c>
      <c r="Q51" s="6">
        <v>21.93</v>
      </c>
    </row>
    <row r="52" spans="1:17" ht="27" thickBot="1" thickTop="1">
      <c r="A52" s="26"/>
      <c r="B52" s="7" t="s">
        <v>66</v>
      </c>
      <c r="C52" s="5" t="s">
        <v>76</v>
      </c>
      <c r="D52" s="6">
        <v>49.85</v>
      </c>
      <c r="E52" s="6">
        <v>51.4</v>
      </c>
      <c r="F52" s="6">
        <v>48.39</v>
      </c>
      <c r="G52" s="6">
        <v>50.49</v>
      </c>
      <c r="H52" s="6">
        <v>50.01</v>
      </c>
      <c r="I52" s="6">
        <v>50.01</v>
      </c>
      <c r="J52" s="6">
        <v>49.19</v>
      </c>
      <c r="K52" s="6">
        <v>0</v>
      </c>
      <c r="L52" s="6">
        <v>50.8</v>
      </c>
      <c r="M52" s="6">
        <v>48.97</v>
      </c>
      <c r="N52" s="6">
        <v>50.05</v>
      </c>
      <c r="O52" s="6">
        <v>51.32</v>
      </c>
      <c r="P52" s="6">
        <v>50.12</v>
      </c>
      <c r="Q52" s="6">
        <v>49.1</v>
      </c>
    </row>
    <row r="53" spans="1:17" ht="14.25" thickBot="1" thickTop="1">
      <c r="A53" s="26"/>
      <c r="B53" s="7" t="s">
        <v>67</v>
      </c>
      <c r="C53" s="5" t="s">
        <v>76</v>
      </c>
      <c r="D53" s="6">
        <v>32.5</v>
      </c>
      <c r="E53" s="6">
        <v>30.28</v>
      </c>
      <c r="F53" s="6">
        <v>25.59</v>
      </c>
      <c r="G53" s="6">
        <v>26.56</v>
      </c>
      <c r="H53" s="6">
        <v>27.23</v>
      </c>
      <c r="I53" s="6">
        <v>25.57</v>
      </c>
      <c r="J53" s="6">
        <v>0</v>
      </c>
      <c r="K53" s="6">
        <v>0</v>
      </c>
      <c r="L53" s="6">
        <v>0</v>
      </c>
      <c r="M53" s="6">
        <v>30</v>
      </c>
      <c r="N53" s="6">
        <v>31.2</v>
      </c>
      <c r="O53" s="6">
        <v>30</v>
      </c>
      <c r="P53" s="6">
        <v>30.62</v>
      </c>
      <c r="Q53" s="6">
        <v>25.47</v>
      </c>
    </row>
    <row r="54" spans="1:17" ht="27" thickBot="1" thickTop="1">
      <c r="A54" s="26"/>
      <c r="B54" s="7" t="s">
        <v>68</v>
      </c>
      <c r="C54" s="5" t="s">
        <v>76</v>
      </c>
      <c r="D54" s="6">
        <v>10.08</v>
      </c>
      <c r="E54" s="6">
        <v>11.3</v>
      </c>
      <c r="F54" s="6">
        <v>9.71</v>
      </c>
      <c r="G54" s="6">
        <v>10.67</v>
      </c>
      <c r="H54" s="6">
        <v>10.53</v>
      </c>
      <c r="I54" s="6">
        <v>10.55</v>
      </c>
      <c r="J54" s="6">
        <v>0</v>
      </c>
      <c r="K54" s="6">
        <v>0</v>
      </c>
      <c r="L54" s="6">
        <v>0</v>
      </c>
      <c r="M54" s="6">
        <v>9.87</v>
      </c>
      <c r="N54" s="6">
        <v>10.64</v>
      </c>
      <c r="O54" s="6">
        <v>0</v>
      </c>
      <c r="P54" s="6">
        <v>10.36</v>
      </c>
      <c r="Q54" s="6">
        <v>10.56</v>
      </c>
    </row>
    <row r="55" spans="1:17" ht="14.25" thickBot="1" thickTop="1">
      <c r="A55" s="26"/>
      <c r="B55" s="7" t="s">
        <v>77</v>
      </c>
      <c r="C55" s="5" t="s">
        <v>78</v>
      </c>
      <c r="D55" s="6">
        <v>92.43</v>
      </c>
      <c r="E55" s="6">
        <v>82.91</v>
      </c>
      <c r="F55" s="6">
        <v>62.71</v>
      </c>
      <c r="G55" s="6">
        <v>66.02</v>
      </c>
      <c r="H55" s="6">
        <v>74.21</v>
      </c>
      <c r="I55" s="6">
        <v>63.25</v>
      </c>
      <c r="J55" s="6">
        <v>72.8</v>
      </c>
      <c r="K55" s="6">
        <v>0</v>
      </c>
      <c r="L55" s="6">
        <v>0</v>
      </c>
      <c r="M55" s="6">
        <v>0</v>
      </c>
      <c r="N55" s="6">
        <v>79.44</v>
      </c>
      <c r="O55" s="6">
        <v>85.12</v>
      </c>
      <c r="P55" s="6">
        <v>74.47</v>
      </c>
      <c r="Q55" s="6">
        <v>61.82</v>
      </c>
    </row>
    <row r="56" spans="1:17" ht="27" thickBot="1" thickTop="1">
      <c r="A56" s="26"/>
      <c r="B56" s="7" t="s">
        <v>79</v>
      </c>
      <c r="C56" s="5" t="s">
        <v>76</v>
      </c>
      <c r="D56" s="6">
        <v>259.8</v>
      </c>
      <c r="E56" s="6">
        <v>276.88</v>
      </c>
      <c r="F56" s="6">
        <v>288.15</v>
      </c>
      <c r="G56" s="6">
        <v>264.7</v>
      </c>
      <c r="H56" s="6">
        <v>270.31</v>
      </c>
      <c r="I56" s="6">
        <v>267.79</v>
      </c>
      <c r="J56" s="6">
        <v>248.03</v>
      </c>
      <c r="K56" s="6">
        <v>253.56</v>
      </c>
      <c r="L56" s="6">
        <v>0</v>
      </c>
      <c r="M56" s="6">
        <v>0</v>
      </c>
      <c r="N56" s="6">
        <v>276.91</v>
      </c>
      <c r="O56" s="6">
        <v>270.45</v>
      </c>
      <c r="P56" s="6">
        <v>272.41</v>
      </c>
      <c r="Q56" s="6">
        <v>264.73</v>
      </c>
    </row>
    <row r="57" spans="1:17" ht="14.25" thickBot="1" thickTop="1">
      <c r="A57" s="27"/>
      <c r="B57" s="7" t="s">
        <v>73</v>
      </c>
      <c r="C57" s="5" t="s">
        <v>80</v>
      </c>
      <c r="D57" s="6">
        <v>14.1</v>
      </c>
      <c r="E57" s="6">
        <v>0</v>
      </c>
      <c r="F57" s="6">
        <v>17.31</v>
      </c>
      <c r="G57" s="6">
        <v>0</v>
      </c>
      <c r="H57" s="6">
        <v>14.97</v>
      </c>
      <c r="I57" s="6">
        <v>17.31</v>
      </c>
      <c r="J57" s="6">
        <v>0</v>
      </c>
      <c r="K57" s="6">
        <v>13.9</v>
      </c>
      <c r="L57" s="6">
        <v>0</v>
      </c>
      <c r="M57" s="6">
        <v>0</v>
      </c>
      <c r="N57" s="6">
        <v>15.34</v>
      </c>
      <c r="O57" s="6">
        <v>0</v>
      </c>
      <c r="P57" s="6">
        <v>14.1</v>
      </c>
      <c r="Q57" s="6">
        <v>17.31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L7">
      <selection activeCell="A1" sqref="A1:Q17"/>
    </sheetView>
  </sheetViews>
  <sheetFormatPr defaultColWidth="9.140625" defaultRowHeight="12.75"/>
  <sheetData>
    <row r="1" spans="1:17" ht="90.75" thickBot="1" thickTop="1">
      <c r="A1" s="2" t="s">
        <v>98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0" t="s">
        <v>99</v>
      </c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103</v>
      </c>
      <c r="E3" s="6">
        <v>102</v>
      </c>
      <c r="F3" s="6">
        <v>102</v>
      </c>
      <c r="G3" s="6">
        <v>102</v>
      </c>
      <c r="H3" s="6">
        <v>409</v>
      </c>
      <c r="I3" s="6">
        <v>202</v>
      </c>
      <c r="J3" s="6">
        <v>21</v>
      </c>
      <c r="K3" s="6">
        <v>26</v>
      </c>
      <c r="L3" s="6">
        <v>47</v>
      </c>
      <c r="M3" s="6">
        <v>18</v>
      </c>
      <c r="N3" s="6">
        <v>95</v>
      </c>
      <c r="O3" s="6">
        <v>72</v>
      </c>
      <c r="P3" s="6">
        <v>157</v>
      </c>
      <c r="Q3" s="6">
        <v>180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8514</v>
      </c>
      <c r="E4" s="6">
        <v>13499</v>
      </c>
      <c r="F4" s="6">
        <v>5125</v>
      </c>
      <c r="G4" s="6">
        <v>1356</v>
      </c>
      <c r="H4" s="6">
        <v>28494</v>
      </c>
      <c r="I4" s="6">
        <v>12006</v>
      </c>
      <c r="J4" s="6">
        <v>937</v>
      </c>
      <c r="K4" s="6">
        <v>784</v>
      </c>
      <c r="L4" s="6">
        <v>3691</v>
      </c>
      <c r="M4" s="6">
        <v>3826</v>
      </c>
      <c r="N4" s="6">
        <v>7251</v>
      </c>
      <c r="O4" s="6">
        <v>20607</v>
      </c>
      <c r="P4" s="6">
        <v>5978</v>
      </c>
      <c r="Q4" s="6">
        <v>1909</v>
      </c>
    </row>
    <row r="5" spans="1:17" ht="27" thickBot="1" thickTop="1">
      <c r="A5" s="28" t="s">
        <v>18</v>
      </c>
      <c r="B5" s="29"/>
      <c r="C5" s="5" t="s">
        <v>19</v>
      </c>
      <c r="D5" s="6">
        <v>2426.48</v>
      </c>
      <c r="E5" s="6">
        <v>2070.38</v>
      </c>
      <c r="F5" s="6">
        <v>3675.14</v>
      </c>
      <c r="G5" s="6">
        <v>10178.32</v>
      </c>
      <c r="H5" s="6">
        <v>2851.22</v>
      </c>
      <c r="I5" s="6">
        <v>3034.66</v>
      </c>
      <c r="J5" s="6">
        <v>3202.25</v>
      </c>
      <c r="K5" s="6">
        <v>2864.23</v>
      </c>
      <c r="L5" s="6">
        <v>2323.85</v>
      </c>
      <c r="M5" s="6">
        <v>3541.01</v>
      </c>
      <c r="N5" s="6">
        <v>2405.21</v>
      </c>
      <c r="O5" s="6">
        <v>1635.64</v>
      </c>
      <c r="P5" s="6">
        <v>3952.77</v>
      </c>
      <c r="Q5" s="6">
        <v>12521.38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22.4</v>
      </c>
      <c r="E6" s="6">
        <v>18.23</v>
      </c>
      <c r="F6" s="6">
        <v>27.56</v>
      </c>
      <c r="G6" s="6">
        <v>93.48</v>
      </c>
      <c r="H6" s="6">
        <v>24.73</v>
      </c>
      <c r="I6" s="6">
        <v>36.61</v>
      </c>
      <c r="J6" s="6">
        <v>60.47</v>
      </c>
      <c r="K6" s="6">
        <v>4.96</v>
      </c>
      <c r="L6" s="6">
        <v>10.3</v>
      </c>
      <c r="M6" s="6">
        <v>3.77</v>
      </c>
      <c r="N6" s="6">
        <v>20.99</v>
      </c>
      <c r="O6" s="6">
        <v>15.56</v>
      </c>
      <c r="P6" s="6">
        <v>26.29</v>
      </c>
      <c r="Q6" s="6">
        <v>118.89</v>
      </c>
    </row>
    <row r="7" spans="1:17" ht="39.75" thickBot="1" thickTop="1">
      <c r="A7" s="26"/>
      <c r="B7" s="7" t="s">
        <v>23</v>
      </c>
      <c r="C7" s="5" t="s">
        <v>22</v>
      </c>
      <c r="D7" s="6">
        <v>6.28</v>
      </c>
      <c r="E7" s="6">
        <v>5.66</v>
      </c>
      <c r="F7" s="6">
        <v>9.16</v>
      </c>
      <c r="G7" s="6">
        <v>42.64</v>
      </c>
      <c r="H7" s="6">
        <v>8.23</v>
      </c>
      <c r="I7" s="6">
        <v>13.55</v>
      </c>
      <c r="J7" s="6">
        <v>30.39</v>
      </c>
      <c r="K7" s="6">
        <v>1.72</v>
      </c>
      <c r="L7" s="6">
        <v>0.64</v>
      </c>
      <c r="M7" s="6">
        <v>1.07</v>
      </c>
      <c r="N7" s="6">
        <v>4.91</v>
      </c>
      <c r="O7" s="6">
        <v>4.25</v>
      </c>
      <c r="P7" s="6">
        <v>6.4</v>
      </c>
      <c r="Q7" s="6">
        <v>56.93</v>
      </c>
    </row>
    <row r="8" spans="1:17" ht="52.5" thickBot="1" thickTop="1">
      <c r="A8" s="26"/>
      <c r="B8" s="7" t="s">
        <v>24</v>
      </c>
      <c r="C8" s="5" t="s">
        <v>22</v>
      </c>
      <c r="D8" s="6">
        <v>20.91</v>
      </c>
      <c r="E8" s="6">
        <v>17.75</v>
      </c>
      <c r="F8" s="6">
        <v>27.08</v>
      </c>
      <c r="G8" s="6">
        <v>92.93</v>
      </c>
      <c r="H8" s="6">
        <v>23.95</v>
      </c>
      <c r="I8" s="6">
        <v>35.99</v>
      </c>
      <c r="J8" s="6">
        <v>54.66</v>
      </c>
      <c r="K8" s="6">
        <v>4.47</v>
      </c>
      <c r="L8" s="6">
        <v>9.73</v>
      </c>
      <c r="M8" s="6">
        <v>3.77</v>
      </c>
      <c r="N8" s="6">
        <v>20.04</v>
      </c>
      <c r="O8" s="6">
        <v>14.69</v>
      </c>
      <c r="P8" s="6">
        <v>25.85</v>
      </c>
      <c r="Q8" s="6">
        <v>117.89</v>
      </c>
    </row>
    <row r="9" spans="1:17" ht="27" thickBot="1" thickTop="1">
      <c r="A9" s="26"/>
      <c r="B9" s="7" t="s">
        <v>25</v>
      </c>
      <c r="C9" s="5" t="s">
        <v>22</v>
      </c>
      <c r="D9" s="6">
        <v>14.46</v>
      </c>
      <c r="E9" s="6">
        <v>14.77</v>
      </c>
      <c r="F9" s="6">
        <v>23.15</v>
      </c>
      <c r="G9" s="6">
        <v>74.76</v>
      </c>
      <c r="H9" s="6">
        <v>19.04</v>
      </c>
      <c r="I9" s="6">
        <v>33.7</v>
      </c>
      <c r="J9" s="6">
        <v>12.96</v>
      </c>
      <c r="K9" s="6">
        <v>3.46</v>
      </c>
      <c r="L9" s="6">
        <v>1.98</v>
      </c>
      <c r="M9" s="6">
        <v>3.77</v>
      </c>
      <c r="N9" s="6">
        <v>13.97</v>
      </c>
      <c r="O9" s="6">
        <v>11.59</v>
      </c>
      <c r="P9" s="6">
        <v>20.83</v>
      </c>
      <c r="Q9" s="6">
        <v>93.8</v>
      </c>
    </row>
    <row r="10" spans="1:17" ht="27" thickBot="1" thickTop="1">
      <c r="A10" s="26"/>
      <c r="B10" s="7" t="s">
        <v>26</v>
      </c>
      <c r="C10" s="5" t="s">
        <v>22</v>
      </c>
      <c r="D10" s="6">
        <v>4.28</v>
      </c>
      <c r="E10" s="6">
        <v>2.05</v>
      </c>
      <c r="F10" s="6">
        <v>3.29</v>
      </c>
      <c r="G10" s="6">
        <v>17.66</v>
      </c>
      <c r="H10" s="6">
        <v>3.68</v>
      </c>
      <c r="I10" s="6">
        <v>2.22</v>
      </c>
      <c r="J10" s="6">
        <v>41.61</v>
      </c>
      <c r="K10" s="6">
        <v>0.69</v>
      </c>
      <c r="L10" s="6">
        <v>0.68</v>
      </c>
      <c r="M10" s="6">
        <v>0</v>
      </c>
      <c r="N10" s="6">
        <v>5</v>
      </c>
      <c r="O10" s="6">
        <v>1.99</v>
      </c>
      <c r="P10" s="6">
        <v>3.63</v>
      </c>
      <c r="Q10" s="6">
        <v>22.11</v>
      </c>
    </row>
    <row r="11" spans="1:17" ht="52.5" thickBot="1" thickTop="1">
      <c r="A11" s="26"/>
      <c r="B11" s="7" t="s">
        <v>27</v>
      </c>
      <c r="C11" s="5" t="s">
        <v>22</v>
      </c>
      <c r="D11" s="6">
        <v>2.17</v>
      </c>
      <c r="E11" s="6">
        <v>0.94</v>
      </c>
      <c r="F11" s="6">
        <v>0.64</v>
      </c>
      <c r="G11" s="6">
        <v>0.51</v>
      </c>
      <c r="H11" s="6">
        <v>1.23</v>
      </c>
      <c r="I11" s="6">
        <v>0.08</v>
      </c>
      <c r="J11" s="6">
        <v>0.08</v>
      </c>
      <c r="K11" s="6">
        <v>0.32</v>
      </c>
      <c r="L11" s="6">
        <v>7.07</v>
      </c>
      <c r="M11" s="6">
        <v>0</v>
      </c>
      <c r="N11" s="6">
        <v>1.07</v>
      </c>
      <c r="O11" s="6">
        <v>1.12</v>
      </c>
      <c r="P11" s="6">
        <v>1.39</v>
      </c>
      <c r="Q11" s="6">
        <v>1.98</v>
      </c>
    </row>
    <row r="12" spans="1:17" ht="52.5" thickBot="1" thickTop="1">
      <c r="A12" s="26"/>
      <c r="B12" s="7" t="s">
        <v>28</v>
      </c>
      <c r="C12" s="5" t="s">
        <v>29</v>
      </c>
      <c r="D12" s="6">
        <v>17.91</v>
      </c>
      <c r="E12" s="6">
        <v>23.42</v>
      </c>
      <c r="F12" s="6">
        <v>21.11</v>
      </c>
      <c r="G12" s="6">
        <v>23.5</v>
      </c>
      <c r="H12" s="6">
        <v>21.53</v>
      </c>
      <c r="I12" s="6">
        <v>23.86</v>
      </c>
      <c r="J12" s="6">
        <v>17.76</v>
      </c>
      <c r="K12" s="6">
        <v>16.57</v>
      </c>
      <c r="L12" s="6">
        <v>17.23</v>
      </c>
      <c r="M12" s="6">
        <v>15.57</v>
      </c>
      <c r="N12" s="6">
        <v>17.68</v>
      </c>
      <c r="O12" s="6">
        <v>21.23</v>
      </c>
      <c r="P12" s="6">
        <v>21.88</v>
      </c>
      <c r="Q12" s="6">
        <v>21.69</v>
      </c>
    </row>
    <row r="13" spans="1:17" ht="27" thickBot="1" thickTop="1">
      <c r="A13" s="26"/>
      <c r="B13" s="7" t="s">
        <v>30</v>
      </c>
      <c r="C13" s="5" t="s">
        <v>31</v>
      </c>
      <c r="D13" s="6">
        <v>1.23</v>
      </c>
      <c r="E13" s="6">
        <v>0.92</v>
      </c>
      <c r="F13" s="6">
        <v>1.36</v>
      </c>
      <c r="G13" s="6">
        <v>2.77</v>
      </c>
      <c r="H13" s="6">
        <v>1.18</v>
      </c>
      <c r="I13" s="6">
        <v>0.82</v>
      </c>
      <c r="J13" s="6">
        <v>1.55</v>
      </c>
      <c r="K13" s="6">
        <v>1.11</v>
      </c>
      <c r="L13" s="6">
        <v>1.45</v>
      </c>
      <c r="M13" s="6">
        <v>2.02</v>
      </c>
      <c r="N13" s="6">
        <v>1.15</v>
      </c>
      <c r="O13" s="6">
        <v>0.91</v>
      </c>
      <c r="P13" s="6">
        <v>1.63</v>
      </c>
      <c r="Q13" s="6">
        <v>2.67</v>
      </c>
    </row>
    <row r="14" spans="1:17" ht="39.75" thickBot="1" thickTop="1">
      <c r="A14" s="26"/>
      <c r="B14" s="7" t="s">
        <v>32</v>
      </c>
      <c r="C14" s="5" t="s">
        <v>33</v>
      </c>
      <c r="D14" s="6">
        <v>0.87</v>
      </c>
      <c r="E14" s="6">
        <v>0.76</v>
      </c>
      <c r="F14" s="6">
        <v>0.94</v>
      </c>
      <c r="G14" s="6">
        <v>1.36</v>
      </c>
      <c r="H14" s="6">
        <v>0.85</v>
      </c>
      <c r="I14" s="6">
        <v>0.64</v>
      </c>
      <c r="J14" s="6">
        <v>1.16</v>
      </c>
      <c r="K14" s="6">
        <v>0.77</v>
      </c>
      <c r="L14" s="6">
        <v>0.9</v>
      </c>
      <c r="M14" s="6">
        <v>1.33</v>
      </c>
      <c r="N14" s="6">
        <v>0.9</v>
      </c>
      <c r="O14" s="6">
        <v>0.75</v>
      </c>
      <c r="P14" s="6">
        <v>1.11</v>
      </c>
      <c r="Q14" s="6">
        <v>1.13</v>
      </c>
    </row>
    <row r="15" spans="1:17" ht="27" thickBot="1" thickTop="1">
      <c r="A15" s="26"/>
      <c r="B15" s="7" t="s">
        <v>30</v>
      </c>
      <c r="C15" s="5" t="s">
        <v>34</v>
      </c>
      <c r="D15" s="6">
        <v>5.87</v>
      </c>
      <c r="E15" s="6">
        <v>5.17</v>
      </c>
      <c r="F15" s="6">
        <v>5.01</v>
      </c>
      <c r="G15" s="6">
        <v>2.98</v>
      </c>
      <c r="H15" s="6">
        <v>4.92</v>
      </c>
      <c r="I15" s="6">
        <v>2.28</v>
      </c>
      <c r="J15" s="6">
        <v>2.83</v>
      </c>
      <c r="K15" s="6">
        <v>24.8</v>
      </c>
      <c r="L15" s="6">
        <v>14.92</v>
      </c>
      <c r="M15" s="6">
        <v>53.47</v>
      </c>
      <c r="N15" s="6">
        <v>5.73</v>
      </c>
      <c r="O15" s="6">
        <v>6.18</v>
      </c>
      <c r="P15" s="6">
        <v>6.32</v>
      </c>
      <c r="Q15" s="6">
        <v>2.26</v>
      </c>
    </row>
    <row r="16" spans="1:17" ht="39.75" thickBot="1" thickTop="1">
      <c r="A16" s="26"/>
      <c r="B16" s="7" t="s">
        <v>35</v>
      </c>
      <c r="C16" s="5" t="s">
        <v>36</v>
      </c>
      <c r="D16" s="6">
        <v>85202.68</v>
      </c>
      <c r="E16" s="6">
        <v>60444.58</v>
      </c>
      <c r="F16" s="6">
        <v>69404.32</v>
      </c>
      <c r="G16" s="6">
        <v>62149.78</v>
      </c>
      <c r="H16" s="6">
        <v>69040.6</v>
      </c>
      <c r="I16" s="6">
        <v>46185.5</v>
      </c>
      <c r="J16" s="6">
        <v>44356.86</v>
      </c>
      <c r="K16" s="6">
        <v>290646.13</v>
      </c>
      <c r="L16" s="6">
        <v>241705.89</v>
      </c>
      <c r="M16" s="6">
        <v>355019.86</v>
      </c>
      <c r="N16" s="6">
        <v>69260.23</v>
      </c>
      <c r="O16" s="6">
        <v>74495.27</v>
      </c>
      <c r="P16" s="6">
        <v>86810.93</v>
      </c>
      <c r="Q16" s="6">
        <v>49502.44</v>
      </c>
    </row>
    <row r="17" spans="1:17" ht="52.5" thickBot="1" thickTop="1">
      <c r="A17" s="27"/>
      <c r="B17" s="7" t="s">
        <v>37</v>
      </c>
      <c r="C17" s="5" t="s">
        <v>36</v>
      </c>
      <c r="D17" s="6">
        <v>71691.36</v>
      </c>
      <c r="E17" s="6">
        <v>44047.27</v>
      </c>
      <c r="F17" s="6">
        <v>46412.47</v>
      </c>
      <c r="G17" s="6">
        <v>40458.19</v>
      </c>
      <c r="H17" s="6">
        <v>51077.67</v>
      </c>
      <c r="I17" s="6">
        <v>31851.75</v>
      </c>
      <c r="J17" s="6">
        <v>36425.91</v>
      </c>
      <c r="K17" s="6">
        <v>176205.76</v>
      </c>
      <c r="L17" s="6">
        <v>218396.87</v>
      </c>
      <c r="M17" s="6">
        <v>236243.1</v>
      </c>
      <c r="N17" s="6">
        <v>50632.87</v>
      </c>
      <c r="O17" s="6">
        <v>55934.5</v>
      </c>
      <c r="P17" s="6">
        <v>63968.8</v>
      </c>
      <c r="Q17" s="6">
        <v>35693.62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13.54</v>
      </c>
      <c r="E18" s="6">
        <v>14.11</v>
      </c>
      <c r="F18" s="6">
        <v>22.27</v>
      </c>
      <c r="G18" s="6">
        <v>73.09</v>
      </c>
      <c r="H18" s="6">
        <v>18.22</v>
      </c>
      <c r="I18" s="6">
        <v>32.92</v>
      </c>
      <c r="J18" s="6">
        <v>12.84</v>
      </c>
      <c r="K18" s="6">
        <v>3.36</v>
      </c>
      <c r="L18" s="6">
        <v>1.59</v>
      </c>
      <c r="M18" s="6">
        <v>2.79</v>
      </c>
      <c r="N18" s="6">
        <v>12.77</v>
      </c>
      <c r="O18" s="6">
        <v>10.92</v>
      </c>
      <c r="P18" s="6">
        <v>19.79</v>
      </c>
      <c r="Q18" s="6">
        <v>92.03</v>
      </c>
    </row>
    <row r="19" spans="1:17" ht="52.5" thickBot="1" thickTop="1">
      <c r="A19" s="26"/>
      <c r="B19" s="7" t="s">
        <v>40</v>
      </c>
      <c r="C19" s="5" t="s">
        <v>22</v>
      </c>
      <c r="D19" s="6">
        <v>7.97</v>
      </c>
      <c r="E19" s="6">
        <v>5.99</v>
      </c>
      <c r="F19" s="6">
        <v>9.44</v>
      </c>
      <c r="G19" s="6">
        <v>29.67</v>
      </c>
      <c r="H19" s="6">
        <v>8.33</v>
      </c>
      <c r="I19" s="6">
        <v>14.64</v>
      </c>
      <c r="J19" s="6">
        <v>6.71</v>
      </c>
      <c r="K19" s="6">
        <v>2.52</v>
      </c>
      <c r="L19" s="6">
        <v>1.03</v>
      </c>
      <c r="M19" s="6">
        <v>1.16</v>
      </c>
      <c r="N19" s="6">
        <v>6.21</v>
      </c>
      <c r="O19" s="6">
        <v>5.1</v>
      </c>
      <c r="P19" s="6">
        <v>9.05</v>
      </c>
      <c r="Q19" s="6">
        <v>40.92</v>
      </c>
    </row>
    <row r="20" spans="1:17" ht="39.75" thickBot="1" thickTop="1">
      <c r="A20" s="26"/>
      <c r="B20" s="7" t="s">
        <v>82</v>
      </c>
      <c r="C20" s="5" t="s">
        <v>22</v>
      </c>
      <c r="D20" s="6">
        <v>2.04</v>
      </c>
      <c r="E20" s="6">
        <v>4.12</v>
      </c>
      <c r="F20" s="6">
        <v>5.84</v>
      </c>
      <c r="G20" s="6">
        <v>17.11</v>
      </c>
      <c r="H20" s="6">
        <v>4.43</v>
      </c>
      <c r="I20" s="6">
        <v>8.36</v>
      </c>
      <c r="J20" s="6">
        <v>2.17</v>
      </c>
      <c r="K20" s="6">
        <v>0.54</v>
      </c>
      <c r="L20" s="6">
        <v>0.18</v>
      </c>
      <c r="M20" s="6">
        <v>0.28</v>
      </c>
      <c r="N20" s="6">
        <v>2.97</v>
      </c>
      <c r="O20" s="6">
        <v>2.96</v>
      </c>
      <c r="P20" s="6">
        <v>4.72</v>
      </c>
      <c r="Q20" s="6">
        <v>19.38</v>
      </c>
    </row>
    <row r="21" spans="1:17" ht="78" thickBot="1" thickTop="1">
      <c r="A21" s="26"/>
      <c r="B21" s="7" t="s">
        <v>83</v>
      </c>
      <c r="C21" s="5" t="s">
        <v>22</v>
      </c>
      <c r="D21" s="6">
        <v>1.89</v>
      </c>
      <c r="E21" s="6">
        <v>2.54</v>
      </c>
      <c r="F21" s="6">
        <v>4.92</v>
      </c>
      <c r="G21" s="6">
        <v>20.94</v>
      </c>
      <c r="H21" s="6">
        <v>3.65</v>
      </c>
      <c r="I21" s="6">
        <v>7.69</v>
      </c>
      <c r="J21" s="6">
        <v>0.14</v>
      </c>
      <c r="K21" s="6">
        <v>0.16</v>
      </c>
      <c r="L21" s="6">
        <v>0.07</v>
      </c>
      <c r="M21" s="6">
        <v>0</v>
      </c>
      <c r="N21" s="6">
        <v>1.54</v>
      </c>
      <c r="O21" s="6">
        <v>1.76</v>
      </c>
      <c r="P21" s="6">
        <v>3.55</v>
      </c>
      <c r="Q21" s="6">
        <v>24.39</v>
      </c>
    </row>
    <row r="22" spans="1:17" ht="52.5" thickBot="1" thickTop="1">
      <c r="A22" s="26"/>
      <c r="B22" s="7" t="s">
        <v>84</v>
      </c>
      <c r="C22" s="5" t="s">
        <v>22</v>
      </c>
      <c r="D22" s="6">
        <v>1.65</v>
      </c>
      <c r="E22" s="6">
        <v>2.05</v>
      </c>
      <c r="F22" s="6">
        <v>4.34</v>
      </c>
      <c r="G22" s="6">
        <v>17.55</v>
      </c>
      <c r="H22" s="6">
        <v>3.08</v>
      </c>
      <c r="I22" s="6">
        <v>6.39</v>
      </c>
      <c r="J22" s="6">
        <v>0.14</v>
      </c>
      <c r="K22" s="6">
        <v>0.16</v>
      </c>
      <c r="L22" s="6">
        <v>0.06</v>
      </c>
      <c r="M22" s="6">
        <v>0</v>
      </c>
      <c r="N22" s="6">
        <v>1.46</v>
      </c>
      <c r="O22" s="6">
        <v>1.4</v>
      </c>
      <c r="P22" s="6">
        <v>3.19</v>
      </c>
      <c r="Q22" s="6">
        <v>20.91</v>
      </c>
    </row>
    <row r="23" spans="1:17" ht="27" thickBot="1" thickTop="1">
      <c r="A23" s="26"/>
      <c r="B23" s="7" t="s">
        <v>85</v>
      </c>
      <c r="C23" s="5" t="s">
        <v>22</v>
      </c>
      <c r="D23" s="6">
        <v>0.15</v>
      </c>
      <c r="E23" s="6">
        <v>0.12</v>
      </c>
      <c r="F23" s="6">
        <v>0.17</v>
      </c>
      <c r="G23" s="6">
        <v>0.28</v>
      </c>
      <c r="H23" s="6">
        <v>0.15</v>
      </c>
      <c r="I23" s="6">
        <v>0.24</v>
      </c>
      <c r="J23" s="6">
        <v>0</v>
      </c>
      <c r="K23" s="6">
        <v>0</v>
      </c>
      <c r="L23" s="6">
        <v>0.01</v>
      </c>
      <c r="M23" s="6">
        <v>0</v>
      </c>
      <c r="N23" s="6">
        <v>0.17</v>
      </c>
      <c r="O23" s="6">
        <v>0.08</v>
      </c>
      <c r="P23" s="6">
        <v>0.3</v>
      </c>
      <c r="Q23" s="6">
        <v>0.43</v>
      </c>
    </row>
    <row r="24" spans="1:17" ht="27" thickBot="1" thickTop="1">
      <c r="A24" s="26"/>
      <c r="B24" s="7" t="s">
        <v>86</v>
      </c>
      <c r="C24" s="5" t="s">
        <v>22</v>
      </c>
      <c r="D24" s="6">
        <v>0</v>
      </c>
      <c r="E24" s="6">
        <v>0.02</v>
      </c>
      <c r="F24" s="6">
        <v>0</v>
      </c>
      <c r="G24" s="6">
        <v>0.01</v>
      </c>
      <c r="H24" s="6">
        <v>0.01</v>
      </c>
      <c r="I24" s="6">
        <v>0.02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6">
        <v>0.04</v>
      </c>
      <c r="Q24" s="6">
        <v>0.01</v>
      </c>
    </row>
    <row r="25" spans="1:17" ht="39.75" thickBot="1" thickTop="1">
      <c r="A25" s="26"/>
      <c r="B25" s="7" t="s">
        <v>87</v>
      </c>
      <c r="C25" s="5" t="s">
        <v>22</v>
      </c>
      <c r="D25" s="6">
        <v>0.03</v>
      </c>
      <c r="E25" s="6">
        <v>0.03</v>
      </c>
      <c r="F25" s="6">
        <v>0.24</v>
      </c>
      <c r="G25" s="6">
        <v>0.3</v>
      </c>
      <c r="H25" s="6">
        <v>0.08</v>
      </c>
      <c r="I25" s="6">
        <v>0.04</v>
      </c>
      <c r="J25" s="6">
        <v>0.4</v>
      </c>
      <c r="K25" s="6">
        <v>0.09</v>
      </c>
      <c r="L25" s="6">
        <v>0</v>
      </c>
      <c r="M25" s="6">
        <v>0</v>
      </c>
      <c r="N25" s="6">
        <v>0.19</v>
      </c>
      <c r="O25" s="6">
        <v>0</v>
      </c>
      <c r="P25" s="6">
        <v>0.19</v>
      </c>
      <c r="Q25" s="6">
        <v>0.62</v>
      </c>
    </row>
    <row r="26" spans="1:17" ht="27" thickBot="1" thickTop="1">
      <c r="A26" s="26"/>
      <c r="B26" s="7" t="s">
        <v>88</v>
      </c>
      <c r="C26" s="5" t="s">
        <v>22</v>
      </c>
      <c r="D26" s="6">
        <v>0.46</v>
      </c>
      <c r="E26" s="6">
        <v>0.68</v>
      </c>
      <c r="F26" s="6">
        <v>0.82</v>
      </c>
      <c r="G26" s="6">
        <v>2.38</v>
      </c>
      <c r="H26" s="6">
        <v>0.72</v>
      </c>
      <c r="I26" s="6">
        <v>0.75</v>
      </c>
      <c r="J26" s="6">
        <v>3.12</v>
      </c>
      <c r="K26" s="6">
        <v>0</v>
      </c>
      <c r="L26" s="6">
        <v>0.03</v>
      </c>
      <c r="M26" s="6">
        <v>0.02</v>
      </c>
      <c r="N26" s="6">
        <v>1.14</v>
      </c>
      <c r="O26" s="6">
        <v>0.46</v>
      </c>
      <c r="P26" s="6">
        <v>0.87</v>
      </c>
      <c r="Q26" s="6">
        <v>3.06</v>
      </c>
    </row>
    <row r="27" spans="1:17" ht="78" thickBot="1" thickTop="1">
      <c r="A27" s="26"/>
      <c r="B27" s="7" t="s">
        <v>89</v>
      </c>
      <c r="C27" s="5" t="s">
        <v>22</v>
      </c>
      <c r="D27" s="6">
        <v>0.54</v>
      </c>
      <c r="E27" s="6">
        <v>0.01</v>
      </c>
      <c r="F27" s="6">
        <v>0.08</v>
      </c>
      <c r="G27" s="6">
        <v>0.16</v>
      </c>
      <c r="H27" s="6">
        <v>0.19</v>
      </c>
      <c r="I27" s="6">
        <v>0.15</v>
      </c>
      <c r="J27" s="6">
        <v>0.37</v>
      </c>
      <c r="K27" s="6">
        <v>0.05</v>
      </c>
      <c r="L27" s="6">
        <v>0.12</v>
      </c>
      <c r="M27" s="6">
        <v>0.5</v>
      </c>
      <c r="N27" s="6">
        <v>0.11</v>
      </c>
      <c r="O27" s="6">
        <v>0.2</v>
      </c>
      <c r="P27" s="6">
        <v>0.13</v>
      </c>
      <c r="Q27" s="6">
        <v>0.2</v>
      </c>
    </row>
    <row r="28" spans="1:17" ht="27" thickBot="1" thickTop="1">
      <c r="A28" s="26"/>
      <c r="B28" s="7" t="s">
        <v>49</v>
      </c>
      <c r="C28" s="5" t="s">
        <v>22</v>
      </c>
      <c r="D28" s="6">
        <v>0.87</v>
      </c>
      <c r="E28" s="6">
        <v>0.65</v>
      </c>
      <c r="F28" s="6">
        <v>0.88</v>
      </c>
      <c r="G28" s="6">
        <v>1.67</v>
      </c>
      <c r="H28" s="6">
        <v>0.81</v>
      </c>
      <c r="I28" s="6">
        <v>0.77</v>
      </c>
      <c r="J28" s="6">
        <v>0.12</v>
      </c>
      <c r="K28" s="6">
        <v>0.1</v>
      </c>
      <c r="L28" s="6">
        <v>0.27</v>
      </c>
      <c r="M28" s="6">
        <v>0.99</v>
      </c>
      <c r="N28" s="6">
        <v>1.2</v>
      </c>
      <c r="O28" s="6">
        <v>0.65</v>
      </c>
      <c r="P28" s="6">
        <v>1.04</v>
      </c>
      <c r="Q28" s="6">
        <v>1.77</v>
      </c>
    </row>
    <row r="29" spans="1:17" ht="27" thickBot="1" thickTop="1">
      <c r="A29" s="26"/>
      <c r="B29" s="7" t="s">
        <v>50</v>
      </c>
      <c r="C29" s="5" t="s">
        <v>51</v>
      </c>
      <c r="D29" s="6">
        <v>25.2</v>
      </c>
      <c r="E29" s="6">
        <v>17.55</v>
      </c>
      <c r="F29" s="6">
        <v>26.43</v>
      </c>
      <c r="G29" s="6">
        <v>20.6</v>
      </c>
      <c r="H29" s="6">
        <v>21.91</v>
      </c>
      <c r="I29" s="6">
        <v>6.14</v>
      </c>
      <c r="J29" s="6">
        <v>69.38</v>
      </c>
      <c r="K29" s="6">
        <v>425.6</v>
      </c>
      <c r="L29" s="6">
        <v>0.57</v>
      </c>
      <c r="M29" s="6">
        <v>8.09</v>
      </c>
      <c r="N29" s="6">
        <v>49</v>
      </c>
      <c r="O29" s="6">
        <v>23.4</v>
      </c>
      <c r="P29" s="6">
        <v>20.26</v>
      </c>
      <c r="Q29" s="6">
        <v>21.04</v>
      </c>
    </row>
    <row r="30" spans="1:17" ht="39.75" thickBot="1" thickTop="1">
      <c r="A30" s="26"/>
      <c r="B30" s="7" t="s">
        <v>52</v>
      </c>
      <c r="C30" s="5" t="s">
        <v>51</v>
      </c>
      <c r="D30" s="6">
        <v>4.57</v>
      </c>
      <c r="E30" s="6">
        <v>4.69</v>
      </c>
      <c r="F30" s="6">
        <v>4.41</v>
      </c>
      <c r="G30" s="6">
        <v>3.47</v>
      </c>
      <c r="H30" s="6">
        <v>4.38</v>
      </c>
      <c r="I30" s="6">
        <v>1.41</v>
      </c>
      <c r="J30" s="6">
        <v>12.58</v>
      </c>
      <c r="K30" s="6">
        <v>0</v>
      </c>
      <c r="L30" s="6">
        <v>0.07</v>
      </c>
      <c r="M30" s="6">
        <v>0.58</v>
      </c>
      <c r="N30" s="6">
        <v>11.87</v>
      </c>
      <c r="O30" s="6">
        <v>4.13</v>
      </c>
      <c r="P30" s="6">
        <v>6.08</v>
      </c>
      <c r="Q30" s="6">
        <v>3.54</v>
      </c>
    </row>
    <row r="31" spans="1:17" ht="52.5" thickBot="1" thickTop="1">
      <c r="A31" s="26"/>
      <c r="B31" s="7" t="s">
        <v>90</v>
      </c>
      <c r="C31" s="5" t="s">
        <v>51</v>
      </c>
      <c r="D31" s="6">
        <v>1.88</v>
      </c>
      <c r="E31" s="6">
        <v>2.28</v>
      </c>
      <c r="F31" s="6">
        <v>0.68</v>
      </c>
      <c r="G31" s="6">
        <v>1.14</v>
      </c>
      <c r="H31" s="6">
        <v>1.64</v>
      </c>
      <c r="I31" s="6">
        <v>0.11</v>
      </c>
      <c r="J31" s="6">
        <v>7.34</v>
      </c>
      <c r="K31" s="6">
        <v>0</v>
      </c>
      <c r="L31" s="6">
        <v>0</v>
      </c>
      <c r="M31" s="6">
        <v>0</v>
      </c>
      <c r="N31" s="6">
        <v>4.78</v>
      </c>
      <c r="O31" s="6">
        <v>2.34</v>
      </c>
      <c r="P31" s="6">
        <v>1.23</v>
      </c>
      <c r="Q31" s="6">
        <v>0.99</v>
      </c>
    </row>
    <row r="32" spans="1:17" ht="65.25" thickBot="1" thickTop="1">
      <c r="A32" s="26"/>
      <c r="B32" s="7" t="s">
        <v>91</v>
      </c>
      <c r="C32" s="5" t="s">
        <v>51</v>
      </c>
      <c r="D32" s="6">
        <v>2.68</v>
      </c>
      <c r="E32" s="6">
        <v>2.4</v>
      </c>
      <c r="F32" s="6">
        <v>3.73</v>
      </c>
      <c r="G32" s="6">
        <v>2.3</v>
      </c>
      <c r="H32" s="6">
        <v>2.73</v>
      </c>
      <c r="I32" s="6">
        <v>1.29</v>
      </c>
      <c r="J32" s="6">
        <v>5.2</v>
      </c>
      <c r="K32" s="6">
        <v>0</v>
      </c>
      <c r="L32" s="6">
        <v>0.07</v>
      </c>
      <c r="M32" s="6">
        <v>0.58</v>
      </c>
      <c r="N32" s="6">
        <v>7.05</v>
      </c>
      <c r="O32" s="6">
        <v>1.79</v>
      </c>
      <c r="P32" s="6">
        <v>4.84</v>
      </c>
      <c r="Q32" s="6">
        <v>2.53</v>
      </c>
    </row>
    <row r="33" spans="1:17" ht="27" thickBot="1" thickTop="1">
      <c r="A33" s="26"/>
      <c r="B33" s="7" t="s">
        <v>92</v>
      </c>
      <c r="C33" s="5" t="s">
        <v>51</v>
      </c>
      <c r="D33" s="6">
        <v>4.95</v>
      </c>
      <c r="E33" s="6">
        <v>9.21</v>
      </c>
      <c r="F33" s="6">
        <v>12.35</v>
      </c>
      <c r="G33" s="6">
        <v>5.9</v>
      </c>
      <c r="H33" s="6">
        <v>8.13</v>
      </c>
      <c r="I33" s="6">
        <v>3.48</v>
      </c>
      <c r="J33" s="6">
        <v>0.88</v>
      </c>
      <c r="K33" s="6">
        <v>262.02</v>
      </c>
      <c r="L33" s="6">
        <v>0.46</v>
      </c>
      <c r="M33" s="6">
        <v>7.51</v>
      </c>
      <c r="N33" s="6">
        <v>20.33</v>
      </c>
      <c r="O33" s="6">
        <v>10.9</v>
      </c>
      <c r="P33" s="6">
        <v>6.1</v>
      </c>
      <c r="Q33" s="6">
        <v>5.78</v>
      </c>
    </row>
    <row r="34" spans="1:17" ht="52.5" thickBot="1" thickTop="1">
      <c r="A34" s="26"/>
      <c r="B34" s="7" t="s">
        <v>93</v>
      </c>
      <c r="C34" s="5" t="s">
        <v>51</v>
      </c>
      <c r="D34" s="6">
        <v>2.91</v>
      </c>
      <c r="E34" s="6">
        <v>5.53</v>
      </c>
      <c r="F34" s="6">
        <v>9.23</v>
      </c>
      <c r="G34" s="6">
        <v>3.65</v>
      </c>
      <c r="H34" s="6">
        <v>5.25</v>
      </c>
      <c r="I34" s="6">
        <v>2.42</v>
      </c>
      <c r="J34" s="6">
        <v>0.67</v>
      </c>
      <c r="K34" s="6">
        <v>170.8</v>
      </c>
      <c r="L34" s="6">
        <v>0.12</v>
      </c>
      <c r="M34" s="6">
        <v>4.05</v>
      </c>
      <c r="N34" s="6">
        <v>12.7</v>
      </c>
      <c r="O34" s="6">
        <v>7.03</v>
      </c>
      <c r="P34" s="6">
        <v>4.32</v>
      </c>
      <c r="Q34" s="6">
        <v>3.5</v>
      </c>
    </row>
    <row r="35" spans="1:17" ht="52.5" thickBot="1" thickTop="1">
      <c r="A35" s="26"/>
      <c r="B35" s="7" t="s">
        <v>94</v>
      </c>
      <c r="C35" s="5" t="s">
        <v>51</v>
      </c>
      <c r="D35" s="6">
        <v>1.31</v>
      </c>
      <c r="E35" s="6">
        <v>2.06</v>
      </c>
      <c r="F35" s="6">
        <v>1.83</v>
      </c>
      <c r="G35" s="6">
        <v>0.79</v>
      </c>
      <c r="H35" s="6">
        <v>1.58</v>
      </c>
      <c r="I35" s="6">
        <v>0.69</v>
      </c>
      <c r="J35" s="6">
        <v>0.13</v>
      </c>
      <c r="K35" s="6">
        <v>30.88</v>
      </c>
      <c r="L35" s="6">
        <v>0.28</v>
      </c>
      <c r="M35" s="6">
        <v>1.92</v>
      </c>
      <c r="N35" s="6">
        <v>4.32</v>
      </c>
      <c r="O35" s="6">
        <v>2.28</v>
      </c>
      <c r="P35" s="6">
        <v>1.04</v>
      </c>
      <c r="Q35" s="6">
        <v>1.02</v>
      </c>
    </row>
    <row r="36" spans="1:17" ht="27" thickBot="1" thickTop="1">
      <c r="A36" s="26"/>
      <c r="B36" s="7" t="s">
        <v>95</v>
      </c>
      <c r="C36" s="5" t="s">
        <v>51</v>
      </c>
      <c r="D36" s="6">
        <v>13.87</v>
      </c>
      <c r="E36" s="6">
        <v>2</v>
      </c>
      <c r="F36" s="6">
        <v>4.93</v>
      </c>
      <c r="G36" s="6">
        <v>9.68</v>
      </c>
      <c r="H36" s="6">
        <v>7.11</v>
      </c>
      <c r="I36" s="6">
        <v>1.19</v>
      </c>
      <c r="J36" s="6">
        <v>55.84</v>
      </c>
      <c r="K36" s="6">
        <v>0</v>
      </c>
      <c r="L36" s="6">
        <v>0</v>
      </c>
      <c r="M36" s="6">
        <v>0</v>
      </c>
      <c r="N36" s="6">
        <v>10.17</v>
      </c>
      <c r="O36" s="6">
        <v>5.23</v>
      </c>
      <c r="P36" s="6">
        <v>6.67</v>
      </c>
      <c r="Q36" s="6">
        <v>9.94</v>
      </c>
    </row>
    <row r="37" spans="1:17" ht="27" thickBot="1" thickTop="1">
      <c r="A37" s="27"/>
      <c r="B37" s="7" t="s">
        <v>96</v>
      </c>
      <c r="C37" s="5" t="s">
        <v>51</v>
      </c>
      <c r="D37" s="6">
        <v>1.7</v>
      </c>
      <c r="E37" s="6">
        <v>0.28</v>
      </c>
      <c r="F37" s="6">
        <v>4.57</v>
      </c>
      <c r="G37" s="6">
        <v>1.55</v>
      </c>
      <c r="H37" s="6">
        <v>1.76</v>
      </c>
      <c r="I37" s="6">
        <v>0</v>
      </c>
      <c r="J37" s="6">
        <v>0.08</v>
      </c>
      <c r="K37" s="6">
        <v>163.58</v>
      </c>
      <c r="L37" s="6">
        <v>0</v>
      </c>
      <c r="M37" s="6">
        <v>0</v>
      </c>
      <c r="N37" s="6">
        <v>4.28</v>
      </c>
      <c r="O37" s="6">
        <v>2.08</v>
      </c>
      <c r="P37" s="6">
        <v>1.17</v>
      </c>
      <c r="Q37" s="6">
        <v>1.71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4.13</v>
      </c>
      <c r="E38" s="6">
        <v>4.47</v>
      </c>
      <c r="F38" s="6">
        <v>4.49</v>
      </c>
      <c r="G38" s="6">
        <v>4.75</v>
      </c>
      <c r="H38" s="6">
        <v>4.45</v>
      </c>
      <c r="I38" s="6">
        <v>4.53</v>
      </c>
      <c r="J38" s="6">
        <v>3.79</v>
      </c>
      <c r="K38" s="6">
        <v>4.85</v>
      </c>
      <c r="L38" s="6">
        <v>3.38</v>
      </c>
      <c r="M38" s="6">
        <v>4.38</v>
      </c>
      <c r="N38" s="6">
        <v>3.82</v>
      </c>
      <c r="O38" s="6">
        <v>4.34</v>
      </c>
      <c r="P38" s="6">
        <v>4.43</v>
      </c>
      <c r="Q38" s="6">
        <v>4.58</v>
      </c>
    </row>
    <row r="39" spans="1:17" ht="14.25" thickBot="1" thickTop="1">
      <c r="A39" s="26"/>
      <c r="B39" s="7" t="s">
        <v>63</v>
      </c>
      <c r="C39" s="5" t="s">
        <v>62</v>
      </c>
      <c r="D39" s="6">
        <v>3.29</v>
      </c>
      <c r="E39" s="6">
        <v>2.27</v>
      </c>
      <c r="F39" s="6">
        <v>1.62</v>
      </c>
      <c r="G39" s="6">
        <v>1.09</v>
      </c>
      <c r="H39" s="6">
        <v>2.52</v>
      </c>
      <c r="I39" s="6">
        <v>3.24</v>
      </c>
      <c r="J39" s="6">
        <v>2.48</v>
      </c>
      <c r="K39" s="6">
        <v>3.17</v>
      </c>
      <c r="L39" s="6">
        <v>0.7</v>
      </c>
      <c r="M39" s="6">
        <v>1.39</v>
      </c>
      <c r="N39" s="6">
        <v>2.06</v>
      </c>
      <c r="O39" s="6">
        <v>3.14</v>
      </c>
      <c r="P39" s="6">
        <v>1.6</v>
      </c>
      <c r="Q39" s="6">
        <v>1.3</v>
      </c>
    </row>
    <row r="40" spans="1:17" ht="14.25" thickBot="1" thickTop="1">
      <c r="A40" s="26"/>
      <c r="B40" s="7" t="s">
        <v>64</v>
      </c>
      <c r="C40" s="5" t="s">
        <v>62</v>
      </c>
      <c r="D40" s="6">
        <v>3.48</v>
      </c>
      <c r="E40" s="6">
        <v>3.96</v>
      </c>
      <c r="F40" s="6">
        <v>4.14</v>
      </c>
      <c r="G40" s="6">
        <v>4.15</v>
      </c>
      <c r="H40" s="6">
        <v>3.94</v>
      </c>
      <c r="I40" s="6">
        <v>3.91</v>
      </c>
      <c r="J40" s="6">
        <v>3.64</v>
      </c>
      <c r="K40" s="6">
        <v>1.94</v>
      </c>
      <c r="L40" s="6">
        <v>2.97</v>
      </c>
      <c r="M40" s="6">
        <v>3.84</v>
      </c>
      <c r="N40" s="6">
        <v>4.08</v>
      </c>
      <c r="O40" s="6">
        <v>3.89</v>
      </c>
      <c r="P40" s="6">
        <v>3.87</v>
      </c>
      <c r="Q40" s="6">
        <v>4.13</v>
      </c>
    </row>
    <row r="41" spans="1:17" ht="27" thickBot="1" thickTop="1">
      <c r="A41" s="26"/>
      <c r="B41" s="7" t="s">
        <v>65</v>
      </c>
      <c r="C41" s="5" t="s">
        <v>62</v>
      </c>
      <c r="D41" s="6">
        <v>6.8</v>
      </c>
      <c r="E41" s="6">
        <v>7.47</v>
      </c>
      <c r="F41" s="6">
        <v>7.85</v>
      </c>
      <c r="G41" s="6">
        <v>8.38</v>
      </c>
      <c r="H41" s="6">
        <v>7.63</v>
      </c>
      <c r="I41" s="6">
        <v>7.87</v>
      </c>
      <c r="J41" s="6">
        <v>7.24</v>
      </c>
      <c r="K41" s="6">
        <v>6.15</v>
      </c>
      <c r="L41" s="6">
        <v>8.16</v>
      </c>
      <c r="M41" s="6">
        <v>3.49</v>
      </c>
      <c r="N41" s="6">
        <v>6.77</v>
      </c>
      <c r="O41" s="6">
        <v>7.2</v>
      </c>
      <c r="P41" s="6">
        <v>8.11</v>
      </c>
      <c r="Q41" s="6">
        <v>7.99</v>
      </c>
    </row>
    <row r="42" spans="1:17" ht="27" thickBot="1" thickTop="1">
      <c r="A42" s="26"/>
      <c r="B42" s="7" t="s">
        <v>66</v>
      </c>
      <c r="C42" s="5" t="s">
        <v>62</v>
      </c>
      <c r="D42" s="6">
        <v>1.99</v>
      </c>
      <c r="E42" s="6">
        <v>2.06</v>
      </c>
      <c r="F42" s="6">
        <v>2.01</v>
      </c>
      <c r="G42" s="6">
        <v>2.25</v>
      </c>
      <c r="H42" s="6">
        <v>2.09</v>
      </c>
      <c r="I42" s="6">
        <v>2.05</v>
      </c>
      <c r="J42" s="6">
        <v>2.35</v>
      </c>
      <c r="K42" s="6">
        <v>2.37</v>
      </c>
      <c r="L42" s="6">
        <v>2.13</v>
      </c>
      <c r="M42" s="6">
        <v>0</v>
      </c>
      <c r="N42" s="6">
        <v>2.33</v>
      </c>
      <c r="O42" s="6">
        <v>2.16</v>
      </c>
      <c r="P42" s="6">
        <v>2.19</v>
      </c>
      <c r="Q42" s="6">
        <v>1.99</v>
      </c>
    </row>
    <row r="43" spans="1:17" ht="14.25" thickBot="1" thickTop="1">
      <c r="A43" s="26"/>
      <c r="B43" s="7" t="s">
        <v>67</v>
      </c>
      <c r="C43" s="5" t="s">
        <v>62</v>
      </c>
      <c r="D43" s="6">
        <v>15.34</v>
      </c>
      <c r="E43" s="6">
        <v>16.06</v>
      </c>
      <c r="F43" s="6">
        <v>22.68</v>
      </c>
      <c r="G43" s="6">
        <v>38.84</v>
      </c>
      <c r="H43" s="6">
        <v>19.3</v>
      </c>
      <c r="I43" s="6">
        <v>21.64</v>
      </c>
      <c r="J43" s="6">
        <v>0</v>
      </c>
      <c r="K43" s="6">
        <v>0</v>
      </c>
      <c r="L43" s="6">
        <v>17.17</v>
      </c>
      <c r="M43" s="6">
        <v>0</v>
      </c>
      <c r="N43" s="6">
        <v>14.04</v>
      </c>
      <c r="O43" s="6">
        <v>15.9</v>
      </c>
      <c r="P43" s="6">
        <v>20.98</v>
      </c>
      <c r="Q43" s="6">
        <v>22.35</v>
      </c>
    </row>
    <row r="44" spans="1:17" ht="27" thickBot="1" thickTop="1">
      <c r="A44" s="26"/>
      <c r="B44" s="7" t="s">
        <v>68</v>
      </c>
      <c r="C44" s="5" t="s">
        <v>62</v>
      </c>
      <c r="D44" s="6">
        <v>0</v>
      </c>
      <c r="E44" s="6">
        <v>46</v>
      </c>
      <c r="F44" s="6">
        <v>0</v>
      </c>
      <c r="G44" s="6">
        <v>42</v>
      </c>
      <c r="H44" s="6">
        <v>45.8</v>
      </c>
      <c r="I44" s="6">
        <v>46</v>
      </c>
      <c r="J44" s="6">
        <v>0</v>
      </c>
      <c r="K44" s="6">
        <v>0</v>
      </c>
      <c r="L44" s="6">
        <v>0</v>
      </c>
      <c r="M44" s="6">
        <v>0</v>
      </c>
      <c r="N44" s="6">
        <v>42</v>
      </c>
      <c r="O44" s="6">
        <v>0</v>
      </c>
      <c r="P44" s="6">
        <v>46</v>
      </c>
      <c r="Q44" s="6">
        <v>42</v>
      </c>
    </row>
    <row r="45" spans="1:17" ht="14.25" thickBot="1" thickTop="1">
      <c r="A45" s="26"/>
      <c r="B45" s="7" t="s">
        <v>69</v>
      </c>
      <c r="C45" s="5" t="s">
        <v>70</v>
      </c>
      <c r="D45" s="6">
        <v>2679.89</v>
      </c>
      <c r="E45" s="6">
        <v>2548.77</v>
      </c>
      <c r="F45" s="6">
        <v>3935.68</v>
      </c>
      <c r="G45" s="6">
        <v>5139.33</v>
      </c>
      <c r="H45" s="6">
        <v>3063.12</v>
      </c>
      <c r="I45" s="6">
        <v>2881.14</v>
      </c>
      <c r="J45" s="6">
        <v>3729.13</v>
      </c>
      <c r="K45" s="6">
        <v>0</v>
      </c>
      <c r="L45" s="6">
        <v>0</v>
      </c>
      <c r="M45" s="6">
        <v>0</v>
      </c>
      <c r="N45" s="6">
        <v>2673.78</v>
      </c>
      <c r="O45" s="6">
        <v>2391.31</v>
      </c>
      <c r="P45" s="6">
        <v>3619.58</v>
      </c>
      <c r="Q45" s="6">
        <v>4498.44</v>
      </c>
    </row>
    <row r="46" spans="1:17" ht="27" thickBot="1" thickTop="1">
      <c r="A46" s="26"/>
      <c r="B46" s="7" t="s">
        <v>71</v>
      </c>
      <c r="C46" s="5" t="s">
        <v>72</v>
      </c>
      <c r="D46" s="6">
        <v>14.93</v>
      </c>
      <c r="E46" s="6">
        <v>12.76</v>
      </c>
      <c r="F46" s="6">
        <v>12.95</v>
      </c>
      <c r="G46" s="6">
        <v>17.13</v>
      </c>
      <c r="H46" s="6">
        <v>13.64</v>
      </c>
      <c r="I46" s="6">
        <v>14.15</v>
      </c>
      <c r="J46" s="6">
        <v>10.94</v>
      </c>
      <c r="K46" s="6">
        <v>15.92</v>
      </c>
      <c r="L46" s="6">
        <v>15</v>
      </c>
      <c r="M46" s="6">
        <v>11.22</v>
      </c>
      <c r="N46" s="6">
        <v>13.22</v>
      </c>
      <c r="O46" s="6">
        <v>13.19</v>
      </c>
      <c r="P46" s="6">
        <v>12.89</v>
      </c>
      <c r="Q46" s="6">
        <v>15.44</v>
      </c>
    </row>
    <row r="47" spans="1:17" ht="14.25" thickBot="1" thickTop="1">
      <c r="A47" s="26"/>
      <c r="B47" s="7" t="s">
        <v>73</v>
      </c>
      <c r="C47" s="5" t="s">
        <v>74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6">
        <v>0</v>
      </c>
      <c r="Q47" s="6">
        <v>0</v>
      </c>
    </row>
    <row r="48" spans="1:17" ht="14.25" thickBot="1" thickTop="1">
      <c r="A48" s="26"/>
      <c r="B48" s="7" t="s">
        <v>75</v>
      </c>
      <c r="C48" s="5" t="s">
        <v>76</v>
      </c>
      <c r="D48" s="6">
        <v>19.46</v>
      </c>
      <c r="E48" s="6">
        <v>19.54</v>
      </c>
      <c r="F48" s="6">
        <v>19.67</v>
      </c>
      <c r="G48" s="6">
        <v>20.08</v>
      </c>
      <c r="H48" s="6">
        <v>19.69</v>
      </c>
      <c r="I48" s="6">
        <v>19.63</v>
      </c>
      <c r="J48" s="6">
        <v>20.53</v>
      </c>
      <c r="K48" s="6">
        <v>21.71</v>
      </c>
      <c r="L48" s="6">
        <v>20.14</v>
      </c>
      <c r="M48" s="6">
        <v>20.32</v>
      </c>
      <c r="N48" s="6">
        <v>20.29</v>
      </c>
      <c r="O48" s="6">
        <v>19.8</v>
      </c>
      <c r="P48" s="6">
        <v>19.11</v>
      </c>
      <c r="Q48" s="6">
        <v>19.93</v>
      </c>
    </row>
    <row r="49" spans="1:17" ht="14.25" thickBot="1" thickTop="1">
      <c r="A49" s="26"/>
      <c r="B49" s="7" t="s">
        <v>63</v>
      </c>
      <c r="C49" s="5" t="s">
        <v>76</v>
      </c>
      <c r="D49" s="6">
        <v>16.94</v>
      </c>
      <c r="E49" s="6">
        <v>18.56</v>
      </c>
      <c r="F49" s="6">
        <v>17.16</v>
      </c>
      <c r="G49" s="6">
        <v>18</v>
      </c>
      <c r="H49" s="6">
        <v>17.26</v>
      </c>
      <c r="I49" s="6">
        <v>16.78</v>
      </c>
      <c r="J49" s="6">
        <v>0</v>
      </c>
      <c r="K49" s="6">
        <v>0</v>
      </c>
      <c r="L49" s="6">
        <v>20.24</v>
      </c>
      <c r="M49" s="6">
        <v>18</v>
      </c>
      <c r="N49" s="6">
        <v>18.74</v>
      </c>
      <c r="O49" s="6">
        <v>17.34</v>
      </c>
      <c r="P49" s="6">
        <v>17.33</v>
      </c>
      <c r="Q49" s="6">
        <v>16.51</v>
      </c>
    </row>
    <row r="50" spans="1:17" ht="14.25" thickBot="1" thickTop="1">
      <c r="A50" s="26"/>
      <c r="B50" s="7" t="s">
        <v>64</v>
      </c>
      <c r="C50" s="5" t="s">
        <v>76</v>
      </c>
      <c r="D50" s="6">
        <v>19.09</v>
      </c>
      <c r="E50" s="6">
        <v>19.69</v>
      </c>
      <c r="F50" s="6">
        <v>20.16</v>
      </c>
      <c r="G50" s="6">
        <v>19.61</v>
      </c>
      <c r="H50" s="6">
        <v>19.67</v>
      </c>
      <c r="I50" s="6">
        <v>19.45</v>
      </c>
      <c r="J50" s="6">
        <v>0</v>
      </c>
      <c r="K50" s="6">
        <v>0</v>
      </c>
      <c r="L50" s="6">
        <v>20</v>
      </c>
      <c r="M50" s="6">
        <v>0</v>
      </c>
      <c r="N50" s="6">
        <v>20.52</v>
      </c>
      <c r="O50" s="6">
        <v>19.78</v>
      </c>
      <c r="P50" s="6">
        <v>19.31</v>
      </c>
      <c r="Q50" s="6">
        <v>19.52</v>
      </c>
    </row>
    <row r="51" spans="1:17" ht="27" thickBot="1" thickTop="1">
      <c r="A51" s="26"/>
      <c r="B51" s="7" t="s">
        <v>65</v>
      </c>
      <c r="C51" s="5" t="s">
        <v>76</v>
      </c>
      <c r="D51" s="6">
        <v>20.52</v>
      </c>
      <c r="E51" s="6">
        <v>20.9</v>
      </c>
      <c r="F51" s="6">
        <v>20.37</v>
      </c>
      <c r="G51" s="6">
        <v>20.37</v>
      </c>
      <c r="H51" s="6">
        <v>20.61</v>
      </c>
      <c r="I51" s="6">
        <v>20.67</v>
      </c>
      <c r="J51" s="6">
        <v>20.07</v>
      </c>
      <c r="K51" s="6">
        <v>18</v>
      </c>
      <c r="L51" s="6">
        <v>20.41</v>
      </c>
      <c r="M51" s="6">
        <v>19.38</v>
      </c>
      <c r="N51" s="6">
        <v>20.15</v>
      </c>
      <c r="O51" s="6">
        <v>21.03</v>
      </c>
      <c r="P51" s="6">
        <v>20.17</v>
      </c>
      <c r="Q51" s="6">
        <v>20.39</v>
      </c>
    </row>
    <row r="52" spans="1:17" ht="27" thickBot="1" thickTop="1">
      <c r="A52" s="26"/>
      <c r="B52" s="7" t="s">
        <v>66</v>
      </c>
      <c r="C52" s="5" t="s">
        <v>76</v>
      </c>
      <c r="D52" s="6">
        <v>48.52</v>
      </c>
      <c r="E52" s="6">
        <v>49.77</v>
      </c>
      <c r="F52" s="6">
        <v>49.13</v>
      </c>
      <c r="G52" s="6">
        <v>49.75</v>
      </c>
      <c r="H52" s="6">
        <v>49.4</v>
      </c>
      <c r="I52" s="6">
        <v>49.48</v>
      </c>
      <c r="J52" s="6">
        <v>46.6</v>
      </c>
      <c r="K52" s="6">
        <v>55.8</v>
      </c>
      <c r="L52" s="6">
        <v>45</v>
      </c>
      <c r="M52" s="6">
        <v>0</v>
      </c>
      <c r="N52" s="6">
        <v>48.9</v>
      </c>
      <c r="O52" s="6">
        <v>48.61</v>
      </c>
      <c r="P52" s="6">
        <v>50.21</v>
      </c>
      <c r="Q52" s="6">
        <v>49.47</v>
      </c>
    </row>
    <row r="53" spans="1:17" ht="14.25" thickBot="1" thickTop="1">
      <c r="A53" s="26"/>
      <c r="B53" s="7" t="s">
        <v>67</v>
      </c>
      <c r="C53" s="5" t="s">
        <v>76</v>
      </c>
      <c r="D53" s="6">
        <v>23.55</v>
      </c>
      <c r="E53" s="6">
        <v>24.28</v>
      </c>
      <c r="F53" s="6">
        <v>34.73</v>
      </c>
      <c r="G53" s="6">
        <v>27.33</v>
      </c>
      <c r="H53" s="6">
        <v>26.9</v>
      </c>
      <c r="I53" s="6">
        <v>27.2</v>
      </c>
      <c r="J53" s="6">
        <v>0</v>
      </c>
      <c r="K53" s="6">
        <v>0</v>
      </c>
      <c r="L53" s="6">
        <v>27.21</v>
      </c>
      <c r="M53" s="6">
        <v>0</v>
      </c>
      <c r="N53" s="6">
        <v>25.87</v>
      </c>
      <c r="O53" s="6">
        <v>23.75</v>
      </c>
      <c r="P53" s="6">
        <v>30.51</v>
      </c>
      <c r="Q53" s="6">
        <v>25.4</v>
      </c>
    </row>
    <row r="54" spans="1:17" ht="27" thickBot="1" thickTop="1">
      <c r="A54" s="26"/>
      <c r="B54" s="7" t="s">
        <v>68</v>
      </c>
      <c r="C54" s="5" t="s">
        <v>76</v>
      </c>
      <c r="D54" s="6">
        <v>0</v>
      </c>
      <c r="E54" s="6">
        <v>7.98</v>
      </c>
      <c r="F54" s="6">
        <v>0</v>
      </c>
      <c r="G54" s="6">
        <v>10</v>
      </c>
      <c r="H54" s="6">
        <v>8.07</v>
      </c>
      <c r="I54" s="6">
        <v>7.98</v>
      </c>
      <c r="J54" s="6">
        <v>0</v>
      </c>
      <c r="K54" s="6">
        <v>0</v>
      </c>
      <c r="L54" s="6">
        <v>0</v>
      </c>
      <c r="M54" s="6">
        <v>0</v>
      </c>
      <c r="N54" s="6">
        <v>10</v>
      </c>
      <c r="O54" s="6">
        <v>0</v>
      </c>
      <c r="P54" s="6">
        <v>7.98</v>
      </c>
      <c r="Q54" s="6">
        <v>10</v>
      </c>
    </row>
    <row r="55" spans="1:17" ht="14.25" thickBot="1" thickTop="1">
      <c r="A55" s="26"/>
      <c r="B55" s="7" t="s">
        <v>77</v>
      </c>
      <c r="C55" s="5" t="s">
        <v>78</v>
      </c>
      <c r="D55" s="6">
        <v>76.29</v>
      </c>
      <c r="E55" s="6">
        <v>65.96</v>
      </c>
      <c r="F55" s="6">
        <v>58.69</v>
      </c>
      <c r="G55" s="6">
        <v>59.29</v>
      </c>
      <c r="H55" s="6">
        <v>66.95</v>
      </c>
      <c r="I55" s="6">
        <v>92.92</v>
      </c>
      <c r="J55" s="6">
        <v>66.09</v>
      </c>
      <c r="K55" s="6">
        <v>0</v>
      </c>
      <c r="L55" s="6">
        <v>0</v>
      </c>
      <c r="M55" s="6">
        <v>0</v>
      </c>
      <c r="N55" s="6">
        <v>65.4</v>
      </c>
      <c r="O55" s="6">
        <v>70.13</v>
      </c>
      <c r="P55" s="6">
        <v>64.29</v>
      </c>
      <c r="Q55" s="6">
        <v>60.18</v>
      </c>
    </row>
    <row r="56" spans="1:17" ht="27" thickBot="1" thickTop="1">
      <c r="A56" s="26"/>
      <c r="B56" s="7" t="s">
        <v>79</v>
      </c>
      <c r="C56" s="5" t="s">
        <v>76</v>
      </c>
      <c r="D56" s="6">
        <v>260.82</v>
      </c>
      <c r="E56" s="6">
        <v>265.19</v>
      </c>
      <c r="F56" s="6">
        <v>272.22</v>
      </c>
      <c r="G56" s="6">
        <v>283.44</v>
      </c>
      <c r="H56" s="6">
        <v>269.47</v>
      </c>
      <c r="I56" s="6">
        <v>264.23</v>
      </c>
      <c r="J56" s="6">
        <v>248.18</v>
      </c>
      <c r="K56" s="6">
        <v>274.22</v>
      </c>
      <c r="L56" s="6">
        <v>260.22</v>
      </c>
      <c r="M56" s="6">
        <v>260.1</v>
      </c>
      <c r="N56" s="6">
        <v>271.09</v>
      </c>
      <c r="O56" s="6">
        <v>266</v>
      </c>
      <c r="P56" s="6">
        <v>271.57</v>
      </c>
      <c r="Q56" s="6">
        <v>279.8</v>
      </c>
    </row>
    <row r="57" spans="1:17" ht="14.25" thickBot="1" thickTop="1">
      <c r="A57" s="27"/>
      <c r="B57" s="7" t="s">
        <v>73</v>
      </c>
      <c r="C57" s="5" t="s">
        <v>80</v>
      </c>
      <c r="D57" s="6">
        <v>0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Q57" s="6">
        <v>0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I7">
      <selection activeCell="A1" sqref="A1:Q17"/>
    </sheetView>
  </sheetViews>
  <sheetFormatPr defaultColWidth="9.140625" defaultRowHeight="12.75"/>
  <sheetData>
    <row r="1" spans="1:17" ht="90.75" thickBot="1" thickTop="1">
      <c r="A1" s="2" t="s">
        <v>100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2"/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44</v>
      </c>
      <c r="E3" s="6">
        <v>44</v>
      </c>
      <c r="F3" s="6">
        <v>44</v>
      </c>
      <c r="G3" s="6">
        <v>44</v>
      </c>
      <c r="H3" s="6">
        <v>176</v>
      </c>
      <c r="I3" s="6">
        <v>101</v>
      </c>
      <c r="J3" s="6">
        <v>13</v>
      </c>
      <c r="K3" s="6">
        <v>12</v>
      </c>
      <c r="L3" s="6">
        <v>16</v>
      </c>
      <c r="M3" s="6">
        <v>7</v>
      </c>
      <c r="N3" s="6">
        <v>27</v>
      </c>
      <c r="O3" s="6">
        <v>33</v>
      </c>
      <c r="P3" s="6">
        <v>61</v>
      </c>
      <c r="Q3" s="6">
        <v>82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3863</v>
      </c>
      <c r="E4" s="6">
        <v>2442</v>
      </c>
      <c r="F4" s="6">
        <v>1123</v>
      </c>
      <c r="G4" s="6">
        <v>326</v>
      </c>
      <c r="H4" s="6">
        <v>7755</v>
      </c>
      <c r="I4" s="6">
        <v>3751</v>
      </c>
      <c r="J4" s="6">
        <v>382</v>
      </c>
      <c r="K4" s="6">
        <v>384</v>
      </c>
      <c r="L4" s="6">
        <v>919</v>
      </c>
      <c r="M4" s="6">
        <v>261</v>
      </c>
      <c r="N4" s="6">
        <v>2057</v>
      </c>
      <c r="O4" s="6">
        <v>5352</v>
      </c>
      <c r="P4" s="6">
        <v>1694</v>
      </c>
      <c r="Q4" s="6">
        <v>709</v>
      </c>
    </row>
    <row r="5" spans="1:17" ht="27" thickBot="1" thickTop="1">
      <c r="A5" s="28" t="s">
        <v>18</v>
      </c>
      <c r="B5" s="29"/>
      <c r="C5" s="5" t="s">
        <v>19</v>
      </c>
      <c r="D5" s="6">
        <v>1807.97</v>
      </c>
      <c r="E5" s="6">
        <v>2538.64</v>
      </c>
      <c r="F5" s="6">
        <v>4853.08</v>
      </c>
      <c r="G5" s="6">
        <v>15357.83</v>
      </c>
      <c r="H5" s="6">
        <v>3049.12</v>
      </c>
      <c r="I5" s="6">
        <v>3676.72</v>
      </c>
      <c r="J5" s="6">
        <v>4409.43</v>
      </c>
      <c r="K5" s="6">
        <v>2748.8</v>
      </c>
      <c r="L5" s="6">
        <v>2713.99</v>
      </c>
      <c r="M5" s="6">
        <v>1580</v>
      </c>
      <c r="N5" s="6">
        <v>2044.72</v>
      </c>
      <c r="O5" s="6">
        <v>1302.56</v>
      </c>
      <c r="P5" s="6">
        <v>4386.23</v>
      </c>
      <c r="Q5" s="6">
        <v>13045.24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13.16</v>
      </c>
      <c r="E6" s="6">
        <v>24.5</v>
      </c>
      <c r="F6" s="6">
        <v>48.17</v>
      </c>
      <c r="G6" s="6">
        <v>151.97</v>
      </c>
      <c r="H6" s="6">
        <v>27.64</v>
      </c>
      <c r="I6" s="6">
        <v>42.83</v>
      </c>
      <c r="J6" s="6">
        <v>29.36</v>
      </c>
      <c r="K6" s="6">
        <v>3.94</v>
      </c>
      <c r="L6" s="6">
        <v>7.36</v>
      </c>
      <c r="M6" s="6">
        <v>3</v>
      </c>
      <c r="N6" s="6">
        <v>16.21</v>
      </c>
      <c r="O6" s="6">
        <v>10.53</v>
      </c>
      <c r="P6" s="6">
        <v>42.48</v>
      </c>
      <c r="Q6" s="6">
        <v>121.43</v>
      </c>
    </row>
    <row r="7" spans="1:17" ht="39.75" thickBot="1" thickTop="1">
      <c r="A7" s="26"/>
      <c r="B7" s="7" t="s">
        <v>23</v>
      </c>
      <c r="C7" s="5" t="s">
        <v>22</v>
      </c>
      <c r="D7" s="6">
        <v>3.58</v>
      </c>
      <c r="E7" s="6">
        <v>6.2</v>
      </c>
      <c r="F7" s="6">
        <v>17.3</v>
      </c>
      <c r="G7" s="6">
        <v>64.12</v>
      </c>
      <c r="H7" s="6">
        <v>8.94</v>
      </c>
      <c r="I7" s="6">
        <v>14.63</v>
      </c>
      <c r="J7" s="6">
        <v>6.51</v>
      </c>
      <c r="K7" s="6">
        <v>1.23</v>
      </c>
      <c r="L7" s="6">
        <v>0.82</v>
      </c>
      <c r="M7" s="6">
        <v>0</v>
      </c>
      <c r="N7" s="6">
        <v>5.2</v>
      </c>
      <c r="O7" s="6">
        <v>1.99</v>
      </c>
      <c r="P7" s="6">
        <v>14.07</v>
      </c>
      <c r="Q7" s="6">
        <v>49.19</v>
      </c>
    </row>
    <row r="8" spans="1:17" ht="52.5" thickBot="1" thickTop="1">
      <c r="A8" s="26"/>
      <c r="B8" s="7" t="s">
        <v>24</v>
      </c>
      <c r="C8" s="5" t="s">
        <v>22</v>
      </c>
      <c r="D8" s="6">
        <v>12.86</v>
      </c>
      <c r="E8" s="6">
        <v>24.01</v>
      </c>
      <c r="F8" s="6">
        <v>47.27</v>
      </c>
      <c r="G8" s="6">
        <v>147.11</v>
      </c>
      <c r="H8" s="6">
        <v>27</v>
      </c>
      <c r="I8" s="6">
        <v>41.87</v>
      </c>
      <c r="J8" s="6">
        <v>28.06</v>
      </c>
      <c r="K8" s="6">
        <v>3.94</v>
      </c>
      <c r="L8" s="6">
        <v>6.97</v>
      </c>
      <c r="M8" s="6">
        <v>3</v>
      </c>
      <c r="N8" s="6">
        <v>15.97</v>
      </c>
      <c r="O8" s="6">
        <v>10.39</v>
      </c>
      <c r="P8" s="6">
        <v>41.47</v>
      </c>
      <c r="Q8" s="6">
        <v>117.91</v>
      </c>
    </row>
    <row r="9" spans="1:17" ht="27" thickBot="1" thickTop="1">
      <c r="A9" s="26"/>
      <c r="B9" s="7" t="s">
        <v>25</v>
      </c>
      <c r="C9" s="5" t="s">
        <v>22</v>
      </c>
      <c r="D9" s="6">
        <v>10.98</v>
      </c>
      <c r="E9" s="6">
        <v>21.84</v>
      </c>
      <c r="F9" s="6">
        <v>41.5</v>
      </c>
      <c r="G9" s="6">
        <v>134.38</v>
      </c>
      <c r="H9" s="6">
        <v>24.01</v>
      </c>
      <c r="I9" s="6">
        <v>40.63</v>
      </c>
      <c r="J9" s="6">
        <v>17.07</v>
      </c>
      <c r="K9" s="6">
        <v>3.94</v>
      </c>
      <c r="L9" s="6">
        <v>0.34</v>
      </c>
      <c r="M9" s="6">
        <v>3</v>
      </c>
      <c r="N9" s="6">
        <v>11.96</v>
      </c>
      <c r="O9" s="6">
        <v>9.05</v>
      </c>
      <c r="P9" s="6">
        <v>36.01</v>
      </c>
      <c r="Q9" s="6">
        <v>108.37</v>
      </c>
    </row>
    <row r="10" spans="1:17" ht="27" thickBot="1" thickTop="1">
      <c r="A10" s="26"/>
      <c r="B10" s="7" t="s">
        <v>26</v>
      </c>
      <c r="C10" s="5" t="s">
        <v>22</v>
      </c>
      <c r="D10" s="6">
        <v>0.48</v>
      </c>
      <c r="E10" s="6">
        <v>1.9</v>
      </c>
      <c r="F10" s="6">
        <v>5.43</v>
      </c>
      <c r="G10" s="6">
        <v>11.05</v>
      </c>
      <c r="H10" s="6">
        <v>2.09</v>
      </c>
      <c r="I10" s="6">
        <v>1.17</v>
      </c>
      <c r="J10" s="6">
        <v>10.97</v>
      </c>
      <c r="K10" s="6">
        <v>0.01</v>
      </c>
      <c r="L10" s="6">
        <v>0.27</v>
      </c>
      <c r="M10" s="6">
        <v>0</v>
      </c>
      <c r="N10" s="6">
        <v>3.57</v>
      </c>
      <c r="O10" s="6">
        <v>0.85</v>
      </c>
      <c r="P10" s="6">
        <v>3.97</v>
      </c>
      <c r="Q10" s="6">
        <v>6.92</v>
      </c>
    </row>
    <row r="11" spans="1:17" ht="52.5" thickBot="1" thickTop="1">
      <c r="A11" s="26"/>
      <c r="B11" s="7" t="s">
        <v>27</v>
      </c>
      <c r="C11" s="5" t="s">
        <v>22</v>
      </c>
      <c r="D11" s="6">
        <v>1.4</v>
      </c>
      <c r="E11" s="6">
        <v>0.27</v>
      </c>
      <c r="F11" s="6">
        <v>0.34</v>
      </c>
      <c r="G11" s="6">
        <v>1.67</v>
      </c>
      <c r="H11" s="6">
        <v>0.9</v>
      </c>
      <c r="I11" s="6">
        <v>0.06</v>
      </c>
      <c r="J11" s="6">
        <v>0.02</v>
      </c>
      <c r="K11" s="6">
        <v>0</v>
      </c>
      <c r="L11" s="6">
        <v>6.35</v>
      </c>
      <c r="M11" s="6">
        <v>0</v>
      </c>
      <c r="N11" s="6">
        <v>0.44</v>
      </c>
      <c r="O11" s="6">
        <v>0.49</v>
      </c>
      <c r="P11" s="6">
        <v>1.49</v>
      </c>
      <c r="Q11" s="6">
        <v>2.62</v>
      </c>
    </row>
    <row r="12" spans="1:17" ht="52.5" thickBot="1" thickTop="1">
      <c r="A12" s="26"/>
      <c r="B12" s="7" t="s">
        <v>28</v>
      </c>
      <c r="C12" s="5" t="s">
        <v>29</v>
      </c>
      <c r="D12" s="6">
        <v>19.96</v>
      </c>
      <c r="E12" s="6">
        <v>20</v>
      </c>
      <c r="F12" s="6">
        <v>20.27</v>
      </c>
      <c r="G12" s="6">
        <v>23.04</v>
      </c>
      <c r="H12" s="6">
        <v>20.76</v>
      </c>
      <c r="I12" s="6">
        <v>21.19</v>
      </c>
      <c r="J12" s="6">
        <v>17.57</v>
      </c>
      <c r="K12" s="6">
        <v>19.96</v>
      </c>
      <c r="L12" s="6">
        <v>25</v>
      </c>
      <c r="M12" s="6">
        <v>29</v>
      </c>
      <c r="N12" s="6">
        <v>18.72</v>
      </c>
      <c r="O12" s="6">
        <v>21.06</v>
      </c>
      <c r="P12" s="6">
        <v>19.74</v>
      </c>
      <c r="Q12" s="6">
        <v>21.42</v>
      </c>
    </row>
    <row r="13" spans="1:17" ht="27" thickBot="1" thickTop="1">
      <c r="A13" s="26"/>
      <c r="B13" s="7" t="s">
        <v>30</v>
      </c>
      <c r="C13" s="5" t="s">
        <v>31</v>
      </c>
      <c r="D13" s="6">
        <v>0.82</v>
      </c>
      <c r="E13" s="6">
        <v>0.91</v>
      </c>
      <c r="F13" s="6">
        <v>1.24</v>
      </c>
      <c r="G13" s="6">
        <v>2.84</v>
      </c>
      <c r="H13" s="6">
        <v>0.99</v>
      </c>
      <c r="I13" s="6">
        <v>0.89</v>
      </c>
      <c r="J13" s="6">
        <v>1.53</v>
      </c>
      <c r="K13" s="6">
        <v>0.89</v>
      </c>
      <c r="L13" s="6">
        <v>1.36</v>
      </c>
      <c r="M13" s="6">
        <v>1</v>
      </c>
      <c r="N13" s="6">
        <v>0.99</v>
      </c>
      <c r="O13" s="6">
        <v>0.69</v>
      </c>
      <c r="P13" s="6">
        <v>1.4</v>
      </c>
      <c r="Q13" s="6">
        <v>2.34</v>
      </c>
    </row>
    <row r="14" spans="1:17" ht="39.75" thickBot="1" thickTop="1">
      <c r="A14" s="26"/>
      <c r="B14" s="7" t="s">
        <v>32</v>
      </c>
      <c r="C14" s="5" t="s">
        <v>33</v>
      </c>
      <c r="D14" s="6">
        <v>0.71</v>
      </c>
      <c r="E14" s="6">
        <v>0.85</v>
      </c>
      <c r="F14" s="6">
        <v>1.03</v>
      </c>
      <c r="G14" s="6">
        <v>1.54</v>
      </c>
      <c r="H14" s="6">
        <v>0.84</v>
      </c>
      <c r="I14" s="6">
        <v>0.8</v>
      </c>
      <c r="J14" s="6">
        <v>1.15</v>
      </c>
      <c r="K14" s="6">
        <v>0.77</v>
      </c>
      <c r="L14" s="6">
        <v>0.87</v>
      </c>
      <c r="M14" s="6">
        <v>0</v>
      </c>
      <c r="N14" s="6">
        <v>0.9</v>
      </c>
      <c r="O14" s="6">
        <v>0.63</v>
      </c>
      <c r="P14" s="6">
        <v>1.27</v>
      </c>
      <c r="Q14" s="6">
        <v>1.37</v>
      </c>
    </row>
    <row r="15" spans="1:17" ht="27" thickBot="1" thickTop="1">
      <c r="A15" s="26"/>
      <c r="B15" s="7" t="s">
        <v>30</v>
      </c>
      <c r="C15" s="5" t="s">
        <v>34</v>
      </c>
      <c r="D15" s="6">
        <v>6.37</v>
      </c>
      <c r="E15" s="6">
        <v>3.8</v>
      </c>
      <c r="F15" s="6">
        <v>2.63</v>
      </c>
      <c r="G15" s="6">
        <v>1.93</v>
      </c>
      <c r="H15" s="6">
        <v>3.68</v>
      </c>
      <c r="I15" s="6">
        <v>2.13</v>
      </c>
      <c r="J15" s="6">
        <v>5.46</v>
      </c>
      <c r="K15" s="6">
        <v>22.53</v>
      </c>
      <c r="L15" s="6">
        <v>19.53</v>
      </c>
      <c r="M15" s="6">
        <v>19</v>
      </c>
      <c r="N15" s="6">
        <v>6.22</v>
      </c>
      <c r="O15" s="6">
        <v>6.62</v>
      </c>
      <c r="P15" s="6">
        <v>3.38</v>
      </c>
      <c r="Q15" s="6">
        <v>1.99</v>
      </c>
    </row>
    <row r="16" spans="1:17" ht="39.75" thickBot="1" thickTop="1">
      <c r="A16" s="26"/>
      <c r="B16" s="7" t="s">
        <v>35</v>
      </c>
      <c r="C16" s="5" t="s">
        <v>36</v>
      </c>
      <c r="D16" s="6">
        <v>70255.65</v>
      </c>
      <c r="E16" s="6">
        <v>64782.36</v>
      </c>
      <c r="F16" s="6">
        <v>58377.22</v>
      </c>
      <c r="G16" s="6">
        <v>63283.41</v>
      </c>
      <c r="H16" s="6">
        <v>64113.35</v>
      </c>
      <c r="I16" s="6">
        <v>48421.47</v>
      </c>
      <c r="J16" s="6">
        <v>92961.71</v>
      </c>
      <c r="K16" s="6">
        <v>455425.09</v>
      </c>
      <c r="L16" s="6">
        <v>189636.55</v>
      </c>
      <c r="M16" s="6">
        <v>225930</v>
      </c>
      <c r="N16" s="6">
        <v>83083.58</v>
      </c>
      <c r="O16" s="6">
        <v>86801.61</v>
      </c>
      <c r="P16" s="6">
        <v>54816.03</v>
      </c>
      <c r="Q16" s="6">
        <v>56833.41</v>
      </c>
    </row>
    <row r="17" spans="1:17" ht="52.5" thickBot="1" thickTop="1">
      <c r="A17" s="27"/>
      <c r="B17" s="7" t="s">
        <v>37</v>
      </c>
      <c r="C17" s="5" t="s">
        <v>36</v>
      </c>
      <c r="D17" s="6">
        <v>46404.82</v>
      </c>
      <c r="E17" s="6">
        <v>44948.08</v>
      </c>
      <c r="F17" s="6">
        <v>40065.14</v>
      </c>
      <c r="G17" s="6">
        <v>44153.17</v>
      </c>
      <c r="H17" s="6">
        <v>43873.45</v>
      </c>
      <c r="I17" s="6">
        <v>32885.34</v>
      </c>
      <c r="J17" s="6">
        <v>60677.98</v>
      </c>
      <c r="K17" s="6">
        <v>276178.17</v>
      </c>
      <c r="L17" s="6">
        <v>128852.19</v>
      </c>
      <c r="M17" s="6">
        <v>183456</v>
      </c>
      <c r="N17" s="6">
        <v>60086.52</v>
      </c>
      <c r="O17" s="6">
        <v>58062.42</v>
      </c>
      <c r="P17" s="6">
        <v>37888.7</v>
      </c>
      <c r="Q17" s="6">
        <v>39463.84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10.72</v>
      </c>
      <c r="E18" s="6">
        <v>21.74</v>
      </c>
      <c r="F18" s="6">
        <v>41.3</v>
      </c>
      <c r="G18" s="6">
        <v>134.28</v>
      </c>
      <c r="H18" s="6">
        <v>23.82</v>
      </c>
      <c r="I18" s="6">
        <v>40.29</v>
      </c>
      <c r="J18" s="6">
        <v>16.91</v>
      </c>
      <c r="K18" s="6">
        <v>3.94</v>
      </c>
      <c r="L18" s="6">
        <v>0.26</v>
      </c>
      <c r="M18" s="6">
        <v>3</v>
      </c>
      <c r="N18" s="6">
        <v>11.92</v>
      </c>
      <c r="O18" s="6">
        <v>8.82</v>
      </c>
      <c r="P18" s="6">
        <v>35.91</v>
      </c>
      <c r="Q18" s="6">
        <v>108.21</v>
      </c>
    </row>
    <row r="19" spans="1:17" ht="52.5" thickBot="1" thickTop="1">
      <c r="A19" s="26"/>
      <c r="B19" s="7" t="s">
        <v>40</v>
      </c>
      <c r="C19" s="5" t="s">
        <v>22</v>
      </c>
      <c r="D19" s="6">
        <v>3.43</v>
      </c>
      <c r="E19" s="6">
        <v>7.27</v>
      </c>
      <c r="F19" s="6">
        <v>11.97</v>
      </c>
      <c r="G19" s="6">
        <v>29.16</v>
      </c>
      <c r="H19" s="6">
        <v>6.96</v>
      </c>
      <c r="I19" s="6">
        <v>11.12</v>
      </c>
      <c r="J19" s="6">
        <v>4.03</v>
      </c>
      <c r="K19" s="6">
        <v>1.23</v>
      </c>
      <c r="L19" s="6">
        <v>0.17</v>
      </c>
      <c r="M19" s="6">
        <v>0</v>
      </c>
      <c r="N19" s="6">
        <v>4.83</v>
      </c>
      <c r="O19" s="6">
        <v>2.91</v>
      </c>
      <c r="P19" s="6">
        <v>10.86</v>
      </c>
      <c r="Q19" s="6">
        <v>28.18</v>
      </c>
    </row>
    <row r="20" spans="1:17" ht="39.75" thickBot="1" thickTop="1">
      <c r="A20" s="26"/>
      <c r="B20" s="7" t="s">
        <v>82</v>
      </c>
      <c r="C20" s="5" t="s">
        <v>22</v>
      </c>
      <c r="D20" s="6">
        <v>6.12</v>
      </c>
      <c r="E20" s="6">
        <v>11.19</v>
      </c>
      <c r="F20" s="6">
        <v>20.56</v>
      </c>
      <c r="G20" s="6">
        <v>72.17</v>
      </c>
      <c r="H20" s="6">
        <v>12.59</v>
      </c>
      <c r="I20" s="6">
        <v>22.29</v>
      </c>
      <c r="J20" s="6">
        <v>6.02</v>
      </c>
      <c r="K20" s="6">
        <v>2.32</v>
      </c>
      <c r="L20" s="6">
        <v>0.09</v>
      </c>
      <c r="M20" s="6">
        <v>0</v>
      </c>
      <c r="N20" s="6">
        <v>5.16</v>
      </c>
      <c r="O20" s="6">
        <v>5.28</v>
      </c>
      <c r="P20" s="6">
        <v>17.85</v>
      </c>
      <c r="Q20" s="6">
        <v>55.18</v>
      </c>
    </row>
    <row r="21" spans="1:17" ht="78" thickBot="1" thickTop="1">
      <c r="A21" s="26"/>
      <c r="B21" s="7" t="s">
        <v>83</v>
      </c>
      <c r="C21" s="5" t="s">
        <v>22</v>
      </c>
      <c r="D21" s="6">
        <v>0.76</v>
      </c>
      <c r="E21" s="6">
        <v>2.14</v>
      </c>
      <c r="F21" s="6">
        <v>7.32</v>
      </c>
      <c r="G21" s="6">
        <v>26.83</v>
      </c>
      <c r="H21" s="6">
        <v>3.24</v>
      </c>
      <c r="I21" s="6">
        <v>6.04</v>
      </c>
      <c r="J21" s="6">
        <v>0.63</v>
      </c>
      <c r="K21" s="6">
        <v>0.39</v>
      </c>
      <c r="L21" s="6">
        <v>0</v>
      </c>
      <c r="M21" s="6">
        <v>0</v>
      </c>
      <c r="N21" s="6">
        <v>1</v>
      </c>
      <c r="O21" s="6">
        <v>0.38</v>
      </c>
      <c r="P21" s="6">
        <v>5.21</v>
      </c>
      <c r="Q21" s="6">
        <v>20.19</v>
      </c>
    </row>
    <row r="22" spans="1:17" ht="52.5" thickBot="1" thickTop="1">
      <c r="A22" s="26"/>
      <c r="B22" s="7" t="s">
        <v>84</v>
      </c>
      <c r="C22" s="5" t="s">
        <v>22</v>
      </c>
      <c r="D22" s="6">
        <v>0.57</v>
      </c>
      <c r="E22" s="6">
        <v>1.89</v>
      </c>
      <c r="F22" s="6">
        <v>4.58</v>
      </c>
      <c r="G22" s="6">
        <v>22.01</v>
      </c>
      <c r="H22" s="6">
        <v>2.47</v>
      </c>
      <c r="I22" s="6">
        <v>4.52</v>
      </c>
      <c r="J22" s="6">
        <v>0.55</v>
      </c>
      <c r="K22" s="6">
        <v>0.39</v>
      </c>
      <c r="L22" s="6">
        <v>0</v>
      </c>
      <c r="M22" s="6">
        <v>0</v>
      </c>
      <c r="N22" s="6">
        <v>0.88</v>
      </c>
      <c r="O22" s="6">
        <v>0.38</v>
      </c>
      <c r="P22" s="6">
        <v>3.91</v>
      </c>
      <c r="Q22" s="6">
        <v>14.85</v>
      </c>
    </row>
    <row r="23" spans="1:17" ht="27" thickBot="1" thickTop="1">
      <c r="A23" s="26"/>
      <c r="B23" s="7" t="s">
        <v>85</v>
      </c>
      <c r="C23" s="5" t="s">
        <v>22</v>
      </c>
      <c r="D23" s="6">
        <v>0</v>
      </c>
      <c r="E23" s="6">
        <v>0</v>
      </c>
      <c r="F23" s="6">
        <v>0.07</v>
      </c>
      <c r="G23" s="6">
        <v>0.64</v>
      </c>
      <c r="H23" s="6">
        <v>0.04</v>
      </c>
      <c r="I23" s="6">
        <v>0.08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0.04</v>
      </c>
      <c r="Q23" s="6">
        <v>0.31</v>
      </c>
    </row>
    <row r="24" spans="1:17" ht="27" thickBot="1" thickTop="1">
      <c r="A24" s="26"/>
      <c r="B24" s="7" t="s">
        <v>86</v>
      </c>
      <c r="C24" s="5" t="s">
        <v>22</v>
      </c>
      <c r="D24" s="6">
        <v>0.04</v>
      </c>
      <c r="E24" s="6">
        <v>0</v>
      </c>
      <c r="F24" s="6">
        <v>0.11</v>
      </c>
      <c r="G24" s="6">
        <v>1.22</v>
      </c>
      <c r="H24" s="6">
        <v>0.09</v>
      </c>
      <c r="I24" s="6">
        <v>0.14</v>
      </c>
      <c r="J24" s="6">
        <v>0</v>
      </c>
      <c r="K24" s="6">
        <v>0</v>
      </c>
      <c r="L24" s="6">
        <v>0</v>
      </c>
      <c r="M24" s="6">
        <v>1</v>
      </c>
      <c r="N24" s="6">
        <v>0</v>
      </c>
      <c r="O24" s="6">
        <v>0.03</v>
      </c>
      <c r="P24" s="6">
        <v>0</v>
      </c>
      <c r="Q24" s="6">
        <v>0.73</v>
      </c>
    </row>
    <row r="25" spans="1:17" ht="39.75" thickBot="1" thickTop="1">
      <c r="A25" s="26"/>
      <c r="B25" s="7" t="s">
        <v>87</v>
      </c>
      <c r="C25" s="5" t="s">
        <v>22</v>
      </c>
      <c r="D25" s="6">
        <v>0.01</v>
      </c>
      <c r="E25" s="6">
        <v>0.1</v>
      </c>
      <c r="F25" s="6">
        <v>0.37</v>
      </c>
      <c r="G25" s="6">
        <v>0.88</v>
      </c>
      <c r="H25" s="6">
        <v>0.13</v>
      </c>
      <c r="I25" s="6">
        <v>0.07</v>
      </c>
      <c r="J25" s="6">
        <v>1.23</v>
      </c>
      <c r="K25" s="6">
        <v>0</v>
      </c>
      <c r="L25" s="6">
        <v>0</v>
      </c>
      <c r="M25" s="6">
        <v>0</v>
      </c>
      <c r="N25" s="6">
        <v>0.13</v>
      </c>
      <c r="O25" s="6">
        <v>0</v>
      </c>
      <c r="P25" s="6">
        <v>0.31</v>
      </c>
      <c r="Q25" s="6">
        <v>0.66</v>
      </c>
    </row>
    <row r="26" spans="1:17" ht="27" thickBot="1" thickTop="1">
      <c r="A26" s="26"/>
      <c r="B26" s="7" t="s">
        <v>88</v>
      </c>
      <c r="C26" s="5" t="s">
        <v>22</v>
      </c>
      <c r="D26" s="6">
        <v>0.3</v>
      </c>
      <c r="E26" s="6">
        <v>0.68</v>
      </c>
      <c r="F26" s="6">
        <v>0.39</v>
      </c>
      <c r="G26" s="6">
        <v>2.04</v>
      </c>
      <c r="H26" s="6">
        <v>0.51</v>
      </c>
      <c r="I26" s="6">
        <v>0.34</v>
      </c>
      <c r="J26" s="6">
        <v>4.58</v>
      </c>
      <c r="K26" s="6">
        <v>0</v>
      </c>
      <c r="L26" s="6">
        <v>0</v>
      </c>
      <c r="M26" s="6">
        <v>0</v>
      </c>
      <c r="N26" s="6">
        <v>0.44</v>
      </c>
      <c r="O26" s="6">
        <v>0.15</v>
      </c>
      <c r="P26" s="6">
        <v>1.27</v>
      </c>
      <c r="Q26" s="6">
        <v>1.36</v>
      </c>
    </row>
    <row r="27" spans="1:17" ht="78" thickBot="1" thickTop="1">
      <c r="A27" s="26"/>
      <c r="B27" s="7" t="s">
        <v>89</v>
      </c>
      <c r="C27" s="5" t="s">
        <v>22</v>
      </c>
      <c r="D27" s="6">
        <v>0</v>
      </c>
      <c r="E27" s="6">
        <v>0.18</v>
      </c>
      <c r="F27" s="6">
        <v>0.05</v>
      </c>
      <c r="G27" s="6">
        <v>0.55</v>
      </c>
      <c r="H27" s="6">
        <v>0.09</v>
      </c>
      <c r="I27" s="6">
        <v>0.02</v>
      </c>
      <c r="J27" s="6">
        <v>0.41</v>
      </c>
      <c r="K27" s="6">
        <v>0</v>
      </c>
      <c r="L27" s="6">
        <v>0</v>
      </c>
      <c r="M27" s="6">
        <v>0</v>
      </c>
      <c r="N27" s="6">
        <v>0.21</v>
      </c>
      <c r="O27" s="6">
        <v>0</v>
      </c>
      <c r="P27" s="6">
        <v>0.29</v>
      </c>
      <c r="Q27" s="6">
        <v>0.26</v>
      </c>
    </row>
    <row r="28" spans="1:17" ht="27" thickBot="1" thickTop="1">
      <c r="A28" s="26"/>
      <c r="B28" s="7" t="s">
        <v>49</v>
      </c>
      <c r="C28" s="5" t="s">
        <v>22</v>
      </c>
      <c r="D28" s="6">
        <v>0.26</v>
      </c>
      <c r="E28" s="6">
        <v>0.1</v>
      </c>
      <c r="F28" s="6">
        <v>0.12</v>
      </c>
      <c r="G28" s="6">
        <v>0.1</v>
      </c>
      <c r="H28" s="6">
        <v>0.18</v>
      </c>
      <c r="I28" s="6">
        <v>0.34</v>
      </c>
      <c r="J28" s="6">
        <v>0.16</v>
      </c>
      <c r="K28" s="6">
        <v>0</v>
      </c>
      <c r="L28" s="6">
        <v>0</v>
      </c>
      <c r="M28" s="6">
        <v>0</v>
      </c>
      <c r="N28" s="6">
        <v>0.04</v>
      </c>
      <c r="O28" s="6">
        <v>0.23</v>
      </c>
      <c r="P28" s="6">
        <v>0.1</v>
      </c>
      <c r="Q28" s="6">
        <v>0.05</v>
      </c>
    </row>
    <row r="29" spans="1:17" ht="27" thickBot="1" thickTop="1">
      <c r="A29" s="26"/>
      <c r="B29" s="7" t="s">
        <v>50</v>
      </c>
      <c r="C29" s="5" t="s">
        <v>51</v>
      </c>
      <c r="D29" s="6">
        <v>26.52</v>
      </c>
      <c r="E29" s="6">
        <v>26.8</v>
      </c>
      <c r="F29" s="6">
        <v>25.09</v>
      </c>
      <c r="G29" s="6">
        <v>11.82</v>
      </c>
      <c r="H29" s="6">
        <v>22.87</v>
      </c>
      <c r="I29" s="6">
        <v>4.32</v>
      </c>
      <c r="J29" s="6">
        <v>97.96</v>
      </c>
      <c r="K29" s="6">
        <v>449.17</v>
      </c>
      <c r="L29" s="6">
        <v>0</v>
      </c>
      <c r="M29" s="6">
        <v>0</v>
      </c>
      <c r="N29" s="6">
        <v>72.41</v>
      </c>
      <c r="O29" s="6">
        <v>44.37</v>
      </c>
      <c r="P29" s="6">
        <v>18.04</v>
      </c>
      <c r="Q29" s="6">
        <v>12.62</v>
      </c>
    </row>
    <row r="30" spans="1:17" ht="39.75" thickBot="1" thickTop="1">
      <c r="A30" s="26"/>
      <c r="B30" s="7" t="s">
        <v>52</v>
      </c>
      <c r="C30" s="5" t="s">
        <v>51</v>
      </c>
      <c r="D30" s="6">
        <v>18.3</v>
      </c>
      <c r="E30" s="6">
        <v>13.64</v>
      </c>
      <c r="F30" s="6">
        <v>3.86</v>
      </c>
      <c r="G30" s="6">
        <v>6.72</v>
      </c>
      <c r="H30" s="6">
        <v>10.68</v>
      </c>
      <c r="I30" s="6">
        <v>2.39</v>
      </c>
      <c r="J30" s="6">
        <v>86.88</v>
      </c>
      <c r="K30" s="6">
        <v>0</v>
      </c>
      <c r="L30" s="6">
        <v>0</v>
      </c>
      <c r="M30" s="6">
        <v>0</v>
      </c>
      <c r="N30" s="6">
        <v>28.33</v>
      </c>
      <c r="O30" s="6">
        <v>14.91</v>
      </c>
      <c r="P30" s="6">
        <v>13.22</v>
      </c>
      <c r="Q30" s="6">
        <v>5.73</v>
      </c>
    </row>
    <row r="31" spans="1:17" ht="52.5" thickBot="1" thickTop="1">
      <c r="A31" s="26"/>
      <c r="B31" s="7" t="s">
        <v>90</v>
      </c>
      <c r="C31" s="5" t="s">
        <v>51</v>
      </c>
      <c r="D31" s="6">
        <v>1.11</v>
      </c>
      <c r="E31" s="6">
        <v>3.28</v>
      </c>
      <c r="F31" s="6">
        <v>1.4</v>
      </c>
      <c r="G31" s="6">
        <v>4.24</v>
      </c>
      <c r="H31" s="6">
        <v>2.51</v>
      </c>
      <c r="I31" s="6">
        <v>0.14</v>
      </c>
      <c r="J31" s="6">
        <v>39.56</v>
      </c>
      <c r="K31" s="6">
        <v>0</v>
      </c>
      <c r="L31" s="6">
        <v>0</v>
      </c>
      <c r="M31" s="6">
        <v>0</v>
      </c>
      <c r="N31" s="6">
        <v>2.43</v>
      </c>
      <c r="O31" s="6">
        <v>0.35</v>
      </c>
      <c r="P31" s="6">
        <v>2.81</v>
      </c>
      <c r="Q31" s="6">
        <v>3.69</v>
      </c>
    </row>
    <row r="32" spans="1:17" ht="65.25" thickBot="1" thickTop="1">
      <c r="A32" s="26"/>
      <c r="B32" s="7" t="s">
        <v>91</v>
      </c>
      <c r="C32" s="5" t="s">
        <v>51</v>
      </c>
      <c r="D32" s="6">
        <v>17.19</v>
      </c>
      <c r="E32" s="6">
        <v>10.35</v>
      </c>
      <c r="F32" s="6">
        <v>2.45</v>
      </c>
      <c r="G32" s="6">
        <v>2.43</v>
      </c>
      <c r="H32" s="6">
        <v>8.16</v>
      </c>
      <c r="I32" s="6">
        <v>2.24</v>
      </c>
      <c r="J32" s="6">
        <v>47.15</v>
      </c>
      <c r="K32" s="6">
        <v>0</v>
      </c>
      <c r="L32" s="6">
        <v>0</v>
      </c>
      <c r="M32" s="6">
        <v>0</v>
      </c>
      <c r="N32" s="6">
        <v>25.89</v>
      </c>
      <c r="O32" s="6">
        <v>14.56</v>
      </c>
      <c r="P32" s="6">
        <v>10.4</v>
      </c>
      <c r="Q32" s="6">
        <v>2</v>
      </c>
    </row>
    <row r="33" spans="1:17" ht="27" thickBot="1" thickTop="1">
      <c r="A33" s="26"/>
      <c r="B33" s="7" t="s">
        <v>92</v>
      </c>
      <c r="C33" s="5" t="s">
        <v>51</v>
      </c>
      <c r="D33" s="6">
        <v>4.16</v>
      </c>
      <c r="E33" s="6">
        <v>12.17</v>
      </c>
      <c r="F33" s="6">
        <v>11.53</v>
      </c>
      <c r="G33" s="6">
        <v>1.92</v>
      </c>
      <c r="H33" s="6">
        <v>7.76</v>
      </c>
      <c r="I33" s="6">
        <v>1.22</v>
      </c>
      <c r="J33" s="6">
        <v>2.94</v>
      </c>
      <c r="K33" s="6">
        <v>344.12</v>
      </c>
      <c r="L33" s="6">
        <v>0</v>
      </c>
      <c r="M33" s="6">
        <v>0</v>
      </c>
      <c r="N33" s="6">
        <v>26.79</v>
      </c>
      <c r="O33" s="6">
        <v>21.35</v>
      </c>
      <c r="P33" s="6">
        <v>2.91</v>
      </c>
      <c r="Q33" s="6">
        <v>2.79</v>
      </c>
    </row>
    <row r="34" spans="1:17" ht="52.5" thickBot="1" thickTop="1">
      <c r="A34" s="26"/>
      <c r="B34" s="7" t="s">
        <v>93</v>
      </c>
      <c r="C34" s="5" t="s">
        <v>51</v>
      </c>
      <c r="D34" s="6">
        <v>2.84</v>
      </c>
      <c r="E34" s="6">
        <v>5.06</v>
      </c>
      <c r="F34" s="6">
        <v>8.79</v>
      </c>
      <c r="G34" s="6">
        <v>0.53</v>
      </c>
      <c r="H34" s="6">
        <v>4.44</v>
      </c>
      <c r="I34" s="6">
        <v>0.72</v>
      </c>
      <c r="J34" s="6">
        <v>1.37</v>
      </c>
      <c r="K34" s="6">
        <v>128.78</v>
      </c>
      <c r="L34" s="6">
        <v>0</v>
      </c>
      <c r="M34" s="6">
        <v>0</v>
      </c>
      <c r="N34" s="6">
        <v>18.48</v>
      </c>
      <c r="O34" s="6">
        <v>12.11</v>
      </c>
      <c r="P34" s="6">
        <v>1.92</v>
      </c>
      <c r="Q34" s="6">
        <v>1.46</v>
      </c>
    </row>
    <row r="35" spans="1:17" ht="52.5" thickBot="1" thickTop="1">
      <c r="A35" s="26"/>
      <c r="B35" s="7" t="s">
        <v>94</v>
      </c>
      <c r="C35" s="5" t="s">
        <v>51</v>
      </c>
      <c r="D35" s="6">
        <v>0.56</v>
      </c>
      <c r="E35" s="6">
        <v>4.88</v>
      </c>
      <c r="F35" s="6">
        <v>1.93</v>
      </c>
      <c r="G35" s="6">
        <v>1.05</v>
      </c>
      <c r="H35" s="6">
        <v>2.23</v>
      </c>
      <c r="I35" s="6">
        <v>0.21</v>
      </c>
      <c r="J35" s="6">
        <v>0.56</v>
      </c>
      <c r="K35" s="6">
        <v>135.95</v>
      </c>
      <c r="L35" s="6">
        <v>0</v>
      </c>
      <c r="M35" s="6">
        <v>0</v>
      </c>
      <c r="N35" s="6">
        <v>6.77</v>
      </c>
      <c r="O35" s="6">
        <v>6.52</v>
      </c>
      <c r="P35" s="6">
        <v>0.57</v>
      </c>
      <c r="Q35" s="6">
        <v>0.76</v>
      </c>
    </row>
    <row r="36" spans="1:17" ht="27" thickBot="1" thickTop="1">
      <c r="A36" s="26"/>
      <c r="B36" s="7" t="s">
        <v>95</v>
      </c>
      <c r="C36" s="5" t="s">
        <v>51</v>
      </c>
      <c r="D36" s="6">
        <v>0.8</v>
      </c>
      <c r="E36" s="6">
        <v>0.05</v>
      </c>
      <c r="F36" s="6">
        <v>2.1</v>
      </c>
      <c r="G36" s="6">
        <v>1.34</v>
      </c>
      <c r="H36" s="6">
        <v>1.04</v>
      </c>
      <c r="I36" s="6">
        <v>0.56</v>
      </c>
      <c r="J36" s="6">
        <v>4.63</v>
      </c>
      <c r="K36" s="6">
        <v>0.16</v>
      </c>
      <c r="L36" s="6">
        <v>0</v>
      </c>
      <c r="M36" s="6">
        <v>0</v>
      </c>
      <c r="N36" s="6">
        <v>2.45</v>
      </c>
      <c r="O36" s="6">
        <v>0.29</v>
      </c>
      <c r="P36" s="6">
        <v>1.14</v>
      </c>
      <c r="Q36" s="6">
        <v>1.47</v>
      </c>
    </row>
    <row r="37" spans="1:17" ht="27" thickBot="1" thickTop="1">
      <c r="A37" s="27"/>
      <c r="B37" s="7" t="s">
        <v>96</v>
      </c>
      <c r="C37" s="5" t="s">
        <v>51</v>
      </c>
      <c r="D37" s="6">
        <v>1.93</v>
      </c>
      <c r="E37" s="6">
        <v>0.78</v>
      </c>
      <c r="F37" s="6">
        <v>0.84</v>
      </c>
      <c r="G37" s="6">
        <v>1.51</v>
      </c>
      <c r="H37" s="6">
        <v>1.24</v>
      </c>
      <c r="I37" s="6">
        <v>0.01</v>
      </c>
      <c r="J37" s="6">
        <v>0</v>
      </c>
      <c r="K37" s="6">
        <v>97.96</v>
      </c>
      <c r="L37" s="6">
        <v>0</v>
      </c>
      <c r="M37" s="6">
        <v>0</v>
      </c>
      <c r="N37" s="6">
        <v>3.34</v>
      </c>
      <c r="O37" s="6">
        <v>0.47</v>
      </c>
      <c r="P37" s="6">
        <v>0.44</v>
      </c>
      <c r="Q37" s="6">
        <v>2.41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4.59</v>
      </c>
      <c r="E38" s="6">
        <v>4.7</v>
      </c>
      <c r="F38" s="6">
        <v>4.08</v>
      </c>
      <c r="G38" s="6">
        <v>5.51</v>
      </c>
      <c r="H38" s="6">
        <v>4.69</v>
      </c>
      <c r="I38" s="6">
        <v>4.62</v>
      </c>
      <c r="J38" s="6">
        <v>5.25</v>
      </c>
      <c r="K38" s="6">
        <v>5.05</v>
      </c>
      <c r="L38" s="6">
        <v>6.51</v>
      </c>
      <c r="M38" s="6">
        <v>5</v>
      </c>
      <c r="N38" s="6">
        <v>5.07</v>
      </c>
      <c r="O38" s="6">
        <v>4.49</v>
      </c>
      <c r="P38" s="6">
        <v>4.68</v>
      </c>
      <c r="Q38" s="6">
        <v>4.79</v>
      </c>
    </row>
    <row r="39" spans="1:17" ht="14.25" thickBot="1" thickTop="1">
      <c r="A39" s="26"/>
      <c r="B39" s="7" t="s">
        <v>63</v>
      </c>
      <c r="C39" s="5" t="s">
        <v>62</v>
      </c>
      <c r="D39" s="6">
        <v>0</v>
      </c>
      <c r="E39" s="6">
        <v>0</v>
      </c>
      <c r="F39" s="6">
        <v>4.49</v>
      </c>
      <c r="G39" s="6">
        <v>5.34</v>
      </c>
      <c r="H39" s="6">
        <v>4.92</v>
      </c>
      <c r="I39" s="6">
        <v>4.88</v>
      </c>
      <c r="J39" s="6">
        <v>5.06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4.92</v>
      </c>
    </row>
    <row r="40" spans="1:17" ht="14.25" thickBot="1" thickTop="1">
      <c r="A40" s="26"/>
      <c r="B40" s="7" t="s">
        <v>64</v>
      </c>
      <c r="C40" s="5" t="s">
        <v>62</v>
      </c>
      <c r="D40" s="6">
        <v>4.12</v>
      </c>
      <c r="E40" s="6">
        <v>4.65</v>
      </c>
      <c r="F40" s="6">
        <v>3.71</v>
      </c>
      <c r="G40" s="6">
        <v>4.1</v>
      </c>
      <c r="H40" s="6">
        <v>4.21</v>
      </c>
      <c r="I40" s="6">
        <v>4.25</v>
      </c>
      <c r="J40" s="6">
        <v>4.14</v>
      </c>
      <c r="K40" s="6">
        <v>4.91</v>
      </c>
      <c r="L40" s="6">
        <v>0</v>
      </c>
      <c r="M40" s="6">
        <v>0</v>
      </c>
      <c r="N40" s="6">
        <v>4.02</v>
      </c>
      <c r="O40" s="6">
        <v>4.37</v>
      </c>
      <c r="P40" s="6">
        <v>4.21</v>
      </c>
      <c r="Q40" s="6">
        <v>4</v>
      </c>
    </row>
    <row r="41" spans="1:17" ht="27" thickBot="1" thickTop="1">
      <c r="A41" s="26"/>
      <c r="B41" s="7" t="s">
        <v>65</v>
      </c>
      <c r="C41" s="5" t="s">
        <v>62</v>
      </c>
      <c r="D41" s="6">
        <v>7.54</v>
      </c>
      <c r="E41" s="6">
        <v>7.87</v>
      </c>
      <c r="F41" s="6">
        <v>8.84</v>
      </c>
      <c r="G41" s="6">
        <v>9.12</v>
      </c>
      <c r="H41" s="6">
        <v>8.32</v>
      </c>
      <c r="I41" s="6">
        <v>8.36</v>
      </c>
      <c r="J41" s="6">
        <v>7.47</v>
      </c>
      <c r="K41" s="6">
        <v>8.52</v>
      </c>
      <c r="L41" s="6">
        <v>7.52</v>
      </c>
      <c r="M41" s="6">
        <v>8</v>
      </c>
      <c r="N41" s="6">
        <v>8.23</v>
      </c>
      <c r="O41" s="6">
        <v>8.61</v>
      </c>
      <c r="P41" s="6">
        <v>7.46</v>
      </c>
      <c r="Q41" s="6">
        <v>8.78</v>
      </c>
    </row>
    <row r="42" spans="1:17" ht="27" thickBot="1" thickTop="1">
      <c r="A42" s="26"/>
      <c r="B42" s="7" t="s">
        <v>66</v>
      </c>
      <c r="C42" s="5" t="s">
        <v>62</v>
      </c>
      <c r="D42" s="6">
        <v>2.98</v>
      </c>
      <c r="E42" s="6">
        <v>2.02</v>
      </c>
      <c r="F42" s="6">
        <v>2.42</v>
      </c>
      <c r="G42" s="6">
        <v>2.57</v>
      </c>
      <c r="H42" s="6">
        <v>2.45</v>
      </c>
      <c r="I42" s="6">
        <v>2.48</v>
      </c>
      <c r="J42" s="6">
        <v>2.1</v>
      </c>
      <c r="K42" s="6">
        <v>2.64</v>
      </c>
      <c r="L42" s="6">
        <v>0</v>
      </c>
      <c r="M42" s="6">
        <v>2</v>
      </c>
      <c r="N42" s="6">
        <v>2.16</v>
      </c>
      <c r="O42" s="6">
        <v>2.3</v>
      </c>
      <c r="P42" s="6">
        <v>2.59</v>
      </c>
      <c r="Q42" s="6">
        <v>2.38</v>
      </c>
    </row>
    <row r="43" spans="1:17" ht="14.25" thickBot="1" thickTop="1">
      <c r="A43" s="26"/>
      <c r="B43" s="7" t="s">
        <v>67</v>
      </c>
      <c r="C43" s="5" t="s">
        <v>62</v>
      </c>
      <c r="D43" s="6">
        <v>0</v>
      </c>
      <c r="E43" s="6">
        <v>30</v>
      </c>
      <c r="F43" s="6">
        <v>10.74</v>
      </c>
      <c r="G43" s="6">
        <v>33.3</v>
      </c>
      <c r="H43" s="6">
        <v>27.23</v>
      </c>
      <c r="I43" s="6">
        <v>27.14</v>
      </c>
      <c r="J43" s="6">
        <v>0</v>
      </c>
      <c r="K43" s="6">
        <v>0</v>
      </c>
      <c r="L43" s="6">
        <v>0</v>
      </c>
      <c r="M43" s="6">
        <v>0</v>
      </c>
      <c r="N43" s="6">
        <v>30</v>
      </c>
      <c r="O43" s="6">
        <v>0</v>
      </c>
      <c r="P43" s="6">
        <v>14.69</v>
      </c>
      <c r="Q43" s="6">
        <v>31.5</v>
      </c>
    </row>
    <row r="44" spans="1:17" ht="27" thickBot="1" thickTop="1">
      <c r="A44" s="26"/>
      <c r="B44" s="7" t="s">
        <v>68</v>
      </c>
      <c r="C44" s="5" t="s">
        <v>62</v>
      </c>
      <c r="D44" s="6">
        <v>24.7</v>
      </c>
      <c r="E44" s="6">
        <v>0</v>
      </c>
      <c r="F44" s="6">
        <v>74.32</v>
      </c>
      <c r="G44" s="6">
        <v>69.48</v>
      </c>
      <c r="H44" s="6">
        <v>60.29</v>
      </c>
      <c r="I44" s="6">
        <v>70.6</v>
      </c>
      <c r="J44" s="6">
        <v>0</v>
      </c>
      <c r="K44" s="6">
        <v>0</v>
      </c>
      <c r="L44" s="6">
        <v>0</v>
      </c>
      <c r="M44" s="6">
        <v>25</v>
      </c>
      <c r="N44" s="6">
        <v>0</v>
      </c>
      <c r="O44" s="6">
        <v>24.7</v>
      </c>
      <c r="P44" s="6">
        <v>0</v>
      </c>
      <c r="Q44" s="6">
        <v>70.6</v>
      </c>
    </row>
    <row r="45" spans="1:17" ht="14.25" thickBot="1" thickTop="1">
      <c r="A45" s="26"/>
      <c r="B45" s="7" t="s">
        <v>69</v>
      </c>
      <c r="C45" s="5" t="s">
        <v>70</v>
      </c>
      <c r="D45" s="6">
        <v>3157.52</v>
      </c>
      <c r="E45" s="6">
        <v>3824.91</v>
      </c>
      <c r="F45" s="6">
        <v>4683.99</v>
      </c>
      <c r="G45" s="6">
        <v>4956.27</v>
      </c>
      <c r="H45" s="6">
        <v>4321.05</v>
      </c>
      <c r="I45" s="6">
        <v>3164.21</v>
      </c>
      <c r="J45" s="6">
        <v>4383</v>
      </c>
      <c r="K45" s="6">
        <v>0</v>
      </c>
      <c r="L45" s="6">
        <v>0</v>
      </c>
      <c r="M45" s="6">
        <v>0</v>
      </c>
      <c r="N45" s="6">
        <v>4301.08</v>
      </c>
      <c r="O45" s="6">
        <v>2791.67</v>
      </c>
      <c r="P45" s="6">
        <v>3782.32</v>
      </c>
      <c r="Q45" s="6">
        <v>4750.17</v>
      </c>
    </row>
    <row r="46" spans="1:17" ht="27" thickBot="1" thickTop="1">
      <c r="A46" s="26"/>
      <c r="B46" s="7" t="s">
        <v>71</v>
      </c>
      <c r="C46" s="5" t="s">
        <v>72</v>
      </c>
      <c r="D46" s="6">
        <v>14.47</v>
      </c>
      <c r="E46" s="6">
        <v>16.65</v>
      </c>
      <c r="F46" s="6">
        <v>13.12</v>
      </c>
      <c r="G46" s="6">
        <v>18.83</v>
      </c>
      <c r="H46" s="6">
        <v>15.98</v>
      </c>
      <c r="I46" s="6">
        <v>17.5</v>
      </c>
      <c r="J46" s="6">
        <v>22.85</v>
      </c>
      <c r="K46" s="6">
        <v>20.86</v>
      </c>
      <c r="L46" s="6">
        <v>0</v>
      </c>
      <c r="M46" s="6">
        <v>0</v>
      </c>
      <c r="N46" s="6">
        <v>11.05</v>
      </c>
      <c r="O46" s="6">
        <v>15.79</v>
      </c>
      <c r="P46" s="6">
        <v>14.51</v>
      </c>
      <c r="Q46" s="6">
        <v>18</v>
      </c>
    </row>
    <row r="47" spans="1:17" ht="14.25" thickBot="1" thickTop="1">
      <c r="A47" s="26"/>
      <c r="B47" s="7" t="s">
        <v>73</v>
      </c>
      <c r="C47" s="5" t="s">
        <v>74</v>
      </c>
      <c r="D47" s="6">
        <v>170.3</v>
      </c>
      <c r="E47" s="6">
        <v>0</v>
      </c>
      <c r="F47" s="6">
        <v>0</v>
      </c>
      <c r="G47" s="6">
        <v>0</v>
      </c>
      <c r="H47" s="6">
        <v>170.3</v>
      </c>
      <c r="I47" s="6">
        <v>180.08</v>
      </c>
      <c r="J47" s="6">
        <v>0</v>
      </c>
      <c r="K47" s="6">
        <v>0</v>
      </c>
      <c r="L47" s="6">
        <v>0</v>
      </c>
      <c r="M47" s="6">
        <v>0</v>
      </c>
      <c r="N47" s="6">
        <v>170</v>
      </c>
      <c r="O47" s="6">
        <v>170.3</v>
      </c>
      <c r="P47" s="6">
        <v>0</v>
      </c>
      <c r="Q47" s="6">
        <v>0</v>
      </c>
    </row>
    <row r="48" spans="1:17" ht="14.25" thickBot="1" thickTop="1">
      <c r="A48" s="26"/>
      <c r="B48" s="7" t="s">
        <v>75</v>
      </c>
      <c r="C48" s="5" t="s">
        <v>76</v>
      </c>
      <c r="D48" s="6">
        <v>19.9</v>
      </c>
      <c r="E48" s="6">
        <v>19.47</v>
      </c>
      <c r="F48" s="6">
        <v>20.54</v>
      </c>
      <c r="G48" s="6">
        <v>20.51</v>
      </c>
      <c r="H48" s="6">
        <v>20.09</v>
      </c>
      <c r="I48" s="6">
        <v>20.1</v>
      </c>
      <c r="J48" s="6">
        <v>18.77</v>
      </c>
      <c r="K48" s="6">
        <v>0</v>
      </c>
      <c r="L48" s="6">
        <v>19.46</v>
      </c>
      <c r="M48" s="6">
        <v>20</v>
      </c>
      <c r="N48" s="6">
        <v>20.31</v>
      </c>
      <c r="O48" s="6">
        <v>18.27</v>
      </c>
      <c r="P48" s="6">
        <v>20.03</v>
      </c>
      <c r="Q48" s="6">
        <v>20.69</v>
      </c>
    </row>
    <row r="49" spans="1:17" ht="14.25" thickBot="1" thickTop="1">
      <c r="A49" s="26"/>
      <c r="B49" s="7" t="s">
        <v>63</v>
      </c>
      <c r="C49" s="5" t="s">
        <v>76</v>
      </c>
      <c r="D49" s="6">
        <v>0</v>
      </c>
      <c r="E49" s="6">
        <v>0</v>
      </c>
      <c r="F49" s="6">
        <v>28.35</v>
      </c>
      <c r="G49" s="6">
        <v>0</v>
      </c>
      <c r="H49" s="6">
        <v>28.35</v>
      </c>
      <c r="I49" s="6">
        <v>28.35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28.35</v>
      </c>
    </row>
    <row r="50" spans="1:17" ht="14.25" thickBot="1" thickTop="1">
      <c r="A50" s="26"/>
      <c r="B50" s="7" t="s">
        <v>64</v>
      </c>
      <c r="C50" s="5" t="s">
        <v>76</v>
      </c>
      <c r="D50" s="6">
        <v>18.57</v>
      </c>
      <c r="E50" s="6">
        <v>20.67</v>
      </c>
      <c r="F50" s="6">
        <v>20.93</v>
      </c>
      <c r="G50" s="6">
        <v>20.39</v>
      </c>
      <c r="H50" s="6">
        <v>20.49</v>
      </c>
      <c r="I50" s="6">
        <v>20.5</v>
      </c>
      <c r="J50" s="6">
        <v>20.69</v>
      </c>
      <c r="K50" s="6">
        <v>0</v>
      </c>
      <c r="L50" s="6">
        <v>0</v>
      </c>
      <c r="M50" s="6">
        <v>0</v>
      </c>
      <c r="N50" s="6">
        <v>20</v>
      </c>
      <c r="O50" s="6">
        <v>20.19</v>
      </c>
      <c r="P50" s="6">
        <v>20.58</v>
      </c>
      <c r="Q50" s="6">
        <v>20.71</v>
      </c>
    </row>
    <row r="51" spans="1:17" ht="27" thickBot="1" thickTop="1">
      <c r="A51" s="26"/>
      <c r="B51" s="7" t="s">
        <v>65</v>
      </c>
      <c r="C51" s="5" t="s">
        <v>76</v>
      </c>
      <c r="D51" s="6">
        <v>19.8</v>
      </c>
      <c r="E51" s="6">
        <v>18.96</v>
      </c>
      <c r="F51" s="6">
        <v>21.45</v>
      </c>
      <c r="G51" s="6">
        <v>21.27</v>
      </c>
      <c r="H51" s="6">
        <v>20.4</v>
      </c>
      <c r="I51" s="6">
        <v>20.46</v>
      </c>
      <c r="J51" s="6">
        <v>20.03</v>
      </c>
      <c r="K51" s="6">
        <v>20</v>
      </c>
      <c r="L51" s="6">
        <v>25.3</v>
      </c>
      <c r="M51" s="6">
        <v>21</v>
      </c>
      <c r="N51" s="6">
        <v>19.87</v>
      </c>
      <c r="O51" s="6">
        <v>19.45</v>
      </c>
      <c r="P51" s="6">
        <v>20.31</v>
      </c>
      <c r="Q51" s="6">
        <v>21.07</v>
      </c>
    </row>
    <row r="52" spans="1:17" ht="27" thickBot="1" thickTop="1">
      <c r="A52" s="26"/>
      <c r="B52" s="7" t="s">
        <v>66</v>
      </c>
      <c r="C52" s="5" t="s">
        <v>76</v>
      </c>
      <c r="D52" s="6">
        <v>49.9</v>
      </c>
      <c r="E52" s="6">
        <v>48.31</v>
      </c>
      <c r="F52" s="6">
        <v>49.33</v>
      </c>
      <c r="G52" s="6">
        <v>52.96</v>
      </c>
      <c r="H52" s="6">
        <v>50.72</v>
      </c>
      <c r="I52" s="6">
        <v>51.03</v>
      </c>
      <c r="J52" s="6">
        <v>46.85</v>
      </c>
      <c r="K52" s="6">
        <v>45.54</v>
      </c>
      <c r="L52" s="6">
        <v>46.52</v>
      </c>
      <c r="M52" s="6">
        <v>48</v>
      </c>
      <c r="N52" s="6">
        <v>49.31</v>
      </c>
      <c r="O52" s="6">
        <v>50.73</v>
      </c>
      <c r="P52" s="6">
        <v>49.02</v>
      </c>
      <c r="Q52" s="6">
        <v>51.78</v>
      </c>
    </row>
    <row r="53" spans="1:17" ht="14.25" thickBot="1" thickTop="1">
      <c r="A53" s="26"/>
      <c r="B53" s="7" t="s">
        <v>67</v>
      </c>
      <c r="C53" s="5" t="s">
        <v>76</v>
      </c>
      <c r="D53" s="6">
        <v>0</v>
      </c>
      <c r="E53" s="6">
        <v>50</v>
      </c>
      <c r="F53" s="6">
        <v>28.73</v>
      </c>
      <c r="G53" s="6">
        <v>26.56</v>
      </c>
      <c r="H53" s="6">
        <v>28.71</v>
      </c>
      <c r="I53" s="6">
        <v>27.05</v>
      </c>
      <c r="J53" s="6">
        <v>0</v>
      </c>
      <c r="K53" s="6">
        <v>0</v>
      </c>
      <c r="L53" s="6">
        <v>0</v>
      </c>
      <c r="M53" s="6">
        <v>0</v>
      </c>
      <c r="N53" s="6">
        <v>50</v>
      </c>
      <c r="O53" s="6">
        <v>0</v>
      </c>
      <c r="P53" s="6">
        <v>32.73</v>
      </c>
      <c r="Q53" s="6">
        <v>27.43</v>
      </c>
    </row>
    <row r="54" spans="1:17" ht="27" thickBot="1" thickTop="1">
      <c r="A54" s="26"/>
      <c r="B54" s="7" t="s">
        <v>68</v>
      </c>
      <c r="C54" s="5" t="s">
        <v>76</v>
      </c>
      <c r="D54" s="6">
        <v>9.35</v>
      </c>
      <c r="E54" s="6">
        <v>0</v>
      </c>
      <c r="F54" s="6">
        <v>7.47</v>
      </c>
      <c r="G54" s="6">
        <v>10.7</v>
      </c>
      <c r="H54" s="6">
        <v>10.01</v>
      </c>
      <c r="I54" s="6">
        <v>10.06</v>
      </c>
      <c r="J54" s="6">
        <v>0</v>
      </c>
      <c r="K54" s="6">
        <v>0</v>
      </c>
      <c r="L54" s="6">
        <v>0</v>
      </c>
      <c r="M54" s="6">
        <v>9</v>
      </c>
      <c r="N54" s="6">
        <v>0</v>
      </c>
      <c r="O54" s="6">
        <v>9.35</v>
      </c>
      <c r="P54" s="6">
        <v>0</v>
      </c>
      <c r="Q54" s="6">
        <v>10.06</v>
      </c>
    </row>
    <row r="55" spans="1:17" ht="14.25" thickBot="1" thickTop="1">
      <c r="A55" s="26"/>
      <c r="B55" s="7" t="s">
        <v>77</v>
      </c>
      <c r="C55" s="5" t="s">
        <v>78</v>
      </c>
      <c r="D55" s="6">
        <v>64.17</v>
      </c>
      <c r="E55" s="6">
        <v>65.81</v>
      </c>
      <c r="F55" s="6">
        <v>63.48</v>
      </c>
      <c r="G55" s="6">
        <v>72.77</v>
      </c>
      <c r="H55" s="6">
        <v>68.03</v>
      </c>
      <c r="I55" s="6">
        <v>73.04</v>
      </c>
      <c r="J55" s="6">
        <v>67.34</v>
      </c>
      <c r="K55" s="6">
        <v>0</v>
      </c>
      <c r="L55" s="6">
        <v>0</v>
      </c>
      <c r="M55" s="6">
        <v>0</v>
      </c>
      <c r="N55" s="6">
        <v>70.6</v>
      </c>
      <c r="O55" s="6">
        <v>60</v>
      </c>
      <c r="P55" s="6">
        <v>69.03</v>
      </c>
      <c r="Q55" s="6">
        <v>67.92</v>
      </c>
    </row>
    <row r="56" spans="1:17" ht="27" thickBot="1" thickTop="1">
      <c r="A56" s="26"/>
      <c r="B56" s="7" t="s">
        <v>79</v>
      </c>
      <c r="C56" s="5" t="s">
        <v>76</v>
      </c>
      <c r="D56" s="6">
        <v>299.49</v>
      </c>
      <c r="E56" s="6">
        <v>291.32</v>
      </c>
      <c r="F56" s="6">
        <v>295.37</v>
      </c>
      <c r="G56" s="6">
        <v>273.56</v>
      </c>
      <c r="H56" s="6">
        <v>293.66</v>
      </c>
      <c r="I56" s="6">
        <v>283.32</v>
      </c>
      <c r="J56" s="6">
        <v>326.28</v>
      </c>
      <c r="K56" s="6">
        <v>294.15</v>
      </c>
      <c r="L56" s="6">
        <v>0</v>
      </c>
      <c r="M56" s="6">
        <v>0</v>
      </c>
      <c r="N56" s="6">
        <v>295.5</v>
      </c>
      <c r="O56" s="6">
        <v>298.05</v>
      </c>
      <c r="P56" s="6">
        <v>292.7</v>
      </c>
      <c r="Q56" s="6">
        <v>275.65</v>
      </c>
    </row>
    <row r="57" spans="1:17" ht="14.25" thickBot="1" thickTop="1">
      <c r="A57" s="27"/>
      <c r="B57" s="7" t="s">
        <v>73</v>
      </c>
      <c r="C57" s="5" t="s">
        <v>80</v>
      </c>
      <c r="D57" s="6">
        <v>15</v>
      </c>
      <c r="E57" s="6">
        <v>0</v>
      </c>
      <c r="F57" s="6">
        <v>0</v>
      </c>
      <c r="G57" s="6">
        <v>0</v>
      </c>
      <c r="H57" s="6">
        <v>15</v>
      </c>
      <c r="I57" s="6">
        <v>0</v>
      </c>
      <c r="J57" s="6">
        <v>0</v>
      </c>
      <c r="K57" s="6">
        <v>0</v>
      </c>
      <c r="L57" s="6">
        <v>0</v>
      </c>
      <c r="M57" s="6">
        <v>0</v>
      </c>
      <c r="N57" s="6">
        <v>15</v>
      </c>
      <c r="O57" s="6">
        <v>15</v>
      </c>
      <c r="P57" s="6">
        <v>0</v>
      </c>
      <c r="Q57" s="6">
        <v>0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K7">
      <selection activeCell="A1" sqref="A1:Q17"/>
    </sheetView>
  </sheetViews>
  <sheetFormatPr defaultColWidth="9.140625" defaultRowHeight="12.75"/>
  <sheetData>
    <row r="1" spans="1:17" ht="90.75" thickBot="1" thickTop="1">
      <c r="A1" s="2" t="s">
        <v>101</v>
      </c>
      <c r="B1" s="3"/>
      <c r="C1" s="4"/>
      <c r="D1" s="30" t="s">
        <v>1</v>
      </c>
      <c r="E1" s="30" t="s">
        <v>2</v>
      </c>
      <c r="F1" s="30" t="s">
        <v>3</v>
      </c>
      <c r="G1" s="30" t="s">
        <v>4</v>
      </c>
      <c r="H1" s="32"/>
      <c r="I1" s="30" t="s">
        <v>5</v>
      </c>
      <c r="J1" s="30" t="s">
        <v>6</v>
      </c>
      <c r="K1" s="30" t="s">
        <v>7</v>
      </c>
      <c r="L1" s="30" t="s">
        <v>8</v>
      </c>
      <c r="M1" s="30" t="s">
        <v>9</v>
      </c>
      <c r="N1" s="30" t="s">
        <v>10</v>
      </c>
      <c r="O1" s="30" t="s">
        <v>11</v>
      </c>
      <c r="P1" s="30" t="s">
        <v>12</v>
      </c>
      <c r="Q1" s="30" t="s">
        <v>13</v>
      </c>
    </row>
    <row r="2" spans="1:17" ht="27" thickBot="1" thickTop="1">
      <c r="A2" s="28" t="s">
        <v>14</v>
      </c>
      <c r="B2" s="29"/>
      <c r="C2" s="5" t="s">
        <v>15</v>
      </c>
      <c r="D2" s="31"/>
      <c r="E2" s="31"/>
      <c r="F2" s="31"/>
      <c r="G2" s="31"/>
      <c r="H2" s="33"/>
      <c r="I2" s="31"/>
      <c r="J2" s="31"/>
      <c r="K2" s="31"/>
      <c r="L2" s="31"/>
      <c r="M2" s="31"/>
      <c r="N2" s="31"/>
      <c r="O2" s="31"/>
      <c r="P2" s="31"/>
      <c r="Q2" s="31"/>
    </row>
    <row r="3" spans="1:17" ht="25.5" customHeight="1" thickBot="1" thickTop="1">
      <c r="A3" s="28" t="s">
        <v>16</v>
      </c>
      <c r="B3" s="29"/>
      <c r="C3" s="5" t="s">
        <v>2</v>
      </c>
      <c r="D3" s="6">
        <v>40</v>
      </c>
      <c r="E3" s="6">
        <v>39</v>
      </c>
      <c r="F3" s="6">
        <v>39</v>
      </c>
      <c r="G3" s="6">
        <v>39</v>
      </c>
      <c r="H3" s="6">
        <v>157</v>
      </c>
      <c r="I3" s="6">
        <v>98</v>
      </c>
      <c r="J3" s="6">
        <v>6</v>
      </c>
      <c r="K3" s="6">
        <v>9</v>
      </c>
      <c r="L3" s="6">
        <v>19</v>
      </c>
      <c r="M3" s="6">
        <v>4</v>
      </c>
      <c r="N3" s="6">
        <v>21</v>
      </c>
      <c r="O3" s="6">
        <v>25</v>
      </c>
      <c r="P3" s="6">
        <v>50</v>
      </c>
      <c r="Q3" s="6">
        <v>82</v>
      </c>
    </row>
    <row r="4" spans="1:17" ht="38.25" customHeight="1" thickBot="1" thickTop="1">
      <c r="A4" s="28" t="s">
        <v>17</v>
      </c>
      <c r="B4" s="29"/>
      <c r="C4" s="5" t="s">
        <v>2</v>
      </c>
      <c r="D4" s="6">
        <v>2660</v>
      </c>
      <c r="E4" s="6">
        <v>1874</v>
      </c>
      <c r="F4" s="6">
        <v>517</v>
      </c>
      <c r="G4" s="6">
        <v>464</v>
      </c>
      <c r="H4" s="6">
        <v>5515</v>
      </c>
      <c r="I4" s="6">
        <v>2861</v>
      </c>
      <c r="J4" s="6">
        <v>330</v>
      </c>
      <c r="K4" s="6">
        <v>114</v>
      </c>
      <c r="L4" s="6">
        <v>662</v>
      </c>
      <c r="M4" s="6" t="s">
        <v>2</v>
      </c>
      <c r="N4" s="6">
        <v>1491</v>
      </c>
      <c r="O4" s="6">
        <v>3803</v>
      </c>
      <c r="P4" s="6">
        <v>866</v>
      </c>
      <c r="Q4" s="6">
        <v>846</v>
      </c>
    </row>
    <row r="5" spans="1:17" ht="27" thickBot="1" thickTop="1">
      <c r="A5" s="28" t="s">
        <v>18</v>
      </c>
      <c r="B5" s="29"/>
      <c r="C5" s="5" t="s">
        <v>19</v>
      </c>
      <c r="D5" s="6">
        <v>2239.99</v>
      </c>
      <c r="E5" s="6">
        <v>2570.68</v>
      </c>
      <c r="F5" s="6">
        <v>6083.67</v>
      </c>
      <c r="G5" s="6">
        <v>17533.71</v>
      </c>
      <c r="H5" s="6">
        <v>4000.27</v>
      </c>
      <c r="I5" s="6">
        <v>3808.87</v>
      </c>
      <c r="J5" s="6">
        <v>14807.36</v>
      </c>
      <c r="K5" s="6">
        <v>5830.05</v>
      </c>
      <c r="L5" s="6">
        <v>2270.21</v>
      </c>
      <c r="M5" s="6" t="s">
        <v>2</v>
      </c>
      <c r="N5" s="6">
        <v>2329.93</v>
      </c>
      <c r="O5" s="6">
        <v>1655.84</v>
      </c>
      <c r="P5" s="6">
        <v>4091.48</v>
      </c>
      <c r="Q5" s="6">
        <v>14449</v>
      </c>
    </row>
    <row r="6" spans="1:17" ht="27" thickBot="1" thickTop="1">
      <c r="A6" s="25" t="s">
        <v>20</v>
      </c>
      <c r="B6" s="7" t="s">
        <v>21</v>
      </c>
      <c r="C6" s="5" t="s">
        <v>22</v>
      </c>
      <c r="D6" s="6">
        <v>23.9</v>
      </c>
      <c r="E6" s="6">
        <v>27.5</v>
      </c>
      <c r="F6" s="6">
        <v>83.26</v>
      </c>
      <c r="G6" s="6">
        <v>199.99</v>
      </c>
      <c r="H6" s="6">
        <v>45.51</v>
      </c>
      <c r="I6" s="6">
        <v>45.1</v>
      </c>
      <c r="J6" s="6">
        <v>212.37</v>
      </c>
      <c r="K6" s="6">
        <v>4.83</v>
      </c>
      <c r="L6" s="6">
        <v>8.6</v>
      </c>
      <c r="M6" s="6" t="s">
        <v>2</v>
      </c>
      <c r="N6" s="6">
        <v>30.21</v>
      </c>
      <c r="O6" s="6">
        <v>19.4</v>
      </c>
      <c r="P6" s="6">
        <v>45.74</v>
      </c>
      <c r="Q6" s="6">
        <v>162.68</v>
      </c>
    </row>
    <row r="7" spans="1:17" ht="39.75" thickBot="1" thickTop="1">
      <c r="A7" s="26"/>
      <c r="B7" s="7" t="s">
        <v>23</v>
      </c>
      <c r="C7" s="5" t="s">
        <v>22</v>
      </c>
      <c r="D7" s="6">
        <v>12.98</v>
      </c>
      <c r="E7" s="6">
        <v>11.43</v>
      </c>
      <c r="F7" s="6">
        <v>43.43</v>
      </c>
      <c r="G7" s="6">
        <v>110.7</v>
      </c>
      <c r="H7" s="6">
        <v>23.53</v>
      </c>
      <c r="I7" s="6">
        <v>22.64</v>
      </c>
      <c r="J7" s="6">
        <v>128.58</v>
      </c>
      <c r="K7" s="6">
        <v>2.57</v>
      </c>
      <c r="L7" s="6">
        <v>2.61</v>
      </c>
      <c r="M7" s="6" t="s">
        <v>2</v>
      </c>
      <c r="N7" s="6">
        <v>13.69</v>
      </c>
      <c r="O7" s="6">
        <v>8.18</v>
      </c>
      <c r="P7" s="6">
        <v>25.42</v>
      </c>
      <c r="Q7" s="6">
        <v>90.64</v>
      </c>
    </row>
    <row r="8" spans="1:17" ht="52.5" thickBot="1" thickTop="1">
      <c r="A8" s="26"/>
      <c r="B8" s="7" t="s">
        <v>24</v>
      </c>
      <c r="C8" s="5" t="s">
        <v>22</v>
      </c>
      <c r="D8" s="6">
        <v>23.78</v>
      </c>
      <c r="E8" s="6">
        <v>27.25</v>
      </c>
      <c r="F8" s="6">
        <v>82.99</v>
      </c>
      <c r="G8" s="6">
        <v>198.91</v>
      </c>
      <c r="H8" s="6">
        <v>45.25</v>
      </c>
      <c r="I8" s="6">
        <v>44.7</v>
      </c>
      <c r="J8" s="6">
        <v>212.21</v>
      </c>
      <c r="K8" s="6">
        <v>4.83</v>
      </c>
      <c r="L8" s="6">
        <v>8.57</v>
      </c>
      <c r="M8" s="6" t="s">
        <v>2</v>
      </c>
      <c r="N8" s="6">
        <v>30.07</v>
      </c>
      <c r="O8" s="6">
        <v>19.36</v>
      </c>
      <c r="P8" s="6">
        <v>45.02</v>
      </c>
      <c r="Q8" s="6">
        <v>161.89</v>
      </c>
    </row>
    <row r="9" spans="1:17" ht="27" thickBot="1" thickTop="1">
      <c r="A9" s="26"/>
      <c r="B9" s="7" t="s">
        <v>25</v>
      </c>
      <c r="C9" s="5" t="s">
        <v>22</v>
      </c>
      <c r="D9" s="6">
        <v>16.59</v>
      </c>
      <c r="E9" s="6">
        <v>25.65</v>
      </c>
      <c r="F9" s="6">
        <v>54.6</v>
      </c>
      <c r="G9" s="6">
        <v>128.15</v>
      </c>
      <c r="H9" s="6">
        <v>32.62</v>
      </c>
      <c r="I9" s="6">
        <v>43.52</v>
      </c>
      <c r="J9" s="6">
        <v>77.31</v>
      </c>
      <c r="K9" s="6">
        <v>2.04</v>
      </c>
      <c r="L9" s="6">
        <v>2.79</v>
      </c>
      <c r="M9" s="6" t="s">
        <v>2</v>
      </c>
      <c r="N9" s="6">
        <v>18.25</v>
      </c>
      <c r="O9" s="6">
        <v>14.31</v>
      </c>
      <c r="P9" s="6">
        <v>42.72</v>
      </c>
      <c r="Q9" s="6">
        <v>104.61</v>
      </c>
    </row>
    <row r="10" spans="1:17" ht="27" thickBot="1" thickTop="1">
      <c r="A10" s="26"/>
      <c r="B10" s="7" t="s">
        <v>26</v>
      </c>
      <c r="C10" s="5" t="s">
        <v>22</v>
      </c>
      <c r="D10" s="6">
        <v>5.81</v>
      </c>
      <c r="E10" s="6">
        <v>1.03</v>
      </c>
      <c r="F10" s="6">
        <v>28</v>
      </c>
      <c r="G10" s="6">
        <v>69.66</v>
      </c>
      <c r="H10" s="6">
        <v>11.64</v>
      </c>
      <c r="I10" s="6">
        <v>1.14</v>
      </c>
      <c r="J10" s="6">
        <v>134.9</v>
      </c>
      <c r="K10" s="6">
        <v>2.79</v>
      </c>
      <c r="L10" s="6">
        <v>0.29</v>
      </c>
      <c r="M10" s="6" t="s">
        <v>2</v>
      </c>
      <c r="N10" s="6">
        <v>10.68</v>
      </c>
      <c r="O10" s="6">
        <v>4.17</v>
      </c>
      <c r="P10" s="6">
        <v>1.84</v>
      </c>
      <c r="Q10" s="6">
        <v>55.29</v>
      </c>
    </row>
    <row r="11" spans="1:17" ht="52.5" thickBot="1" thickTop="1">
      <c r="A11" s="26"/>
      <c r="B11" s="7" t="s">
        <v>27</v>
      </c>
      <c r="C11" s="5" t="s">
        <v>22</v>
      </c>
      <c r="D11" s="6">
        <v>1.38</v>
      </c>
      <c r="E11" s="6">
        <v>0.56</v>
      </c>
      <c r="F11" s="6">
        <v>0.39</v>
      </c>
      <c r="G11" s="6">
        <v>1.1</v>
      </c>
      <c r="H11" s="6">
        <v>0.99</v>
      </c>
      <c r="I11" s="6">
        <v>0.04</v>
      </c>
      <c r="J11" s="6">
        <v>0</v>
      </c>
      <c r="K11" s="6">
        <v>0</v>
      </c>
      <c r="L11" s="6">
        <v>5.5</v>
      </c>
      <c r="M11" s="6" t="s">
        <v>2</v>
      </c>
      <c r="N11" s="6">
        <v>1.13</v>
      </c>
      <c r="O11" s="6">
        <v>0.88</v>
      </c>
      <c r="P11" s="6">
        <v>0.46</v>
      </c>
      <c r="Q11" s="6">
        <v>2</v>
      </c>
    </row>
    <row r="12" spans="1:17" ht="52.5" thickBot="1" thickTop="1">
      <c r="A12" s="26"/>
      <c r="B12" s="7" t="s">
        <v>28</v>
      </c>
      <c r="C12" s="5" t="s">
        <v>29</v>
      </c>
      <c r="D12" s="6">
        <v>23.04</v>
      </c>
      <c r="E12" s="6">
        <v>22.14</v>
      </c>
      <c r="F12" s="6">
        <v>19.84</v>
      </c>
      <c r="G12" s="6">
        <v>19.26</v>
      </c>
      <c r="H12" s="6">
        <v>20.91</v>
      </c>
      <c r="I12" s="6">
        <v>21.92</v>
      </c>
      <c r="J12" s="6">
        <v>15.89</v>
      </c>
      <c r="K12" s="6">
        <v>20.05</v>
      </c>
      <c r="L12" s="6">
        <v>25.52</v>
      </c>
      <c r="M12" s="6" t="s">
        <v>2</v>
      </c>
      <c r="N12" s="6">
        <v>25.23</v>
      </c>
      <c r="O12" s="6">
        <v>22.87</v>
      </c>
      <c r="P12" s="6">
        <v>21.49</v>
      </c>
      <c r="Q12" s="6">
        <v>19.69</v>
      </c>
    </row>
    <row r="13" spans="1:17" ht="27" thickBot="1" thickTop="1">
      <c r="A13" s="26"/>
      <c r="B13" s="7" t="s">
        <v>30</v>
      </c>
      <c r="C13" s="5" t="s">
        <v>31</v>
      </c>
      <c r="D13" s="6">
        <v>1.47</v>
      </c>
      <c r="E13" s="6">
        <v>1.06</v>
      </c>
      <c r="F13" s="6">
        <v>1.18</v>
      </c>
      <c r="G13" s="6">
        <v>3.54</v>
      </c>
      <c r="H13" s="6">
        <v>1.48</v>
      </c>
      <c r="I13" s="6">
        <v>1.01</v>
      </c>
      <c r="J13" s="6">
        <v>3.56</v>
      </c>
      <c r="K13" s="6">
        <v>1.61</v>
      </c>
      <c r="L13" s="6">
        <v>2.07</v>
      </c>
      <c r="M13" s="6" t="s">
        <v>2</v>
      </c>
      <c r="N13" s="6">
        <v>1.51</v>
      </c>
      <c r="O13" s="6">
        <v>1.27</v>
      </c>
      <c r="P13" s="6">
        <v>0.97</v>
      </c>
      <c r="Q13" s="6">
        <v>2.91</v>
      </c>
    </row>
    <row r="14" spans="1:17" ht="39.75" thickBot="1" thickTop="1">
      <c r="A14" s="26"/>
      <c r="B14" s="7" t="s">
        <v>32</v>
      </c>
      <c r="C14" s="5" t="s">
        <v>33</v>
      </c>
      <c r="D14" s="6">
        <v>1.21</v>
      </c>
      <c r="E14" s="6">
        <v>1.05</v>
      </c>
      <c r="F14" s="6">
        <v>1.03</v>
      </c>
      <c r="G14" s="6">
        <v>1.6</v>
      </c>
      <c r="H14" s="6">
        <v>1.17</v>
      </c>
      <c r="I14" s="6">
        <v>0.87</v>
      </c>
      <c r="J14" s="6">
        <v>1.65</v>
      </c>
      <c r="K14" s="6">
        <v>0.98</v>
      </c>
      <c r="L14" s="6">
        <v>1.73</v>
      </c>
      <c r="M14" s="6" t="s">
        <v>2</v>
      </c>
      <c r="N14" s="6">
        <v>1.42</v>
      </c>
      <c r="O14" s="6">
        <v>1.2</v>
      </c>
      <c r="P14" s="6">
        <v>0.76</v>
      </c>
      <c r="Q14" s="6">
        <v>1.47</v>
      </c>
    </row>
    <row r="15" spans="1:17" ht="27" thickBot="1" thickTop="1">
      <c r="A15" s="26"/>
      <c r="B15" s="7" t="s">
        <v>30</v>
      </c>
      <c r="C15" s="5" t="s">
        <v>34</v>
      </c>
      <c r="D15" s="6">
        <v>6.17</v>
      </c>
      <c r="E15" s="6">
        <v>3.91</v>
      </c>
      <c r="F15" s="6">
        <v>1.42</v>
      </c>
      <c r="G15" s="6">
        <v>1.78</v>
      </c>
      <c r="H15" s="6">
        <v>3.27</v>
      </c>
      <c r="I15" s="6">
        <v>2.26</v>
      </c>
      <c r="J15" s="6">
        <v>1.68</v>
      </c>
      <c r="K15" s="6">
        <v>33.37</v>
      </c>
      <c r="L15" s="6">
        <v>24.15</v>
      </c>
      <c r="M15" s="6" t="s">
        <v>2</v>
      </c>
      <c r="N15" s="6">
        <v>5.01</v>
      </c>
      <c r="O15" s="6">
        <v>6.58</v>
      </c>
      <c r="P15" s="6">
        <v>2.16</v>
      </c>
      <c r="Q15" s="6">
        <v>1.8</v>
      </c>
    </row>
    <row r="16" spans="1:17" ht="39.75" thickBot="1" thickTop="1">
      <c r="A16" s="26"/>
      <c r="B16" s="7" t="s">
        <v>35</v>
      </c>
      <c r="C16" s="5" t="s">
        <v>36</v>
      </c>
      <c r="D16" s="6">
        <v>91002.07</v>
      </c>
      <c r="E16" s="6">
        <v>55876.19</v>
      </c>
      <c r="F16" s="6">
        <v>56519.41</v>
      </c>
      <c r="G16" s="6">
        <v>53370.55</v>
      </c>
      <c r="H16" s="6">
        <v>63959.85</v>
      </c>
      <c r="I16" s="6">
        <v>51597.57</v>
      </c>
      <c r="J16" s="6">
        <v>53512.07</v>
      </c>
      <c r="K16" s="6">
        <v>488147.61</v>
      </c>
      <c r="L16" s="6">
        <v>261347.44</v>
      </c>
      <c r="M16" s="6" t="s">
        <v>2</v>
      </c>
      <c r="N16" s="6">
        <v>80375.05</v>
      </c>
      <c r="O16" s="6">
        <v>77818.22</v>
      </c>
      <c r="P16" s="6">
        <v>56064.77</v>
      </c>
      <c r="Q16" s="6">
        <v>58755.38</v>
      </c>
    </row>
    <row r="17" spans="1:17" ht="52.5" thickBot="1" thickTop="1">
      <c r="A17" s="27"/>
      <c r="B17" s="7" t="s">
        <v>37</v>
      </c>
      <c r="C17" s="5" t="s">
        <v>36</v>
      </c>
      <c r="D17" s="6">
        <v>76141.49</v>
      </c>
      <c r="E17" s="6">
        <v>42370.56</v>
      </c>
      <c r="F17" s="6">
        <v>46010.02</v>
      </c>
      <c r="G17" s="6">
        <v>42335.38</v>
      </c>
      <c r="H17" s="6">
        <v>51540.19</v>
      </c>
      <c r="I17" s="6">
        <v>39863.89</v>
      </c>
      <c r="J17" s="6">
        <v>44087.37</v>
      </c>
      <c r="K17" s="6">
        <v>333522.89</v>
      </c>
      <c r="L17" s="6">
        <v>231406.83</v>
      </c>
      <c r="M17" s="6" t="s">
        <v>2</v>
      </c>
      <c r="N17" s="6">
        <v>65491.12</v>
      </c>
      <c r="O17" s="6">
        <v>62127.94</v>
      </c>
      <c r="P17" s="6">
        <v>43698.89</v>
      </c>
      <c r="Q17" s="6">
        <v>48079.47</v>
      </c>
    </row>
    <row r="18" spans="1:17" ht="39.75" thickBot="1" thickTop="1">
      <c r="A18" s="25" t="s">
        <v>38</v>
      </c>
      <c r="B18" s="7" t="s">
        <v>39</v>
      </c>
      <c r="C18" s="5" t="s">
        <v>22</v>
      </c>
      <c r="D18" s="6">
        <v>14.77</v>
      </c>
      <c r="E18" s="6">
        <v>25.07</v>
      </c>
      <c r="F18" s="6">
        <v>54.59</v>
      </c>
      <c r="G18" s="6">
        <v>128.04</v>
      </c>
      <c r="H18" s="6">
        <v>31.54</v>
      </c>
      <c r="I18" s="6">
        <v>43.21</v>
      </c>
      <c r="J18" s="6">
        <v>77.31</v>
      </c>
      <c r="K18" s="6">
        <v>2.04</v>
      </c>
      <c r="L18" s="6">
        <v>1.97</v>
      </c>
      <c r="M18" s="6" t="s">
        <v>2</v>
      </c>
      <c r="N18" s="6">
        <v>15.33</v>
      </c>
      <c r="O18" s="6">
        <v>12.83</v>
      </c>
      <c r="P18" s="6">
        <v>42.45</v>
      </c>
      <c r="Q18" s="6">
        <v>104.52</v>
      </c>
    </row>
    <row r="19" spans="1:17" ht="52.5" thickBot="1" thickTop="1">
      <c r="A19" s="26"/>
      <c r="B19" s="7" t="s">
        <v>40</v>
      </c>
      <c r="C19" s="5" t="s">
        <v>22</v>
      </c>
      <c r="D19" s="6">
        <v>5.35</v>
      </c>
      <c r="E19" s="6">
        <v>9.07</v>
      </c>
      <c r="F19" s="6">
        <v>18.28</v>
      </c>
      <c r="G19" s="6">
        <v>48.66</v>
      </c>
      <c r="H19" s="6">
        <v>11.47</v>
      </c>
      <c r="I19" s="6">
        <v>17.14</v>
      </c>
      <c r="J19" s="6">
        <v>24.85</v>
      </c>
      <c r="K19" s="6">
        <v>0.23</v>
      </c>
      <c r="L19" s="6">
        <v>0.62</v>
      </c>
      <c r="M19" s="6" t="s">
        <v>2</v>
      </c>
      <c r="N19" s="6">
        <v>3.72</v>
      </c>
      <c r="O19" s="6">
        <v>4.51</v>
      </c>
      <c r="P19" s="6">
        <v>14.45</v>
      </c>
      <c r="Q19" s="6">
        <v>39.76</v>
      </c>
    </row>
    <row r="20" spans="1:17" ht="39.75" thickBot="1" thickTop="1">
      <c r="A20" s="26"/>
      <c r="B20" s="7" t="s">
        <v>82</v>
      </c>
      <c r="C20" s="5" t="s">
        <v>22</v>
      </c>
      <c r="D20" s="6">
        <v>3.07</v>
      </c>
      <c r="E20" s="6">
        <v>8.36</v>
      </c>
      <c r="F20" s="6">
        <v>18.14</v>
      </c>
      <c r="G20" s="6">
        <v>33.06</v>
      </c>
      <c r="H20" s="6">
        <v>8.81</v>
      </c>
      <c r="I20" s="6">
        <v>13.82</v>
      </c>
      <c r="J20" s="6">
        <v>8.25</v>
      </c>
      <c r="K20" s="6">
        <v>1.81</v>
      </c>
      <c r="L20" s="6">
        <v>0.77</v>
      </c>
      <c r="M20" s="6" t="s">
        <v>2</v>
      </c>
      <c r="N20" s="6">
        <v>3.7</v>
      </c>
      <c r="O20" s="6">
        <v>2.66</v>
      </c>
      <c r="P20" s="6">
        <v>16.43</v>
      </c>
      <c r="Q20" s="6">
        <v>28.63</v>
      </c>
    </row>
    <row r="21" spans="1:17" ht="78" thickBot="1" thickTop="1">
      <c r="A21" s="26"/>
      <c r="B21" s="7" t="s">
        <v>83</v>
      </c>
      <c r="C21" s="5" t="s">
        <v>22</v>
      </c>
      <c r="D21" s="6">
        <v>1.45</v>
      </c>
      <c r="E21" s="6">
        <v>6.08</v>
      </c>
      <c r="F21" s="6">
        <v>12.18</v>
      </c>
      <c r="G21" s="6">
        <v>16.82</v>
      </c>
      <c r="H21" s="6">
        <v>5.32</v>
      </c>
      <c r="I21" s="6">
        <v>9.6</v>
      </c>
      <c r="J21" s="6">
        <v>2.29</v>
      </c>
      <c r="K21" s="6">
        <v>0</v>
      </c>
      <c r="L21" s="6">
        <v>0.56</v>
      </c>
      <c r="M21" s="6" t="s">
        <v>2</v>
      </c>
      <c r="N21" s="6">
        <v>0.52</v>
      </c>
      <c r="O21" s="6">
        <v>2.19</v>
      </c>
      <c r="P21" s="6">
        <v>7.91</v>
      </c>
      <c r="Q21" s="6">
        <v>16.76</v>
      </c>
    </row>
    <row r="22" spans="1:17" ht="52.5" thickBot="1" thickTop="1">
      <c r="A22" s="26"/>
      <c r="B22" s="7" t="s">
        <v>84</v>
      </c>
      <c r="C22" s="5" t="s">
        <v>22</v>
      </c>
      <c r="D22" s="6">
        <v>0.98</v>
      </c>
      <c r="E22" s="6">
        <v>5.49</v>
      </c>
      <c r="F22" s="6">
        <v>11.25</v>
      </c>
      <c r="G22" s="6">
        <v>14.42</v>
      </c>
      <c r="H22" s="6">
        <v>4.61</v>
      </c>
      <c r="I22" s="6">
        <v>8.29</v>
      </c>
      <c r="J22" s="6">
        <v>2.29</v>
      </c>
      <c r="K22" s="6">
        <v>0</v>
      </c>
      <c r="L22" s="6">
        <v>0.35</v>
      </c>
      <c r="M22" s="6" t="s">
        <v>2</v>
      </c>
      <c r="N22" s="6">
        <v>0.48</v>
      </c>
      <c r="O22" s="6">
        <v>1.87</v>
      </c>
      <c r="P22" s="6">
        <v>7.29</v>
      </c>
      <c r="Q22" s="6">
        <v>14.15</v>
      </c>
    </row>
    <row r="23" spans="1:17" ht="27" thickBot="1" thickTop="1">
      <c r="A23" s="26"/>
      <c r="B23" s="7" t="s">
        <v>85</v>
      </c>
      <c r="C23" s="5" t="s">
        <v>22</v>
      </c>
      <c r="D23" s="6">
        <v>0.5</v>
      </c>
      <c r="E23" s="6">
        <v>0.01</v>
      </c>
      <c r="F23" s="6">
        <v>0.41</v>
      </c>
      <c r="G23" s="6">
        <v>0.02</v>
      </c>
      <c r="H23" s="6">
        <v>0.29</v>
      </c>
      <c r="I23" s="6">
        <v>0.55</v>
      </c>
      <c r="J23" s="6">
        <v>0</v>
      </c>
      <c r="K23" s="6">
        <v>0</v>
      </c>
      <c r="L23" s="6">
        <v>0</v>
      </c>
      <c r="M23" s="6" t="s">
        <v>2</v>
      </c>
      <c r="N23" s="6">
        <v>0</v>
      </c>
      <c r="O23" s="6">
        <v>0.35</v>
      </c>
      <c r="P23" s="6">
        <v>0.27</v>
      </c>
      <c r="Q23" s="6">
        <v>0.01</v>
      </c>
    </row>
    <row r="24" spans="1:17" ht="27" thickBot="1" thickTop="1">
      <c r="A24" s="26"/>
      <c r="B24" s="7" t="s">
        <v>86</v>
      </c>
      <c r="C24" s="5" t="s">
        <v>22</v>
      </c>
      <c r="D24" s="6">
        <v>0</v>
      </c>
      <c r="E24" s="6">
        <v>0</v>
      </c>
      <c r="F24" s="6">
        <v>0.42</v>
      </c>
      <c r="G24" s="6">
        <v>1.22</v>
      </c>
      <c r="H24" s="6">
        <v>0.14</v>
      </c>
      <c r="I24" s="6">
        <v>0.27</v>
      </c>
      <c r="J24" s="6">
        <v>0</v>
      </c>
      <c r="K24" s="6">
        <v>0</v>
      </c>
      <c r="L24" s="6">
        <v>0</v>
      </c>
      <c r="M24" s="6" t="s">
        <v>2</v>
      </c>
      <c r="N24" s="6">
        <v>0</v>
      </c>
      <c r="O24" s="6">
        <v>0</v>
      </c>
      <c r="P24" s="6">
        <v>0.25</v>
      </c>
      <c r="Q24" s="6">
        <v>0.67</v>
      </c>
    </row>
    <row r="25" spans="1:17" ht="39.75" thickBot="1" thickTop="1">
      <c r="A25" s="26"/>
      <c r="B25" s="7" t="s">
        <v>87</v>
      </c>
      <c r="C25" s="5" t="s">
        <v>22</v>
      </c>
      <c r="D25" s="6">
        <v>1.78</v>
      </c>
      <c r="E25" s="6">
        <v>0.01</v>
      </c>
      <c r="F25" s="6">
        <v>0</v>
      </c>
      <c r="G25" s="6">
        <v>4.83</v>
      </c>
      <c r="H25" s="6">
        <v>1.27</v>
      </c>
      <c r="I25" s="6">
        <v>0.43</v>
      </c>
      <c r="J25" s="6">
        <v>6.56</v>
      </c>
      <c r="K25" s="6">
        <v>0</v>
      </c>
      <c r="L25" s="6">
        <v>0</v>
      </c>
      <c r="M25" s="6" t="s">
        <v>2</v>
      </c>
      <c r="N25" s="6">
        <v>2.41</v>
      </c>
      <c r="O25" s="6">
        <v>0.89</v>
      </c>
      <c r="P25" s="6">
        <v>1.29</v>
      </c>
      <c r="Q25" s="6">
        <v>2.92</v>
      </c>
    </row>
    <row r="26" spans="1:17" ht="27" thickBot="1" thickTop="1">
      <c r="A26" s="26"/>
      <c r="B26" s="7" t="s">
        <v>88</v>
      </c>
      <c r="C26" s="5" t="s">
        <v>22</v>
      </c>
      <c r="D26" s="6">
        <v>2.33</v>
      </c>
      <c r="E26" s="6">
        <v>1.29</v>
      </c>
      <c r="F26" s="6">
        <v>3.77</v>
      </c>
      <c r="G26" s="6">
        <v>8.3</v>
      </c>
      <c r="H26" s="6">
        <v>2.62</v>
      </c>
      <c r="I26" s="6">
        <v>0.67</v>
      </c>
      <c r="J26" s="6">
        <v>16.2</v>
      </c>
      <c r="K26" s="6">
        <v>0</v>
      </c>
      <c r="L26" s="6">
        <v>0</v>
      </c>
      <c r="M26" s="6" t="s">
        <v>2</v>
      </c>
      <c r="N26" s="6">
        <v>4.81</v>
      </c>
      <c r="O26" s="6">
        <v>2.15</v>
      </c>
      <c r="P26" s="6">
        <v>0.84</v>
      </c>
      <c r="Q26" s="6">
        <v>6.52</v>
      </c>
    </row>
    <row r="27" spans="1:17" ht="78" thickBot="1" thickTop="1">
      <c r="A27" s="26"/>
      <c r="B27" s="7" t="s">
        <v>89</v>
      </c>
      <c r="C27" s="5" t="s">
        <v>22</v>
      </c>
      <c r="D27" s="6">
        <v>0</v>
      </c>
      <c r="E27" s="6">
        <v>0.15</v>
      </c>
      <c r="F27" s="6">
        <v>0</v>
      </c>
      <c r="G27" s="6">
        <v>13.68</v>
      </c>
      <c r="H27" s="6">
        <v>1.2</v>
      </c>
      <c r="I27" s="6">
        <v>0.1</v>
      </c>
      <c r="J27" s="6">
        <v>19.17</v>
      </c>
      <c r="K27" s="6">
        <v>0</v>
      </c>
      <c r="L27" s="6">
        <v>0</v>
      </c>
      <c r="M27" s="6" t="s">
        <v>2</v>
      </c>
      <c r="N27" s="6">
        <v>0.02</v>
      </c>
      <c r="O27" s="6">
        <v>0</v>
      </c>
      <c r="P27" s="6">
        <v>0.32</v>
      </c>
      <c r="Q27" s="6">
        <v>7.51</v>
      </c>
    </row>
    <row r="28" spans="1:17" ht="27" thickBot="1" thickTop="1">
      <c r="A28" s="26"/>
      <c r="B28" s="7" t="s">
        <v>49</v>
      </c>
      <c r="C28" s="5" t="s">
        <v>22</v>
      </c>
      <c r="D28" s="6">
        <v>1.81</v>
      </c>
      <c r="E28" s="6">
        <v>0.58</v>
      </c>
      <c r="F28" s="6">
        <v>0</v>
      </c>
      <c r="G28" s="6">
        <v>0.08</v>
      </c>
      <c r="H28" s="6">
        <v>1.08</v>
      </c>
      <c r="I28" s="6">
        <v>0.31</v>
      </c>
      <c r="J28" s="6">
        <v>0</v>
      </c>
      <c r="K28" s="6">
        <v>0</v>
      </c>
      <c r="L28" s="6">
        <v>0.8</v>
      </c>
      <c r="M28" s="6" t="s">
        <v>2</v>
      </c>
      <c r="N28" s="6">
        <v>2.92</v>
      </c>
      <c r="O28" s="6">
        <v>1.49</v>
      </c>
      <c r="P28" s="6">
        <v>0.25</v>
      </c>
      <c r="Q28" s="6">
        <v>0.09</v>
      </c>
    </row>
    <row r="29" spans="1:17" ht="27" thickBot="1" thickTop="1">
      <c r="A29" s="26"/>
      <c r="B29" s="7" t="s">
        <v>50</v>
      </c>
      <c r="C29" s="5" t="s">
        <v>51</v>
      </c>
      <c r="D29" s="6">
        <v>41.01</v>
      </c>
      <c r="E29" s="6">
        <v>10.49</v>
      </c>
      <c r="F29" s="6">
        <v>35.78</v>
      </c>
      <c r="G29" s="6">
        <v>43.89</v>
      </c>
      <c r="H29" s="6">
        <v>34.93</v>
      </c>
      <c r="I29" s="6">
        <v>5.98</v>
      </c>
      <c r="J29" s="6">
        <v>62.74</v>
      </c>
      <c r="K29" s="6">
        <v>1198.15</v>
      </c>
      <c r="L29" s="6">
        <v>1.41</v>
      </c>
      <c r="M29" s="6" t="s">
        <v>2</v>
      </c>
      <c r="N29" s="6">
        <v>64.46</v>
      </c>
      <c r="O29" s="6">
        <v>38.27</v>
      </c>
      <c r="P29" s="6">
        <v>9.2</v>
      </c>
      <c r="Q29" s="6">
        <v>40.46</v>
      </c>
    </row>
    <row r="30" spans="1:17" ht="39.75" thickBot="1" thickTop="1">
      <c r="A30" s="26"/>
      <c r="B30" s="7" t="s">
        <v>52</v>
      </c>
      <c r="C30" s="5" t="s">
        <v>51</v>
      </c>
      <c r="D30" s="6">
        <v>36.25</v>
      </c>
      <c r="E30" s="6">
        <v>3.21</v>
      </c>
      <c r="F30" s="6">
        <v>17.89</v>
      </c>
      <c r="G30" s="6">
        <v>13.51</v>
      </c>
      <c r="H30" s="6">
        <v>17.92</v>
      </c>
      <c r="I30" s="6">
        <v>3.61</v>
      </c>
      <c r="J30" s="6">
        <v>26.89</v>
      </c>
      <c r="K30" s="6">
        <v>0</v>
      </c>
      <c r="L30" s="6">
        <v>0</v>
      </c>
      <c r="M30" s="6" t="s">
        <v>2</v>
      </c>
      <c r="N30" s="6">
        <v>47.44</v>
      </c>
      <c r="O30" s="6">
        <v>33.37</v>
      </c>
      <c r="P30" s="6">
        <v>2.64</v>
      </c>
      <c r="Q30" s="6">
        <v>13.96</v>
      </c>
    </row>
    <row r="31" spans="1:17" ht="52.5" thickBot="1" thickTop="1">
      <c r="A31" s="26"/>
      <c r="B31" s="7" t="s">
        <v>90</v>
      </c>
      <c r="C31" s="5" t="s">
        <v>51</v>
      </c>
      <c r="D31" s="6">
        <v>0.25</v>
      </c>
      <c r="E31" s="6">
        <v>0.32</v>
      </c>
      <c r="F31" s="6">
        <v>0.14</v>
      </c>
      <c r="G31" s="6">
        <v>8.78</v>
      </c>
      <c r="H31" s="6">
        <v>3.4</v>
      </c>
      <c r="I31" s="6">
        <v>0.15</v>
      </c>
      <c r="J31" s="6">
        <v>11.47</v>
      </c>
      <c r="K31" s="6">
        <v>0</v>
      </c>
      <c r="L31" s="6">
        <v>0</v>
      </c>
      <c r="M31" s="6" t="s">
        <v>2</v>
      </c>
      <c r="N31" s="6">
        <v>0.61</v>
      </c>
      <c r="O31" s="6">
        <v>0.44</v>
      </c>
      <c r="P31" s="6">
        <v>0.15</v>
      </c>
      <c r="Q31" s="6">
        <v>5.92</v>
      </c>
    </row>
    <row r="32" spans="1:17" ht="65.25" thickBot="1" thickTop="1">
      <c r="A32" s="26"/>
      <c r="B32" s="7" t="s">
        <v>91</v>
      </c>
      <c r="C32" s="5" t="s">
        <v>51</v>
      </c>
      <c r="D32" s="6">
        <v>34.44</v>
      </c>
      <c r="E32" s="6">
        <v>2.89</v>
      </c>
      <c r="F32" s="6">
        <v>17.26</v>
      </c>
      <c r="G32" s="6">
        <v>4.73</v>
      </c>
      <c r="H32" s="6">
        <v>14.04</v>
      </c>
      <c r="I32" s="6">
        <v>3.46</v>
      </c>
      <c r="J32" s="6">
        <v>15.15</v>
      </c>
      <c r="K32" s="6">
        <v>0</v>
      </c>
      <c r="L32" s="6">
        <v>0</v>
      </c>
      <c r="M32" s="6" t="s">
        <v>2</v>
      </c>
      <c r="N32" s="6">
        <v>44.62</v>
      </c>
      <c r="O32" s="6">
        <v>31.59</v>
      </c>
      <c r="P32" s="6">
        <v>2.44</v>
      </c>
      <c r="Q32" s="6">
        <v>7.9</v>
      </c>
    </row>
    <row r="33" spans="1:17" ht="27" thickBot="1" thickTop="1">
      <c r="A33" s="26"/>
      <c r="B33" s="7" t="s">
        <v>92</v>
      </c>
      <c r="C33" s="5" t="s">
        <v>51</v>
      </c>
      <c r="D33" s="6">
        <v>0.68</v>
      </c>
      <c r="E33" s="6">
        <v>5.46</v>
      </c>
      <c r="F33" s="6">
        <v>3.72</v>
      </c>
      <c r="G33" s="6">
        <v>8.07</v>
      </c>
      <c r="H33" s="6">
        <v>4.92</v>
      </c>
      <c r="I33" s="6">
        <v>2.04</v>
      </c>
      <c r="J33" s="6">
        <v>0.19</v>
      </c>
      <c r="K33" s="6">
        <v>806.64</v>
      </c>
      <c r="L33" s="6">
        <v>0.36</v>
      </c>
      <c r="M33" s="6" t="s">
        <v>2</v>
      </c>
      <c r="N33" s="6">
        <v>11.26</v>
      </c>
      <c r="O33" s="6">
        <v>3.45</v>
      </c>
      <c r="P33" s="6">
        <v>3.9</v>
      </c>
      <c r="Q33" s="6">
        <v>5.99</v>
      </c>
    </row>
    <row r="34" spans="1:17" ht="52.5" thickBot="1" thickTop="1">
      <c r="A34" s="26"/>
      <c r="B34" s="7" t="s">
        <v>93</v>
      </c>
      <c r="C34" s="5" t="s">
        <v>51</v>
      </c>
      <c r="D34" s="6">
        <v>0.31</v>
      </c>
      <c r="E34" s="6">
        <v>2.96</v>
      </c>
      <c r="F34" s="6">
        <v>2.15</v>
      </c>
      <c r="G34" s="6">
        <v>5.48</v>
      </c>
      <c r="H34" s="6">
        <v>3.08</v>
      </c>
      <c r="I34" s="6">
        <v>1.07</v>
      </c>
      <c r="J34" s="6">
        <v>0.15</v>
      </c>
      <c r="K34" s="6">
        <v>506.6</v>
      </c>
      <c r="L34" s="6">
        <v>0.24</v>
      </c>
      <c r="M34" s="6" t="s">
        <v>2</v>
      </c>
      <c r="N34" s="6">
        <v>7.59</v>
      </c>
      <c r="O34" s="6">
        <v>1.81</v>
      </c>
      <c r="P34" s="6">
        <v>2.25</v>
      </c>
      <c r="Q34" s="6">
        <v>4</v>
      </c>
    </row>
    <row r="35" spans="1:17" ht="52.5" thickBot="1" thickTop="1">
      <c r="A35" s="26"/>
      <c r="B35" s="7" t="s">
        <v>94</v>
      </c>
      <c r="C35" s="5" t="s">
        <v>51</v>
      </c>
      <c r="D35" s="6">
        <v>0.19</v>
      </c>
      <c r="E35" s="6">
        <v>1.23</v>
      </c>
      <c r="F35" s="6">
        <v>0.67</v>
      </c>
      <c r="G35" s="6">
        <v>0.72</v>
      </c>
      <c r="H35" s="6">
        <v>0.68</v>
      </c>
      <c r="I35" s="6">
        <v>0.49</v>
      </c>
      <c r="J35" s="6">
        <v>0.02</v>
      </c>
      <c r="K35" s="6">
        <v>104.04</v>
      </c>
      <c r="L35" s="6">
        <v>0.08</v>
      </c>
      <c r="M35" s="6" t="s">
        <v>2</v>
      </c>
      <c r="N35" s="6">
        <v>1.07</v>
      </c>
      <c r="O35" s="6">
        <v>0.8</v>
      </c>
      <c r="P35" s="6">
        <v>0.86</v>
      </c>
      <c r="Q35" s="6">
        <v>0.57</v>
      </c>
    </row>
    <row r="36" spans="1:17" ht="27" thickBot="1" thickTop="1">
      <c r="A36" s="26"/>
      <c r="B36" s="7" t="s">
        <v>95</v>
      </c>
      <c r="C36" s="5" t="s">
        <v>51</v>
      </c>
      <c r="D36" s="6">
        <v>1.96</v>
      </c>
      <c r="E36" s="6">
        <v>0</v>
      </c>
      <c r="F36" s="6">
        <v>12.69</v>
      </c>
      <c r="G36" s="6">
        <v>22.07</v>
      </c>
      <c r="H36" s="6">
        <v>10.84</v>
      </c>
      <c r="I36" s="6">
        <v>0</v>
      </c>
      <c r="J36" s="6">
        <v>35.66</v>
      </c>
      <c r="K36" s="6">
        <v>0</v>
      </c>
      <c r="L36" s="6">
        <v>0</v>
      </c>
      <c r="M36" s="6" t="s">
        <v>2</v>
      </c>
      <c r="N36" s="6">
        <v>4.68</v>
      </c>
      <c r="O36" s="6">
        <v>0</v>
      </c>
      <c r="P36" s="6">
        <v>1.7</v>
      </c>
      <c r="Q36" s="6">
        <v>19.28</v>
      </c>
    </row>
    <row r="37" spans="1:17" ht="27" thickBot="1" thickTop="1">
      <c r="A37" s="27"/>
      <c r="B37" s="7" t="s">
        <v>96</v>
      </c>
      <c r="C37" s="5" t="s">
        <v>51</v>
      </c>
      <c r="D37" s="6">
        <v>1.87</v>
      </c>
      <c r="E37" s="6">
        <v>0.73</v>
      </c>
      <c r="F37" s="6">
        <v>1.28</v>
      </c>
      <c r="G37" s="6">
        <v>0.22</v>
      </c>
      <c r="H37" s="6">
        <v>0.92</v>
      </c>
      <c r="I37" s="6">
        <v>0</v>
      </c>
      <c r="J37" s="6">
        <v>0</v>
      </c>
      <c r="K37" s="6">
        <v>372.81</v>
      </c>
      <c r="L37" s="6">
        <v>0.71</v>
      </c>
      <c r="M37" s="6" t="s">
        <v>2</v>
      </c>
      <c r="N37" s="6">
        <v>0.45</v>
      </c>
      <c r="O37" s="6">
        <v>0.7</v>
      </c>
      <c r="P37" s="6">
        <v>0.35</v>
      </c>
      <c r="Q37" s="6">
        <v>1.21</v>
      </c>
    </row>
    <row r="38" spans="1:17" ht="14.25" thickBot="1" thickTop="1">
      <c r="A38" s="25" t="s">
        <v>60</v>
      </c>
      <c r="B38" s="7" t="s">
        <v>61</v>
      </c>
      <c r="C38" s="5" t="s">
        <v>62</v>
      </c>
      <c r="D38" s="6">
        <v>4.57</v>
      </c>
      <c r="E38" s="6">
        <v>4.56</v>
      </c>
      <c r="F38" s="6">
        <v>4.88</v>
      </c>
      <c r="G38" s="6">
        <v>5.13</v>
      </c>
      <c r="H38" s="6">
        <v>4.85</v>
      </c>
      <c r="I38" s="6">
        <v>4.93</v>
      </c>
      <c r="J38" s="6">
        <v>4.61</v>
      </c>
      <c r="K38" s="6">
        <v>4.18</v>
      </c>
      <c r="L38" s="6">
        <v>4.62</v>
      </c>
      <c r="M38" s="6" t="s">
        <v>2</v>
      </c>
      <c r="N38" s="6">
        <v>4.48</v>
      </c>
      <c r="O38" s="6">
        <v>4.39</v>
      </c>
      <c r="P38" s="6">
        <v>4.85</v>
      </c>
      <c r="Q38" s="6">
        <v>4.98</v>
      </c>
    </row>
    <row r="39" spans="1:17" ht="14.25" thickBot="1" thickTop="1">
      <c r="A39" s="26"/>
      <c r="B39" s="7" t="s">
        <v>63</v>
      </c>
      <c r="C39" s="5" t="s">
        <v>62</v>
      </c>
      <c r="D39" s="6">
        <v>1.88</v>
      </c>
      <c r="E39" s="6">
        <v>0</v>
      </c>
      <c r="F39" s="6">
        <v>2.48</v>
      </c>
      <c r="G39" s="6">
        <v>0</v>
      </c>
      <c r="H39" s="6">
        <v>1.98</v>
      </c>
      <c r="I39" s="6">
        <v>1.98</v>
      </c>
      <c r="J39" s="6">
        <v>0</v>
      </c>
      <c r="K39" s="6">
        <v>0</v>
      </c>
      <c r="L39" s="6">
        <v>0</v>
      </c>
      <c r="M39" s="6" t="s">
        <v>2</v>
      </c>
      <c r="N39" s="6">
        <v>2</v>
      </c>
      <c r="O39" s="6">
        <v>1.88</v>
      </c>
      <c r="P39" s="6">
        <v>2</v>
      </c>
      <c r="Q39" s="6">
        <v>2.5</v>
      </c>
    </row>
    <row r="40" spans="1:17" ht="14.25" thickBot="1" thickTop="1">
      <c r="A40" s="26"/>
      <c r="B40" s="7" t="s">
        <v>64</v>
      </c>
      <c r="C40" s="5" t="s">
        <v>62</v>
      </c>
      <c r="D40" s="6">
        <v>2.88</v>
      </c>
      <c r="E40" s="6">
        <v>3.87</v>
      </c>
      <c r="F40" s="6">
        <v>4.86</v>
      </c>
      <c r="G40" s="6">
        <v>4.74</v>
      </c>
      <c r="H40" s="6">
        <v>4.36</v>
      </c>
      <c r="I40" s="6">
        <v>4.29</v>
      </c>
      <c r="J40" s="6">
        <v>0</v>
      </c>
      <c r="K40" s="6">
        <v>0</v>
      </c>
      <c r="L40" s="6">
        <v>0</v>
      </c>
      <c r="M40" s="6" t="s">
        <v>2</v>
      </c>
      <c r="N40" s="6">
        <v>4.56</v>
      </c>
      <c r="O40" s="6">
        <v>3.9</v>
      </c>
      <c r="P40" s="6">
        <v>4.56</v>
      </c>
      <c r="Q40" s="6">
        <v>4.48</v>
      </c>
    </row>
    <row r="41" spans="1:17" ht="27" thickBot="1" thickTop="1">
      <c r="A41" s="26"/>
      <c r="B41" s="7" t="s">
        <v>65</v>
      </c>
      <c r="C41" s="5" t="s">
        <v>62</v>
      </c>
      <c r="D41" s="6">
        <v>8.26</v>
      </c>
      <c r="E41" s="6">
        <v>8.31</v>
      </c>
      <c r="F41" s="6">
        <v>9.28</v>
      </c>
      <c r="G41" s="6">
        <v>10.02</v>
      </c>
      <c r="H41" s="6">
        <v>9.03</v>
      </c>
      <c r="I41" s="6">
        <v>8.98</v>
      </c>
      <c r="J41" s="6">
        <v>10.23</v>
      </c>
      <c r="K41" s="6">
        <v>9.45</v>
      </c>
      <c r="L41" s="6">
        <v>7.75</v>
      </c>
      <c r="M41" s="6" t="s">
        <v>2</v>
      </c>
      <c r="N41" s="6">
        <v>8.93</v>
      </c>
      <c r="O41" s="6">
        <v>8.1</v>
      </c>
      <c r="P41" s="6">
        <v>8.95</v>
      </c>
      <c r="Q41" s="6">
        <v>9.46</v>
      </c>
    </row>
    <row r="42" spans="1:17" ht="27" thickBot="1" thickTop="1">
      <c r="A42" s="26"/>
      <c r="B42" s="7" t="s">
        <v>66</v>
      </c>
      <c r="C42" s="5" t="s">
        <v>62</v>
      </c>
      <c r="D42" s="6">
        <v>2.32</v>
      </c>
      <c r="E42" s="6">
        <v>2.38</v>
      </c>
      <c r="F42" s="6">
        <v>2.65</v>
      </c>
      <c r="G42" s="6">
        <v>2.94</v>
      </c>
      <c r="H42" s="6">
        <v>2.58</v>
      </c>
      <c r="I42" s="6">
        <v>2.53</v>
      </c>
      <c r="J42" s="6">
        <v>3.73</v>
      </c>
      <c r="K42" s="6">
        <v>0</v>
      </c>
      <c r="L42" s="6">
        <v>2.18</v>
      </c>
      <c r="M42" s="6" t="s">
        <v>2</v>
      </c>
      <c r="N42" s="6">
        <v>3.13</v>
      </c>
      <c r="O42" s="6">
        <v>2.34</v>
      </c>
      <c r="P42" s="6">
        <v>2.63</v>
      </c>
      <c r="Q42" s="6">
        <v>2.7</v>
      </c>
    </row>
    <row r="43" spans="1:17" ht="14.25" thickBot="1" thickTop="1">
      <c r="A43" s="26"/>
      <c r="B43" s="7" t="s">
        <v>67</v>
      </c>
      <c r="C43" s="5" t="s">
        <v>62</v>
      </c>
      <c r="D43" s="6">
        <v>14</v>
      </c>
      <c r="E43" s="6">
        <v>7.69</v>
      </c>
      <c r="F43" s="6">
        <v>15.96</v>
      </c>
      <c r="G43" s="6">
        <v>6.67</v>
      </c>
      <c r="H43" s="6">
        <v>14.14</v>
      </c>
      <c r="I43" s="6">
        <v>14.14</v>
      </c>
      <c r="J43" s="6">
        <v>0</v>
      </c>
      <c r="K43" s="6">
        <v>0</v>
      </c>
      <c r="L43" s="6">
        <v>0</v>
      </c>
      <c r="M43" s="6" t="s">
        <v>2</v>
      </c>
      <c r="N43" s="6">
        <v>0</v>
      </c>
      <c r="O43" s="6">
        <v>14</v>
      </c>
      <c r="P43" s="6">
        <v>15.19</v>
      </c>
      <c r="Q43" s="6">
        <v>6.67</v>
      </c>
    </row>
    <row r="44" spans="1:17" ht="27" thickBot="1" thickTop="1">
      <c r="A44" s="26"/>
      <c r="B44" s="7" t="s">
        <v>68</v>
      </c>
      <c r="C44" s="5" t="s">
        <v>62</v>
      </c>
      <c r="D44" s="6">
        <v>0</v>
      </c>
      <c r="E44" s="6">
        <v>0</v>
      </c>
      <c r="F44" s="6">
        <v>68.09</v>
      </c>
      <c r="G44" s="6">
        <v>54</v>
      </c>
      <c r="H44" s="6">
        <v>57.89</v>
      </c>
      <c r="I44" s="6">
        <v>57.89</v>
      </c>
      <c r="J44" s="6">
        <v>0</v>
      </c>
      <c r="K44" s="6">
        <v>0</v>
      </c>
      <c r="L44" s="6">
        <v>0</v>
      </c>
      <c r="M44" s="6" t="s">
        <v>2</v>
      </c>
      <c r="N44" s="6">
        <v>0</v>
      </c>
      <c r="O44" s="6">
        <v>0</v>
      </c>
      <c r="P44" s="6">
        <v>68.09</v>
      </c>
      <c r="Q44" s="6">
        <v>54</v>
      </c>
    </row>
    <row r="45" spans="1:17" ht="14.25" thickBot="1" thickTop="1">
      <c r="A45" s="26"/>
      <c r="B45" s="7" t="s">
        <v>69</v>
      </c>
      <c r="C45" s="5" t="s">
        <v>70</v>
      </c>
      <c r="D45" s="6">
        <v>3218.39</v>
      </c>
      <c r="E45" s="6">
        <v>5636</v>
      </c>
      <c r="F45" s="6">
        <v>3566.66</v>
      </c>
      <c r="G45" s="6">
        <v>7122.81</v>
      </c>
      <c r="H45" s="6">
        <v>6995.93</v>
      </c>
      <c r="I45" s="6">
        <v>3206.96</v>
      </c>
      <c r="J45" s="6">
        <v>7157</v>
      </c>
      <c r="K45" s="6">
        <v>0</v>
      </c>
      <c r="L45" s="6">
        <v>0</v>
      </c>
      <c r="M45" s="6" t="s">
        <v>2</v>
      </c>
      <c r="N45" s="6">
        <v>4880.87</v>
      </c>
      <c r="O45" s="6">
        <v>4434.1</v>
      </c>
      <c r="P45" s="6">
        <v>3566.66</v>
      </c>
      <c r="Q45" s="6">
        <v>7122.81</v>
      </c>
    </row>
    <row r="46" spans="1:17" ht="27" thickBot="1" thickTop="1">
      <c r="A46" s="26"/>
      <c r="B46" s="7" t="s">
        <v>71</v>
      </c>
      <c r="C46" s="5" t="s">
        <v>72</v>
      </c>
      <c r="D46" s="6">
        <v>16.66</v>
      </c>
      <c r="E46" s="6">
        <v>16.03</v>
      </c>
      <c r="F46" s="6">
        <v>15.29</v>
      </c>
      <c r="G46" s="6">
        <v>18.31</v>
      </c>
      <c r="H46" s="6">
        <v>16.85</v>
      </c>
      <c r="I46" s="6">
        <v>15.69</v>
      </c>
      <c r="J46" s="6">
        <v>25</v>
      </c>
      <c r="K46" s="6">
        <v>16.73</v>
      </c>
      <c r="L46" s="6">
        <v>4.79</v>
      </c>
      <c r="M46" s="6" t="s">
        <v>2</v>
      </c>
      <c r="N46" s="6">
        <v>18.56</v>
      </c>
      <c r="O46" s="6">
        <v>16.8</v>
      </c>
      <c r="P46" s="6">
        <v>14.34</v>
      </c>
      <c r="Q46" s="6">
        <v>17.98</v>
      </c>
    </row>
    <row r="47" spans="1:17" ht="14.25" thickBot="1" thickTop="1">
      <c r="A47" s="26"/>
      <c r="B47" s="7" t="s">
        <v>73</v>
      </c>
      <c r="C47" s="5" t="s">
        <v>74</v>
      </c>
      <c r="D47" s="6">
        <v>230.27</v>
      </c>
      <c r="E47" s="6">
        <v>0</v>
      </c>
      <c r="F47" s="6">
        <v>0</v>
      </c>
      <c r="G47" s="6">
        <v>0</v>
      </c>
      <c r="H47" s="6">
        <v>230.27</v>
      </c>
      <c r="I47" s="6">
        <v>0</v>
      </c>
      <c r="J47" s="6">
        <v>0</v>
      </c>
      <c r="K47" s="6">
        <v>198</v>
      </c>
      <c r="L47" s="6">
        <v>338</v>
      </c>
      <c r="M47" s="6" t="s">
        <v>2</v>
      </c>
      <c r="N47" s="6">
        <v>0</v>
      </c>
      <c r="O47" s="6">
        <v>338</v>
      </c>
      <c r="P47" s="6">
        <v>198</v>
      </c>
      <c r="Q47" s="6">
        <v>0</v>
      </c>
    </row>
    <row r="48" spans="1:17" ht="14.25" thickBot="1" thickTop="1">
      <c r="A48" s="26"/>
      <c r="B48" s="7" t="s">
        <v>75</v>
      </c>
      <c r="C48" s="5" t="s">
        <v>76</v>
      </c>
      <c r="D48" s="6">
        <v>18.67</v>
      </c>
      <c r="E48" s="6">
        <v>20.85</v>
      </c>
      <c r="F48" s="6">
        <v>19.41</v>
      </c>
      <c r="G48" s="6">
        <v>20.95</v>
      </c>
      <c r="H48" s="6">
        <v>20.2</v>
      </c>
      <c r="I48" s="6">
        <v>20.25</v>
      </c>
      <c r="J48" s="6">
        <v>22.5</v>
      </c>
      <c r="K48" s="6">
        <v>0</v>
      </c>
      <c r="L48" s="6">
        <v>20.53</v>
      </c>
      <c r="M48" s="6" t="s">
        <v>2</v>
      </c>
      <c r="N48" s="6">
        <v>18.99</v>
      </c>
      <c r="O48" s="6">
        <v>17.43</v>
      </c>
      <c r="P48" s="6">
        <v>19.14</v>
      </c>
      <c r="Q48" s="6">
        <v>21.33</v>
      </c>
    </row>
    <row r="49" spans="1:17" ht="14.25" thickBot="1" thickTop="1">
      <c r="A49" s="26"/>
      <c r="B49" s="7" t="s">
        <v>63</v>
      </c>
      <c r="C49" s="5" t="s">
        <v>76</v>
      </c>
      <c r="D49" s="6">
        <v>15</v>
      </c>
      <c r="E49" s="6">
        <v>0</v>
      </c>
      <c r="F49" s="6">
        <v>0</v>
      </c>
      <c r="G49" s="6">
        <v>25</v>
      </c>
      <c r="H49" s="6">
        <v>15.09</v>
      </c>
      <c r="I49" s="6">
        <v>15.09</v>
      </c>
      <c r="J49" s="6">
        <v>0</v>
      </c>
      <c r="K49" s="6">
        <v>0</v>
      </c>
      <c r="L49" s="6">
        <v>0</v>
      </c>
      <c r="M49" s="6" t="s">
        <v>2</v>
      </c>
      <c r="N49" s="6">
        <v>0</v>
      </c>
      <c r="O49" s="6">
        <v>15</v>
      </c>
      <c r="P49" s="6">
        <v>0</v>
      </c>
      <c r="Q49" s="6">
        <v>25</v>
      </c>
    </row>
    <row r="50" spans="1:17" ht="14.25" thickBot="1" thickTop="1">
      <c r="A50" s="26"/>
      <c r="B50" s="7" t="s">
        <v>64</v>
      </c>
      <c r="C50" s="5" t="s">
        <v>76</v>
      </c>
      <c r="D50" s="6">
        <v>0</v>
      </c>
      <c r="E50" s="6">
        <v>19.09</v>
      </c>
      <c r="F50" s="6">
        <v>18.94</v>
      </c>
      <c r="G50" s="6">
        <v>20.22</v>
      </c>
      <c r="H50" s="6">
        <v>19.65</v>
      </c>
      <c r="I50" s="6">
        <v>20.09</v>
      </c>
      <c r="J50" s="6">
        <v>0</v>
      </c>
      <c r="K50" s="6">
        <v>0</v>
      </c>
      <c r="L50" s="6">
        <v>0</v>
      </c>
      <c r="M50" s="6" t="s">
        <v>2</v>
      </c>
      <c r="N50" s="6">
        <v>17.55</v>
      </c>
      <c r="O50" s="6">
        <v>18.85</v>
      </c>
      <c r="P50" s="6">
        <v>19.51</v>
      </c>
      <c r="Q50" s="6">
        <v>19.84</v>
      </c>
    </row>
    <row r="51" spans="1:17" ht="27" thickBot="1" thickTop="1">
      <c r="A51" s="26"/>
      <c r="B51" s="7" t="s">
        <v>65</v>
      </c>
      <c r="C51" s="5" t="s">
        <v>76</v>
      </c>
      <c r="D51" s="6">
        <v>19.3</v>
      </c>
      <c r="E51" s="6">
        <v>20.41</v>
      </c>
      <c r="F51" s="6">
        <v>19.68</v>
      </c>
      <c r="G51" s="6">
        <v>20.1</v>
      </c>
      <c r="H51" s="6">
        <v>19.94</v>
      </c>
      <c r="I51" s="6">
        <v>19.9</v>
      </c>
      <c r="J51" s="6">
        <v>20.5</v>
      </c>
      <c r="K51" s="6">
        <v>0</v>
      </c>
      <c r="L51" s="6">
        <v>19.58</v>
      </c>
      <c r="M51" s="6" t="s">
        <v>2</v>
      </c>
      <c r="N51" s="6">
        <v>20.43</v>
      </c>
      <c r="O51" s="6">
        <v>20.31</v>
      </c>
      <c r="P51" s="6">
        <v>20.93</v>
      </c>
      <c r="Q51" s="6">
        <v>19.33</v>
      </c>
    </row>
    <row r="52" spans="1:17" ht="27" thickBot="1" thickTop="1">
      <c r="A52" s="26"/>
      <c r="B52" s="7" t="s">
        <v>66</v>
      </c>
      <c r="C52" s="5" t="s">
        <v>76</v>
      </c>
      <c r="D52" s="6">
        <v>47.26</v>
      </c>
      <c r="E52" s="6">
        <v>48.15</v>
      </c>
      <c r="F52" s="6">
        <v>49.4</v>
      </c>
      <c r="G52" s="6">
        <v>49.5</v>
      </c>
      <c r="H52" s="6">
        <v>48.79</v>
      </c>
      <c r="I52" s="6">
        <v>48.81</v>
      </c>
      <c r="J52" s="6">
        <v>47.5</v>
      </c>
      <c r="K52" s="6">
        <v>0</v>
      </c>
      <c r="L52" s="6">
        <v>48.92</v>
      </c>
      <c r="M52" s="6" t="s">
        <v>2</v>
      </c>
      <c r="N52" s="6">
        <v>49.76</v>
      </c>
      <c r="O52" s="6">
        <v>47.48</v>
      </c>
      <c r="P52" s="6">
        <v>48.8</v>
      </c>
      <c r="Q52" s="6">
        <v>49.46</v>
      </c>
    </row>
    <row r="53" spans="1:17" ht="14.25" thickBot="1" thickTop="1">
      <c r="A53" s="26"/>
      <c r="B53" s="7" t="s">
        <v>67</v>
      </c>
      <c r="C53" s="5" t="s">
        <v>76</v>
      </c>
      <c r="D53" s="6">
        <v>22.71</v>
      </c>
      <c r="E53" s="6">
        <v>30</v>
      </c>
      <c r="F53" s="6">
        <v>40.56</v>
      </c>
      <c r="G53" s="6">
        <v>30</v>
      </c>
      <c r="H53" s="6">
        <v>24.7</v>
      </c>
      <c r="I53" s="6">
        <v>24.34</v>
      </c>
      <c r="J53" s="6">
        <v>0</v>
      </c>
      <c r="K53" s="6">
        <v>0</v>
      </c>
      <c r="L53" s="6">
        <v>0</v>
      </c>
      <c r="M53" s="6" t="s">
        <v>2</v>
      </c>
      <c r="N53" s="6">
        <v>0</v>
      </c>
      <c r="O53" s="6">
        <v>22.25</v>
      </c>
      <c r="P53" s="6">
        <v>40.77</v>
      </c>
      <c r="Q53" s="6">
        <v>30</v>
      </c>
    </row>
    <row r="54" spans="1:17" ht="27" thickBot="1" thickTop="1">
      <c r="A54" s="26"/>
      <c r="B54" s="7" t="s">
        <v>68</v>
      </c>
      <c r="C54" s="5" t="s">
        <v>76</v>
      </c>
      <c r="D54" s="6">
        <v>0</v>
      </c>
      <c r="E54" s="6">
        <v>0</v>
      </c>
      <c r="F54" s="6">
        <v>7.9</v>
      </c>
      <c r="G54" s="6">
        <v>6</v>
      </c>
      <c r="H54" s="6">
        <v>6.62</v>
      </c>
      <c r="I54" s="6">
        <v>6.62</v>
      </c>
      <c r="J54" s="6">
        <v>0</v>
      </c>
      <c r="K54" s="6">
        <v>0</v>
      </c>
      <c r="L54" s="6">
        <v>0</v>
      </c>
      <c r="M54" s="6" t="s">
        <v>2</v>
      </c>
      <c r="N54" s="6">
        <v>0</v>
      </c>
      <c r="O54" s="6">
        <v>0</v>
      </c>
      <c r="P54" s="6">
        <v>7.9</v>
      </c>
      <c r="Q54" s="6">
        <v>6</v>
      </c>
    </row>
    <row r="55" spans="1:17" ht="14.25" thickBot="1" thickTop="1">
      <c r="A55" s="26"/>
      <c r="B55" s="7" t="s">
        <v>77</v>
      </c>
      <c r="C55" s="5" t="s">
        <v>78</v>
      </c>
      <c r="D55" s="6">
        <v>100</v>
      </c>
      <c r="E55" s="6">
        <v>80</v>
      </c>
      <c r="F55" s="6">
        <v>64.73</v>
      </c>
      <c r="G55" s="6">
        <v>65.15</v>
      </c>
      <c r="H55" s="6">
        <v>66.09</v>
      </c>
      <c r="I55" s="6">
        <v>94.17</v>
      </c>
      <c r="J55" s="6">
        <v>64.64</v>
      </c>
      <c r="K55" s="6">
        <v>0</v>
      </c>
      <c r="L55" s="6">
        <v>0</v>
      </c>
      <c r="M55" s="6" t="s">
        <v>2</v>
      </c>
      <c r="N55" s="6">
        <v>89.3</v>
      </c>
      <c r="O55" s="6">
        <v>89.94</v>
      </c>
      <c r="P55" s="6">
        <v>64.73</v>
      </c>
      <c r="Q55" s="6">
        <v>65.15</v>
      </c>
    </row>
    <row r="56" spans="1:17" ht="27" thickBot="1" thickTop="1">
      <c r="A56" s="26"/>
      <c r="B56" s="7" t="s">
        <v>79</v>
      </c>
      <c r="C56" s="5" t="s">
        <v>76</v>
      </c>
      <c r="D56" s="6">
        <v>313.48</v>
      </c>
      <c r="E56" s="6">
        <v>285.24</v>
      </c>
      <c r="F56" s="6">
        <v>285.35</v>
      </c>
      <c r="G56" s="6">
        <v>275.72</v>
      </c>
      <c r="H56" s="6">
        <v>279.02</v>
      </c>
      <c r="I56" s="6">
        <v>286.72</v>
      </c>
      <c r="J56" s="6">
        <v>285</v>
      </c>
      <c r="K56" s="6">
        <v>273.91</v>
      </c>
      <c r="L56" s="6">
        <v>400</v>
      </c>
      <c r="M56" s="6" t="s">
        <v>2</v>
      </c>
      <c r="N56" s="6">
        <v>281.1</v>
      </c>
      <c r="O56" s="6">
        <v>293.29</v>
      </c>
      <c r="P56" s="6">
        <v>280.07</v>
      </c>
      <c r="Q56" s="6">
        <v>276.09</v>
      </c>
    </row>
    <row r="57" spans="1:17" ht="14.25" thickBot="1" thickTop="1">
      <c r="A57" s="27"/>
      <c r="B57" s="7" t="s">
        <v>73</v>
      </c>
      <c r="C57" s="5" t="s">
        <v>80</v>
      </c>
      <c r="D57" s="6">
        <v>15.55</v>
      </c>
      <c r="E57" s="6">
        <v>0</v>
      </c>
      <c r="F57" s="6">
        <v>0</v>
      </c>
      <c r="G57" s="6">
        <v>0</v>
      </c>
      <c r="H57" s="6">
        <v>15.55</v>
      </c>
      <c r="I57" s="6">
        <v>0</v>
      </c>
      <c r="J57" s="6">
        <v>0</v>
      </c>
      <c r="K57" s="6">
        <v>15.72</v>
      </c>
      <c r="L57" s="6">
        <v>15</v>
      </c>
      <c r="M57" s="6" t="s">
        <v>2</v>
      </c>
      <c r="N57" s="6">
        <v>0</v>
      </c>
      <c r="O57" s="6">
        <v>15</v>
      </c>
      <c r="P57" s="6">
        <v>15.72</v>
      </c>
      <c r="Q57" s="6">
        <v>0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7"/>
  <sheetViews>
    <sheetView workbookViewId="0" topLeftCell="J17">
      <selection activeCell="A1" sqref="A1:Q17"/>
    </sheetView>
  </sheetViews>
  <sheetFormatPr defaultColWidth="9.140625" defaultRowHeight="12.75"/>
  <sheetData>
    <row r="1" spans="1:17" ht="90.75" thickBot="1" thickTop="1">
      <c r="A1" s="8" t="s">
        <v>102</v>
      </c>
      <c r="B1" s="3"/>
      <c r="C1" s="4"/>
      <c r="D1" s="32" t="s">
        <v>1</v>
      </c>
      <c r="E1" s="32" t="s">
        <v>2</v>
      </c>
      <c r="F1" s="32" t="s">
        <v>3</v>
      </c>
      <c r="G1" s="32" t="s">
        <v>4</v>
      </c>
      <c r="H1" s="32"/>
      <c r="I1" s="32" t="s">
        <v>5</v>
      </c>
      <c r="J1" s="32" t="s">
        <v>6</v>
      </c>
      <c r="K1" s="32" t="s">
        <v>7</v>
      </c>
      <c r="L1" s="32" t="s">
        <v>8</v>
      </c>
      <c r="M1" s="32" t="s">
        <v>9</v>
      </c>
      <c r="N1" s="32" t="s">
        <v>10</v>
      </c>
      <c r="O1" s="32" t="s">
        <v>11</v>
      </c>
      <c r="P1" s="32" t="s">
        <v>12</v>
      </c>
      <c r="Q1" s="32" t="s">
        <v>13</v>
      </c>
    </row>
    <row r="2" spans="1:17" ht="27" thickBot="1" thickTop="1">
      <c r="A2" s="37" t="s">
        <v>14</v>
      </c>
      <c r="B2" s="38"/>
      <c r="C2" s="9" t="s">
        <v>15</v>
      </c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</row>
    <row r="3" spans="1:17" ht="25.5" customHeight="1" thickBot="1" thickTop="1">
      <c r="A3" s="37" t="s">
        <v>16</v>
      </c>
      <c r="B3" s="38"/>
      <c r="C3" s="9" t="s">
        <v>2</v>
      </c>
      <c r="D3" s="10">
        <v>47</v>
      </c>
      <c r="E3" s="10">
        <v>47</v>
      </c>
      <c r="F3" s="10">
        <v>47</v>
      </c>
      <c r="G3" s="10">
        <v>46</v>
      </c>
      <c r="H3" s="10">
        <v>187</v>
      </c>
      <c r="I3" s="10">
        <v>106</v>
      </c>
      <c r="J3" s="10">
        <v>16</v>
      </c>
      <c r="K3" s="10">
        <v>20</v>
      </c>
      <c r="L3" s="10">
        <v>11</v>
      </c>
      <c r="M3" s="10">
        <v>2</v>
      </c>
      <c r="N3" s="10">
        <v>32</v>
      </c>
      <c r="O3" s="10">
        <v>30</v>
      </c>
      <c r="P3" s="10">
        <v>70</v>
      </c>
      <c r="Q3" s="10">
        <v>87</v>
      </c>
    </row>
    <row r="4" spans="1:17" ht="38.25" customHeight="1" thickBot="1" thickTop="1">
      <c r="A4" s="37" t="s">
        <v>17</v>
      </c>
      <c r="B4" s="38"/>
      <c r="C4" s="9" t="s">
        <v>2</v>
      </c>
      <c r="D4" s="10">
        <v>3925</v>
      </c>
      <c r="E4" s="10">
        <v>2018</v>
      </c>
      <c r="F4" s="10">
        <v>554</v>
      </c>
      <c r="G4" s="10">
        <v>303</v>
      </c>
      <c r="H4" s="10">
        <v>6801</v>
      </c>
      <c r="I4" s="10">
        <v>3291</v>
      </c>
      <c r="J4" s="10">
        <v>191</v>
      </c>
      <c r="K4" s="10">
        <v>417</v>
      </c>
      <c r="L4" s="10">
        <v>655</v>
      </c>
      <c r="M4" s="10" t="s">
        <v>2</v>
      </c>
      <c r="N4" s="10">
        <v>1959</v>
      </c>
      <c r="O4" s="10">
        <v>4816</v>
      </c>
      <c r="P4" s="10">
        <v>1362</v>
      </c>
      <c r="Q4" s="10">
        <v>624</v>
      </c>
    </row>
    <row r="5" spans="1:17" ht="27" thickBot="1" thickTop="1">
      <c r="A5" s="37" t="s">
        <v>18</v>
      </c>
      <c r="B5" s="38"/>
      <c r="C5" s="9" t="s">
        <v>19</v>
      </c>
      <c r="D5" s="10">
        <v>1632.96</v>
      </c>
      <c r="E5" s="10">
        <v>2918.71</v>
      </c>
      <c r="F5" s="10">
        <v>6872.71</v>
      </c>
      <c r="G5" s="10">
        <v>15199.97</v>
      </c>
      <c r="H5" s="10">
        <v>3046.83</v>
      </c>
      <c r="I5" s="10">
        <v>3456.04</v>
      </c>
      <c r="J5" s="10">
        <v>3793.48</v>
      </c>
      <c r="K5" s="10">
        <v>4633.06</v>
      </c>
      <c r="L5" s="10">
        <v>2308.66</v>
      </c>
      <c r="M5" s="10" t="s">
        <v>2</v>
      </c>
      <c r="N5" s="10">
        <v>2490.83</v>
      </c>
      <c r="O5" s="10">
        <v>1375.61</v>
      </c>
      <c r="P5" s="10">
        <v>3937.53</v>
      </c>
      <c r="Q5" s="10">
        <v>14009.68</v>
      </c>
    </row>
    <row r="6" spans="1:17" ht="27" thickBot="1" thickTop="1">
      <c r="A6" s="34" t="s">
        <v>20</v>
      </c>
      <c r="B6" s="11" t="s">
        <v>21</v>
      </c>
      <c r="C6" s="9" t="s">
        <v>22</v>
      </c>
      <c r="D6" s="10">
        <v>18.22</v>
      </c>
      <c r="E6" s="10">
        <v>34.81</v>
      </c>
      <c r="F6" s="10">
        <v>91.23</v>
      </c>
      <c r="G6" s="10">
        <v>189.1</v>
      </c>
      <c r="H6" s="10">
        <v>36.72</v>
      </c>
      <c r="I6" s="10">
        <v>50.11</v>
      </c>
      <c r="J6" s="10">
        <v>52.27</v>
      </c>
      <c r="K6" s="10">
        <v>4.61</v>
      </c>
      <c r="L6" s="10">
        <v>7.95</v>
      </c>
      <c r="M6" s="10" t="s">
        <v>2</v>
      </c>
      <c r="N6" s="10">
        <v>34.54</v>
      </c>
      <c r="O6" s="10">
        <v>17.46</v>
      </c>
      <c r="P6" s="10">
        <v>48.54</v>
      </c>
      <c r="Q6" s="10">
        <v>159.64</v>
      </c>
    </row>
    <row r="7" spans="1:17" ht="39.75" thickBot="1" thickTop="1">
      <c r="A7" s="35"/>
      <c r="B7" s="11" t="s">
        <v>23</v>
      </c>
      <c r="C7" s="9" t="s">
        <v>22</v>
      </c>
      <c r="D7" s="10">
        <v>6.94</v>
      </c>
      <c r="E7" s="10">
        <v>15.86</v>
      </c>
      <c r="F7" s="10">
        <v>52.8</v>
      </c>
      <c r="G7" s="10">
        <v>101.16</v>
      </c>
      <c r="H7" s="10">
        <v>17.53</v>
      </c>
      <c r="I7" s="10">
        <v>29.24</v>
      </c>
      <c r="J7" s="10">
        <v>23.69</v>
      </c>
      <c r="K7" s="10">
        <v>0.79</v>
      </c>
      <c r="L7" s="10">
        <v>1.28</v>
      </c>
      <c r="M7" s="10" t="s">
        <v>2</v>
      </c>
      <c r="N7" s="10">
        <v>8.83</v>
      </c>
      <c r="O7" s="10">
        <v>5.5</v>
      </c>
      <c r="P7" s="10">
        <v>26.66</v>
      </c>
      <c r="Q7" s="10">
        <v>90.47</v>
      </c>
    </row>
    <row r="8" spans="1:17" ht="52.5" thickBot="1" thickTop="1">
      <c r="A8" s="35"/>
      <c r="B8" s="11" t="s">
        <v>24</v>
      </c>
      <c r="C8" s="9" t="s">
        <v>22</v>
      </c>
      <c r="D8" s="10">
        <v>16.69</v>
      </c>
      <c r="E8" s="10">
        <v>33.94</v>
      </c>
      <c r="F8" s="10">
        <v>87.81</v>
      </c>
      <c r="G8" s="10">
        <v>187.1</v>
      </c>
      <c r="H8" s="10">
        <v>35.21</v>
      </c>
      <c r="I8" s="10">
        <v>48.69</v>
      </c>
      <c r="J8" s="10">
        <v>48.53</v>
      </c>
      <c r="K8" s="10">
        <v>4.55</v>
      </c>
      <c r="L8" s="10">
        <v>7.95</v>
      </c>
      <c r="M8" s="10" t="s">
        <v>2</v>
      </c>
      <c r="N8" s="10">
        <v>32.06</v>
      </c>
      <c r="O8" s="10">
        <v>16.38</v>
      </c>
      <c r="P8" s="10">
        <v>46.51</v>
      </c>
      <c r="Q8" s="10">
        <v>155.95</v>
      </c>
    </row>
    <row r="9" spans="1:17" ht="27" thickBot="1" thickTop="1">
      <c r="A9" s="35"/>
      <c r="B9" s="11" t="s">
        <v>25</v>
      </c>
      <c r="C9" s="9" t="s">
        <v>22</v>
      </c>
      <c r="D9" s="10">
        <v>12.45</v>
      </c>
      <c r="E9" s="10">
        <v>28.27</v>
      </c>
      <c r="F9" s="10">
        <v>84.68</v>
      </c>
      <c r="G9" s="10">
        <v>162.42</v>
      </c>
      <c r="H9" s="10">
        <v>29.72</v>
      </c>
      <c r="I9" s="10">
        <v>46.56</v>
      </c>
      <c r="J9" s="10">
        <v>18.51</v>
      </c>
      <c r="K9" s="10">
        <v>4.11</v>
      </c>
      <c r="L9" s="10">
        <v>2.63</v>
      </c>
      <c r="M9" s="10" t="s">
        <v>2</v>
      </c>
      <c r="N9" s="10">
        <v>21.39</v>
      </c>
      <c r="O9" s="10">
        <v>12.77</v>
      </c>
      <c r="P9" s="10">
        <v>39.1</v>
      </c>
      <c r="Q9" s="10">
        <v>140.2</v>
      </c>
    </row>
    <row r="10" spans="1:17" ht="27" thickBot="1" thickTop="1">
      <c r="A10" s="35"/>
      <c r="B10" s="11" t="s">
        <v>26</v>
      </c>
      <c r="C10" s="9" t="s">
        <v>22</v>
      </c>
      <c r="D10" s="10">
        <v>3.25</v>
      </c>
      <c r="E10" s="10">
        <v>5.59</v>
      </c>
      <c r="F10" s="10">
        <v>2.83</v>
      </c>
      <c r="G10" s="10">
        <v>24.02</v>
      </c>
      <c r="H10" s="10">
        <v>4.84</v>
      </c>
      <c r="I10" s="10">
        <v>2.01</v>
      </c>
      <c r="J10" s="10">
        <v>30.03</v>
      </c>
      <c r="K10" s="10">
        <v>0.44</v>
      </c>
      <c r="L10" s="10">
        <v>0</v>
      </c>
      <c r="M10" s="10" t="s">
        <v>2</v>
      </c>
      <c r="N10" s="10">
        <v>10.4</v>
      </c>
      <c r="O10" s="10">
        <v>3.17</v>
      </c>
      <c r="P10" s="10">
        <v>6.9</v>
      </c>
      <c r="Q10" s="10">
        <v>13.21</v>
      </c>
    </row>
    <row r="11" spans="1:17" ht="52.5" thickBot="1" thickTop="1">
      <c r="A11" s="35"/>
      <c r="B11" s="11" t="s">
        <v>27</v>
      </c>
      <c r="C11" s="9" t="s">
        <v>22</v>
      </c>
      <c r="D11" s="10">
        <v>0.99</v>
      </c>
      <c r="E11" s="10">
        <v>0.07</v>
      </c>
      <c r="F11" s="10">
        <v>0.29</v>
      </c>
      <c r="G11" s="10">
        <v>0.66</v>
      </c>
      <c r="H11" s="10">
        <v>0.65</v>
      </c>
      <c r="I11" s="10">
        <v>0.11</v>
      </c>
      <c r="J11" s="10">
        <v>0</v>
      </c>
      <c r="K11" s="10">
        <v>0</v>
      </c>
      <c r="L11" s="10">
        <v>5.32</v>
      </c>
      <c r="M11" s="10" t="s">
        <v>2</v>
      </c>
      <c r="N11" s="10">
        <v>0.27</v>
      </c>
      <c r="O11" s="10">
        <v>0.44</v>
      </c>
      <c r="P11" s="10">
        <v>0.51</v>
      </c>
      <c r="Q11" s="10">
        <v>2.54</v>
      </c>
    </row>
    <row r="12" spans="1:17" ht="52.5" thickBot="1" thickTop="1">
      <c r="A12" s="35"/>
      <c r="B12" s="11" t="s">
        <v>28</v>
      </c>
      <c r="C12" s="9" t="s">
        <v>29</v>
      </c>
      <c r="D12" s="10">
        <v>19.33</v>
      </c>
      <c r="E12" s="10">
        <v>19</v>
      </c>
      <c r="F12" s="10">
        <v>20.83</v>
      </c>
      <c r="G12" s="10">
        <v>19.17</v>
      </c>
      <c r="H12" s="10">
        <v>19.5</v>
      </c>
      <c r="I12" s="10">
        <v>20.67</v>
      </c>
      <c r="J12" s="10">
        <v>16.64</v>
      </c>
      <c r="K12" s="10">
        <v>22.15</v>
      </c>
      <c r="L12" s="10">
        <v>31.57</v>
      </c>
      <c r="M12" s="10" t="s">
        <v>2</v>
      </c>
      <c r="N12" s="10">
        <v>15.87</v>
      </c>
      <c r="O12" s="10">
        <v>19.65</v>
      </c>
      <c r="P12" s="10">
        <v>19.49</v>
      </c>
      <c r="Q12" s="10">
        <v>19.39</v>
      </c>
    </row>
    <row r="13" spans="1:17" ht="27" thickBot="1" thickTop="1">
      <c r="A13" s="35"/>
      <c r="B13" s="11" t="s">
        <v>30</v>
      </c>
      <c r="C13" s="9" t="s">
        <v>31</v>
      </c>
      <c r="D13" s="10">
        <v>1.27</v>
      </c>
      <c r="E13" s="10">
        <v>1.08</v>
      </c>
      <c r="F13" s="10">
        <v>1.53</v>
      </c>
      <c r="G13" s="10">
        <v>2.56</v>
      </c>
      <c r="H13" s="10">
        <v>1.29</v>
      </c>
      <c r="I13" s="10">
        <v>0.91</v>
      </c>
      <c r="J13" s="10">
        <v>1.87</v>
      </c>
      <c r="K13" s="10">
        <v>1.67</v>
      </c>
      <c r="L13" s="10">
        <v>1.82</v>
      </c>
      <c r="M13" s="10" t="s">
        <v>2</v>
      </c>
      <c r="N13" s="10">
        <v>1.3</v>
      </c>
      <c r="O13" s="10">
        <v>1.11</v>
      </c>
      <c r="P13" s="10">
        <v>1.45</v>
      </c>
      <c r="Q13" s="10">
        <v>2.38</v>
      </c>
    </row>
    <row r="14" spans="1:17" ht="39.75" thickBot="1" thickTop="1">
      <c r="A14" s="35"/>
      <c r="B14" s="11" t="s">
        <v>32</v>
      </c>
      <c r="C14" s="9" t="s">
        <v>33</v>
      </c>
      <c r="D14" s="10">
        <v>0.88</v>
      </c>
      <c r="E14" s="10">
        <v>0.98</v>
      </c>
      <c r="F14" s="10">
        <v>1.22</v>
      </c>
      <c r="G14" s="10">
        <v>1.48</v>
      </c>
      <c r="H14" s="10">
        <v>0.96</v>
      </c>
      <c r="I14" s="10">
        <v>0.69</v>
      </c>
      <c r="J14" s="10">
        <v>1.45</v>
      </c>
      <c r="K14" s="10">
        <v>1.58</v>
      </c>
      <c r="L14" s="10">
        <v>0.88</v>
      </c>
      <c r="M14" s="10" t="s">
        <v>2</v>
      </c>
      <c r="N14" s="10">
        <v>1.22</v>
      </c>
      <c r="O14" s="10">
        <v>0.85</v>
      </c>
      <c r="P14" s="10">
        <v>1.12</v>
      </c>
      <c r="Q14" s="10">
        <v>1.48</v>
      </c>
    </row>
    <row r="15" spans="1:17" ht="27" thickBot="1" thickTop="1">
      <c r="A15" s="35"/>
      <c r="B15" s="11" t="s">
        <v>30</v>
      </c>
      <c r="C15" s="9" t="s">
        <v>34</v>
      </c>
      <c r="D15" s="10">
        <v>7.6</v>
      </c>
      <c r="E15" s="10">
        <v>3.18</v>
      </c>
      <c r="F15" s="10">
        <v>1.74</v>
      </c>
      <c r="G15" s="10">
        <v>1.37</v>
      </c>
      <c r="H15" s="10">
        <v>3.67</v>
      </c>
      <c r="I15" s="10">
        <v>1.87</v>
      </c>
      <c r="J15" s="10">
        <v>3.86</v>
      </c>
      <c r="K15" s="10">
        <v>36.76</v>
      </c>
      <c r="L15" s="10">
        <v>22.96</v>
      </c>
      <c r="M15" s="10" t="s">
        <v>2</v>
      </c>
      <c r="N15" s="10">
        <v>4.06</v>
      </c>
      <c r="O15" s="10">
        <v>6.76</v>
      </c>
      <c r="P15" s="10">
        <v>3.11</v>
      </c>
      <c r="Q15" s="10">
        <v>1.52</v>
      </c>
    </row>
    <row r="16" spans="1:17" ht="39.75" thickBot="1" thickTop="1">
      <c r="A16" s="35"/>
      <c r="B16" s="11" t="s">
        <v>35</v>
      </c>
      <c r="C16" s="9" t="s">
        <v>36</v>
      </c>
      <c r="D16" s="10">
        <v>109137.73</v>
      </c>
      <c r="E16" s="10">
        <v>57738.19</v>
      </c>
      <c r="F16" s="10">
        <v>53321.88</v>
      </c>
      <c r="G16" s="10">
        <v>47989.74</v>
      </c>
      <c r="H16" s="10">
        <v>68591.09</v>
      </c>
      <c r="I16" s="10">
        <v>46677.5</v>
      </c>
      <c r="J16" s="10">
        <v>52372.64</v>
      </c>
      <c r="K16" s="10">
        <v>422475.75</v>
      </c>
      <c r="L16" s="10">
        <v>339807.04</v>
      </c>
      <c r="M16" s="10" t="s">
        <v>2</v>
      </c>
      <c r="N16" s="10">
        <v>63768.82</v>
      </c>
      <c r="O16" s="10">
        <v>92364.83</v>
      </c>
      <c r="P16" s="10">
        <v>64464.37</v>
      </c>
      <c r="Q16" s="10">
        <v>51993.95</v>
      </c>
    </row>
    <row r="17" spans="1:17" ht="52.5" thickBot="1" thickTop="1">
      <c r="A17" s="36"/>
      <c r="B17" s="11" t="s">
        <v>37</v>
      </c>
      <c r="C17" s="9" t="s">
        <v>36</v>
      </c>
      <c r="D17" s="10">
        <v>91539.87</v>
      </c>
      <c r="E17" s="10">
        <v>42656.03</v>
      </c>
      <c r="F17" s="10">
        <v>42055.8</v>
      </c>
      <c r="G17" s="10">
        <v>35385.71</v>
      </c>
      <c r="H17" s="10">
        <v>54184.04</v>
      </c>
      <c r="I17" s="10">
        <v>35947.66</v>
      </c>
      <c r="J17" s="10">
        <v>37322.29</v>
      </c>
      <c r="K17" s="10">
        <v>293880.27</v>
      </c>
      <c r="L17" s="10">
        <v>294907.6</v>
      </c>
      <c r="M17" s="10" t="s">
        <v>2</v>
      </c>
      <c r="N17" s="10">
        <v>46664.86</v>
      </c>
      <c r="O17" s="10">
        <v>76060.66</v>
      </c>
      <c r="P17" s="10">
        <v>47940.96</v>
      </c>
      <c r="Q17" s="10">
        <v>40504.29</v>
      </c>
    </row>
    <row r="18" spans="1:17" ht="39.75" thickBot="1" thickTop="1">
      <c r="A18" s="34" t="s">
        <v>38</v>
      </c>
      <c r="B18" s="11" t="s">
        <v>39</v>
      </c>
      <c r="C18" s="9" t="s">
        <v>22</v>
      </c>
      <c r="D18" s="10">
        <v>12.36</v>
      </c>
      <c r="E18" s="10">
        <v>28.06</v>
      </c>
      <c r="F18" s="10">
        <v>82.37</v>
      </c>
      <c r="G18" s="10">
        <v>161.16</v>
      </c>
      <c r="H18" s="10">
        <v>29.36</v>
      </c>
      <c r="I18" s="10">
        <v>46.06</v>
      </c>
      <c r="J18" s="10">
        <v>18.51</v>
      </c>
      <c r="K18" s="10">
        <v>4.11</v>
      </c>
      <c r="L18" s="10">
        <v>2.15</v>
      </c>
      <c r="M18" s="10" t="s">
        <v>2</v>
      </c>
      <c r="N18" s="10">
        <v>21.14</v>
      </c>
      <c r="O18" s="10">
        <v>12.74</v>
      </c>
      <c r="P18" s="10">
        <v>38.5</v>
      </c>
      <c r="Q18" s="10">
        <v>137.86</v>
      </c>
    </row>
    <row r="19" spans="1:17" ht="52.5" thickBot="1" thickTop="1">
      <c r="A19" s="35"/>
      <c r="B19" s="11" t="s">
        <v>40</v>
      </c>
      <c r="C19" s="9" t="s">
        <v>22</v>
      </c>
      <c r="D19" s="10">
        <v>6.04</v>
      </c>
      <c r="E19" s="10">
        <v>17.02</v>
      </c>
      <c r="F19" s="10">
        <v>40.12</v>
      </c>
      <c r="G19" s="10">
        <v>81.26</v>
      </c>
      <c r="H19" s="10">
        <v>15.43</v>
      </c>
      <c r="I19" s="10">
        <v>23.82</v>
      </c>
      <c r="J19" s="10">
        <v>6.15</v>
      </c>
      <c r="K19" s="10">
        <v>1.56</v>
      </c>
      <c r="L19" s="10">
        <v>0.31</v>
      </c>
      <c r="M19" s="10" t="s">
        <v>2</v>
      </c>
      <c r="N19" s="10">
        <v>12.53</v>
      </c>
      <c r="O19" s="10">
        <v>7.56</v>
      </c>
      <c r="P19" s="10">
        <v>19.59</v>
      </c>
      <c r="Q19" s="10">
        <v>67.22</v>
      </c>
    </row>
    <row r="20" spans="1:17" ht="39.75" thickBot="1" thickTop="1">
      <c r="A20" s="35"/>
      <c r="B20" s="11" t="s">
        <v>82</v>
      </c>
      <c r="C20" s="9" t="s">
        <v>22</v>
      </c>
      <c r="D20" s="10">
        <v>4.18</v>
      </c>
      <c r="E20" s="10">
        <v>6.2</v>
      </c>
      <c r="F20" s="10">
        <v>23.35</v>
      </c>
      <c r="G20" s="10">
        <v>40.5</v>
      </c>
      <c r="H20" s="10">
        <v>7.96</v>
      </c>
      <c r="I20" s="10">
        <v>12.77</v>
      </c>
      <c r="J20" s="10">
        <v>3.51</v>
      </c>
      <c r="K20" s="10">
        <v>1.8</v>
      </c>
      <c r="L20" s="10">
        <v>1.3</v>
      </c>
      <c r="M20" s="10" t="s">
        <v>2</v>
      </c>
      <c r="N20" s="10">
        <v>5.04</v>
      </c>
      <c r="O20" s="10">
        <v>3.52</v>
      </c>
      <c r="P20" s="10">
        <v>9.45</v>
      </c>
      <c r="Q20" s="10">
        <v>39.05</v>
      </c>
    </row>
    <row r="21" spans="1:17" ht="78" thickBot="1" thickTop="1">
      <c r="A21" s="35"/>
      <c r="B21" s="11" t="s">
        <v>83</v>
      </c>
      <c r="C21" s="9" t="s">
        <v>22</v>
      </c>
      <c r="D21" s="10">
        <v>0.99</v>
      </c>
      <c r="E21" s="10">
        <v>2.02</v>
      </c>
      <c r="F21" s="10">
        <v>12.94</v>
      </c>
      <c r="G21" s="10">
        <v>24.1</v>
      </c>
      <c r="H21" s="10">
        <v>3.3</v>
      </c>
      <c r="I21" s="10">
        <v>6.38</v>
      </c>
      <c r="J21" s="10">
        <v>0</v>
      </c>
      <c r="K21" s="10">
        <v>0.05</v>
      </c>
      <c r="L21" s="10">
        <v>0.54</v>
      </c>
      <c r="M21" s="10" t="s">
        <v>2</v>
      </c>
      <c r="N21" s="10">
        <v>0.55</v>
      </c>
      <c r="O21" s="10">
        <v>0.31</v>
      </c>
      <c r="P21" s="10">
        <v>5.49</v>
      </c>
      <c r="Q21" s="10">
        <v>21.63</v>
      </c>
    </row>
    <row r="22" spans="1:17" ht="52.5" thickBot="1" thickTop="1">
      <c r="A22" s="35"/>
      <c r="B22" s="11" t="s">
        <v>84</v>
      </c>
      <c r="C22" s="9" t="s">
        <v>22</v>
      </c>
      <c r="D22" s="10">
        <v>0.33</v>
      </c>
      <c r="E22" s="10">
        <v>1.42</v>
      </c>
      <c r="F22" s="10">
        <v>8.29</v>
      </c>
      <c r="G22" s="10">
        <v>12.31</v>
      </c>
      <c r="H22" s="10">
        <v>1.84</v>
      </c>
      <c r="I22" s="10">
        <v>3.69</v>
      </c>
      <c r="J22" s="10">
        <v>0</v>
      </c>
      <c r="K22" s="10">
        <v>0.05</v>
      </c>
      <c r="L22" s="10">
        <v>0</v>
      </c>
      <c r="M22" s="10" t="s">
        <v>2</v>
      </c>
      <c r="N22" s="10">
        <v>0.16</v>
      </c>
      <c r="O22" s="10">
        <v>0.17</v>
      </c>
      <c r="P22" s="10">
        <v>3.7</v>
      </c>
      <c r="Q22" s="10">
        <v>10.64</v>
      </c>
    </row>
    <row r="23" spans="1:17" ht="27" thickBot="1" thickTop="1">
      <c r="A23" s="35"/>
      <c r="B23" s="11" t="s">
        <v>85</v>
      </c>
      <c r="C23" s="9" t="s">
        <v>22</v>
      </c>
      <c r="D23" s="10">
        <v>0.03</v>
      </c>
      <c r="E23" s="10">
        <v>0.11</v>
      </c>
      <c r="F23" s="10">
        <v>0</v>
      </c>
      <c r="G23" s="10">
        <v>0.22</v>
      </c>
      <c r="H23" s="10">
        <v>0.06</v>
      </c>
      <c r="I23" s="10">
        <v>0.12</v>
      </c>
      <c r="J23" s="10">
        <v>0</v>
      </c>
      <c r="K23" s="10">
        <v>0</v>
      </c>
      <c r="L23" s="10">
        <v>0</v>
      </c>
      <c r="M23" s="10" t="s">
        <v>2</v>
      </c>
      <c r="N23" s="10">
        <v>0</v>
      </c>
      <c r="O23" s="10">
        <v>0</v>
      </c>
      <c r="P23" s="10">
        <v>0.19</v>
      </c>
      <c r="Q23" s="10">
        <v>0.24</v>
      </c>
    </row>
    <row r="24" spans="1:17" ht="27" thickBot="1" thickTop="1">
      <c r="A24" s="35"/>
      <c r="B24" s="11" t="s">
        <v>86</v>
      </c>
      <c r="C24" s="9" t="s">
        <v>22</v>
      </c>
      <c r="D24" s="10">
        <v>0</v>
      </c>
      <c r="E24" s="10">
        <v>0.09</v>
      </c>
      <c r="F24" s="10">
        <v>2.88</v>
      </c>
      <c r="G24" s="10">
        <v>6.45</v>
      </c>
      <c r="H24" s="10">
        <v>0.55</v>
      </c>
      <c r="I24" s="10">
        <v>1.13</v>
      </c>
      <c r="J24" s="10">
        <v>0</v>
      </c>
      <c r="K24" s="10">
        <v>0</v>
      </c>
      <c r="L24" s="10">
        <v>0</v>
      </c>
      <c r="M24" s="10" t="s">
        <v>2</v>
      </c>
      <c r="N24" s="10">
        <v>0.02</v>
      </c>
      <c r="O24" s="10">
        <v>0</v>
      </c>
      <c r="P24" s="10">
        <v>0.74</v>
      </c>
      <c r="Q24" s="10">
        <v>4.39</v>
      </c>
    </row>
    <row r="25" spans="1:17" ht="39.75" thickBot="1" thickTop="1">
      <c r="A25" s="35"/>
      <c r="B25" s="11" t="s">
        <v>87</v>
      </c>
      <c r="C25" s="9" t="s">
        <v>22</v>
      </c>
      <c r="D25" s="10">
        <v>0.17</v>
      </c>
      <c r="E25" s="10">
        <v>0.45</v>
      </c>
      <c r="F25" s="10">
        <v>0.8</v>
      </c>
      <c r="G25" s="10">
        <v>1.91</v>
      </c>
      <c r="H25" s="10">
        <v>0.38</v>
      </c>
      <c r="I25" s="10">
        <v>0.01</v>
      </c>
      <c r="J25" s="10">
        <v>5.14</v>
      </c>
      <c r="K25" s="10">
        <v>0</v>
      </c>
      <c r="L25" s="10">
        <v>0</v>
      </c>
      <c r="M25" s="10" t="s">
        <v>2</v>
      </c>
      <c r="N25" s="10">
        <v>0.81</v>
      </c>
      <c r="O25" s="10">
        <v>0.1</v>
      </c>
      <c r="P25" s="10">
        <v>1.08</v>
      </c>
      <c r="Q25" s="10">
        <v>1</v>
      </c>
    </row>
    <row r="26" spans="1:17" ht="27" thickBot="1" thickTop="1">
      <c r="A26" s="35"/>
      <c r="B26" s="11" t="s">
        <v>88</v>
      </c>
      <c r="C26" s="9" t="s">
        <v>22</v>
      </c>
      <c r="D26" s="10">
        <v>0.39</v>
      </c>
      <c r="E26" s="10">
        <v>1.66</v>
      </c>
      <c r="F26" s="10">
        <v>0.34</v>
      </c>
      <c r="G26" s="10">
        <v>1.25</v>
      </c>
      <c r="H26" s="10">
        <v>0.8</v>
      </c>
      <c r="I26" s="10">
        <v>0.54</v>
      </c>
      <c r="J26" s="10">
        <v>2.54</v>
      </c>
      <c r="K26" s="10">
        <v>0.42</v>
      </c>
      <c r="L26" s="10">
        <v>0</v>
      </c>
      <c r="M26" s="10" t="s">
        <v>2</v>
      </c>
      <c r="N26" s="10">
        <v>1.54</v>
      </c>
      <c r="O26" s="10">
        <v>0.82</v>
      </c>
      <c r="P26" s="10">
        <v>0.73</v>
      </c>
      <c r="Q26" s="10">
        <v>0.84</v>
      </c>
    </row>
    <row r="27" spans="1:17" ht="78" thickBot="1" thickTop="1">
      <c r="A27" s="35"/>
      <c r="B27" s="11" t="s">
        <v>89</v>
      </c>
      <c r="C27" s="9" t="s">
        <v>22</v>
      </c>
      <c r="D27" s="10">
        <v>0.15</v>
      </c>
      <c r="E27" s="10">
        <v>0</v>
      </c>
      <c r="F27" s="10">
        <v>0.32</v>
      </c>
      <c r="G27" s="10">
        <v>3.16</v>
      </c>
      <c r="H27" s="10">
        <v>0.25</v>
      </c>
      <c r="I27" s="10">
        <v>0.31</v>
      </c>
      <c r="J27" s="10">
        <v>1.21</v>
      </c>
      <c r="K27" s="10">
        <v>0.25</v>
      </c>
      <c r="L27" s="10">
        <v>0</v>
      </c>
      <c r="M27" s="10" t="s">
        <v>2</v>
      </c>
      <c r="N27" s="10">
        <v>0.18</v>
      </c>
      <c r="O27" s="10">
        <v>0.04</v>
      </c>
      <c r="P27" s="10">
        <v>0.37</v>
      </c>
      <c r="Q27" s="10">
        <v>1.61</v>
      </c>
    </row>
    <row r="28" spans="1:17" ht="27" thickBot="1" thickTop="1">
      <c r="A28" s="35"/>
      <c r="B28" s="11" t="s">
        <v>49</v>
      </c>
      <c r="C28" s="9" t="s">
        <v>22</v>
      </c>
      <c r="D28" s="10">
        <v>0.09</v>
      </c>
      <c r="E28" s="10">
        <v>0.09</v>
      </c>
      <c r="F28" s="10">
        <v>2.32</v>
      </c>
      <c r="G28" s="10">
        <v>1.26</v>
      </c>
      <c r="H28" s="10">
        <v>0.32</v>
      </c>
      <c r="I28" s="10">
        <v>0.5</v>
      </c>
      <c r="J28" s="10">
        <v>0</v>
      </c>
      <c r="K28" s="10">
        <v>0</v>
      </c>
      <c r="L28" s="10">
        <v>0.09</v>
      </c>
      <c r="M28" s="10" t="s">
        <v>2</v>
      </c>
      <c r="N28" s="10">
        <v>0.25</v>
      </c>
      <c r="O28" s="10">
        <v>0.03</v>
      </c>
      <c r="P28" s="10">
        <v>0.42</v>
      </c>
      <c r="Q28" s="10">
        <v>2.34</v>
      </c>
    </row>
    <row r="29" spans="1:17" ht="27" thickBot="1" thickTop="1">
      <c r="A29" s="35"/>
      <c r="B29" s="11" t="s">
        <v>50</v>
      </c>
      <c r="C29" s="9" t="s">
        <v>51</v>
      </c>
      <c r="D29" s="10">
        <v>35.45</v>
      </c>
      <c r="E29" s="10">
        <v>27.15</v>
      </c>
      <c r="F29" s="10">
        <v>10.95</v>
      </c>
      <c r="G29" s="10">
        <v>17.84</v>
      </c>
      <c r="H29" s="10">
        <v>23.92</v>
      </c>
      <c r="I29" s="10">
        <v>7.56</v>
      </c>
      <c r="J29" s="10">
        <v>71.9</v>
      </c>
      <c r="K29" s="10">
        <v>560.04</v>
      </c>
      <c r="L29" s="10">
        <v>0</v>
      </c>
      <c r="M29" s="10" t="s">
        <v>2</v>
      </c>
      <c r="N29" s="10">
        <v>44.37</v>
      </c>
      <c r="O29" s="10">
        <v>28.19</v>
      </c>
      <c r="P29" s="10">
        <v>30.37</v>
      </c>
      <c r="Q29" s="10">
        <v>16.26</v>
      </c>
    </row>
    <row r="30" spans="1:17" ht="39.75" thickBot="1" thickTop="1">
      <c r="A30" s="35"/>
      <c r="B30" s="11" t="s">
        <v>52</v>
      </c>
      <c r="C30" s="9" t="s">
        <v>51</v>
      </c>
      <c r="D30" s="10">
        <v>22.42</v>
      </c>
      <c r="E30" s="10">
        <v>19.11</v>
      </c>
      <c r="F30" s="10">
        <v>5.22</v>
      </c>
      <c r="G30" s="10">
        <v>13.21</v>
      </c>
      <c r="H30" s="10">
        <v>15.79</v>
      </c>
      <c r="I30" s="10">
        <v>4.62</v>
      </c>
      <c r="J30" s="10">
        <v>61.57</v>
      </c>
      <c r="K30" s="10">
        <v>0</v>
      </c>
      <c r="L30" s="10">
        <v>0</v>
      </c>
      <c r="M30" s="10" t="s">
        <v>2</v>
      </c>
      <c r="N30" s="10">
        <v>39.33</v>
      </c>
      <c r="O30" s="10">
        <v>19.16</v>
      </c>
      <c r="P30" s="10">
        <v>23.26</v>
      </c>
      <c r="Q30" s="10">
        <v>8.18</v>
      </c>
    </row>
    <row r="31" spans="1:17" ht="52.5" thickBot="1" thickTop="1">
      <c r="A31" s="35"/>
      <c r="B31" s="11" t="s">
        <v>90</v>
      </c>
      <c r="C31" s="9" t="s">
        <v>51</v>
      </c>
      <c r="D31" s="10">
        <v>1.56</v>
      </c>
      <c r="E31" s="10">
        <v>6.99</v>
      </c>
      <c r="F31" s="10">
        <v>1.44</v>
      </c>
      <c r="G31" s="10">
        <v>1.92</v>
      </c>
      <c r="H31" s="10">
        <v>3.17</v>
      </c>
      <c r="I31" s="10">
        <v>0.27</v>
      </c>
      <c r="J31" s="10">
        <v>20.15</v>
      </c>
      <c r="K31" s="10">
        <v>0</v>
      </c>
      <c r="L31" s="10">
        <v>0</v>
      </c>
      <c r="M31" s="10" t="s">
        <v>2</v>
      </c>
      <c r="N31" s="10">
        <v>8.43</v>
      </c>
      <c r="O31" s="10">
        <v>5.35</v>
      </c>
      <c r="P31" s="10">
        <v>3.44</v>
      </c>
      <c r="Q31" s="10">
        <v>1.23</v>
      </c>
    </row>
    <row r="32" spans="1:17" ht="65.25" thickBot="1" thickTop="1">
      <c r="A32" s="35"/>
      <c r="B32" s="11" t="s">
        <v>91</v>
      </c>
      <c r="C32" s="9" t="s">
        <v>51</v>
      </c>
      <c r="D32" s="10">
        <v>20.82</v>
      </c>
      <c r="E32" s="10">
        <v>12.1</v>
      </c>
      <c r="F32" s="10">
        <v>3.78</v>
      </c>
      <c r="G32" s="10">
        <v>11.12</v>
      </c>
      <c r="H32" s="10">
        <v>12.56</v>
      </c>
      <c r="I32" s="10">
        <v>4.33</v>
      </c>
      <c r="J32" s="10">
        <v>40.98</v>
      </c>
      <c r="K32" s="10">
        <v>0</v>
      </c>
      <c r="L32" s="10">
        <v>0</v>
      </c>
      <c r="M32" s="10" t="s">
        <v>2</v>
      </c>
      <c r="N32" s="10">
        <v>30.79</v>
      </c>
      <c r="O32" s="10">
        <v>13.81</v>
      </c>
      <c r="P32" s="10">
        <v>19.76</v>
      </c>
      <c r="Q32" s="10">
        <v>6.86</v>
      </c>
    </row>
    <row r="33" spans="1:17" ht="27" thickBot="1" thickTop="1">
      <c r="A33" s="35"/>
      <c r="B33" s="11" t="s">
        <v>92</v>
      </c>
      <c r="C33" s="9" t="s">
        <v>51</v>
      </c>
      <c r="D33" s="10">
        <v>3.14</v>
      </c>
      <c r="E33" s="10">
        <v>3.67</v>
      </c>
      <c r="F33" s="10">
        <v>4.09</v>
      </c>
      <c r="G33" s="10">
        <v>2.35</v>
      </c>
      <c r="H33" s="10">
        <v>3.3</v>
      </c>
      <c r="I33" s="10">
        <v>1.7</v>
      </c>
      <c r="J33" s="10">
        <v>0.05</v>
      </c>
      <c r="K33" s="10">
        <v>152.72</v>
      </c>
      <c r="L33" s="10">
        <v>0</v>
      </c>
      <c r="M33" s="10" t="s">
        <v>2</v>
      </c>
      <c r="N33" s="10">
        <v>3.61</v>
      </c>
      <c r="O33" s="10">
        <v>3.11</v>
      </c>
      <c r="P33" s="10">
        <v>3.01</v>
      </c>
      <c r="Q33" s="10">
        <v>3.64</v>
      </c>
    </row>
    <row r="34" spans="1:17" ht="52.5" thickBot="1" thickTop="1">
      <c r="A34" s="35"/>
      <c r="B34" s="11" t="s">
        <v>93</v>
      </c>
      <c r="C34" s="9" t="s">
        <v>51</v>
      </c>
      <c r="D34" s="10">
        <v>2.18</v>
      </c>
      <c r="E34" s="10">
        <v>1.92</v>
      </c>
      <c r="F34" s="10">
        <v>2.39</v>
      </c>
      <c r="G34" s="10">
        <v>1.24</v>
      </c>
      <c r="H34" s="10">
        <v>1.92</v>
      </c>
      <c r="I34" s="10">
        <v>0.95</v>
      </c>
      <c r="J34" s="10">
        <v>0.03</v>
      </c>
      <c r="K34" s="10">
        <v>97.43</v>
      </c>
      <c r="L34" s="10">
        <v>0</v>
      </c>
      <c r="M34" s="10" t="s">
        <v>2</v>
      </c>
      <c r="N34" s="10">
        <v>1.95</v>
      </c>
      <c r="O34" s="10">
        <v>2.1</v>
      </c>
      <c r="P34" s="10">
        <v>1.52</v>
      </c>
      <c r="Q34" s="10">
        <v>2.04</v>
      </c>
    </row>
    <row r="35" spans="1:17" ht="52.5" thickBot="1" thickTop="1">
      <c r="A35" s="35"/>
      <c r="B35" s="11" t="s">
        <v>94</v>
      </c>
      <c r="C35" s="9" t="s">
        <v>51</v>
      </c>
      <c r="D35" s="10">
        <v>0.02</v>
      </c>
      <c r="E35" s="10">
        <v>0.77</v>
      </c>
      <c r="F35" s="10">
        <v>0.45</v>
      </c>
      <c r="G35" s="10">
        <v>0.45</v>
      </c>
      <c r="H35" s="10">
        <v>0.42</v>
      </c>
      <c r="I35" s="10">
        <v>0.29</v>
      </c>
      <c r="J35" s="10">
        <v>0.01</v>
      </c>
      <c r="K35" s="10">
        <v>11.89</v>
      </c>
      <c r="L35" s="10">
        <v>0</v>
      </c>
      <c r="M35" s="10" t="s">
        <v>2</v>
      </c>
      <c r="N35" s="10">
        <v>0.52</v>
      </c>
      <c r="O35" s="10">
        <v>0.15</v>
      </c>
      <c r="P35" s="10">
        <v>0.64</v>
      </c>
      <c r="Q35" s="10">
        <v>0.51</v>
      </c>
    </row>
    <row r="36" spans="1:17" ht="27" thickBot="1" thickTop="1">
      <c r="A36" s="35"/>
      <c r="B36" s="11" t="s">
        <v>95</v>
      </c>
      <c r="C36" s="9" t="s">
        <v>51</v>
      </c>
      <c r="D36" s="10">
        <v>0.23</v>
      </c>
      <c r="E36" s="10">
        <v>1.34</v>
      </c>
      <c r="F36" s="10">
        <v>0</v>
      </c>
      <c r="G36" s="10">
        <v>0.02</v>
      </c>
      <c r="H36" s="10">
        <v>0.45</v>
      </c>
      <c r="I36" s="10">
        <v>0</v>
      </c>
      <c r="J36" s="10">
        <v>9.91</v>
      </c>
      <c r="K36" s="10">
        <v>0.46</v>
      </c>
      <c r="L36" s="10">
        <v>0</v>
      </c>
      <c r="M36" s="10" t="s">
        <v>2</v>
      </c>
      <c r="N36" s="10">
        <v>0.24</v>
      </c>
      <c r="O36" s="10">
        <v>0</v>
      </c>
      <c r="P36" s="10">
        <v>1.45</v>
      </c>
      <c r="Q36" s="10">
        <v>0.17</v>
      </c>
    </row>
    <row r="37" spans="1:17" ht="27" thickBot="1" thickTop="1">
      <c r="A37" s="36"/>
      <c r="B37" s="11" t="s">
        <v>96</v>
      </c>
      <c r="C37" s="9" t="s">
        <v>51</v>
      </c>
      <c r="D37" s="10">
        <v>4.76</v>
      </c>
      <c r="E37" s="10">
        <v>2.98</v>
      </c>
      <c r="F37" s="10">
        <v>1.43</v>
      </c>
      <c r="G37" s="10">
        <v>1.92</v>
      </c>
      <c r="H37" s="10">
        <v>2.9</v>
      </c>
      <c r="I37" s="10">
        <v>0.04</v>
      </c>
      <c r="J37" s="10">
        <v>0</v>
      </c>
      <c r="K37" s="10">
        <v>338.19</v>
      </c>
      <c r="L37" s="10">
        <v>0</v>
      </c>
      <c r="M37" s="10" t="s">
        <v>2</v>
      </c>
      <c r="N37" s="10">
        <v>0.73</v>
      </c>
      <c r="O37" s="10">
        <v>1.84</v>
      </c>
      <c r="P37" s="10">
        <v>2.59</v>
      </c>
      <c r="Q37" s="10">
        <v>3.96</v>
      </c>
    </row>
    <row r="38" spans="1:17" ht="14.25" thickBot="1" thickTop="1">
      <c r="A38" s="34" t="s">
        <v>60</v>
      </c>
      <c r="B38" s="11" t="s">
        <v>61</v>
      </c>
      <c r="C38" s="9" t="s">
        <v>62</v>
      </c>
      <c r="D38" s="10">
        <v>4.14</v>
      </c>
      <c r="E38" s="10">
        <v>4.17</v>
      </c>
      <c r="F38" s="10">
        <v>4.38</v>
      </c>
      <c r="G38" s="10">
        <v>4.73</v>
      </c>
      <c r="H38" s="10">
        <v>4.36</v>
      </c>
      <c r="I38" s="10">
        <v>4.48</v>
      </c>
      <c r="J38" s="10">
        <v>4.1</v>
      </c>
      <c r="K38" s="10">
        <v>4.39</v>
      </c>
      <c r="L38" s="10">
        <v>3.79</v>
      </c>
      <c r="M38" s="10" t="s">
        <v>2</v>
      </c>
      <c r="N38" s="10">
        <v>3.78</v>
      </c>
      <c r="O38" s="10">
        <v>4.19</v>
      </c>
      <c r="P38" s="10">
        <v>4.34</v>
      </c>
      <c r="Q38" s="10">
        <v>4.49</v>
      </c>
    </row>
    <row r="39" spans="1:17" ht="14.25" thickBot="1" thickTop="1">
      <c r="A39" s="35"/>
      <c r="B39" s="11" t="s">
        <v>63</v>
      </c>
      <c r="C39" s="9" t="s">
        <v>62</v>
      </c>
      <c r="D39" s="10">
        <v>3.19</v>
      </c>
      <c r="E39" s="10">
        <v>3.49</v>
      </c>
      <c r="F39" s="10">
        <v>0</v>
      </c>
      <c r="G39" s="10">
        <v>3.7</v>
      </c>
      <c r="H39" s="10">
        <v>3.56</v>
      </c>
      <c r="I39" s="10">
        <v>3.58</v>
      </c>
      <c r="J39" s="10">
        <v>3.19</v>
      </c>
      <c r="K39" s="10">
        <v>0</v>
      </c>
      <c r="L39" s="10">
        <v>0</v>
      </c>
      <c r="M39" s="10" t="s">
        <v>2</v>
      </c>
      <c r="N39" s="10">
        <v>0</v>
      </c>
      <c r="O39" s="10">
        <v>0</v>
      </c>
      <c r="P39" s="10">
        <v>3.47</v>
      </c>
      <c r="Q39" s="10">
        <v>3.7</v>
      </c>
    </row>
    <row r="40" spans="1:17" ht="14.25" thickBot="1" thickTop="1">
      <c r="A40" s="35"/>
      <c r="B40" s="11" t="s">
        <v>64</v>
      </c>
      <c r="C40" s="9" t="s">
        <v>62</v>
      </c>
      <c r="D40" s="10">
        <v>4.22</v>
      </c>
      <c r="E40" s="10">
        <v>3.8</v>
      </c>
      <c r="F40" s="10">
        <v>4.17</v>
      </c>
      <c r="G40" s="10">
        <v>4.11</v>
      </c>
      <c r="H40" s="10">
        <v>4.08</v>
      </c>
      <c r="I40" s="10">
        <v>4.03</v>
      </c>
      <c r="J40" s="10">
        <v>4.7</v>
      </c>
      <c r="K40" s="10">
        <v>5.25</v>
      </c>
      <c r="L40" s="10">
        <v>0</v>
      </c>
      <c r="M40" s="10" t="s">
        <v>2</v>
      </c>
      <c r="N40" s="10">
        <v>4.11</v>
      </c>
      <c r="O40" s="10">
        <v>4.42</v>
      </c>
      <c r="P40" s="10">
        <v>3.66</v>
      </c>
      <c r="Q40" s="10">
        <v>4.11</v>
      </c>
    </row>
    <row r="41" spans="1:17" ht="27" thickBot="1" thickTop="1">
      <c r="A41" s="35"/>
      <c r="B41" s="11" t="s">
        <v>65</v>
      </c>
      <c r="C41" s="9" t="s">
        <v>62</v>
      </c>
      <c r="D41" s="10">
        <v>7.21</v>
      </c>
      <c r="E41" s="10">
        <v>7.45</v>
      </c>
      <c r="F41" s="10">
        <v>8.33</v>
      </c>
      <c r="G41" s="10">
        <v>8.55</v>
      </c>
      <c r="H41" s="10">
        <v>7.84</v>
      </c>
      <c r="I41" s="10">
        <v>8.01</v>
      </c>
      <c r="J41" s="10">
        <v>7.87</v>
      </c>
      <c r="K41" s="10">
        <v>7.39</v>
      </c>
      <c r="L41" s="10">
        <v>8.82</v>
      </c>
      <c r="M41" s="10" t="s">
        <v>2</v>
      </c>
      <c r="N41" s="10">
        <v>7.05</v>
      </c>
      <c r="O41" s="10">
        <v>6.82</v>
      </c>
      <c r="P41" s="10">
        <v>8.08</v>
      </c>
      <c r="Q41" s="10">
        <v>8.41</v>
      </c>
    </row>
    <row r="42" spans="1:17" ht="27" thickBot="1" thickTop="1">
      <c r="A42" s="35"/>
      <c r="B42" s="11" t="s">
        <v>66</v>
      </c>
      <c r="C42" s="9" t="s">
        <v>62</v>
      </c>
      <c r="D42" s="10">
        <v>2.57</v>
      </c>
      <c r="E42" s="10">
        <v>2.72</v>
      </c>
      <c r="F42" s="10">
        <v>2.32</v>
      </c>
      <c r="G42" s="10">
        <v>2.56</v>
      </c>
      <c r="H42" s="10">
        <v>2.51</v>
      </c>
      <c r="I42" s="10">
        <v>2.5</v>
      </c>
      <c r="J42" s="10">
        <v>0</v>
      </c>
      <c r="K42" s="10">
        <v>2.58</v>
      </c>
      <c r="L42" s="10">
        <v>0</v>
      </c>
      <c r="M42" s="10" t="s">
        <v>2</v>
      </c>
      <c r="N42" s="10">
        <v>2.83</v>
      </c>
      <c r="O42" s="10">
        <v>2.82</v>
      </c>
      <c r="P42" s="10">
        <v>2.52</v>
      </c>
      <c r="Q42" s="10">
        <v>2.46</v>
      </c>
    </row>
    <row r="43" spans="1:17" ht="14.25" thickBot="1" thickTop="1">
      <c r="A43" s="35"/>
      <c r="B43" s="11" t="s">
        <v>67</v>
      </c>
      <c r="C43" s="9" t="s">
        <v>62</v>
      </c>
      <c r="D43" s="10">
        <v>28.56</v>
      </c>
      <c r="E43" s="10">
        <v>26.05</v>
      </c>
      <c r="F43" s="10">
        <v>0</v>
      </c>
      <c r="G43" s="10">
        <v>25.02</v>
      </c>
      <c r="H43" s="10">
        <v>26.65</v>
      </c>
      <c r="I43" s="10">
        <v>26.65</v>
      </c>
      <c r="J43" s="10">
        <v>0</v>
      </c>
      <c r="K43" s="10">
        <v>0</v>
      </c>
      <c r="L43" s="10">
        <v>0</v>
      </c>
      <c r="M43" s="10" t="s">
        <v>2</v>
      </c>
      <c r="N43" s="10">
        <v>0</v>
      </c>
      <c r="O43" s="10">
        <v>0</v>
      </c>
      <c r="P43" s="10">
        <v>24.4</v>
      </c>
      <c r="Q43" s="10">
        <v>30.54</v>
      </c>
    </row>
    <row r="44" spans="1:17" ht="27" thickBot="1" thickTop="1">
      <c r="A44" s="35"/>
      <c r="B44" s="11" t="s">
        <v>68</v>
      </c>
      <c r="C44" s="9" t="s">
        <v>62</v>
      </c>
      <c r="D44" s="10">
        <v>0</v>
      </c>
      <c r="E44" s="10">
        <v>41.67</v>
      </c>
      <c r="F44" s="10">
        <v>59.98</v>
      </c>
      <c r="G44" s="10">
        <v>63.55</v>
      </c>
      <c r="H44" s="10">
        <v>60.93</v>
      </c>
      <c r="I44" s="10">
        <v>61.02</v>
      </c>
      <c r="J44" s="10">
        <v>0</v>
      </c>
      <c r="K44" s="10">
        <v>0</v>
      </c>
      <c r="L44" s="10">
        <v>0</v>
      </c>
      <c r="M44" s="10" t="s">
        <v>2</v>
      </c>
      <c r="N44" s="10">
        <v>50</v>
      </c>
      <c r="O44" s="10">
        <v>0</v>
      </c>
      <c r="P44" s="10">
        <v>51.86</v>
      </c>
      <c r="Q44" s="10">
        <v>64.25</v>
      </c>
    </row>
    <row r="45" spans="1:17" ht="14.25" thickBot="1" thickTop="1">
      <c r="A45" s="35"/>
      <c r="B45" s="11" t="s">
        <v>69</v>
      </c>
      <c r="C45" s="9" t="s">
        <v>70</v>
      </c>
      <c r="D45" s="10">
        <v>3942.12</v>
      </c>
      <c r="E45" s="10">
        <v>4326.54</v>
      </c>
      <c r="F45" s="10">
        <v>4196.82</v>
      </c>
      <c r="G45" s="10">
        <v>4921.08</v>
      </c>
      <c r="H45" s="10">
        <v>4350.59</v>
      </c>
      <c r="I45" s="10">
        <v>3793.06</v>
      </c>
      <c r="J45" s="10">
        <v>4380.95</v>
      </c>
      <c r="K45" s="10">
        <v>0</v>
      </c>
      <c r="L45" s="10">
        <v>0</v>
      </c>
      <c r="M45" s="10" t="s">
        <v>2</v>
      </c>
      <c r="N45" s="10">
        <v>4386.24</v>
      </c>
      <c r="O45" s="10">
        <v>4303.39</v>
      </c>
      <c r="P45" s="10">
        <v>4137.08</v>
      </c>
      <c r="Q45" s="10">
        <v>4903.36</v>
      </c>
    </row>
    <row r="46" spans="1:17" ht="27" thickBot="1" thickTop="1">
      <c r="A46" s="35"/>
      <c r="B46" s="11" t="s">
        <v>71</v>
      </c>
      <c r="C46" s="9" t="s">
        <v>72</v>
      </c>
      <c r="D46" s="10">
        <v>34.07</v>
      </c>
      <c r="E46" s="10">
        <v>15.51</v>
      </c>
      <c r="F46" s="10">
        <v>13.08</v>
      </c>
      <c r="G46" s="10">
        <v>16.66</v>
      </c>
      <c r="H46" s="10">
        <v>15.49</v>
      </c>
      <c r="I46" s="10">
        <v>15.57</v>
      </c>
      <c r="J46" s="10">
        <v>14.87</v>
      </c>
      <c r="K46" s="10">
        <v>15.06</v>
      </c>
      <c r="L46" s="10">
        <v>0</v>
      </c>
      <c r="M46" s="10" t="s">
        <v>2</v>
      </c>
      <c r="N46" s="10">
        <v>15.67</v>
      </c>
      <c r="O46" s="10">
        <v>16.18</v>
      </c>
      <c r="P46" s="10">
        <v>15.86</v>
      </c>
      <c r="Q46" s="10">
        <v>15.01</v>
      </c>
    </row>
    <row r="47" spans="1:17" ht="14.25" thickBot="1" thickTop="1">
      <c r="A47" s="35"/>
      <c r="B47" s="11" t="s">
        <v>73</v>
      </c>
      <c r="C47" s="9" t="s">
        <v>74</v>
      </c>
      <c r="D47" s="10">
        <v>307</v>
      </c>
      <c r="E47" s="10">
        <v>0</v>
      </c>
      <c r="F47" s="10">
        <v>0</v>
      </c>
      <c r="G47" s="10">
        <v>265</v>
      </c>
      <c r="H47" s="10">
        <v>282.81</v>
      </c>
      <c r="I47" s="10">
        <v>0</v>
      </c>
      <c r="J47" s="10">
        <v>0</v>
      </c>
      <c r="K47" s="10">
        <v>265</v>
      </c>
      <c r="L47" s="10">
        <v>0</v>
      </c>
      <c r="M47" s="10" t="s">
        <v>2</v>
      </c>
      <c r="N47" s="10">
        <v>307</v>
      </c>
      <c r="O47" s="10">
        <v>307</v>
      </c>
      <c r="P47" s="10">
        <v>0</v>
      </c>
      <c r="Q47" s="10">
        <v>265</v>
      </c>
    </row>
    <row r="48" spans="1:17" ht="14.25" thickBot="1" thickTop="1">
      <c r="A48" s="35"/>
      <c r="B48" s="11" t="s">
        <v>75</v>
      </c>
      <c r="C48" s="9" t="s">
        <v>76</v>
      </c>
      <c r="D48" s="10">
        <v>17.69</v>
      </c>
      <c r="E48" s="10">
        <v>18.85</v>
      </c>
      <c r="F48" s="10">
        <v>20.2</v>
      </c>
      <c r="G48" s="10">
        <v>19.75</v>
      </c>
      <c r="H48" s="10">
        <v>19.16</v>
      </c>
      <c r="I48" s="10">
        <v>19.16</v>
      </c>
      <c r="J48" s="10">
        <v>17.31</v>
      </c>
      <c r="K48" s="10">
        <v>19.08</v>
      </c>
      <c r="L48" s="10">
        <v>16.47</v>
      </c>
      <c r="M48" s="10" t="s">
        <v>2</v>
      </c>
      <c r="N48" s="10">
        <v>19.31</v>
      </c>
      <c r="O48" s="10">
        <v>18.36</v>
      </c>
      <c r="P48" s="10">
        <v>20.14</v>
      </c>
      <c r="Q48" s="10">
        <v>19.3</v>
      </c>
    </row>
    <row r="49" spans="1:17" ht="14.25" thickBot="1" thickTop="1">
      <c r="A49" s="35"/>
      <c r="B49" s="11" t="s">
        <v>63</v>
      </c>
      <c r="C49" s="9" t="s">
        <v>76</v>
      </c>
      <c r="D49" s="10">
        <v>0</v>
      </c>
      <c r="E49" s="10">
        <v>16.16</v>
      </c>
      <c r="F49" s="10">
        <v>0</v>
      </c>
      <c r="G49" s="10">
        <v>16</v>
      </c>
      <c r="H49" s="10">
        <v>16.08</v>
      </c>
      <c r="I49" s="10">
        <v>16.08</v>
      </c>
      <c r="J49" s="10">
        <v>0</v>
      </c>
      <c r="K49" s="10">
        <v>0</v>
      </c>
      <c r="L49" s="10">
        <v>0</v>
      </c>
      <c r="M49" s="10" t="s">
        <v>2</v>
      </c>
      <c r="N49" s="10">
        <v>0</v>
      </c>
      <c r="O49" s="10">
        <v>0</v>
      </c>
      <c r="P49" s="10">
        <v>16.16</v>
      </c>
      <c r="Q49" s="10">
        <v>16</v>
      </c>
    </row>
    <row r="50" spans="1:17" ht="14.25" thickBot="1" thickTop="1">
      <c r="A50" s="35"/>
      <c r="B50" s="11" t="s">
        <v>64</v>
      </c>
      <c r="C50" s="9" t="s">
        <v>76</v>
      </c>
      <c r="D50" s="10">
        <v>22.49</v>
      </c>
      <c r="E50" s="10">
        <v>19.96</v>
      </c>
      <c r="F50" s="10">
        <v>20.29</v>
      </c>
      <c r="G50" s="10">
        <v>20.92</v>
      </c>
      <c r="H50" s="10">
        <v>21.26</v>
      </c>
      <c r="I50" s="10">
        <v>21.61</v>
      </c>
      <c r="J50" s="10">
        <v>18</v>
      </c>
      <c r="K50" s="10">
        <v>19.27</v>
      </c>
      <c r="L50" s="10">
        <v>0</v>
      </c>
      <c r="M50" s="10" t="s">
        <v>2</v>
      </c>
      <c r="N50" s="10">
        <v>20.02</v>
      </c>
      <c r="O50" s="10">
        <v>22.52</v>
      </c>
      <c r="P50" s="10">
        <v>20.54</v>
      </c>
      <c r="Q50" s="10">
        <v>20.55</v>
      </c>
    </row>
    <row r="51" spans="1:17" ht="27" thickBot="1" thickTop="1">
      <c r="A51" s="35"/>
      <c r="B51" s="11" t="s">
        <v>65</v>
      </c>
      <c r="C51" s="9" t="s">
        <v>76</v>
      </c>
      <c r="D51" s="10">
        <v>19.54</v>
      </c>
      <c r="E51" s="10">
        <v>20.17</v>
      </c>
      <c r="F51" s="10">
        <v>20.32</v>
      </c>
      <c r="G51" s="10">
        <v>20.84</v>
      </c>
      <c r="H51" s="10">
        <v>20.23</v>
      </c>
      <c r="I51" s="10">
        <v>20.28</v>
      </c>
      <c r="J51" s="10">
        <v>20.39</v>
      </c>
      <c r="K51" s="10">
        <v>19.43</v>
      </c>
      <c r="L51" s="10">
        <v>18.3</v>
      </c>
      <c r="M51" s="10" t="s">
        <v>2</v>
      </c>
      <c r="N51" s="10">
        <v>20.25</v>
      </c>
      <c r="O51" s="10">
        <v>19.4</v>
      </c>
      <c r="P51" s="10">
        <v>20.31</v>
      </c>
      <c r="Q51" s="10">
        <v>20.61</v>
      </c>
    </row>
    <row r="52" spans="1:17" ht="27" thickBot="1" thickTop="1">
      <c r="A52" s="35"/>
      <c r="B52" s="11" t="s">
        <v>66</v>
      </c>
      <c r="C52" s="9" t="s">
        <v>76</v>
      </c>
      <c r="D52" s="10">
        <v>49.96</v>
      </c>
      <c r="E52" s="10">
        <v>47.61</v>
      </c>
      <c r="F52" s="10">
        <v>47.6</v>
      </c>
      <c r="G52" s="10">
        <v>53.52</v>
      </c>
      <c r="H52" s="10">
        <v>49.68</v>
      </c>
      <c r="I52" s="10">
        <v>49.63</v>
      </c>
      <c r="J52" s="10">
        <v>0</v>
      </c>
      <c r="K52" s="10">
        <v>51</v>
      </c>
      <c r="L52" s="10">
        <v>0</v>
      </c>
      <c r="M52" s="10" t="s">
        <v>2</v>
      </c>
      <c r="N52" s="10">
        <v>51.6</v>
      </c>
      <c r="O52" s="10">
        <v>50.66</v>
      </c>
      <c r="P52" s="10">
        <v>47.56</v>
      </c>
      <c r="Q52" s="10">
        <v>51.16</v>
      </c>
    </row>
    <row r="53" spans="1:17" ht="14.25" thickBot="1" thickTop="1">
      <c r="A53" s="35"/>
      <c r="B53" s="11" t="s">
        <v>67</v>
      </c>
      <c r="C53" s="9" t="s">
        <v>76</v>
      </c>
      <c r="D53" s="10">
        <v>17.93</v>
      </c>
      <c r="E53" s="10">
        <v>21.43</v>
      </c>
      <c r="F53" s="10">
        <v>0</v>
      </c>
      <c r="G53" s="10">
        <v>18.87</v>
      </c>
      <c r="H53" s="10">
        <v>19.93</v>
      </c>
      <c r="I53" s="10">
        <v>19.93</v>
      </c>
      <c r="J53" s="10">
        <v>0</v>
      </c>
      <c r="K53" s="10">
        <v>0</v>
      </c>
      <c r="L53" s="10">
        <v>0</v>
      </c>
      <c r="M53" s="10" t="s">
        <v>2</v>
      </c>
      <c r="N53" s="10">
        <v>0</v>
      </c>
      <c r="O53" s="10">
        <v>0</v>
      </c>
      <c r="P53" s="10">
        <v>22.18</v>
      </c>
      <c r="Q53" s="10">
        <v>16.8</v>
      </c>
    </row>
    <row r="54" spans="1:17" ht="27" thickBot="1" thickTop="1">
      <c r="A54" s="35"/>
      <c r="B54" s="11" t="s">
        <v>68</v>
      </c>
      <c r="C54" s="9" t="s">
        <v>76</v>
      </c>
      <c r="D54" s="10">
        <v>0</v>
      </c>
      <c r="E54" s="10">
        <v>8</v>
      </c>
      <c r="F54" s="10">
        <v>9.55</v>
      </c>
      <c r="G54" s="10">
        <v>8.08</v>
      </c>
      <c r="H54" s="10">
        <v>8.69</v>
      </c>
      <c r="I54" s="10">
        <v>8.69</v>
      </c>
      <c r="J54" s="10">
        <v>0</v>
      </c>
      <c r="K54" s="10">
        <v>0</v>
      </c>
      <c r="L54" s="10">
        <v>0</v>
      </c>
      <c r="M54" s="10" t="s">
        <v>2</v>
      </c>
      <c r="N54" s="10">
        <v>9</v>
      </c>
      <c r="O54" s="10">
        <v>0</v>
      </c>
      <c r="P54" s="10">
        <v>8.91</v>
      </c>
      <c r="Q54" s="10">
        <v>8.63</v>
      </c>
    </row>
    <row r="55" spans="1:17" ht="14.25" thickBot="1" thickTop="1">
      <c r="A55" s="35"/>
      <c r="B55" s="11" t="s">
        <v>77</v>
      </c>
      <c r="C55" s="9" t="s">
        <v>78</v>
      </c>
      <c r="D55" s="10">
        <v>65.08</v>
      </c>
      <c r="E55" s="10">
        <v>102.04</v>
      </c>
      <c r="F55" s="10">
        <v>90.17</v>
      </c>
      <c r="G55" s="10">
        <v>56.12</v>
      </c>
      <c r="H55" s="10">
        <v>89.52</v>
      </c>
      <c r="I55" s="10">
        <v>60.22</v>
      </c>
      <c r="J55" s="10">
        <v>76.07</v>
      </c>
      <c r="K55" s="10">
        <v>0</v>
      </c>
      <c r="L55" s="10">
        <v>0</v>
      </c>
      <c r="M55" s="10" t="s">
        <v>2</v>
      </c>
      <c r="N55" s="10">
        <v>96.74</v>
      </c>
      <c r="O55" s="10">
        <v>105.83</v>
      </c>
      <c r="P55" s="10">
        <v>76.61</v>
      </c>
      <c r="Q55" s="10">
        <v>56.21</v>
      </c>
    </row>
    <row r="56" spans="1:17" ht="27" thickBot="1" thickTop="1">
      <c r="A56" s="35"/>
      <c r="B56" s="11" t="s">
        <v>79</v>
      </c>
      <c r="C56" s="9" t="s">
        <v>76</v>
      </c>
      <c r="D56" s="10">
        <v>286.46</v>
      </c>
      <c r="E56" s="10">
        <v>283.74</v>
      </c>
      <c r="F56" s="10">
        <v>271.88</v>
      </c>
      <c r="G56" s="10">
        <v>273.16</v>
      </c>
      <c r="H56" s="10">
        <v>280.41</v>
      </c>
      <c r="I56" s="10">
        <v>273.42</v>
      </c>
      <c r="J56" s="10">
        <v>307.74</v>
      </c>
      <c r="K56" s="10">
        <v>287.09</v>
      </c>
      <c r="L56" s="10">
        <v>0</v>
      </c>
      <c r="M56" s="10" t="s">
        <v>2</v>
      </c>
      <c r="N56" s="10">
        <v>274.56</v>
      </c>
      <c r="O56" s="10">
        <v>286.39</v>
      </c>
      <c r="P56" s="10">
        <v>287.41</v>
      </c>
      <c r="Q56" s="10">
        <v>271.48</v>
      </c>
    </row>
    <row r="57" spans="1:17" ht="14.25" thickBot="1" thickTop="1">
      <c r="A57" s="36"/>
      <c r="B57" s="11" t="s">
        <v>73</v>
      </c>
      <c r="C57" s="9" t="s">
        <v>80</v>
      </c>
      <c r="D57" s="10">
        <v>17.5</v>
      </c>
      <c r="E57" s="10">
        <v>0</v>
      </c>
      <c r="F57" s="10">
        <v>0</v>
      </c>
      <c r="G57" s="10">
        <v>14.46</v>
      </c>
      <c r="H57" s="10">
        <v>15.75</v>
      </c>
      <c r="I57" s="10">
        <v>0</v>
      </c>
      <c r="J57" s="10">
        <v>0</v>
      </c>
      <c r="K57" s="10">
        <v>14.46</v>
      </c>
      <c r="L57" s="10">
        <v>0</v>
      </c>
      <c r="M57" s="10" t="s">
        <v>2</v>
      </c>
      <c r="N57" s="10">
        <v>17.5</v>
      </c>
      <c r="O57" s="10">
        <v>17.5</v>
      </c>
      <c r="P57" s="10">
        <v>0</v>
      </c>
      <c r="Q57" s="10">
        <v>14.46</v>
      </c>
    </row>
    <row r="58" ht="13.5" thickTop="1"/>
  </sheetData>
  <mergeCells count="21">
    <mergeCell ref="J1:J2"/>
    <mergeCell ref="K1:K2"/>
    <mergeCell ref="D1:D2"/>
    <mergeCell ref="E1:E2"/>
    <mergeCell ref="F1:F2"/>
    <mergeCell ref="G1:G2"/>
    <mergeCell ref="P1:P2"/>
    <mergeCell ref="Q1:Q2"/>
    <mergeCell ref="A2:B2"/>
    <mergeCell ref="A3:B3"/>
    <mergeCell ref="L1:L2"/>
    <mergeCell ref="M1:M2"/>
    <mergeCell ref="N1:N2"/>
    <mergeCell ref="O1:O2"/>
    <mergeCell ref="H1:H2"/>
    <mergeCell ref="I1:I2"/>
    <mergeCell ref="A38:A57"/>
    <mergeCell ref="A4:B4"/>
    <mergeCell ref="A5:B5"/>
    <mergeCell ref="A6:A17"/>
    <mergeCell ref="A18:A37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19"/>
  <sheetViews>
    <sheetView workbookViewId="0" topLeftCell="A1">
      <selection activeCell="C25" sqref="C25"/>
    </sheetView>
  </sheetViews>
  <sheetFormatPr defaultColWidth="9.140625" defaultRowHeight="12.75"/>
  <sheetData>
    <row r="1" spans="2:7" ht="12.75">
      <c r="B1" t="s">
        <v>121</v>
      </c>
      <c r="C1" t="s">
        <v>14</v>
      </c>
      <c r="D1" t="s">
        <v>16</v>
      </c>
      <c r="E1" t="s">
        <v>17</v>
      </c>
      <c r="F1" t="s">
        <v>18</v>
      </c>
      <c r="G1" t="s">
        <v>20</v>
      </c>
    </row>
    <row r="2" spans="7:18" ht="12.75">
      <c r="G2" t="s">
        <v>21</v>
      </c>
      <c r="H2" t="s">
        <v>23</v>
      </c>
      <c r="I2" t="s">
        <v>24</v>
      </c>
      <c r="J2" t="s">
        <v>25</v>
      </c>
      <c r="K2" t="s">
        <v>26</v>
      </c>
      <c r="L2" t="s">
        <v>27</v>
      </c>
      <c r="M2" t="s">
        <v>28</v>
      </c>
      <c r="N2" t="s">
        <v>30</v>
      </c>
      <c r="O2" t="s">
        <v>32</v>
      </c>
      <c r="P2" t="s">
        <v>30</v>
      </c>
      <c r="Q2" t="s">
        <v>35</v>
      </c>
      <c r="R2" t="s">
        <v>37</v>
      </c>
    </row>
    <row r="3" spans="1:18" ht="12.75">
      <c r="A3" t="s">
        <v>122</v>
      </c>
      <c r="C3" t="s">
        <v>15</v>
      </c>
      <c r="D3" t="s">
        <v>2</v>
      </c>
      <c r="E3" t="s">
        <v>2</v>
      </c>
      <c r="F3" t="s">
        <v>19</v>
      </c>
      <c r="G3" t="s">
        <v>22</v>
      </c>
      <c r="H3" t="s">
        <v>22</v>
      </c>
      <c r="I3" t="s">
        <v>22</v>
      </c>
      <c r="J3" t="s">
        <v>22</v>
      </c>
      <c r="K3" t="s">
        <v>22</v>
      </c>
      <c r="L3" t="s">
        <v>22</v>
      </c>
      <c r="M3" t="s">
        <v>29</v>
      </c>
      <c r="N3" t="s">
        <v>31</v>
      </c>
      <c r="O3" t="s">
        <v>33</v>
      </c>
      <c r="P3" t="s">
        <v>34</v>
      </c>
      <c r="Q3" t="s">
        <v>36</v>
      </c>
      <c r="R3" t="s">
        <v>36</v>
      </c>
    </row>
    <row r="4" spans="1:18" ht="12.75">
      <c r="A4" t="s">
        <v>110</v>
      </c>
      <c r="B4" t="s">
        <v>1</v>
      </c>
      <c r="D4">
        <v>35</v>
      </c>
      <c r="E4">
        <v>1457</v>
      </c>
      <c r="F4">
        <v>4120.02</v>
      </c>
      <c r="G4">
        <v>18.8</v>
      </c>
      <c r="H4">
        <v>4.42</v>
      </c>
      <c r="I4">
        <v>18.26</v>
      </c>
      <c r="J4">
        <v>15.62</v>
      </c>
      <c r="K4">
        <v>1.63</v>
      </c>
      <c r="L4">
        <v>1.01</v>
      </c>
      <c r="M4">
        <v>17.31</v>
      </c>
      <c r="N4">
        <v>1.33</v>
      </c>
      <c r="O4">
        <v>0.75</v>
      </c>
      <c r="P4">
        <v>7.27</v>
      </c>
      <c r="Q4">
        <v>119156.23</v>
      </c>
      <c r="R4">
        <v>109646.69</v>
      </c>
    </row>
    <row r="5" spans="1:18" ht="12.75">
      <c r="A5" t="s">
        <v>110</v>
      </c>
      <c r="B5" t="s">
        <v>2</v>
      </c>
      <c r="D5">
        <v>35</v>
      </c>
      <c r="E5">
        <v>1906</v>
      </c>
      <c r="F5">
        <v>1850.82</v>
      </c>
      <c r="G5">
        <v>24.31</v>
      </c>
      <c r="H5">
        <v>6.75</v>
      </c>
      <c r="I5">
        <v>23.24</v>
      </c>
      <c r="J5">
        <v>20.5</v>
      </c>
      <c r="K5">
        <v>2</v>
      </c>
      <c r="L5">
        <v>0.74</v>
      </c>
      <c r="M5">
        <v>16.53</v>
      </c>
      <c r="N5">
        <v>0.7</v>
      </c>
      <c r="O5">
        <v>0.6</v>
      </c>
      <c r="P5">
        <v>3.01</v>
      </c>
      <c r="Q5">
        <v>78262.33</v>
      </c>
      <c r="R5">
        <v>62601.25</v>
      </c>
    </row>
    <row r="6" spans="1:18" ht="12.75">
      <c r="A6" t="s">
        <v>110</v>
      </c>
      <c r="B6" t="s">
        <v>3</v>
      </c>
      <c r="D6">
        <v>35</v>
      </c>
      <c r="E6">
        <v>1298</v>
      </c>
      <c r="F6">
        <v>3833.82</v>
      </c>
      <c r="G6">
        <v>32.7</v>
      </c>
      <c r="H6">
        <v>12.63</v>
      </c>
      <c r="I6">
        <v>32.34</v>
      </c>
      <c r="J6">
        <v>27.05</v>
      </c>
      <c r="K6">
        <v>4.75</v>
      </c>
      <c r="L6">
        <v>0.55</v>
      </c>
      <c r="M6">
        <v>17.71</v>
      </c>
      <c r="N6">
        <v>1.13</v>
      </c>
      <c r="O6">
        <v>0.75</v>
      </c>
      <c r="P6">
        <v>3.48</v>
      </c>
      <c r="Q6">
        <v>61963.96</v>
      </c>
      <c r="R6">
        <v>44573.94</v>
      </c>
    </row>
    <row r="7" spans="1:18" ht="12.75">
      <c r="A7" t="s">
        <v>110</v>
      </c>
      <c r="B7" t="s">
        <v>4</v>
      </c>
      <c r="D7">
        <v>34</v>
      </c>
      <c r="E7">
        <v>673</v>
      </c>
      <c r="F7">
        <v>9895.2</v>
      </c>
      <c r="G7">
        <v>50.99</v>
      </c>
      <c r="H7">
        <v>22.84</v>
      </c>
      <c r="I7">
        <v>49.15</v>
      </c>
      <c r="J7">
        <v>44.41</v>
      </c>
      <c r="K7">
        <v>4.03</v>
      </c>
      <c r="L7">
        <v>0.71</v>
      </c>
      <c r="M7">
        <v>20.08</v>
      </c>
      <c r="N7">
        <v>3.88</v>
      </c>
      <c r="O7">
        <v>1.25</v>
      </c>
      <c r="P7">
        <v>7.9</v>
      </c>
      <c r="Q7">
        <v>84828.46</v>
      </c>
      <c r="R7">
        <v>59594.2</v>
      </c>
    </row>
    <row r="8" spans="1:18" ht="12.75">
      <c r="A8" t="s">
        <v>110</v>
      </c>
      <c r="D8">
        <v>139</v>
      </c>
      <c r="E8">
        <v>5334</v>
      </c>
      <c r="F8">
        <v>3968.26</v>
      </c>
      <c r="G8">
        <v>28.21</v>
      </c>
      <c r="H8">
        <v>9.57</v>
      </c>
      <c r="I8">
        <v>27.36</v>
      </c>
      <c r="J8">
        <v>23.77</v>
      </c>
      <c r="K8">
        <v>2.82</v>
      </c>
      <c r="L8">
        <v>0.77</v>
      </c>
      <c r="M8">
        <v>17.81</v>
      </c>
      <c r="N8">
        <v>1.38</v>
      </c>
      <c r="O8">
        <v>0.76</v>
      </c>
      <c r="P8">
        <v>5.03</v>
      </c>
      <c r="Q8">
        <v>82519.33</v>
      </c>
      <c r="R8">
        <v>65312.54</v>
      </c>
    </row>
    <row r="9" spans="1:18" ht="12.75">
      <c r="A9" t="s">
        <v>110</v>
      </c>
      <c r="B9" t="s">
        <v>5</v>
      </c>
      <c r="D9">
        <v>59</v>
      </c>
      <c r="E9">
        <v>2275</v>
      </c>
      <c r="F9">
        <v>2533.34</v>
      </c>
      <c r="G9">
        <v>39.53</v>
      </c>
      <c r="H9">
        <v>15.29</v>
      </c>
      <c r="I9">
        <v>38.49</v>
      </c>
      <c r="J9">
        <v>37.05</v>
      </c>
      <c r="K9">
        <v>1.34</v>
      </c>
      <c r="L9">
        <v>0.09</v>
      </c>
      <c r="M9">
        <v>18.67</v>
      </c>
      <c r="N9">
        <v>0.64</v>
      </c>
      <c r="O9">
        <v>0.58</v>
      </c>
      <c r="P9">
        <v>1.67</v>
      </c>
      <c r="Q9">
        <v>62774.21</v>
      </c>
      <c r="R9">
        <v>47087.01</v>
      </c>
    </row>
    <row r="10" spans="1:18" ht="12.75">
      <c r="A10" t="s">
        <v>110</v>
      </c>
      <c r="B10" t="s">
        <v>6</v>
      </c>
      <c r="D10">
        <v>13</v>
      </c>
      <c r="E10">
        <v>305</v>
      </c>
      <c r="F10">
        <v>3306.93</v>
      </c>
      <c r="G10">
        <v>47.8</v>
      </c>
      <c r="H10">
        <v>13.33</v>
      </c>
      <c r="I10">
        <v>43.71</v>
      </c>
      <c r="J10">
        <v>14.88</v>
      </c>
      <c r="K10">
        <v>28.83</v>
      </c>
      <c r="L10">
        <v>0</v>
      </c>
      <c r="M10">
        <v>11.52</v>
      </c>
      <c r="N10">
        <v>1.74</v>
      </c>
      <c r="O10">
        <v>1.06</v>
      </c>
      <c r="P10">
        <v>3.98</v>
      </c>
      <c r="Q10">
        <v>52023.77</v>
      </c>
      <c r="R10">
        <v>38985.37</v>
      </c>
    </row>
    <row r="11" spans="1:18" ht="12.75">
      <c r="A11" t="s">
        <v>110</v>
      </c>
      <c r="B11" t="s">
        <v>7</v>
      </c>
      <c r="D11">
        <v>8</v>
      </c>
      <c r="E11">
        <v>231</v>
      </c>
      <c r="F11">
        <v>3294.32</v>
      </c>
      <c r="G11">
        <v>3.97</v>
      </c>
      <c r="H11">
        <v>0.02</v>
      </c>
      <c r="I11">
        <v>3.96</v>
      </c>
      <c r="J11">
        <v>3.96</v>
      </c>
      <c r="K11">
        <v>0</v>
      </c>
      <c r="L11">
        <v>0</v>
      </c>
      <c r="M11">
        <v>15.4</v>
      </c>
      <c r="N11">
        <v>1.52</v>
      </c>
      <c r="O11">
        <v>1.19</v>
      </c>
      <c r="P11">
        <v>38.29</v>
      </c>
      <c r="Q11">
        <v>640780.13</v>
      </c>
      <c r="R11">
        <v>535842.91</v>
      </c>
    </row>
    <row r="12" spans="1:18" ht="12.75">
      <c r="A12" t="s">
        <v>110</v>
      </c>
      <c r="B12" t="s">
        <v>8</v>
      </c>
      <c r="D12">
        <v>23</v>
      </c>
      <c r="E12">
        <v>326</v>
      </c>
      <c r="F12">
        <v>3659.12</v>
      </c>
      <c r="G12">
        <v>10.1</v>
      </c>
      <c r="H12">
        <v>1.68</v>
      </c>
      <c r="I12">
        <v>9.63</v>
      </c>
      <c r="J12">
        <v>1.67</v>
      </c>
      <c r="K12">
        <v>0.17</v>
      </c>
      <c r="L12">
        <v>7.79</v>
      </c>
      <c r="M12">
        <v>22.08</v>
      </c>
      <c r="N12">
        <v>1.39</v>
      </c>
      <c r="O12">
        <v>0.76</v>
      </c>
      <c r="P12">
        <v>14.48</v>
      </c>
      <c r="Q12">
        <v>227656.82</v>
      </c>
      <c r="R12">
        <v>212494.7</v>
      </c>
    </row>
    <row r="13" spans="1:18" ht="12.75">
      <c r="A13" t="s">
        <v>110</v>
      </c>
      <c r="B13" t="s">
        <v>9</v>
      </c>
      <c r="D13">
        <v>3</v>
      </c>
      <c r="E13" t="s">
        <v>2</v>
      </c>
      <c r="F13" t="s">
        <v>2</v>
      </c>
      <c r="G13" t="s">
        <v>2</v>
      </c>
      <c r="H13" t="s">
        <v>2</v>
      </c>
      <c r="I13" t="s">
        <v>2</v>
      </c>
      <c r="J13" t="s">
        <v>2</v>
      </c>
      <c r="K13" t="s">
        <v>2</v>
      </c>
      <c r="L13" t="s">
        <v>2</v>
      </c>
      <c r="M13" t="s">
        <v>2</v>
      </c>
      <c r="N13" t="s">
        <v>2</v>
      </c>
      <c r="O13" t="s">
        <v>2</v>
      </c>
      <c r="P13" t="s">
        <v>2</v>
      </c>
      <c r="Q13" t="s">
        <v>2</v>
      </c>
      <c r="R13" t="s">
        <v>2</v>
      </c>
    </row>
    <row r="14" spans="1:18" ht="12.75">
      <c r="A14" t="s">
        <v>110</v>
      </c>
      <c r="B14" t="s">
        <v>10</v>
      </c>
      <c r="D14">
        <v>33</v>
      </c>
      <c r="E14">
        <v>1150</v>
      </c>
      <c r="F14">
        <v>2449.21</v>
      </c>
      <c r="G14">
        <v>22.18</v>
      </c>
      <c r="H14">
        <v>7.12</v>
      </c>
      <c r="I14">
        <v>21.54</v>
      </c>
      <c r="J14">
        <v>17.65</v>
      </c>
      <c r="K14">
        <v>2.73</v>
      </c>
      <c r="L14">
        <v>1.16</v>
      </c>
      <c r="M14">
        <v>16.9</v>
      </c>
      <c r="N14">
        <v>0.84</v>
      </c>
      <c r="O14">
        <v>0.69</v>
      </c>
      <c r="P14">
        <v>3.88</v>
      </c>
      <c r="Q14">
        <v>89230.87</v>
      </c>
      <c r="R14">
        <v>75806.15</v>
      </c>
    </row>
    <row r="15" spans="1:18" ht="12.75">
      <c r="A15" t="s">
        <v>110</v>
      </c>
      <c r="B15" t="s">
        <v>11</v>
      </c>
      <c r="D15">
        <v>24</v>
      </c>
      <c r="E15">
        <v>2983</v>
      </c>
      <c r="F15">
        <v>1218.71</v>
      </c>
      <c r="G15">
        <v>16.42</v>
      </c>
      <c r="H15">
        <v>4.08</v>
      </c>
      <c r="I15">
        <v>15.67</v>
      </c>
      <c r="J15">
        <v>14.29</v>
      </c>
      <c r="K15">
        <v>1.08</v>
      </c>
      <c r="L15">
        <v>0.29</v>
      </c>
      <c r="M15">
        <v>17.12</v>
      </c>
      <c r="N15">
        <v>0.59</v>
      </c>
      <c r="O15">
        <v>0.54</v>
      </c>
      <c r="P15">
        <v>3.79</v>
      </c>
      <c r="Q15">
        <v>78583.75</v>
      </c>
      <c r="R15">
        <v>57957.12</v>
      </c>
    </row>
    <row r="16" spans="1:18" ht="12.75">
      <c r="A16" t="s">
        <v>110</v>
      </c>
      <c r="B16" t="s">
        <v>12</v>
      </c>
      <c r="D16">
        <v>61</v>
      </c>
      <c r="E16">
        <v>1289</v>
      </c>
      <c r="F16">
        <v>4607.81</v>
      </c>
      <c r="G16">
        <v>40.36</v>
      </c>
      <c r="H16">
        <v>15.34</v>
      </c>
      <c r="I16">
        <v>39.51</v>
      </c>
      <c r="J16">
        <v>31.1</v>
      </c>
      <c r="K16">
        <v>7.42</v>
      </c>
      <c r="L16">
        <v>0.98</v>
      </c>
      <c r="M16">
        <v>17.6</v>
      </c>
      <c r="N16">
        <v>1.32</v>
      </c>
      <c r="O16">
        <v>0.92</v>
      </c>
      <c r="P16">
        <v>3.33</v>
      </c>
      <c r="Q16">
        <v>63407.1</v>
      </c>
      <c r="R16">
        <v>51572.14</v>
      </c>
    </row>
    <row r="17" spans="1:18" ht="12.75">
      <c r="A17" t="s">
        <v>110</v>
      </c>
      <c r="B17" t="s">
        <v>13</v>
      </c>
      <c r="D17">
        <v>54</v>
      </c>
      <c r="E17">
        <v>1062</v>
      </c>
      <c r="F17">
        <v>10914.46</v>
      </c>
      <c r="G17">
        <v>46.57</v>
      </c>
      <c r="H17">
        <v>18.01</v>
      </c>
      <c r="I17">
        <v>45.47</v>
      </c>
      <c r="J17">
        <v>41.5</v>
      </c>
      <c r="K17">
        <v>2.14</v>
      </c>
      <c r="L17">
        <v>1.84</v>
      </c>
      <c r="M17">
        <v>18.71</v>
      </c>
      <c r="N17">
        <v>3.65</v>
      </c>
      <c r="O17">
        <v>1.17</v>
      </c>
      <c r="P17">
        <v>8.03</v>
      </c>
      <c r="Q17">
        <v>106493.22</v>
      </c>
      <c r="R17">
        <v>86928.15</v>
      </c>
    </row>
    <row r="18" spans="2:7" ht="12.75">
      <c r="B18" t="s">
        <v>81</v>
      </c>
      <c r="C18" t="s">
        <v>14</v>
      </c>
      <c r="D18" t="s">
        <v>16</v>
      </c>
      <c r="E18" t="s">
        <v>17</v>
      </c>
      <c r="F18" t="s">
        <v>18</v>
      </c>
      <c r="G18" t="s">
        <v>20</v>
      </c>
    </row>
    <row r="19" spans="7:18" ht="12.75">
      <c r="G19" t="s">
        <v>21</v>
      </c>
      <c r="H19" t="s">
        <v>23</v>
      </c>
      <c r="I19" t="s">
        <v>24</v>
      </c>
      <c r="J19" t="s">
        <v>25</v>
      </c>
      <c r="K19" t="s">
        <v>26</v>
      </c>
      <c r="L19" t="s">
        <v>27</v>
      </c>
      <c r="M19" t="s">
        <v>28</v>
      </c>
      <c r="N19" t="s">
        <v>30</v>
      </c>
      <c r="O19" t="s">
        <v>32</v>
      </c>
      <c r="P19" t="s">
        <v>30</v>
      </c>
      <c r="Q19" t="s">
        <v>35</v>
      </c>
      <c r="R19" t="s">
        <v>37</v>
      </c>
    </row>
    <row r="20" spans="3:18" ht="12.75">
      <c r="C20" t="s">
        <v>15</v>
      </c>
      <c r="D20" t="s">
        <v>2</v>
      </c>
      <c r="E20" t="s">
        <v>2</v>
      </c>
      <c r="F20" t="s">
        <v>19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29</v>
      </c>
      <c r="N20" t="s">
        <v>31</v>
      </c>
      <c r="O20" t="s">
        <v>33</v>
      </c>
      <c r="P20" t="s">
        <v>34</v>
      </c>
      <c r="Q20" t="s">
        <v>36</v>
      </c>
      <c r="R20" t="s">
        <v>36</v>
      </c>
    </row>
    <row r="21" spans="1:18" ht="12.75">
      <c r="A21" t="s">
        <v>111</v>
      </c>
      <c r="B21" t="s">
        <v>1</v>
      </c>
      <c r="D21">
        <v>38</v>
      </c>
      <c r="E21">
        <v>2535</v>
      </c>
      <c r="F21">
        <v>2435.96</v>
      </c>
      <c r="G21">
        <v>29.84</v>
      </c>
      <c r="H21">
        <v>8.64</v>
      </c>
      <c r="I21">
        <v>29.56</v>
      </c>
      <c r="J21">
        <v>22.84</v>
      </c>
      <c r="K21">
        <v>3.6</v>
      </c>
      <c r="L21">
        <v>3.12</v>
      </c>
      <c r="M21">
        <v>17.61</v>
      </c>
      <c r="N21">
        <v>1.06</v>
      </c>
      <c r="O21">
        <v>0.72</v>
      </c>
      <c r="P21">
        <v>3.59</v>
      </c>
      <c r="Q21">
        <v>74895.35</v>
      </c>
      <c r="R21">
        <v>65400.93</v>
      </c>
    </row>
    <row r="22" spans="1:18" ht="12.75">
      <c r="A22" t="s">
        <v>111</v>
      </c>
      <c r="B22" t="s">
        <v>2</v>
      </c>
      <c r="D22">
        <v>37</v>
      </c>
      <c r="E22">
        <v>3007</v>
      </c>
      <c r="F22">
        <v>1680.26</v>
      </c>
      <c r="G22">
        <v>25.87</v>
      </c>
      <c r="H22">
        <v>12.86</v>
      </c>
      <c r="I22">
        <v>24.97</v>
      </c>
      <c r="J22">
        <v>15.19</v>
      </c>
      <c r="K22">
        <v>8.63</v>
      </c>
      <c r="L22">
        <v>1.15</v>
      </c>
      <c r="M22">
        <v>14.53</v>
      </c>
      <c r="N22">
        <v>0.65</v>
      </c>
      <c r="O22">
        <v>0.53</v>
      </c>
      <c r="P22">
        <v>2.59</v>
      </c>
      <c r="Q22">
        <v>66206.05</v>
      </c>
      <c r="R22">
        <v>51502.95</v>
      </c>
    </row>
    <row r="23" spans="1:18" ht="12.75">
      <c r="A23" t="s">
        <v>111</v>
      </c>
      <c r="B23" t="s">
        <v>3</v>
      </c>
      <c r="D23">
        <v>38</v>
      </c>
      <c r="E23">
        <v>991</v>
      </c>
      <c r="F23">
        <v>3859.38</v>
      </c>
      <c r="G23">
        <v>61.12</v>
      </c>
      <c r="H23">
        <v>28.94</v>
      </c>
      <c r="I23">
        <v>59.38</v>
      </c>
      <c r="J23">
        <v>44.34</v>
      </c>
      <c r="K23">
        <v>13.68</v>
      </c>
      <c r="L23">
        <v>1.35</v>
      </c>
      <c r="M23">
        <v>16.04</v>
      </c>
      <c r="N23">
        <v>1.05</v>
      </c>
      <c r="O23">
        <v>0.84</v>
      </c>
      <c r="P23">
        <v>1.77</v>
      </c>
      <c r="Q23">
        <v>40064.15</v>
      </c>
      <c r="R23">
        <v>30479.46</v>
      </c>
    </row>
    <row r="24" spans="1:18" ht="12.75">
      <c r="A24" t="s">
        <v>111</v>
      </c>
      <c r="B24" t="s">
        <v>4</v>
      </c>
      <c r="D24">
        <v>37</v>
      </c>
      <c r="E24">
        <v>372</v>
      </c>
      <c r="F24">
        <v>12513.41</v>
      </c>
      <c r="G24">
        <v>184.9</v>
      </c>
      <c r="H24">
        <v>119.14</v>
      </c>
      <c r="I24">
        <v>182.92</v>
      </c>
      <c r="J24">
        <v>161.28</v>
      </c>
      <c r="K24">
        <v>16.69</v>
      </c>
      <c r="L24">
        <v>4.94</v>
      </c>
      <c r="M24">
        <v>18.35</v>
      </c>
      <c r="N24">
        <v>2.54</v>
      </c>
      <c r="O24">
        <v>1.16</v>
      </c>
      <c r="P24">
        <v>1.39</v>
      </c>
      <c r="Q24">
        <v>46606.24</v>
      </c>
      <c r="R24">
        <v>32481.36</v>
      </c>
    </row>
    <row r="25" spans="1:18" ht="12.75">
      <c r="A25" t="s">
        <v>111</v>
      </c>
      <c r="D25">
        <v>150</v>
      </c>
      <c r="E25">
        <v>6904</v>
      </c>
      <c r="F25">
        <v>2853.43</v>
      </c>
      <c r="G25">
        <v>40.94</v>
      </c>
      <c r="H25">
        <v>19.34</v>
      </c>
      <c r="I25">
        <v>40.09</v>
      </c>
      <c r="J25">
        <v>30.05</v>
      </c>
      <c r="K25">
        <v>7.94</v>
      </c>
      <c r="L25">
        <v>2.11</v>
      </c>
      <c r="M25">
        <v>16.62</v>
      </c>
      <c r="N25">
        <v>0.96</v>
      </c>
      <c r="O25">
        <v>0.68</v>
      </c>
      <c r="P25">
        <v>2.39</v>
      </c>
      <c r="Q25">
        <v>58190.01</v>
      </c>
      <c r="R25">
        <v>46126.06</v>
      </c>
    </row>
    <row r="26" spans="1:18" ht="12.75">
      <c r="A26" t="s">
        <v>111</v>
      </c>
      <c r="B26" t="s">
        <v>5</v>
      </c>
      <c r="D26">
        <v>60</v>
      </c>
      <c r="E26">
        <v>2317</v>
      </c>
      <c r="F26">
        <v>3890.74</v>
      </c>
      <c r="G26">
        <v>69.11</v>
      </c>
      <c r="H26">
        <v>39.08</v>
      </c>
      <c r="I26">
        <v>67.82</v>
      </c>
      <c r="J26">
        <v>62.27</v>
      </c>
      <c r="K26">
        <v>5.35</v>
      </c>
      <c r="L26">
        <v>0.21</v>
      </c>
      <c r="M26">
        <v>17.79</v>
      </c>
      <c r="N26">
        <v>0.72</v>
      </c>
      <c r="O26">
        <v>0.56</v>
      </c>
      <c r="P26">
        <v>1.07</v>
      </c>
      <c r="Q26">
        <v>46436.92</v>
      </c>
      <c r="R26">
        <v>35189.03</v>
      </c>
    </row>
    <row r="27" spans="1:18" ht="12.75">
      <c r="A27" t="s">
        <v>111</v>
      </c>
      <c r="B27" t="s">
        <v>6</v>
      </c>
      <c r="D27">
        <v>11</v>
      </c>
      <c r="E27">
        <v>517</v>
      </c>
      <c r="F27">
        <v>2725.94</v>
      </c>
      <c r="G27">
        <v>51.01</v>
      </c>
      <c r="H27">
        <v>32.31</v>
      </c>
      <c r="I27">
        <v>50.79</v>
      </c>
      <c r="J27">
        <v>11.51</v>
      </c>
      <c r="K27">
        <v>39.28</v>
      </c>
      <c r="L27">
        <v>0</v>
      </c>
      <c r="M27">
        <v>7.62</v>
      </c>
      <c r="N27">
        <v>0.89</v>
      </c>
      <c r="O27">
        <v>0.57</v>
      </c>
      <c r="P27">
        <v>1.76</v>
      </c>
      <c r="Q27">
        <v>33164.75</v>
      </c>
      <c r="R27">
        <v>22587.66</v>
      </c>
    </row>
    <row r="28" spans="1:18" ht="12.75">
      <c r="A28" t="s">
        <v>111</v>
      </c>
      <c r="B28" t="s">
        <v>7</v>
      </c>
      <c r="D28">
        <v>5</v>
      </c>
      <c r="E28">
        <v>61</v>
      </c>
      <c r="F28">
        <v>2245.64</v>
      </c>
      <c r="G28">
        <v>4.2</v>
      </c>
      <c r="H28">
        <v>3.76</v>
      </c>
      <c r="I28">
        <v>4.2</v>
      </c>
      <c r="J28">
        <v>4.16</v>
      </c>
      <c r="K28">
        <v>0</v>
      </c>
      <c r="L28">
        <v>0.04</v>
      </c>
      <c r="M28">
        <v>9.37</v>
      </c>
      <c r="N28">
        <v>0.99</v>
      </c>
      <c r="O28">
        <v>0.91</v>
      </c>
      <c r="P28">
        <v>23.64</v>
      </c>
      <c r="Q28">
        <v>473914.39</v>
      </c>
      <c r="R28">
        <v>359218.1</v>
      </c>
    </row>
    <row r="29" spans="1:18" ht="12.75">
      <c r="A29" t="s">
        <v>111</v>
      </c>
      <c r="B29" t="s">
        <v>8</v>
      </c>
      <c r="D29">
        <v>32</v>
      </c>
      <c r="E29">
        <v>2317</v>
      </c>
      <c r="F29">
        <v>2221.24</v>
      </c>
      <c r="G29">
        <v>8.62</v>
      </c>
      <c r="H29">
        <v>1.09</v>
      </c>
      <c r="I29">
        <v>8.57</v>
      </c>
      <c r="J29">
        <v>2.9</v>
      </c>
      <c r="K29">
        <v>0.18</v>
      </c>
      <c r="L29">
        <v>5.49</v>
      </c>
      <c r="M29">
        <v>29.86</v>
      </c>
      <c r="N29">
        <v>1.16</v>
      </c>
      <c r="O29">
        <v>0.72</v>
      </c>
      <c r="P29">
        <v>13.57</v>
      </c>
      <c r="Q29">
        <v>231457.06</v>
      </c>
      <c r="R29">
        <v>200418.02</v>
      </c>
    </row>
    <row r="30" spans="1:18" ht="12.75">
      <c r="A30" t="s">
        <v>111</v>
      </c>
      <c r="B30" t="s">
        <v>9</v>
      </c>
      <c r="D30">
        <v>7</v>
      </c>
      <c r="E30">
        <v>244</v>
      </c>
      <c r="F30">
        <v>2162.38</v>
      </c>
      <c r="G30">
        <v>11</v>
      </c>
      <c r="H30">
        <v>1.59</v>
      </c>
      <c r="I30">
        <v>11</v>
      </c>
      <c r="J30">
        <v>10.98</v>
      </c>
      <c r="K30">
        <v>0</v>
      </c>
      <c r="L30">
        <v>0.02</v>
      </c>
      <c r="M30">
        <v>17.54</v>
      </c>
      <c r="N30">
        <v>1.36</v>
      </c>
      <c r="O30">
        <v>0.87</v>
      </c>
      <c r="P30">
        <v>12.38</v>
      </c>
      <c r="Q30">
        <v>89785.55</v>
      </c>
      <c r="R30">
        <v>58791.14</v>
      </c>
    </row>
    <row r="31" spans="1:18" ht="12.75">
      <c r="A31" t="s">
        <v>111</v>
      </c>
      <c r="B31" t="s">
        <v>10</v>
      </c>
      <c r="D31">
        <v>35</v>
      </c>
      <c r="E31">
        <v>1447</v>
      </c>
      <c r="F31">
        <v>2392.89</v>
      </c>
      <c r="G31">
        <v>50.61</v>
      </c>
      <c r="H31">
        <v>15.98</v>
      </c>
      <c r="I31">
        <v>48.77</v>
      </c>
      <c r="J31">
        <v>32.85</v>
      </c>
      <c r="K31">
        <v>15</v>
      </c>
      <c r="L31">
        <v>0.92</v>
      </c>
      <c r="M31">
        <v>13.64</v>
      </c>
      <c r="N31">
        <v>0.96</v>
      </c>
      <c r="O31">
        <v>0.81</v>
      </c>
      <c r="P31">
        <v>1.96</v>
      </c>
      <c r="Q31">
        <v>42174.69</v>
      </c>
      <c r="R31">
        <v>34178.02</v>
      </c>
    </row>
    <row r="32" spans="1:18" ht="12.75">
      <c r="A32" t="s">
        <v>111</v>
      </c>
      <c r="B32" t="s">
        <v>11</v>
      </c>
      <c r="D32">
        <v>40</v>
      </c>
      <c r="E32">
        <v>5333</v>
      </c>
      <c r="F32">
        <v>1518.51</v>
      </c>
      <c r="G32">
        <v>22.37</v>
      </c>
      <c r="H32">
        <v>7.59</v>
      </c>
      <c r="I32">
        <v>21.9</v>
      </c>
      <c r="J32">
        <v>15.82</v>
      </c>
      <c r="K32">
        <v>4.59</v>
      </c>
      <c r="L32">
        <v>1.49</v>
      </c>
      <c r="M32">
        <v>15.43</v>
      </c>
      <c r="N32">
        <v>0.68</v>
      </c>
      <c r="O32">
        <v>0.56</v>
      </c>
      <c r="P32">
        <v>3.08</v>
      </c>
      <c r="Q32">
        <v>72146.9</v>
      </c>
      <c r="R32">
        <v>58674.7</v>
      </c>
    </row>
    <row r="33" spans="1:18" ht="12.75">
      <c r="A33" t="s">
        <v>111</v>
      </c>
      <c r="B33" t="s">
        <v>12</v>
      </c>
      <c r="D33">
        <v>48</v>
      </c>
      <c r="E33">
        <v>1077</v>
      </c>
      <c r="F33">
        <v>4151.26</v>
      </c>
      <c r="G33">
        <v>66.02</v>
      </c>
      <c r="H33">
        <v>32.74</v>
      </c>
      <c r="I33">
        <v>63.86</v>
      </c>
      <c r="J33">
        <v>39.96</v>
      </c>
      <c r="K33">
        <v>21.39</v>
      </c>
      <c r="L33">
        <v>2.52</v>
      </c>
      <c r="M33">
        <v>15.34</v>
      </c>
      <c r="N33">
        <v>1.32</v>
      </c>
      <c r="O33">
        <v>0.92</v>
      </c>
      <c r="P33">
        <v>2.07</v>
      </c>
      <c r="Q33">
        <v>52764.5</v>
      </c>
      <c r="R33">
        <v>38949.1</v>
      </c>
    </row>
    <row r="34" spans="1:18" ht="12.75">
      <c r="A34" t="s">
        <v>111</v>
      </c>
      <c r="B34" t="s">
        <v>13</v>
      </c>
      <c r="D34">
        <v>62</v>
      </c>
      <c r="E34">
        <v>493</v>
      </c>
      <c r="F34">
        <v>14451.6</v>
      </c>
      <c r="G34">
        <v>186.97</v>
      </c>
      <c r="H34">
        <v>117.12</v>
      </c>
      <c r="I34">
        <v>184.84</v>
      </c>
      <c r="J34">
        <v>162.18</v>
      </c>
      <c r="K34">
        <v>14.81</v>
      </c>
      <c r="L34">
        <v>7.85</v>
      </c>
      <c r="M34">
        <v>19.12</v>
      </c>
      <c r="N34">
        <v>3.23</v>
      </c>
      <c r="O34">
        <v>1.49</v>
      </c>
      <c r="P34">
        <v>1.75</v>
      </c>
      <c r="Q34">
        <v>44402.91</v>
      </c>
      <c r="R34">
        <v>35464.85</v>
      </c>
    </row>
    <row r="35" spans="2:7" ht="12.75">
      <c r="B35" t="s">
        <v>97</v>
      </c>
      <c r="C35" t="s">
        <v>14</v>
      </c>
      <c r="D35" t="s">
        <v>16</v>
      </c>
      <c r="E35" t="s">
        <v>17</v>
      </c>
      <c r="F35" t="s">
        <v>18</v>
      </c>
      <c r="G35" t="s">
        <v>20</v>
      </c>
    </row>
    <row r="36" spans="7:18" ht="12.75">
      <c r="G36" t="s">
        <v>21</v>
      </c>
      <c r="H36" t="s">
        <v>23</v>
      </c>
      <c r="I36" t="s">
        <v>24</v>
      </c>
      <c r="J36" t="s">
        <v>25</v>
      </c>
      <c r="K36" t="s">
        <v>26</v>
      </c>
      <c r="L36" t="s">
        <v>27</v>
      </c>
      <c r="M36" t="s">
        <v>28</v>
      </c>
      <c r="N36" t="s">
        <v>30</v>
      </c>
      <c r="O36" t="s">
        <v>32</v>
      </c>
      <c r="P36" t="s">
        <v>30</v>
      </c>
      <c r="Q36" t="s">
        <v>35</v>
      </c>
      <c r="R36" t="s">
        <v>37</v>
      </c>
    </row>
    <row r="37" spans="3:18" ht="12.75">
      <c r="C37" t="s">
        <v>15</v>
      </c>
      <c r="D37" t="s">
        <v>2</v>
      </c>
      <c r="E37" t="s">
        <v>2</v>
      </c>
      <c r="F37" t="s">
        <v>19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29</v>
      </c>
      <c r="N37" t="s">
        <v>31</v>
      </c>
      <c r="O37" t="s">
        <v>33</v>
      </c>
      <c r="P37" t="s">
        <v>34</v>
      </c>
      <c r="Q37" t="s">
        <v>36</v>
      </c>
      <c r="R37" t="s">
        <v>36</v>
      </c>
    </row>
    <row r="38" spans="1:18" ht="12.75">
      <c r="A38" t="s">
        <v>112</v>
      </c>
      <c r="B38" t="s">
        <v>1</v>
      </c>
      <c r="D38">
        <v>82</v>
      </c>
      <c r="E38">
        <v>7628</v>
      </c>
      <c r="F38">
        <v>2034.28</v>
      </c>
      <c r="G38">
        <v>23.01</v>
      </c>
      <c r="H38">
        <v>8.81</v>
      </c>
      <c r="I38">
        <v>21.93</v>
      </c>
      <c r="J38">
        <v>14.64</v>
      </c>
      <c r="K38">
        <v>5.41</v>
      </c>
      <c r="L38">
        <v>1.88</v>
      </c>
      <c r="M38">
        <v>14.66</v>
      </c>
      <c r="N38">
        <v>0.73</v>
      </c>
      <c r="O38">
        <v>0.55</v>
      </c>
      <c r="P38">
        <v>3.32</v>
      </c>
      <c r="Q38">
        <v>61329.4</v>
      </c>
      <c r="R38">
        <v>53306.88</v>
      </c>
    </row>
    <row r="39" spans="1:18" ht="12.75">
      <c r="A39" t="s">
        <v>112</v>
      </c>
      <c r="B39" t="s">
        <v>2</v>
      </c>
      <c r="D39">
        <v>82</v>
      </c>
      <c r="E39">
        <v>9560</v>
      </c>
      <c r="F39">
        <v>1706.92</v>
      </c>
      <c r="G39">
        <v>18.43</v>
      </c>
      <c r="H39">
        <v>3.84</v>
      </c>
      <c r="I39">
        <v>18.22</v>
      </c>
      <c r="J39">
        <v>16.08</v>
      </c>
      <c r="K39">
        <v>1.7</v>
      </c>
      <c r="L39">
        <v>0.44</v>
      </c>
      <c r="M39">
        <v>17.55</v>
      </c>
      <c r="N39">
        <v>0.44</v>
      </c>
      <c r="O39">
        <v>0.4</v>
      </c>
      <c r="P39">
        <v>2.44</v>
      </c>
      <c r="Q39">
        <v>63645.77</v>
      </c>
      <c r="R39">
        <v>43175.88</v>
      </c>
    </row>
    <row r="40" spans="1:18" ht="12.75">
      <c r="A40" t="s">
        <v>112</v>
      </c>
      <c r="B40" t="s">
        <v>3</v>
      </c>
      <c r="D40">
        <v>82</v>
      </c>
      <c r="E40">
        <v>2324</v>
      </c>
      <c r="F40">
        <v>4574.27</v>
      </c>
      <c r="G40">
        <v>53.39</v>
      </c>
      <c r="H40">
        <v>16.47</v>
      </c>
      <c r="I40">
        <v>52.45</v>
      </c>
      <c r="J40">
        <v>42.19</v>
      </c>
      <c r="K40">
        <v>8.82</v>
      </c>
      <c r="L40">
        <v>1.44</v>
      </c>
      <c r="M40">
        <v>17.46</v>
      </c>
      <c r="N40">
        <v>1.08</v>
      </c>
      <c r="O40">
        <v>0.74</v>
      </c>
      <c r="P40">
        <v>2.07</v>
      </c>
      <c r="Q40">
        <v>49514.98</v>
      </c>
      <c r="R40">
        <v>37062.64</v>
      </c>
    </row>
    <row r="41" spans="1:18" ht="12.75">
      <c r="A41" t="s">
        <v>112</v>
      </c>
      <c r="B41" t="s">
        <v>4</v>
      </c>
      <c r="D41">
        <v>82</v>
      </c>
      <c r="E41">
        <v>717</v>
      </c>
      <c r="F41">
        <v>12202.21</v>
      </c>
      <c r="G41">
        <v>126.05</v>
      </c>
      <c r="H41">
        <v>50.32</v>
      </c>
      <c r="I41">
        <v>123.59</v>
      </c>
      <c r="J41">
        <v>107.16</v>
      </c>
      <c r="K41">
        <v>13.52</v>
      </c>
      <c r="L41">
        <v>2.92</v>
      </c>
      <c r="M41">
        <v>18.62</v>
      </c>
      <c r="N41">
        <v>2.36</v>
      </c>
      <c r="O41">
        <v>0.91</v>
      </c>
      <c r="P41">
        <v>1.91</v>
      </c>
      <c r="Q41">
        <v>52719.72</v>
      </c>
      <c r="R41">
        <v>36489.8</v>
      </c>
    </row>
    <row r="42" spans="1:18" ht="12.75">
      <c r="A42" t="s">
        <v>112</v>
      </c>
      <c r="D42">
        <v>328</v>
      </c>
      <c r="E42">
        <v>20230</v>
      </c>
      <c r="F42">
        <v>2531.82</v>
      </c>
      <c r="G42">
        <v>27.99</v>
      </c>
      <c r="H42">
        <v>8.81</v>
      </c>
      <c r="I42">
        <v>27.29</v>
      </c>
      <c r="J42">
        <v>21.76</v>
      </c>
      <c r="K42">
        <v>4.34</v>
      </c>
      <c r="L42">
        <v>1.18</v>
      </c>
      <c r="M42">
        <v>16.83</v>
      </c>
      <c r="N42">
        <v>0.69</v>
      </c>
      <c r="O42">
        <v>0.51</v>
      </c>
      <c r="P42">
        <v>2.54</v>
      </c>
      <c r="Q42">
        <v>58068.66</v>
      </c>
      <c r="R42">
        <v>43823.18</v>
      </c>
    </row>
    <row r="43" spans="1:18" ht="12.75">
      <c r="A43" t="s">
        <v>112</v>
      </c>
      <c r="B43" t="s">
        <v>5</v>
      </c>
      <c r="D43">
        <v>159</v>
      </c>
      <c r="E43">
        <v>10683</v>
      </c>
      <c r="F43">
        <v>2510.89</v>
      </c>
      <c r="G43">
        <v>33.84</v>
      </c>
      <c r="H43">
        <v>11.45</v>
      </c>
      <c r="I43">
        <v>33.45</v>
      </c>
      <c r="J43">
        <v>31.07</v>
      </c>
      <c r="K43">
        <v>2.27</v>
      </c>
      <c r="L43">
        <v>0.1</v>
      </c>
      <c r="M43">
        <v>17.83</v>
      </c>
      <c r="N43">
        <v>0.57</v>
      </c>
      <c r="O43">
        <v>0.43</v>
      </c>
      <c r="P43">
        <v>1.7</v>
      </c>
      <c r="Q43">
        <v>46943.82</v>
      </c>
      <c r="R43">
        <v>32369.22</v>
      </c>
    </row>
    <row r="44" spans="1:18" ht="12.75">
      <c r="A44" t="s">
        <v>112</v>
      </c>
      <c r="B44" t="s">
        <v>6</v>
      </c>
      <c r="D44">
        <v>26</v>
      </c>
      <c r="E44">
        <v>871</v>
      </c>
      <c r="F44">
        <v>2734.33</v>
      </c>
      <c r="G44">
        <v>30.22</v>
      </c>
      <c r="H44">
        <v>7.67</v>
      </c>
      <c r="I44">
        <v>28.98</v>
      </c>
      <c r="J44">
        <v>10.67</v>
      </c>
      <c r="K44">
        <v>18.31</v>
      </c>
      <c r="L44">
        <v>0</v>
      </c>
      <c r="M44">
        <v>11.3</v>
      </c>
      <c r="N44">
        <v>0.91</v>
      </c>
      <c r="O44">
        <v>0.75</v>
      </c>
      <c r="P44">
        <v>3.13</v>
      </c>
      <c r="Q44">
        <v>53400.83</v>
      </c>
      <c r="R44">
        <v>40233.16</v>
      </c>
    </row>
    <row r="45" spans="1:18" ht="12.75">
      <c r="A45" t="s">
        <v>112</v>
      </c>
      <c r="B45" t="s">
        <v>7</v>
      </c>
      <c r="D45">
        <v>7</v>
      </c>
      <c r="E45">
        <v>242</v>
      </c>
      <c r="F45">
        <v>2692.96</v>
      </c>
      <c r="G45">
        <v>5.49</v>
      </c>
      <c r="H45">
        <v>0.05</v>
      </c>
      <c r="I45">
        <v>5.49</v>
      </c>
      <c r="J45">
        <v>2.93</v>
      </c>
      <c r="K45">
        <v>2.56</v>
      </c>
      <c r="L45">
        <v>0</v>
      </c>
      <c r="M45">
        <v>10.64</v>
      </c>
      <c r="N45">
        <v>1.41</v>
      </c>
      <c r="O45">
        <v>0.85</v>
      </c>
      <c r="P45">
        <v>25.63</v>
      </c>
      <c r="Q45">
        <v>373664.01</v>
      </c>
      <c r="R45">
        <v>337192.63</v>
      </c>
    </row>
    <row r="46" spans="1:18" ht="12.75">
      <c r="A46" t="s">
        <v>112</v>
      </c>
      <c r="B46" t="s">
        <v>8</v>
      </c>
      <c r="D46">
        <v>38</v>
      </c>
      <c r="E46">
        <v>3020</v>
      </c>
      <c r="F46">
        <v>2435.68</v>
      </c>
      <c r="G46">
        <v>11.62</v>
      </c>
      <c r="H46">
        <v>0.58</v>
      </c>
      <c r="I46">
        <v>9.43</v>
      </c>
      <c r="J46">
        <v>2.96</v>
      </c>
      <c r="K46">
        <v>0.65</v>
      </c>
      <c r="L46">
        <v>5.82</v>
      </c>
      <c r="M46">
        <v>20.16</v>
      </c>
      <c r="N46">
        <v>0.7</v>
      </c>
      <c r="O46">
        <v>0.44</v>
      </c>
      <c r="P46">
        <v>7.38</v>
      </c>
      <c r="Q46">
        <v>174837.67</v>
      </c>
      <c r="R46">
        <v>162172.42</v>
      </c>
    </row>
    <row r="47" spans="1:18" ht="12.75">
      <c r="A47" t="s">
        <v>112</v>
      </c>
      <c r="B47" t="s">
        <v>9</v>
      </c>
      <c r="D47">
        <v>18</v>
      </c>
      <c r="E47">
        <v>525</v>
      </c>
      <c r="F47">
        <v>3719.64</v>
      </c>
      <c r="G47">
        <v>11.11</v>
      </c>
      <c r="H47">
        <v>4.6</v>
      </c>
      <c r="I47">
        <v>11.11</v>
      </c>
      <c r="J47">
        <v>10.13</v>
      </c>
      <c r="K47">
        <v>0.71</v>
      </c>
      <c r="L47">
        <v>0.27</v>
      </c>
      <c r="M47">
        <v>23.02</v>
      </c>
      <c r="N47">
        <v>1.25</v>
      </c>
      <c r="O47">
        <v>0.83</v>
      </c>
      <c r="P47">
        <v>11.24</v>
      </c>
      <c r="Q47">
        <v>130792.21</v>
      </c>
      <c r="R47">
        <v>83525.92</v>
      </c>
    </row>
    <row r="48" spans="1:18" ht="12.75">
      <c r="A48" t="s">
        <v>112</v>
      </c>
      <c r="B48" t="s">
        <v>10</v>
      </c>
      <c r="D48">
        <v>80</v>
      </c>
      <c r="E48">
        <v>4889</v>
      </c>
      <c r="F48">
        <v>2465.36</v>
      </c>
      <c r="G48">
        <v>27.83</v>
      </c>
      <c r="H48">
        <v>9.21</v>
      </c>
      <c r="I48">
        <v>27.35</v>
      </c>
      <c r="J48">
        <v>17.19</v>
      </c>
      <c r="K48">
        <v>9.11</v>
      </c>
      <c r="L48">
        <v>1.06</v>
      </c>
      <c r="M48">
        <v>14.27</v>
      </c>
      <c r="N48">
        <v>0.83</v>
      </c>
      <c r="O48">
        <v>0.65</v>
      </c>
      <c r="P48">
        <v>3.03</v>
      </c>
      <c r="Q48">
        <v>57527.2</v>
      </c>
      <c r="R48">
        <v>45282.06</v>
      </c>
    </row>
    <row r="49" spans="1:18" ht="12.75">
      <c r="A49" t="s">
        <v>112</v>
      </c>
      <c r="B49" t="s">
        <v>11</v>
      </c>
      <c r="D49">
        <v>77</v>
      </c>
      <c r="E49">
        <v>15831</v>
      </c>
      <c r="F49">
        <v>1378.88</v>
      </c>
      <c r="G49">
        <v>15.81</v>
      </c>
      <c r="H49">
        <v>4.13</v>
      </c>
      <c r="I49">
        <v>15.3</v>
      </c>
      <c r="J49">
        <v>11.61</v>
      </c>
      <c r="K49">
        <v>3.03</v>
      </c>
      <c r="L49">
        <v>0.66</v>
      </c>
      <c r="M49">
        <v>16.16</v>
      </c>
      <c r="N49">
        <v>0.49</v>
      </c>
      <c r="O49">
        <v>0.44</v>
      </c>
      <c r="P49">
        <v>3.22</v>
      </c>
      <c r="Q49">
        <v>64281.79</v>
      </c>
      <c r="R49">
        <v>46262.89</v>
      </c>
    </row>
    <row r="50" spans="1:18" ht="12.75">
      <c r="A50" t="s">
        <v>112</v>
      </c>
      <c r="B50" t="s">
        <v>12</v>
      </c>
      <c r="D50">
        <v>105</v>
      </c>
      <c r="E50">
        <v>3106</v>
      </c>
      <c r="F50">
        <v>3980.48</v>
      </c>
      <c r="G50">
        <v>46.9</v>
      </c>
      <c r="H50">
        <v>15.13</v>
      </c>
      <c r="I50">
        <v>46.17</v>
      </c>
      <c r="J50">
        <v>37.98</v>
      </c>
      <c r="K50">
        <v>6.43</v>
      </c>
      <c r="L50">
        <v>1.75</v>
      </c>
      <c r="M50">
        <v>16.77</v>
      </c>
      <c r="N50">
        <v>1.02</v>
      </c>
      <c r="O50">
        <v>0.7</v>
      </c>
      <c r="P50">
        <v>2.2</v>
      </c>
      <c r="Q50">
        <v>49471.49</v>
      </c>
      <c r="R50">
        <v>38028.32</v>
      </c>
    </row>
    <row r="51" spans="1:18" ht="12.75">
      <c r="A51" t="s">
        <v>112</v>
      </c>
      <c r="B51" t="s">
        <v>13</v>
      </c>
      <c r="D51">
        <v>146</v>
      </c>
      <c r="E51">
        <v>1293</v>
      </c>
      <c r="F51">
        <v>13171.98</v>
      </c>
      <c r="G51">
        <v>131.72</v>
      </c>
      <c r="H51">
        <v>50.96</v>
      </c>
      <c r="I51">
        <v>128.68</v>
      </c>
      <c r="J51">
        <v>107.17</v>
      </c>
      <c r="K51">
        <v>15.26</v>
      </c>
      <c r="L51">
        <v>6.25</v>
      </c>
      <c r="M51">
        <v>17.85</v>
      </c>
      <c r="N51">
        <v>2.36</v>
      </c>
      <c r="O51">
        <v>1.02</v>
      </c>
      <c r="P51">
        <v>1.83</v>
      </c>
      <c r="Q51">
        <v>56428.75</v>
      </c>
      <c r="R51">
        <v>45264.19</v>
      </c>
    </row>
    <row r="52" spans="2:7" ht="12.75">
      <c r="B52" t="s">
        <v>97</v>
      </c>
      <c r="C52" t="s">
        <v>14</v>
      </c>
      <c r="D52" t="s">
        <v>16</v>
      </c>
      <c r="E52" t="s">
        <v>17</v>
      </c>
      <c r="F52" t="s">
        <v>18</v>
      </c>
      <c r="G52" t="s">
        <v>20</v>
      </c>
    </row>
    <row r="53" spans="7:18" ht="12.75">
      <c r="G53" t="s">
        <v>21</v>
      </c>
      <c r="H53" t="s">
        <v>23</v>
      </c>
      <c r="I53" t="s">
        <v>24</v>
      </c>
      <c r="J53" t="s">
        <v>25</v>
      </c>
      <c r="K53" t="s">
        <v>26</v>
      </c>
      <c r="L53" t="s">
        <v>27</v>
      </c>
      <c r="M53" t="s">
        <v>28</v>
      </c>
      <c r="N53" t="s">
        <v>30</v>
      </c>
      <c r="O53" t="s">
        <v>32</v>
      </c>
      <c r="P53" t="s">
        <v>30</v>
      </c>
      <c r="Q53" t="s">
        <v>35</v>
      </c>
      <c r="R53" t="s">
        <v>37</v>
      </c>
    </row>
    <row r="54" spans="3:18" ht="12.75">
      <c r="C54" t="s">
        <v>15</v>
      </c>
      <c r="D54" t="s">
        <v>2</v>
      </c>
      <c r="E54" t="s">
        <v>2</v>
      </c>
      <c r="F54" t="s">
        <v>19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29</v>
      </c>
      <c r="N54" t="s">
        <v>31</v>
      </c>
      <c r="O54" t="s">
        <v>33</v>
      </c>
      <c r="P54" t="s">
        <v>34</v>
      </c>
      <c r="Q54" t="s">
        <v>36</v>
      </c>
      <c r="R54" t="s">
        <v>36</v>
      </c>
    </row>
    <row r="55" spans="1:18" ht="12.75">
      <c r="A55" t="s">
        <v>113</v>
      </c>
      <c r="B55" t="s">
        <v>1</v>
      </c>
      <c r="D55">
        <v>103</v>
      </c>
      <c r="E55">
        <v>8514</v>
      </c>
      <c r="F55">
        <v>2426.48</v>
      </c>
      <c r="G55">
        <v>22.4</v>
      </c>
      <c r="H55">
        <v>6.28</v>
      </c>
      <c r="I55">
        <v>20.91</v>
      </c>
      <c r="J55">
        <v>14.46</v>
      </c>
      <c r="K55">
        <v>4.28</v>
      </c>
      <c r="L55">
        <v>2.17</v>
      </c>
      <c r="M55">
        <v>17.91</v>
      </c>
      <c r="N55">
        <v>1.23</v>
      </c>
      <c r="O55">
        <v>0.87</v>
      </c>
      <c r="P55">
        <v>5.87</v>
      </c>
      <c r="Q55">
        <v>85202.68</v>
      </c>
      <c r="R55">
        <v>71691.36</v>
      </c>
    </row>
    <row r="56" spans="1:18" ht="12.75">
      <c r="A56" t="s">
        <v>113</v>
      </c>
      <c r="B56" t="s">
        <v>2</v>
      </c>
      <c r="D56">
        <v>102</v>
      </c>
      <c r="E56">
        <v>13499</v>
      </c>
      <c r="F56">
        <v>2070.38</v>
      </c>
      <c r="G56">
        <v>18.23</v>
      </c>
      <c r="H56">
        <v>5.66</v>
      </c>
      <c r="I56">
        <v>17.75</v>
      </c>
      <c r="J56">
        <v>14.77</v>
      </c>
      <c r="K56">
        <v>2.05</v>
      </c>
      <c r="L56">
        <v>0.94</v>
      </c>
      <c r="M56">
        <v>23.42</v>
      </c>
      <c r="N56">
        <v>0.92</v>
      </c>
      <c r="O56">
        <v>0.76</v>
      </c>
      <c r="P56">
        <v>5.17</v>
      </c>
      <c r="Q56">
        <v>60444.58</v>
      </c>
      <c r="R56">
        <v>44047.27</v>
      </c>
    </row>
    <row r="57" spans="1:18" ht="12.75">
      <c r="A57" t="s">
        <v>113</v>
      </c>
      <c r="B57" t="s">
        <v>3</v>
      </c>
      <c r="D57">
        <v>102</v>
      </c>
      <c r="E57">
        <v>5125</v>
      </c>
      <c r="F57">
        <v>3675.14</v>
      </c>
      <c r="G57">
        <v>27.56</v>
      </c>
      <c r="H57">
        <v>9.16</v>
      </c>
      <c r="I57">
        <v>27.08</v>
      </c>
      <c r="J57">
        <v>23.15</v>
      </c>
      <c r="K57">
        <v>3.29</v>
      </c>
      <c r="L57">
        <v>0.64</v>
      </c>
      <c r="M57">
        <v>21.11</v>
      </c>
      <c r="N57">
        <v>1.36</v>
      </c>
      <c r="O57">
        <v>0.94</v>
      </c>
      <c r="P57">
        <v>5.01</v>
      </c>
      <c r="Q57">
        <v>69404.32</v>
      </c>
      <c r="R57">
        <v>46412.47</v>
      </c>
    </row>
    <row r="58" spans="1:18" ht="12.75">
      <c r="A58" t="s">
        <v>113</v>
      </c>
      <c r="B58" t="s">
        <v>4</v>
      </c>
      <c r="D58">
        <v>102</v>
      </c>
      <c r="E58">
        <v>1356</v>
      </c>
      <c r="F58">
        <v>10178.32</v>
      </c>
      <c r="G58">
        <v>93.48</v>
      </c>
      <c r="H58">
        <v>42.64</v>
      </c>
      <c r="I58">
        <v>92.93</v>
      </c>
      <c r="J58">
        <v>74.76</v>
      </c>
      <c r="K58">
        <v>17.66</v>
      </c>
      <c r="L58">
        <v>0.51</v>
      </c>
      <c r="M58">
        <v>23.5</v>
      </c>
      <c r="N58">
        <v>2.77</v>
      </c>
      <c r="O58">
        <v>1.36</v>
      </c>
      <c r="P58">
        <v>2.98</v>
      </c>
      <c r="Q58">
        <v>62149.78</v>
      </c>
      <c r="R58">
        <v>40458.19</v>
      </c>
    </row>
    <row r="59" spans="1:18" ht="12.75">
      <c r="A59" t="s">
        <v>113</v>
      </c>
      <c r="B59" t="s">
        <v>99</v>
      </c>
      <c r="D59">
        <v>409</v>
      </c>
      <c r="E59">
        <v>28494</v>
      </c>
      <c r="F59">
        <v>2851.22</v>
      </c>
      <c r="G59">
        <v>24.73</v>
      </c>
      <c r="H59">
        <v>8.23</v>
      </c>
      <c r="I59">
        <v>23.95</v>
      </c>
      <c r="J59">
        <v>19.04</v>
      </c>
      <c r="K59">
        <v>3.68</v>
      </c>
      <c r="L59">
        <v>1.23</v>
      </c>
      <c r="M59">
        <v>21.53</v>
      </c>
      <c r="N59">
        <v>1.18</v>
      </c>
      <c r="O59">
        <v>0.85</v>
      </c>
      <c r="P59">
        <v>4.92</v>
      </c>
      <c r="Q59">
        <v>69040.6</v>
      </c>
      <c r="R59">
        <v>51077.67</v>
      </c>
    </row>
    <row r="60" spans="1:18" ht="12.75">
      <c r="A60" t="s">
        <v>113</v>
      </c>
      <c r="B60" t="s">
        <v>5</v>
      </c>
      <c r="D60">
        <v>202</v>
      </c>
      <c r="E60">
        <v>12006</v>
      </c>
      <c r="F60">
        <v>3034.66</v>
      </c>
      <c r="G60">
        <v>36.61</v>
      </c>
      <c r="H60">
        <v>13.55</v>
      </c>
      <c r="I60">
        <v>35.99</v>
      </c>
      <c r="J60">
        <v>33.7</v>
      </c>
      <c r="K60">
        <v>2.22</v>
      </c>
      <c r="L60">
        <v>0.08</v>
      </c>
      <c r="M60">
        <v>23.86</v>
      </c>
      <c r="N60">
        <v>0.82</v>
      </c>
      <c r="O60">
        <v>0.64</v>
      </c>
      <c r="P60">
        <v>2.28</v>
      </c>
      <c r="Q60">
        <v>46185.5</v>
      </c>
      <c r="R60">
        <v>31851.75</v>
      </c>
    </row>
    <row r="61" spans="1:18" ht="12.75">
      <c r="A61" t="s">
        <v>113</v>
      </c>
      <c r="B61" t="s">
        <v>6</v>
      </c>
      <c r="D61">
        <v>21</v>
      </c>
      <c r="E61">
        <v>937</v>
      </c>
      <c r="F61">
        <v>3202.25</v>
      </c>
      <c r="G61">
        <v>60.47</v>
      </c>
      <c r="H61">
        <v>30.39</v>
      </c>
      <c r="I61">
        <v>54.66</v>
      </c>
      <c r="J61">
        <v>12.96</v>
      </c>
      <c r="K61">
        <v>41.61</v>
      </c>
      <c r="L61">
        <v>0.08</v>
      </c>
      <c r="M61">
        <v>17.76</v>
      </c>
      <c r="N61">
        <v>1.55</v>
      </c>
      <c r="O61">
        <v>1.16</v>
      </c>
      <c r="P61">
        <v>2.83</v>
      </c>
      <c r="Q61">
        <v>44356.86</v>
      </c>
      <c r="R61">
        <v>36425.91</v>
      </c>
    </row>
    <row r="62" spans="1:18" ht="12.75">
      <c r="A62" t="s">
        <v>113</v>
      </c>
      <c r="B62" t="s">
        <v>7</v>
      </c>
      <c r="D62">
        <v>26</v>
      </c>
      <c r="E62">
        <v>784</v>
      </c>
      <c r="F62">
        <v>2864.23</v>
      </c>
      <c r="G62">
        <v>4.96</v>
      </c>
      <c r="H62">
        <v>1.72</v>
      </c>
      <c r="I62">
        <v>4.47</v>
      </c>
      <c r="J62">
        <v>3.46</v>
      </c>
      <c r="K62">
        <v>0.69</v>
      </c>
      <c r="L62">
        <v>0.32</v>
      </c>
      <c r="M62">
        <v>16.57</v>
      </c>
      <c r="N62">
        <v>1.11</v>
      </c>
      <c r="O62">
        <v>0.77</v>
      </c>
      <c r="P62">
        <v>24.8</v>
      </c>
      <c r="Q62">
        <v>290646.13</v>
      </c>
      <c r="R62">
        <v>176205.76</v>
      </c>
    </row>
    <row r="63" spans="1:18" ht="12.75">
      <c r="A63" t="s">
        <v>113</v>
      </c>
      <c r="B63" t="s">
        <v>8</v>
      </c>
      <c r="D63">
        <v>47</v>
      </c>
      <c r="E63">
        <v>3691</v>
      </c>
      <c r="F63">
        <v>2323.85</v>
      </c>
      <c r="G63">
        <v>10.3</v>
      </c>
      <c r="H63">
        <v>0.64</v>
      </c>
      <c r="I63">
        <v>9.73</v>
      </c>
      <c r="J63">
        <v>1.98</v>
      </c>
      <c r="K63">
        <v>0.68</v>
      </c>
      <c r="L63">
        <v>7.07</v>
      </c>
      <c r="M63">
        <v>17.23</v>
      </c>
      <c r="N63">
        <v>1.45</v>
      </c>
      <c r="O63">
        <v>0.9</v>
      </c>
      <c r="P63">
        <v>14.92</v>
      </c>
      <c r="Q63">
        <v>241705.89</v>
      </c>
      <c r="R63">
        <v>218396.87</v>
      </c>
    </row>
    <row r="64" spans="1:18" ht="12.75">
      <c r="A64" t="s">
        <v>113</v>
      </c>
      <c r="B64" t="s">
        <v>9</v>
      </c>
      <c r="D64">
        <v>18</v>
      </c>
      <c r="E64">
        <v>3826</v>
      </c>
      <c r="F64">
        <v>3541.01</v>
      </c>
      <c r="G64">
        <v>3.77</v>
      </c>
      <c r="H64">
        <v>1.07</v>
      </c>
      <c r="I64">
        <v>3.77</v>
      </c>
      <c r="J64">
        <v>3.77</v>
      </c>
      <c r="K64">
        <v>0</v>
      </c>
      <c r="L64">
        <v>0</v>
      </c>
      <c r="M64">
        <v>15.57</v>
      </c>
      <c r="N64">
        <v>2.02</v>
      </c>
      <c r="O64">
        <v>1.33</v>
      </c>
      <c r="P64">
        <v>53.47</v>
      </c>
      <c r="Q64">
        <v>355019.86</v>
      </c>
      <c r="R64">
        <v>236243.1</v>
      </c>
    </row>
    <row r="65" spans="1:18" ht="12.75">
      <c r="A65" t="s">
        <v>113</v>
      </c>
      <c r="B65" t="s">
        <v>10</v>
      </c>
      <c r="D65">
        <v>95</v>
      </c>
      <c r="E65">
        <v>7251</v>
      </c>
      <c r="F65">
        <v>2405.21</v>
      </c>
      <c r="G65">
        <v>20.99</v>
      </c>
      <c r="H65">
        <v>4.91</v>
      </c>
      <c r="I65">
        <v>20.04</v>
      </c>
      <c r="J65">
        <v>13.97</v>
      </c>
      <c r="K65">
        <v>5</v>
      </c>
      <c r="L65">
        <v>1.07</v>
      </c>
      <c r="M65">
        <v>17.68</v>
      </c>
      <c r="N65">
        <v>1.15</v>
      </c>
      <c r="O65">
        <v>0.9</v>
      </c>
      <c r="P65">
        <v>5.73</v>
      </c>
      <c r="Q65">
        <v>69260.23</v>
      </c>
      <c r="R65">
        <v>50632.87</v>
      </c>
    </row>
    <row r="66" spans="1:18" ht="12.75">
      <c r="A66" t="s">
        <v>113</v>
      </c>
      <c r="B66" t="s">
        <v>11</v>
      </c>
      <c r="D66">
        <v>72</v>
      </c>
      <c r="E66">
        <v>20607</v>
      </c>
      <c r="F66">
        <v>1635.64</v>
      </c>
      <c r="G66">
        <v>15.56</v>
      </c>
      <c r="H66">
        <v>4.25</v>
      </c>
      <c r="I66">
        <v>14.69</v>
      </c>
      <c r="J66">
        <v>11.59</v>
      </c>
      <c r="K66">
        <v>1.99</v>
      </c>
      <c r="L66">
        <v>1.12</v>
      </c>
      <c r="M66">
        <v>21.23</v>
      </c>
      <c r="N66">
        <v>0.91</v>
      </c>
      <c r="O66">
        <v>0.75</v>
      </c>
      <c r="P66">
        <v>6.18</v>
      </c>
      <c r="Q66">
        <v>74495.27</v>
      </c>
      <c r="R66">
        <v>55934.5</v>
      </c>
    </row>
    <row r="67" spans="1:18" ht="12.75">
      <c r="A67" t="s">
        <v>113</v>
      </c>
      <c r="B67" t="s">
        <v>12</v>
      </c>
      <c r="D67">
        <v>157</v>
      </c>
      <c r="E67">
        <v>5978</v>
      </c>
      <c r="F67">
        <v>3952.77</v>
      </c>
      <c r="G67">
        <v>26.29</v>
      </c>
      <c r="H67">
        <v>6.4</v>
      </c>
      <c r="I67">
        <v>25.85</v>
      </c>
      <c r="J67">
        <v>20.83</v>
      </c>
      <c r="K67">
        <v>3.63</v>
      </c>
      <c r="L67">
        <v>1.39</v>
      </c>
      <c r="M67">
        <v>21.88</v>
      </c>
      <c r="N67">
        <v>1.63</v>
      </c>
      <c r="O67">
        <v>1.11</v>
      </c>
      <c r="P67">
        <v>6.32</v>
      </c>
      <c r="Q67">
        <v>86810.93</v>
      </c>
      <c r="R67">
        <v>63968.8</v>
      </c>
    </row>
    <row r="68" spans="1:18" ht="12.75">
      <c r="A68" t="s">
        <v>113</v>
      </c>
      <c r="B68" t="s">
        <v>13</v>
      </c>
      <c r="D68">
        <v>180</v>
      </c>
      <c r="E68">
        <v>1909</v>
      </c>
      <c r="F68">
        <v>12521.38</v>
      </c>
      <c r="G68">
        <v>118.89</v>
      </c>
      <c r="H68">
        <v>56.93</v>
      </c>
      <c r="I68">
        <v>117.89</v>
      </c>
      <c r="J68">
        <v>93.8</v>
      </c>
      <c r="K68">
        <v>22.11</v>
      </c>
      <c r="L68">
        <v>1.98</v>
      </c>
      <c r="M68">
        <v>21.69</v>
      </c>
      <c r="N68">
        <v>2.67</v>
      </c>
      <c r="O68">
        <v>1.13</v>
      </c>
      <c r="P68">
        <v>2.26</v>
      </c>
      <c r="Q68">
        <v>49502.44</v>
      </c>
      <c r="R68">
        <v>35693.62</v>
      </c>
    </row>
    <row r="69" spans="2:7" ht="12.75">
      <c r="B69" t="s">
        <v>97</v>
      </c>
      <c r="C69" t="s">
        <v>14</v>
      </c>
      <c r="D69" t="s">
        <v>16</v>
      </c>
      <c r="E69" t="s">
        <v>17</v>
      </c>
      <c r="F69" t="s">
        <v>18</v>
      </c>
      <c r="G69" t="s">
        <v>20</v>
      </c>
    </row>
    <row r="70" spans="7:18" ht="12.75">
      <c r="G70" t="s">
        <v>21</v>
      </c>
      <c r="H70" t="s">
        <v>23</v>
      </c>
      <c r="I70" t="s">
        <v>24</v>
      </c>
      <c r="J70" t="s">
        <v>25</v>
      </c>
      <c r="K70" t="s">
        <v>26</v>
      </c>
      <c r="L70" t="s">
        <v>27</v>
      </c>
      <c r="M70" t="s">
        <v>28</v>
      </c>
      <c r="N70" t="s">
        <v>30</v>
      </c>
      <c r="O70" t="s">
        <v>32</v>
      </c>
      <c r="P70" t="s">
        <v>30</v>
      </c>
      <c r="Q70" t="s">
        <v>35</v>
      </c>
      <c r="R70" t="s">
        <v>37</v>
      </c>
    </row>
    <row r="71" spans="3:18" ht="12.75">
      <c r="C71" t="s">
        <v>15</v>
      </c>
      <c r="D71" t="s">
        <v>2</v>
      </c>
      <c r="E71" t="s">
        <v>2</v>
      </c>
      <c r="F71" t="s">
        <v>19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29</v>
      </c>
      <c r="N71" t="s">
        <v>31</v>
      </c>
      <c r="O71" t="s">
        <v>33</v>
      </c>
      <c r="P71" t="s">
        <v>34</v>
      </c>
      <c r="Q71" t="s">
        <v>36</v>
      </c>
      <c r="R71" t="s">
        <v>36</v>
      </c>
    </row>
    <row r="72" spans="1:18" ht="12.75">
      <c r="A72" t="s">
        <v>114</v>
      </c>
      <c r="B72" t="s">
        <v>1</v>
      </c>
      <c r="D72">
        <v>44</v>
      </c>
      <c r="E72">
        <v>3863</v>
      </c>
      <c r="F72">
        <v>1807.97</v>
      </c>
      <c r="G72">
        <v>13.16</v>
      </c>
      <c r="H72">
        <v>3.58</v>
      </c>
      <c r="I72">
        <v>12.86</v>
      </c>
      <c r="J72">
        <v>10.98</v>
      </c>
      <c r="K72">
        <v>0.48</v>
      </c>
      <c r="L72">
        <v>1.4</v>
      </c>
      <c r="M72">
        <v>19.96</v>
      </c>
      <c r="N72">
        <v>0.82</v>
      </c>
      <c r="O72">
        <v>0.71</v>
      </c>
      <c r="P72">
        <v>6.37</v>
      </c>
      <c r="Q72">
        <v>70255.65</v>
      </c>
      <c r="R72">
        <v>46404.82</v>
      </c>
    </row>
    <row r="73" spans="1:18" ht="12.75">
      <c r="A73" t="s">
        <v>114</v>
      </c>
      <c r="B73" t="s">
        <v>2</v>
      </c>
      <c r="D73">
        <v>44</v>
      </c>
      <c r="E73">
        <v>2442</v>
      </c>
      <c r="F73">
        <v>2538.64</v>
      </c>
      <c r="G73">
        <v>24.5</v>
      </c>
      <c r="H73">
        <v>6.2</v>
      </c>
      <c r="I73">
        <v>24.01</v>
      </c>
      <c r="J73">
        <v>21.84</v>
      </c>
      <c r="K73">
        <v>1.9</v>
      </c>
      <c r="L73">
        <v>0.27</v>
      </c>
      <c r="M73">
        <v>20</v>
      </c>
      <c r="N73">
        <v>0.91</v>
      </c>
      <c r="O73">
        <v>0.85</v>
      </c>
      <c r="P73">
        <v>3.8</v>
      </c>
      <c r="Q73">
        <v>64782.36</v>
      </c>
      <c r="R73">
        <v>44948.08</v>
      </c>
    </row>
    <row r="74" spans="1:18" ht="12.75">
      <c r="A74" t="s">
        <v>114</v>
      </c>
      <c r="B74" t="s">
        <v>3</v>
      </c>
      <c r="D74">
        <v>44</v>
      </c>
      <c r="E74">
        <v>1123</v>
      </c>
      <c r="F74">
        <v>4853.08</v>
      </c>
      <c r="G74">
        <v>48.17</v>
      </c>
      <c r="H74">
        <v>17.3</v>
      </c>
      <c r="I74">
        <v>47.27</v>
      </c>
      <c r="J74">
        <v>41.5</v>
      </c>
      <c r="K74">
        <v>5.43</v>
      </c>
      <c r="L74">
        <v>0.34</v>
      </c>
      <c r="M74">
        <v>20.27</v>
      </c>
      <c r="N74">
        <v>1.24</v>
      </c>
      <c r="O74">
        <v>1.03</v>
      </c>
      <c r="P74">
        <v>2.63</v>
      </c>
      <c r="Q74">
        <v>58377.22</v>
      </c>
      <c r="R74">
        <v>40065.14</v>
      </c>
    </row>
    <row r="75" spans="1:18" ht="12.75">
      <c r="A75" t="s">
        <v>114</v>
      </c>
      <c r="B75" t="s">
        <v>4</v>
      </c>
      <c r="D75">
        <v>44</v>
      </c>
      <c r="E75">
        <v>326</v>
      </c>
      <c r="F75">
        <v>15357.83</v>
      </c>
      <c r="G75">
        <v>151.97</v>
      </c>
      <c r="H75">
        <v>64.12</v>
      </c>
      <c r="I75">
        <v>147.11</v>
      </c>
      <c r="J75">
        <v>134.38</v>
      </c>
      <c r="K75">
        <v>11.05</v>
      </c>
      <c r="L75">
        <v>1.67</v>
      </c>
      <c r="M75">
        <v>23.04</v>
      </c>
      <c r="N75">
        <v>2.84</v>
      </c>
      <c r="O75">
        <v>1.54</v>
      </c>
      <c r="P75">
        <v>1.93</v>
      </c>
      <c r="Q75">
        <v>63283.41</v>
      </c>
      <c r="R75">
        <v>44153.17</v>
      </c>
    </row>
    <row r="76" spans="1:18" ht="12.75">
      <c r="A76" t="s">
        <v>114</v>
      </c>
      <c r="D76">
        <v>176</v>
      </c>
      <c r="E76">
        <v>7755</v>
      </c>
      <c r="F76">
        <v>3049.12</v>
      </c>
      <c r="G76">
        <v>27.64</v>
      </c>
      <c r="H76">
        <v>8.94</v>
      </c>
      <c r="I76">
        <v>27</v>
      </c>
      <c r="J76">
        <v>24.01</v>
      </c>
      <c r="K76">
        <v>2.09</v>
      </c>
      <c r="L76">
        <v>0.9</v>
      </c>
      <c r="M76">
        <v>20.76</v>
      </c>
      <c r="N76">
        <v>0.99</v>
      </c>
      <c r="O76">
        <v>0.84</v>
      </c>
      <c r="P76">
        <v>3.68</v>
      </c>
      <c r="Q76">
        <v>64113.35</v>
      </c>
      <c r="R76">
        <v>43873.45</v>
      </c>
    </row>
    <row r="77" spans="1:18" ht="12.75">
      <c r="A77" t="s">
        <v>114</v>
      </c>
      <c r="B77" t="s">
        <v>5</v>
      </c>
      <c r="D77">
        <v>101</v>
      </c>
      <c r="E77">
        <v>3751</v>
      </c>
      <c r="F77">
        <v>3676.72</v>
      </c>
      <c r="G77">
        <v>42.83</v>
      </c>
      <c r="H77">
        <v>14.63</v>
      </c>
      <c r="I77">
        <v>41.87</v>
      </c>
      <c r="J77">
        <v>40.63</v>
      </c>
      <c r="K77">
        <v>1.17</v>
      </c>
      <c r="L77">
        <v>0.06</v>
      </c>
      <c r="M77">
        <v>21.19</v>
      </c>
      <c r="N77">
        <v>0.89</v>
      </c>
      <c r="O77">
        <v>0.8</v>
      </c>
      <c r="P77">
        <v>2.13</v>
      </c>
      <c r="Q77">
        <v>48421.47</v>
      </c>
      <c r="R77">
        <v>32885.34</v>
      </c>
    </row>
    <row r="78" spans="1:18" ht="12.75">
      <c r="A78" t="s">
        <v>114</v>
      </c>
      <c r="B78" t="s">
        <v>6</v>
      </c>
      <c r="D78">
        <v>13</v>
      </c>
      <c r="E78">
        <v>382</v>
      </c>
      <c r="F78">
        <v>4409.43</v>
      </c>
      <c r="G78">
        <v>29.36</v>
      </c>
      <c r="H78">
        <v>6.51</v>
      </c>
      <c r="I78">
        <v>28.06</v>
      </c>
      <c r="J78">
        <v>17.07</v>
      </c>
      <c r="K78">
        <v>10.97</v>
      </c>
      <c r="L78">
        <v>0.02</v>
      </c>
      <c r="M78">
        <v>17.57</v>
      </c>
      <c r="N78">
        <v>1.53</v>
      </c>
      <c r="O78">
        <v>1.15</v>
      </c>
      <c r="P78">
        <v>5.46</v>
      </c>
      <c r="Q78">
        <v>92961.71</v>
      </c>
      <c r="R78">
        <v>60677.98</v>
      </c>
    </row>
    <row r="79" spans="1:18" ht="12.75">
      <c r="A79" t="s">
        <v>114</v>
      </c>
      <c r="B79" t="s">
        <v>7</v>
      </c>
      <c r="D79">
        <v>12</v>
      </c>
      <c r="E79">
        <v>384</v>
      </c>
      <c r="F79">
        <v>2748.8</v>
      </c>
      <c r="G79">
        <v>3.94</v>
      </c>
      <c r="H79">
        <v>1.23</v>
      </c>
      <c r="I79">
        <v>3.94</v>
      </c>
      <c r="J79">
        <v>3.94</v>
      </c>
      <c r="K79">
        <v>0.01</v>
      </c>
      <c r="L79">
        <v>0</v>
      </c>
      <c r="M79">
        <v>19.96</v>
      </c>
      <c r="N79">
        <v>0.89</v>
      </c>
      <c r="O79">
        <v>0.77</v>
      </c>
      <c r="P79">
        <v>22.53</v>
      </c>
      <c r="Q79">
        <v>455425.09</v>
      </c>
      <c r="R79">
        <v>276178.17</v>
      </c>
    </row>
    <row r="80" spans="1:18" ht="12.75">
      <c r="A80" t="s">
        <v>114</v>
      </c>
      <c r="B80" t="s">
        <v>8</v>
      </c>
      <c r="D80">
        <v>16</v>
      </c>
      <c r="E80">
        <v>919</v>
      </c>
      <c r="F80">
        <v>2713.99</v>
      </c>
      <c r="G80">
        <v>7.36</v>
      </c>
      <c r="H80">
        <v>0.82</v>
      </c>
      <c r="I80">
        <v>6.97</v>
      </c>
      <c r="J80">
        <v>0.34</v>
      </c>
      <c r="K80">
        <v>0.27</v>
      </c>
      <c r="L80">
        <v>6.35</v>
      </c>
      <c r="M80">
        <v>25</v>
      </c>
      <c r="N80">
        <v>1.36</v>
      </c>
      <c r="O80">
        <v>0.87</v>
      </c>
      <c r="P80">
        <v>19.53</v>
      </c>
      <c r="Q80">
        <v>189636.55</v>
      </c>
      <c r="R80">
        <v>128852.19</v>
      </c>
    </row>
    <row r="81" spans="1:18" ht="12.75">
      <c r="A81" t="s">
        <v>114</v>
      </c>
      <c r="B81" t="s">
        <v>9</v>
      </c>
      <c r="D81">
        <v>7</v>
      </c>
      <c r="E81">
        <v>261</v>
      </c>
      <c r="F81">
        <v>1580</v>
      </c>
      <c r="G81">
        <v>3</v>
      </c>
      <c r="H81">
        <v>0</v>
      </c>
      <c r="I81">
        <v>3</v>
      </c>
      <c r="J81">
        <v>3</v>
      </c>
      <c r="K81">
        <v>0</v>
      </c>
      <c r="L81">
        <v>0</v>
      </c>
      <c r="M81">
        <v>29</v>
      </c>
      <c r="N81">
        <v>1</v>
      </c>
      <c r="O81">
        <v>0</v>
      </c>
      <c r="P81">
        <v>19</v>
      </c>
      <c r="Q81">
        <v>225930</v>
      </c>
      <c r="R81">
        <v>183456</v>
      </c>
    </row>
    <row r="82" spans="1:18" ht="12.75">
      <c r="A82" t="s">
        <v>114</v>
      </c>
      <c r="B82" t="s">
        <v>10</v>
      </c>
      <c r="D82">
        <v>27</v>
      </c>
      <c r="E82">
        <v>2057</v>
      </c>
      <c r="F82">
        <v>2044.72</v>
      </c>
      <c r="G82">
        <v>16.21</v>
      </c>
      <c r="H82">
        <v>5.2</v>
      </c>
      <c r="I82">
        <v>15.97</v>
      </c>
      <c r="J82">
        <v>11.96</v>
      </c>
      <c r="K82">
        <v>3.57</v>
      </c>
      <c r="L82">
        <v>0.44</v>
      </c>
      <c r="M82">
        <v>18.72</v>
      </c>
      <c r="N82">
        <v>0.99</v>
      </c>
      <c r="O82">
        <v>0.9</v>
      </c>
      <c r="P82">
        <v>6.22</v>
      </c>
      <c r="Q82">
        <v>83083.58</v>
      </c>
      <c r="R82">
        <v>60086.52</v>
      </c>
    </row>
    <row r="83" spans="1:18" ht="12.75">
      <c r="A83" t="s">
        <v>114</v>
      </c>
      <c r="B83" t="s">
        <v>11</v>
      </c>
      <c r="D83">
        <v>33</v>
      </c>
      <c r="E83">
        <v>5352</v>
      </c>
      <c r="F83">
        <v>1302.56</v>
      </c>
      <c r="G83">
        <v>10.53</v>
      </c>
      <c r="H83">
        <v>1.99</v>
      </c>
      <c r="I83">
        <v>10.39</v>
      </c>
      <c r="J83">
        <v>9.05</v>
      </c>
      <c r="K83">
        <v>0.85</v>
      </c>
      <c r="L83">
        <v>0.49</v>
      </c>
      <c r="M83">
        <v>21.06</v>
      </c>
      <c r="N83">
        <v>0.69</v>
      </c>
      <c r="O83">
        <v>0.63</v>
      </c>
      <c r="P83">
        <v>6.62</v>
      </c>
      <c r="Q83">
        <v>86801.61</v>
      </c>
      <c r="R83">
        <v>58062.42</v>
      </c>
    </row>
    <row r="84" spans="1:18" ht="12.75">
      <c r="A84" t="s">
        <v>114</v>
      </c>
      <c r="B84" t="s">
        <v>12</v>
      </c>
      <c r="D84">
        <v>61</v>
      </c>
      <c r="E84">
        <v>1694</v>
      </c>
      <c r="F84">
        <v>4386.23</v>
      </c>
      <c r="G84">
        <v>42.48</v>
      </c>
      <c r="H84">
        <v>14.07</v>
      </c>
      <c r="I84">
        <v>41.47</v>
      </c>
      <c r="J84">
        <v>36.01</v>
      </c>
      <c r="K84">
        <v>3.97</v>
      </c>
      <c r="L84">
        <v>1.49</v>
      </c>
      <c r="M84">
        <v>19.74</v>
      </c>
      <c r="N84">
        <v>1.4</v>
      </c>
      <c r="O84">
        <v>1.27</v>
      </c>
      <c r="P84">
        <v>3.38</v>
      </c>
      <c r="Q84">
        <v>54816.03</v>
      </c>
      <c r="R84">
        <v>37888.7</v>
      </c>
    </row>
    <row r="85" spans="1:18" ht="12.75">
      <c r="A85" t="s">
        <v>114</v>
      </c>
      <c r="B85" t="s">
        <v>13</v>
      </c>
      <c r="D85">
        <v>82</v>
      </c>
      <c r="E85">
        <v>709</v>
      </c>
      <c r="F85">
        <v>13045.24</v>
      </c>
      <c r="G85">
        <v>121.43</v>
      </c>
      <c r="H85">
        <v>49.19</v>
      </c>
      <c r="I85">
        <v>117.91</v>
      </c>
      <c r="J85">
        <v>108.37</v>
      </c>
      <c r="K85">
        <v>6.92</v>
      </c>
      <c r="L85">
        <v>2.62</v>
      </c>
      <c r="M85">
        <v>21.42</v>
      </c>
      <c r="N85">
        <v>2.34</v>
      </c>
      <c r="O85">
        <v>1.37</v>
      </c>
      <c r="P85">
        <v>1.99</v>
      </c>
      <c r="Q85">
        <v>56833.41</v>
      </c>
      <c r="R85">
        <v>39463.84</v>
      </c>
    </row>
    <row r="86" spans="2:7" ht="12.75">
      <c r="B86" t="s">
        <v>81</v>
      </c>
      <c r="C86" t="s">
        <v>14</v>
      </c>
      <c r="D86" t="s">
        <v>16</v>
      </c>
      <c r="E86" t="s">
        <v>17</v>
      </c>
      <c r="F86" t="s">
        <v>18</v>
      </c>
      <c r="G86" t="s">
        <v>20</v>
      </c>
    </row>
    <row r="87" spans="7:18" ht="12.75">
      <c r="G87" t="s">
        <v>21</v>
      </c>
      <c r="H87" t="s">
        <v>23</v>
      </c>
      <c r="I87" t="s">
        <v>24</v>
      </c>
      <c r="J87" t="s">
        <v>25</v>
      </c>
      <c r="K87" t="s">
        <v>26</v>
      </c>
      <c r="L87" t="s">
        <v>27</v>
      </c>
      <c r="M87" t="s">
        <v>28</v>
      </c>
      <c r="N87" t="s">
        <v>30</v>
      </c>
      <c r="O87" t="s">
        <v>32</v>
      </c>
      <c r="P87" t="s">
        <v>30</v>
      </c>
      <c r="Q87" t="s">
        <v>35</v>
      </c>
      <c r="R87" t="s">
        <v>37</v>
      </c>
    </row>
    <row r="88" spans="3:18" ht="12.75">
      <c r="C88" t="s">
        <v>15</v>
      </c>
      <c r="D88" t="s">
        <v>2</v>
      </c>
      <c r="E88" t="s">
        <v>2</v>
      </c>
      <c r="F88" t="s">
        <v>19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29</v>
      </c>
      <c r="N88" t="s">
        <v>31</v>
      </c>
      <c r="O88" t="s">
        <v>33</v>
      </c>
      <c r="P88" t="s">
        <v>34</v>
      </c>
      <c r="Q88" t="s">
        <v>36</v>
      </c>
      <c r="R88" t="s">
        <v>36</v>
      </c>
    </row>
    <row r="89" spans="1:18" ht="12.75">
      <c r="A89" t="s">
        <v>115</v>
      </c>
      <c r="B89" t="s">
        <v>1</v>
      </c>
      <c r="D89">
        <v>40</v>
      </c>
      <c r="E89">
        <v>2660</v>
      </c>
      <c r="F89">
        <v>2239.99</v>
      </c>
      <c r="G89">
        <v>23.9</v>
      </c>
      <c r="H89">
        <v>12.98</v>
      </c>
      <c r="I89">
        <v>23.78</v>
      </c>
      <c r="J89">
        <v>16.59</v>
      </c>
      <c r="K89">
        <v>5.81</v>
      </c>
      <c r="L89">
        <v>1.38</v>
      </c>
      <c r="M89">
        <v>23.04</v>
      </c>
      <c r="N89">
        <v>1.47</v>
      </c>
      <c r="O89">
        <v>1.21</v>
      </c>
      <c r="P89">
        <v>6.17</v>
      </c>
      <c r="Q89">
        <v>91002.07</v>
      </c>
      <c r="R89">
        <v>76141.49</v>
      </c>
    </row>
    <row r="90" spans="1:18" ht="12.75">
      <c r="A90" t="s">
        <v>115</v>
      </c>
      <c r="B90" t="s">
        <v>2</v>
      </c>
      <c r="D90">
        <v>39</v>
      </c>
      <c r="E90">
        <v>1874</v>
      </c>
      <c r="F90">
        <v>2570.68</v>
      </c>
      <c r="G90">
        <v>27.5</v>
      </c>
      <c r="H90">
        <v>11.43</v>
      </c>
      <c r="I90">
        <v>27.25</v>
      </c>
      <c r="J90">
        <v>25.65</v>
      </c>
      <c r="K90">
        <v>1.03</v>
      </c>
      <c r="L90">
        <v>0.56</v>
      </c>
      <c r="M90">
        <v>22.14</v>
      </c>
      <c r="N90">
        <v>1.06</v>
      </c>
      <c r="O90">
        <v>1.05</v>
      </c>
      <c r="P90">
        <v>3.91</v>
      </c>
      <c r="Q90">
        <v>55876.19</v>
      </c>
      <c r="R90">
        <v>42370.56</v>
      </c>
    </row>
    <row r="91" spans="1:18" ht="12.75">
      <c r="A91" t="s">
        <v>115</v>
      </c>
      <c r="B91" t="s">
        <v>3</v>
      </c>
      <c r="D91">
        <v>39</v>
      </c>
      <c r="E91">
        <v>517</v>
      </c>
      <c r="F91">
        <v>6083.67</v>
      </c>
      <c r="G91">
        <v>83.26</v>
      </c>
      <c r="H91">
        <v>43.43</v>
      </c>
      <c r="I91">
        <v>82.99</v>
      </c>
      <c r="J91">
        <v>54.6</v>
      </c>
      <c r="K91">
        <v>28</v>
      </c>
      <c r="L91">
        <v>0.39</v>
      </c>
      <c r="M91">
        <v>19.84</v>
      </c>
      <c r="N91">
        <v>1.18</v>
      </c>
      <c r="O91">
        <v>1.03</v>
      </c>
      <c r="P91">
        <v>1.42</v>
      </c>
      <c r="Q91">
        <v>56519.41</v>
      </c>
      <c r="R91">
        <v>46010.02</v>
      </c>
    </row>
    <row r="92" spans="1:18" ht="12.75">
      <c r="A92" t="s">
        <v>115</v>
      </c>
      <c r="B92" t="s">
        <v>4</v>
      </c>
      <c r="D92">
        <v>39</v>
      </c>
      <c r="E92">
        <v>464</v>
      </c>
      <c r="F92">
        <v>17533.71</v>
      </c>
      <c r="G92">
        <v>199.99</v>
      </c>
      <c r="H92">
        <v>110.7</v>
      </c>
      <c r="I92">
        <v>198.91</v>
      </c>
      <c r="J92">
        <v>128.15</v>
      </c>
      <c r="K92">
        <v>69.66</v>
      </c>
      <c r="L92">
        <v>1.1</v>
      </c>
      <c r="M92">
        <v>19.26</v>
      </c>
      <c r="N92">
        <v>3.54</v>
      </c>
      <c r="O92">
        <v>1.6</v>
      </c>
      <c r="P92">
        <v>1.78</v>
      </c>
      <c r="Q92">
        <v>53370.55</v>
      </c>
      <c r="R92">
        <v>42335.38</v>
      </c>
    </row>
    <row r="93" spans="1:18" ht="12.75">
      <c r="A93" t="s">
        <v>115</v>
      </c>
      <c r="D93">
        <v>157</v>
      </c>
      <c r="E93">
        <v>5515</v>
      </c>
      <c r="F93">
        <v>4000.27</v>
      </c>
      <c r="G93">
        <v>45.51</v>
      </c>
      <c r="H93">
        <v>23.53</v>
      </c>
      <c r="I93">
        <v>45.25</v>
      </c>
      <c r="J93">
        <v>32.62</v>
      </c>
      <c r="K93">
        <v>11.64</v>
      </c>
      <c r="L93">
        <v>0.99</v>
      </c>
      <c r="M93">
        <v>20.91</v>
      </c>
      <c r="N93">
        <v>1.48</v>
      </c>
      <c r="O93">
        <v>1.17</v>
      </c>
      <c r="P93">
        <v>3.27</v>
      </c>
      <c r="Q93">
        <v>63959.85</v>
      </c>
      <c r="R93">
        <v>51540.19</v>
      </c>
    </row>
    <row r="94" spans="1:18" ht="12.75">
      <c r="A94" t="s">
        <v>115</v>
      </c>
      <c r="B94" t="s">
        <v>5</v>
      </c>
      <c r="D94">
        <v>98</v>
      </c>
      <c r="E94">
        <v>2861</v>
      </c>
      <c r="F94">
        <v>3808.87</v>
      </c>
      <c r="G94">
        <v>45.1</v>
      </c>
      <c r="H94">
        <v>22.64</v>
      </c>
      <c r="I94">
        <v>44.7</v>
      </c>
      <c r="J94">
        <v>43.52</v>
      </c>
      <c r="K94">
        <v>1.14</v>
      </c>
      <c r="L94">
        <v>0.04</v>
      </c>
      <c r="M94">
        <v>21.92</v>
      </c>
      <c r="N94">
        <v>1.01</v>
      </c>
      <c r="O94">
        <v>0.87</v>
      </c>
      <c r="P94">
        <v>2.26</v>
      </c>
      <c r="Q94">
        <v>51597.57</v>
      </c>
      <c r="R94">
        <v>39863.89</v>
      </c>
    </row>
    <row r="95" spans="1:18" ht="12.75">
      <c r="A95" t="s">
        <v>115</v>
      </c>
      <c r="B95" t="s">
        <v>6</v>
      </c>
      <c r="D95">
        <v>6</v>
      </c>
      <c r="E95">
        <v>330</v>
      </c>
      <c r="F95">
        <v>14807.36</v>
      </c>
      <c r="G95">
        <v>212.37</v>
      </c>
      <c r="H95">
        <v>128.58</v>
      </c>
      <c r="I95">
        <v>212.21</v>
      </c>
      <c r="J95">
        <v>77.31</v>
      </c>
      <c r="K95">
        <v>134.9</v>
      </c>
      <c r="L95">
        <v>0</v>
      </c>
      <c r="M95">
        <v>15.89</v>
      </c>
      <c r="N95">
        <v>3.56</v>
      </c>
      <c r="O95">
        <v>1.65</v>
      </c>
      <c r="P95">
        <v>1.68</v>
      </c>
      <c r="Q95">
        <v>53512.07</v>
      </c>
      <c r="R95">
        <v>44087.37</v>
      </c>
    </row>
    <row r="96" spans="1:18" ht="12.75">
      <c r="A96" t="s">
        <v>115</v>
      </c>
      <c r="B96" t="s">
        <v>7</v>
      </c>
      <c r="D96">
        <v>9</v>
      </c>
      <c r="E96">
        <v>114</v>
      </c>
      <c r="F96">
        <v>5830.05</v>
      </c>
      <c r="G96">
        <v>4.83</v>
      </c>
      <c r="H96">
        <v>2.57</v>
      </c>
      <c r="I96">
        <v>4.83</v>
      </c>
      <c r="J96">
        <v>2.04</v>
      </c>
      <c r="K96">
        <v>2.79</v>
      </c>
      <c r="L96">
        <v>0</v>
      </c>
      <c r="M96">
        <v>20.05</v>
      </c>
      <c r="N96">
        <v>1.61</v>
      </c>
      <c r="O96">
        <v>0.98</v>
      </c>
      <c r="P96">
        <v>33.37</v>
      </c>
      <c r="Q96">
        <v>488147.61</v>
      </c>
      <c r="R96">
        <v>333522.89</v>
      </c>
    </row>
    <row r="97" spans="1:18" ht="12.75">
      <c r="A97" t="s">
        <v>115</v>
      </c>
      <c r="B97" t="s">
        <v>8</v>
      </c>
      <c r="D97">
        <v>19</v>
      </c>
      <c r="E97">
        <v>662</v>
      </c>
      <c r="F97">
        <v>2270.21</v>
      </c>
      <c r="G97">
        <v>8.6</v>
      </c>
      <c r="H97">
        <v>2.61</v>
      </c>
      <c r="I97">
        <v>8.57</v>
      </c>
      <c r="J97">
        <v>2.79</v>
      </c>
      <c r="K97">
        <v>0.29</v>
      </c>
      <c r="L97">
        <v>5.5</v>
      </c>
      <c r="M97">
        <v>25.52</v>
      </c>
      <c r="N97">
        <v>2.07</v>
      </c>
      <c r="O97">
        <v>1.73</v>
      </c>
      <c r="P97">
        <v>24.15</v>
      </c>
      <c r="Q97">
        <v>261347.44</v>
      </c>
      <c r="R97">
        <v>231406.83</v>
      </c>
    </row>
    <row r="98" spans="1:18" ht="12.75">
      <c r="A98" t="s">
        <v>115</v>
      </c>
      <c r="B98" t="s">
        <v>9</v>
      </c>
      <c r="D98">
        <v>4</v>
      </c>
      <c r="E98" t="s">
        <v>2</v>
      </c>
      <c r="F98" t="s">
        <v>2</v>
      </c>
      <c r="G98" t="s">
        <v>2</v>
      </c>
      <c r="H98" t="s">
        <v>2</v>
      </c>
      <c r="I98" t="s">
        <v>2</v>
      </c>
      <c r="J98" t="s">
        <v>2</v>
      </c>
      <c r="K98" t="s">
        <v>2</v>
      </c>
      <c r="L98" t="s">
        <v>2</v>
      </c>
      <c r="M98" t="s">
        <v>2</v>
      </c>
      <c r="N98" t="s">
        <v>2</v>
      </c>
      <c r="O98" t="s">
        <v>2</v>
      </c>
      <c r="P98" t="s">
        <v>2</v>
      </c>
      <c r="Q98" t="s">
        <v>2</v>
      </c>
      <c r="R98" t="s">
        <v>2</v>
      </c>
    </row>
    <row r="99" spans="1:18" ht="12.75">
      <c r="A99" t="s">
        <v>115</v>
      </c>
      <c r="B99" t="s">
        <v>10</v>
      </c>
      <c r="D99">
        <v>21</v>
      </c>
      <c r="E99">
        <v>1491</v>
      </c>
      <c r="F99">
        <v>2329.93</v>
      </c>
      <c r="G99">
        <v>30.21</v>
      </c>
      <c r="H99">
        <v>13.69</v>
      </c>
      <c r="I99">
        <v>30.07</v>
      </c>
      <c r="J99">
        <v>18.25</v>
      </c>
      <c r="K99">
        <v>10.68</v>
      </c>
      <c r="L99">
        <v>1.13</v>
      </c>
      <c r="M99">
        <v>25.23</v>
      </c>
      <c r="N99">
        <v>1.51</v>
      </c>
      <c r="O99">
        <v>1.42</v>
      </c>
      <c r="P99">
        <v>5.01</v>
      </c>
      <c r="Q99">
        <v>80375.05</v>
      </c>
      <c r="R99">
        <v>65491.12</v>
      </c>
    </row>
    <row r="100" spans="1:18" ht="12.75">
      <c r="A100" t="s">
        <v>115</v>
      </c>
      <c r="B100" t="s">
        <v>11</v>
      </c>
      <c r="D100">
        <v>25</v>
      </c>
      <c r="E100">
        <v>3803</v>
      </c>
      <c r="F100">
        <v>1655.84</v>
      </c>
      <c r="G100">
        <v>19.4</v>
      </c>
      <c r="H100">
        <v>8.18</v>
      </c>
      <c r="I100">
        <v>19.36</v>
      </c>
      <c r="J100">
        <v>14.31</v>
      </c>
      <c r="K100">
        <v>4.17</v>
      </c>
      <c r="L100">
        <v>0.88</v>
      </c>
      <c r="M100">
        <v>22.87</v>
      </c>
      <c r="N100">
        <v>1.27</v>
      </c>
      <c r="O100">
        <v>1.2</v>
      </c>
      <c r="P100">
        <v>6.58</v>
      </c>
      <c r="Q100">
        <v>77818.22</v>
      </c>
      <c r="R100">
        <v>62127.94</v>
      </c>
    </row>
    <row r="101" spans="1:18" ht="12.75">
      <c r="A101" t="s">
        <v>115</v>
      </c>
      <c r="B101" t="s">
        <v>12</v>
      </c>
      <c r="D101">
        <v>50</v>
      </c>
      <c r="E101">
        <v>866</v>
      </c>
      <c r="F101">
        <v>4091.48</v>
      </c>
      <c r="G101">
        <v>45.74</v>
      </c>
      <c r="H101">
        <v>25.42</v>
      </c>
      <c r="I101">
        <v>45.02</v>
      </c>
      <c r="J101">
        <v>42.72</v>
      </c>
      <c r="K101">
        <v>1.84</v>
      </c>
      <c r="L101">
        <v>0.46</v>
      </c>
      <c r="M101">
        <v>21.49</v>
      </c>
      <c r="N101">
        <v>0.97</v>
      </c>
      <c r="O101">
        <v>0.76</v>
      </c>
      <c r="P101">
        <v>2.16</v>
      </c>
      <c r="Q101">
        <v>56064.77</v>
      </c>
      <c r="R101">
        <v>43698.89</v>
      </c>
    </row>
    <row r="102" spans="1:18" ht="12.75">
      <c r="A102" t="s">
        <v>115</v>
      </c>
      <c r="B102" t="s">
        <v>13</v>
      </c>
      <c r="D102">
        <v>82</v>
      </c>
      <c r="E102">
        <v>846</v>
      </c>
      <c r="F102">
        <v>14449</v>
      </c>
      <c r="G102">
        <v>162.68</v>
      </c>
      <c r="H102">
        <v>90.64</v>
      </c>
      <c r="I102">
        <v>161.89</v>
      </c>
      <c r="J102">
        <v>104.61</v>
      </c>
      <c r="K102">
        <v>55.29</v>
      </c>
      <c r="L102">
        <v>2</v>
      </c>
      <c r="M102">
        <v>19.69</v>
      </c>
      <c r="N102">
        <v>2.91</v>
      </c>
      <c r="O102">
        <v>1.47</v>
      </c>
      <c r="P102">
        <v>1.8</v>
      </c>
      <c r="Q102">
        <v>58755.38</v>
      </c>
      <c r="R102">
        <v>48079.47</v>
      </c>
    </row>
    <row r="103" spans="2:7" ht="12.75">
      <c r="B103" t="s">
        <v>121</v>
      </c>
      <c r="C103" t="s">
        <v>14</v>
      </c>
      <c r="D103" t="s">
        <v>16</v>
      </c>
      <c r="E103" t="s">
        <v>17</v>
      </c>
      <c r="F103" t="s">
        <v>18</v>
      </c>
      <c r="G103" t="s">
        <v>20</v>
      </c>
    </row>
    <row r="104" spans="7:18" ht="12.75">
      <c r="G104" t="s">
        <v>21</v>
      </c>
      <c r="H104" t="s">
        <v>23</v>
      </c>
      <c r="I104" t="s">
        <v>24</v>
      </c>
      <c r="J104" t="s">
        <v>25</v>
      </c>
      <c r="K104" t="s">
        <v>26</v>
      </c>
      <c r="L104" t="s">
        <v>27</v>
      </c>
      <c r="M104" t="s">
        <v>28</v>
      </c>
      <c r="N104" t="s">
        <v>30</v>
      </c>
      <c r="O104" t="s">
        <v>32</v>
      </c>
      <c r="P104" t="s">
        <v>30</v>
      </c>
      <c r="Q104" t="s">
        <v>35</v>
      </c>
      <c r="R104" t="s">
        <v>37</v>
      </c>
    </row>
    <row r="105" spans="3:18" ht="12.75">
      <c r="C105" t="s">
        <v>15</v>
      </c>
      <c r="D105" t="s">
        <v>2</v>
      </c>
      <c r="E105" t="s">
        <v>2</v>
      </c>
      <c r="F105" t="s">
        <v>19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29</v>
      </c>
      <c r="N105" t="s">
        <v>31</v>
      </c>
      <c r="O105" t="s">
        <v>33</v>
      </c>
      <c r="P105" t="s">
        <v>34</v>
      </c>
      <c r="Q105" t="s">
        <v>36</v>
      </c>
      <c r="R105" t="s">
        <v>36</v>
      </c>
    </row>
    <row r="106" spans="1:18" ht="12.75">
      <c r="A106" t="s">
        <v>116</v>
      </c>
      <c r="B106" t="s">
        <v>1</v>
      </c>
      <c r="D106">
        <v>47</v>
      </c>
      <c r="E106">
        <v>3925</v>
      </c>
      <c r="F106">
        <v>1632.96</v>
      </c>
      <c r="G106">
        <v>18.22</v>
      </c>
      <c r="H106">
        <v>6.94</v>
      </c>
      <c r="I106">
        <v>16.69</v>
      </c>
      <c r="J106">
        <v>12.45</v>
      </c>
      <c r="K106">
        <v>3.25</v>
      </c>
      <c r="L106">
        <v>0.99</v>
      </c>
      <c r="M106">
        <v>19.33</v>
      </c>
      <c r="N106">
        <v>1.27</v>
      </c>
      <c r="O106">
        <v>0.88</v>
      </c>
      <c r="P106">
        <v>7.6</v>
      </c>
      <c r="Q106">
        <v>109137.73</v>
      </c>
      <c r="R106">
        <v>91539.87</v>
      </c>
    </row>
    <row r="107" spans="1:18" ht="12.75">
      <c r="A107" t="s">
        <v>116</v>
      </c>
      <c r="B107" t="s">
        <v>2</v>
      </c>
      <c r="D107">
        <v>47</v>
      </c>
      <c r="E107">
        <v>2018</v>
      </c>
      <c r="F107">
        <v>2918.71</v>
      </c>
      <c r="G107">
        <v>34.81</v>
      </c>
      <c r="H107">
        <v>15.86</v>
      </c>
      <c r="I107">
        <v>33.94</v>
      </c>
      <c r="J107">
        <v>28.27</v>
      </c>
      <c r="K107">
        <v>5.59</v>
      </c>
      <c r="L107">
        <v>0.07</v>
      </c>
      <c r="M107">
        <v>19</v>
      </c>
      <c r="N107">
        <v>1.08</v>
      </c>
      <c r="O107">
        <v>0.98</v>
      </c>
      <c r="P107">
        <v>3.18</v>
      </c>
      <c r="Q107">
        <v>57738.19</v>
      </c>
      <c r="R107">
        <v>42656.03</v>
      </c>
    </row>
    <row r="108" spans="1:18" ht="12.75">
      <c r="A108" t="s">
        <v>116</v>
      </c>
      <c r="B108" t="s">
        <v>3</v>
      </c>
      <c r="D108">
        <v>47</v>
      </c>
      <c r="E108">
        <v>554</v>
      </c>
      <c r="F108">
        <v>6872.71</v>
      </c>
      <c r="G108">
        <v>91.23</v>
      </c>
      <c r="H108">
        <v>52.8</v>
      </c>
      <c r="I108">
        <v>87.81</v>
      </c>
      <c r="J108">
        <v>84.68</v>
      </c>
      <c r="K108">
        <v>2.83</v>
      </c>
      <c r="L108">
        <v>0.29</v>
      </c>
      <c r="M108">
        <v>20.83</v>
      </c>
      <c r="N108">
        <v>1.53</v>
      </c>
      <c r="O108">
        <v>1.22</v>
      </c>
      <c r="P108">
        <v>1.74</v>
      </c>
      <c r="Q108">
        <v>53321.88</v>
      </c>
      <c r="R108">
        <v>42055.8</v>
      </c>
    </row>
    <row r="109" spans="1:18" ht="12.75">
      <c r="A109" t="s">
        <v>116</v>
      </c>
      <c r="B109" t="s">
        <v>4</v>
      </c>
      <c r="D109">
        <v>46</v>
      </c>
      <c r="E109">
        <v>303</v>
      </c>
      <c r="F109">
        <v>15199.97</v>
      </c>
      <c r="G109">
        <v>189.1</v>
      </c>
      <c r="H109">
        <v>101.16</v>
      </c>
      <c r="I109">
        <v>187.1</v>
      </c>
      <c r="J109">
        <v>162.42</v>
      </c>
      <c r="K109">
        <v>24.02</v>
      </c>
      <c r="L109">
        <v>0.66</v>
      </c>
      <c r="M109">
        <v>19.17</v>
      </c>
      <c r="N109">
        <v>2.56</v>
      </c>
      <c r="O109">
        <v>1.48</v>
      </c>
      <c r="P109">
        <v>1.37</v>
      </c>
      <c r="Q109">
        <v>47989.74</v>
      </c>
      <c r="R109">
        <v>35385.71</v>
      </c>
    </row>
    <row r="110" spans="1:18" ht="12.75">
      <c r="A110" t="s">
        <v>116</v>
      </c>
      <c r="D110">
        <v>187</v>
      </c>
      <c r="E110">
        <v>6801</v>
      </c>
      <c r="F110">
        <v>3046.83</v>
      </c>
      <c r="G110">
        <v>36.72</v>
      </c>
      <c r="H110">
        <v>17.53</v>
      </c>
      <c r="I110">
        <v>35.21</v>
      </c>
      <c r="J110">
        <v>29.72</v>
      </c>
      <c r="K110">
        <v>4.84</v>
      </c>
      <c r="L110">
        <v>0.65</v>
      </c>
      <c r="M110">
        <v>19.5</v>
      </c>
      <c r="N110">
        <v>1.29</v>
      </c>
      <c r="O110">
        <v>0.96</v>
      </c>
      <c r="P110">
        <v>3.67</v>
      </c>
      <c r="Q110">
        <v>68591.09</v>
      </c>
      <c r="R110">
        <v>54184.04</v>
      </c>
    </row>
    <row r="111" spans="1:18" ht="12.75">
      <c r="A111" t="s">
        <v>116</v>
      </c>
      <c r="B111" t="s">
        <v>5</v>
      </c>
      <c r="D111">
        <v>106</v>
      </c>
      <c r="E111">
        <v>3291</v>
      </c>
      <c r="F111">
        <v>3456.04</v>
      </c>
      <c r="G111">
        <v>50.11</v>
      </c>
      <c r="H111">
        <v>29.24</v>
      </c>
      <c r="I111">
        <v>48.69</v>
      </c>
      <c r="J111">
        <v>46.56</v>
      </c>
      <c r="K111">
        <v>2.01</v>
      </c>
      <c r="L111">
        <v>0.11</v>
      </c>
      <c r="M111">
        <v>20.67</v>
      </c>
      <c r="N111">
        <v>0.91</v>
      </c>
      <c r="O111">
        <v>0.69</v>
      </c>
      <c r="P111">
        <v>1.87</v>
      </c>
      <c r="Q111">
        <v>46677.5</v>
      </c>
      <c r="R111">
        <v>35947.66</v>
      </c>
    </row>
    <row r="112" spans="1:18" ht="12.75">
      <c r="A112" t="s">
        <v>116</v>
      </c>
      <c r="B112" t="s">
        <v>6</v>
      </c>
      <c r="D112">
        <v>16</v>
      </c>
      <c r="E112">
        <v>191</v>
      </c>
      <c r="F112">
        <v>3793.48</v>
      </c>
      <c r="G112">
        <v>52.27</v>
      </c>
      <c r="H112">
        <v>23.69</v>
      </c>
      <c r="I112">
        <v>48.53</v>
      </c>
      <c r="J112">
        <v>18.51</v>
      </c>
      <c r="K112">
        <v>30.03</v>
      </c>
      <c r="L112">
        <v>0</v>
      </c>
      <c r="M112">
        <v>16.64</v>
      </c>
      <c r="N112">
        <v>1.87</v>
      </c>
      <c r="O112">
        <v>1.45</v>
      </c>
      <c r="P112">
        <v>3.86</v>
      </c>
      <c r="Q112">
        <v>52372.64</v>
      </c>
      <c r="R112">
        <v>37322.29</v>
      </c>
    </row>
    <row r="113" spans="1:18" ht="12.75">
      <c r="A113" t="s">
        <v>116</v>
      </c>
      <c r="B113" t="s">
        <v>7</v>
      </c>
      <c r="D113">
        <v>20</v>
      </c>
      <c r="E113">
        <v>417</v>
      </c>
      <c r="F113">
        <v>4633.06</v>
      </c>
      <c r="G113">
        <v>4.61</v>
      </c>
      <c r="H113">
        <v>0.79</v>
      </c>
      <c r="I113">
        <v>4.55</v>
      </c>
      <c r="J113">
        <v>4.11</v>
      </c>
      <c r="K113">
        <v>0.44</v>
      </c>
      <c r="L113">
        <v>0</v>
      </c>
      <c r="M113">
        <v>22.15</v>
      </c>
      <c r="N113">
        <v>1.67</v>
      </c>
      <c r="O113">
        <v>1.58</v>
      </c>
      <c r="P113">
        <v>36.76</v>
      </c>
      <c r="Q113">
        <v>422475.75</v>
      </c>
      <c r="R113">
        <v>293880.27</v>
      </c>
    </row>
    <row r="114" spans="1:18" ht="12.75">
      <c r="A114" t="s">
        <v>116</v>
      </c>
      <c r="B114" t="s">
        <v>8</v>
      </c>
      <c r="D114">
        <v>11</v>
      </c>
      <c r="E114">
        <v>655</v>
      </c>
      <c r="F114">
        <v>2308.66</v>
      </c>
      <c r="G114">
        <v>7.95</v>
      </c>
      <c r="H114">
        <v>1.28</v>
      </c>
      <c r="I114">
        <v>7.95</v>
      </c>
      <c r="J114">
        <v>2.63</v>
      </c>
      <c r="K114">
        <v>0</v>
      </c>
      <c r="L114">
        <v>5.32</v>
      </c>
      <c r="M114">
        <v>31.57</v>
      </c>
      <c r="N114">
        <v>1.82</v>
      </c>
      <c r="O114">
        <v>0.88</v>
      </c>
      <c r="P114">
        <v>22.96</v>
      </c>
      <c r="Q114">
        <v>339807.04</v>
      </c>
      <c r="R114">
        <v>294907.6</v>
      </c>
    </row>
    <row r="115" spans="1:18" ht="12.75">
      <c r="A115" t="s">
        <v>116</v>
      </c>
      <c r="B115" t="s">
        <v>9</v>
      </c>
      <c r="D115">
        <v>2</v>
      </c>
      <c r="E115" t="s">
        <v>2</v>
      </c>
      <c r="F115" t="s">
        <v>2</v>
      </c>
      <c r="G115" t="s">
        <v>2</v>
      </c>
      <c r="H115" t="s">
        <v>2</v>
      </c>
      <c r="I115" t="s">
        <v>2</v>
      </c>
      <c r="J115" t="s">
        <v>2</v>
      </c>
      <c r="K115" t="s">
        <v>2</v>
      </c>
      <c r="L115" t="s">
        <v>2</v>
      </c>
      <c r="M115" t="s">
        <v>2</v>
      </c>
      <c r="N115" t="s">
        <v>2</v>
      </c>
      <c r="O115" t="s">
        <v>2</v>
      </c>
      <c r="P115" t="s">
        <v>2</v>
      </c>
      <c r="Q115" t="s">
        <v>2</v>
      </c>
      <c r="R115" t="s">
        <v>2</v>
      </c>
    </row>
    <row r="116" spans="1:18" ht="12.75">
      <c r="A116" t="s">
        <v>116</v>
      </c>
      <c r="B116" t="s">
        <v>10</v>
      </c>
      <c r="D116">
        <v>32</v>
      </c>
      <c r="E116">
        <v>1959</v>
      </c>
      <c r="F116">
        <v>2490.83</v>
      </c>
      <c r="G116">
        <v>34.54</v>
      </c>
      <c r="H116">
        <v>8.83</v>
      </c>
      <c r="I116">
        <v>32.06</v>
      </c>
      <c r="J116">
        <v>21.39</v>
      </c>
      <c r="K116">
        <v>10.4</v>
      </c>
      <c r="L116">
        <v>0.27</v>
      </c>
      <c r="M116">
        <v>15.87</v>
      </c>
      <c r="N116">
        <v>1.3</v>
      </c>
      <c r="O116">
        <v>1.22</v>
      </c>
      <c r="P116">
        <v>4.06</v>
      </c>
      <c r="Q116">
        <v>63768.82</v>
      </c>
      <c r="R116">
        <v>46664.86</v>
      </c>
    </row>
    <row r="117" spans="1:18" ht="12.75">
      <c r="A117" t="s">
        <v>116</v>
      </c>
      <c r="B117" t="s">
        <v>11</v>
      </c>
      <c r="D117">
        <v>30</v>
      </c>
      <c r="E117">
        <v>4816</v>
      </c>
      <c r="F117">
        <v>1375.61</v>
      </c>
      <c r="G117">
        <v>17.46</v>
      </c>
      <c r="H117">
        <v>5.5</v>
      </c>
      <c r="I117">
        <v>16.38</v>
      </c>
      <c r="J117">
        <v>12.77</v>
      </c>
      <c r="K117">
        <v>3.17</v>
      </c>
      <c r="L117">
        <v>0.44</v>
      </c>
      <c r="M117">
        <v>19.65</v>
      </c>
      <c r="N117">
        <v>1.11</v>
      </c>
      <c r="O117">
        <v>0.85</v>
      </c>
      <c r="P117">
        <v>6.76</v>
      </c>
      <c r="Q117">
        <v>92364.83</v>
      </c>
      <c r="R117">
        <v>76060.66</v>
      </c>
    </row>
    <row r="118" spans="1:18" ht="12.75">
      <c r="A118" t="s">
        <v>116</v>
      </c>
      <c r="B118" t="s">
        <v>12</v>
      </c>
      <c r="D118">
        <v>70</v>
      </c>
      <c r="E118">
        <v>1362</v>
      </c>
      <c r="F118">
        <v>3937.53</v>
      </c>
      <c r="G118">
        <v>48.54</v>
      </c>
      <c r="H118">
        <v>26.66</v>
      </c>
      <c r="I118">
        <v>46.51</v>
      </c>
      <c r="J118">
        <v>39.1</v>
      </c>
      <c r="K118">
        <v>6.9</v>
      </c>
      <c r="L118">
        <v>0.51</v>
      </c>
      <c r="M118">
        <v>19.49</v>
      </c>
      <c r="N118">
        <v>1.45</v>
      </c>
      <c r="O118">
        <v>1.12</v>
      </c>
      <c r="P118">
        <v>3.11</v>
      </c>
      <c r="Q118">
        <v>64464.37</v>
      </c>
      <c r="R118">
        <v>47940.96</v>
      </c>
    </row>
    <row r="119" spans="1:18" ht="12.75">
      <c r="A119" t="s">
        <v>116</v>
      </c>
      <c r="B119" t="s">
        <v>13</v>
      </c>
      <c r="D119">
        <v>87</v>
      </c>
      <c r="E119">
        <v>624</v>
      </c>
      <c r="F119">
        <v>14009.68</v>
      </c>
      <c r="G119">
        <v>159.64</v>
      </c>
      <c r="H119">
        <v>90.47</v>
      </c>
      <c r="I119">
        <v>155.95</v>
      </c>
      <c r="J119">
        <v>140.2</v>
      </c>
      <c r="K119">
        <v>13.21</v>
      </c>
      <c r="L119">
        <v>2.54</v>
      </c>
      <c r="M119">
        <v>19.39</v>
      </c>
      <c r="N119">
        <v>2.38</v>
      </c>
      <c r="O119">
        <v>1.48</v>
      </c>
      <c r="P119">
        <v>1.52</v>
      </c>
      <c r="Q119">
        <v>51993.95</v>
      </c>
      <c r="R119">
        <v>40504.29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SZIE</dc:creator>
  <cp:keywords/>
  <dc:description/>
  <cp:lastModifiedBy>SZIE</cp:lastModifiedBy>
  <dcterms:created xsi:type="dcterms:W3CDTF">2006-11-26T12:04:06Z</dcterms:created>
  <dcterms:modified xsi:type="dcterms:W3CDTF">2006-11-26T15:45:38Z</dcterms:modified>
  <cp:category/>
  <cp:version/>
  <cp:contentType/>
  <cp:contentStatus/>
</cp:coreProperties>
</file>