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Suli\5. félév\Programozás I\Beadandó\"/>
    </mc:Choice>
  </mc:AlternateContent>
  <xr:revisionPtr revIDLastSave="0" documentId="13_ncr:1_{7EE3F50B-4968-459B-AEC3-1A791EF2C5BD}" xr6:coauthVersionLast="47" xr6:coauthVersionMax="47" xr10:uidLastSave="{00000000-0000-0000-0000-000000000000}"/>
  <bookViews>
    <workbookView xWindow="-120" yWindow="-120" windowWidth="20730" windowHeight="11760" activeTab="3" xr2:uid="{00000000-000D-0000-FFFF-FFFF00000000}"/>
  </bookViews>
  <sheets>
    <sheet name="Adatok" sheetId="2" r:id="rId1"/>
    <sheet name="Adatok (2)" sheetId="3" r:id="rId2"/>
    <sheet name="OAM1" sheetId="4" r:id="rId3"/>
    <sheet name="OAM1 (2)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8" i="5" l="1"/>
  <c r="U22" i="5"/>
  <c r="U17" i="5"/>
  <c r="Z61" i="5"/>
  <c r="W4" i="5"/>
  <c r="W7" i="5"/>
  <c r="W8" i="5"/>
  <c r="W11" i="5"/>
  <c r="W12" i="5"/>
  <c r="W15" i="5"/>
  <c r="W16" i="5"/>
  <c r="W19" i="5"/>
  <c r="W20" i="5"/>
  <c r="W23" i="5"/>
  <c r="W24" i="5"/>
  <c r="W27" i="5"/>
  <c r="W28" i="5"/>
  <c r="W3" i="5"/>
  <c r="CC90" i="5"/>
  <c r="W5" i="5" s="1"/>
  <c r="CC91" i="5"/>
  <c r="W6" i="5" s="1"/>
  <c r="CC92" i="5"/>
  <c r="CC93" i="5"/>
  <c r="CC94" i="5"/>
  <c r="W9" i="5" s="1"/>
  <c r="CC95" i="5"/>
  <c r="W10" i="5" s="1"/>
  <c r="CC96" i="5"/>
  <c r="CC97" i="5"/>
  <c r="CC98" i="5"/>
  <c r="W13" i="5" s="1"/>
  <c r="CC99" i="5"/>
  <c r="W14" i="5" s="1"/>
  <c r="CC100" i="5"/>
  <c r="CC101" i="5"/>
  <c r="CC102" i="5"/>
  <c r="W17" i="5" s="1"/>
  <c r="CC103" i="5"/>
  <c r="W18" i="5" s="1"/>
  <c r="CC104" i="5"/>
  <c r="CC105" i="5"/>
  <c r="CC106" i="5"/>
  <c r="W21" i="5" s="1"/>
  <c r="CC107" i="5"/>
  <c r="W22" i="5" s="1"/>
  <c r="CC108" i="5"/>
  <c r="CC109" i="5"/>
  <c r="CC110" i="5"/>
  <c r="W25" i="5" s="1"/>
  <c r="CC111" i="5"/>
  <c r="W26" i="5" s="1"/>
  <c r="CC112" i="5"/>
  <c r="CC113" i="5"/>
  <c r="CC89" i="5"/>
  <c r="BF9" i="5"/>
  <c r="BF10" i="5"/>
  <c r="BF11" i="5"/>
  <c r="BF12" i="5"/>
  <c r="BF13" i="5"/>
  <c r="BF14" i="5"/>
  <c r="BF15" i="5"/>
  <c r="BF16" i="5"/>
  <c r="BF17" i="5"/>
  <c r="BF18" i="5"/>
  <c r="BF19" i="5"/>
  <c r="BF20" i="5"/>
  <c r="BF21" i="5"/>
  <c r="BF22" i="5"/>
  <c r="BF23" i="5"/>
  <c r="BF24" i="5"/>
  <c r="BF25" i="5"/>
  <c r="BF26" i="5"/>
  <c r="BF27" i="5"/>
  <c r="BF28" i="5"/>
  <c r="BF29" i="5"/>
  <c r="BF30" i="5"/>
  <c r="BF31" i="5"/>
  <c r="BF32" i="5"/>
  <c r="BF8" i="5"/>
  <c r="AR8" i="5"/>
  <c r="AS8" i="5"/>
  <c r="AT8" i="5"/>
  <c r="AU8" i="5"/>
  <c r="AV8" i="5"/>
  <c r="AW8" i="5"/>
  <c r="AX8" i="5"/>
  <c r="AY8" i="5"/>
  <c r="AZ8" i="5"/>
  <c r="BA8" i="5"/>
  <c r="BB8" i="5"/>
  <c r="BC8" i="5"/>
  <c r="BD8" i="5"/>
  <c r="BE8" i="5"/>
  <c r="AR9" i="5"/>
  <c r="AS9" i="5"/>
  <c r="AT9" i="5"/>
  <c r="AU9" i="5"/>
  <c r="AV9" i="5"/>
  <c r="AW9" i="5"/>
  <c r="AX9" i="5"/>
  <c r="AY9" i="5"/>
  <c r="AZ9" i="5"/>
  <c r="BA9" i="5"/>
  <c r="BB9" i="5"/>
  <c r="BC9" i="5"/>
  <c r="BD9" i="5"/>
  <c r="BE9" i="5"/>
  <c r="AR10" i="5"/>
  <c r="AS10" i="5"/>
  <c r="AT10" i="5"/>
  <c r="AU10" i="5"/>
  <c r="AV10" i="5"/>
  <c r="AW10" i="5"/>
  <c r="AX10" i="5"/>
  <c r="AY10" i="5"/>
  <c r="AZ10" i="5"/>
  <c r="BA10" i="5"/>
  <c r="BB10" i="5"/>
  <c r="BC10" i="5"/>
  <c r="BD10" i="5"/>
  <c r="BE10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AR12" i="5"/>
  <c r="AS12" i="5"/>
  <c r="AT12" i="5"/>
  <c r="AU12" i="5"/>
  <c r="AV12" i="5"/>
  <c r="AW12" i="5"/>
  <c r="AX12" i="5"/>
  <c r="AY12" i="5"/>
  <c r="AZ12" i="5"/>
  <c r="BA12" i="5"/>
  <c r="BB12" i="5"/>
  <c r="BC12" i="5"/>
  <c r="BD12" i="5"/>
  <c r="BE12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AR15" i="5"/>
  <c r="AS15" i="5"/>
  <c r="AT15" i="5"/>
  <c r="AU15" i="5"/>
  <c r="AV15" i="5"/>
  <c r="AW15" i="5"/>
  <c r="AX15" i="5"/>
  <c r="AY15" i="5"/>
  <c r="AZ15" i="5"/>
  <c r="BA15" i="5"/>
  <c r="BB15" i="5"/>
  <c r="BC15" i="5"/>
  <c r="BD15" i="5"/>
  <c r="BE15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AR19" i="5"/>
  <c r="AS19" i="5"/>
  <c r="AT19" i="5"/>
  <c r="AU19" i="5"/>
  <c r="AV19" i="5"/>
  <c r="AW19" i="5"/>
  <c r="AX19" i="5"/>
  <c r="AY19" i="5"/>
  <c r="AZ19" i="5"/>
  <c r="BA19" i="5"/>
  <c r="BB19" i="5"/>
  <c r="BC19" i="5"/>
  <c r="BD19" i="5"/>
  <c r="BE19" i="5"/>
  <c r="AR20" i="5"/>
  <c r="AS20" i="5"/>
  <c r="AT20" i="5"/>
  <c r="AU20" i="5"/>
  <c r="AV20" i="5"/>
  <c r="AW20" i="5"/>
  <c r="AX20" i="5"/>
  <c r="AY20" i="5"/>
  <c r="AZ20" i="5"/>
  <c r="BA20" i="5"/>
  <c r="BB20" i="5"/>
  <c r="BC20" i="5"/>
  <c r="BD20" i="5"/>
  <c r="BE20" i="5"/>
  <c r="AR21" i="5"/>
  <c r="AS21" i="5"/>
  <c r="AT21" i="5"/>
  <c r="AU21" i="5"/>
  <c r="AV21" i="5"/>
  <c r="AW21" i="5"/>
  <c r="AX21" i="5"/>
  <c r="AY21" i="5"/>
  <c r="AZ21" i="5"/>
  <c r="BA21" i="5"/>
  <c r="BB21" i="5"/>
  <c r="BC21" i="5"/>
  <c r="BD21" i="5"/>
  <c r="BE21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AR25" i="5"/>
  <c r="AS25" i="5"/>
  <c r="AT25" i="5"/>
  <c r="AU25" i="5"/>
  <c r="AV25" i="5"/>
  <c r="AW25" i="5"/>
  <c r="AX25" i="5"/>
  <c r="AY25" i="5"/>
  <c r="AZ25" i="5"/>
  <c r="BA25" i="5"/>
  <c r="BB25" i="5"/>
  <c r="BC25" i="5"/>
  <c r="BD25" i="5"/>
  <c r="BE25" i="5"/>
  <c r="AR26" i="5"/>
  <c r="AS26" i="5"/>
  <c r="AT26" i="5"/>
  <c r="AU26" i="5"/>
  <c r="AV26" i="5"/>
  <c r="AW26" i="5"/>
  <c r="AX26" i="5"/>
  <c r="AY26" i="5"/>
  <c r="AZ26" i="5"/>
  <c r="BA26" i="5"/>
  <c r="BB26" i="5"/>
  <c r="BC26" i="5"/>
  <c r="BD26" i="5"/>
  <c r="BE26" i="5"/>
  <c r="AR27" i="5"/>
  <c r="AS27" i="5"/>
  <c r="AT27" i="5"/>
  <c r="AU27" i="5"/>
  <c r="AV27" i="5"/>
  <c r="AW27" i="5"/>
  <c r="AX27" i="5"/>
  <c r="AY27" i="5"/>
  <c r="AZ27" i="5"/>
  <c r="BA27" i="5"/>
  <c r="BB27" i="5"/>
  <c r="BC27" i="5"/>
  <c r="BD27" i="5"/>
  <c r="BE27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AR30" i="5"/>
  <c r="AS30" i="5"/>
  <c r="AT30" i="5"/>
  <c r="AU30" i="5"/>
  <c r="AV30" i="5"/>
  <c r="AW30" i="5"/>
  <c r="AX30" i="5"/>
  <c r="AY30" i="5"/>
  <c r="AZ30" i="5"/>
  <c r="BA30" i="5"/>
  <c r="BB30" i="5"/>
  <c r="BC30" i="5"/>
  <c r="BD30" i="5"/>
  <c r="BE30" i="5"/>
  <c r="AR31" i="5"/>
  <c r="AS31" i="5"/>
  <c r="AT31" i="5"/>
  <c r="AU31" i="5"/>
  <c r="AV31" i="5"/>
  <c r="AW31" i="5"/>
  <c r="AX31" i="5"/>
  <c r="AY31" i="5"/>
  <c r="AZ31" i="5"/>
  <c r="BA31" i="5"/>
  <c r="BB31" i="5"/>
  <c r="BC31" i="5"/>
  <c r="BD31" i="5"/>
  <c r="BE31" i="5"/>
  <c r="AR32" i="5"/>
  <c r="AS32" i="5"/>
  <c r="AT32" i="5"/>
  <c r="AU32" i="5"/>
  <c r="AV32" i="5"/>
  <c r="AW32" i="5"/>
  <c r="AX32" i="5"/>
  <c r="AY32" i="5"/>
  <c r="AZ32" i="5"/>
  <c r="BA32" i="5"/>
  <c r="BB32" i="5"/>
  <c r="BC32" i="5"/>
  <c r="BD32" i="5"/>
  <c r="BE32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8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4" i="5"/>
  <c r="Q4" i="5"/>
  <c r="Q5" i="5"/>
  <c r="Q6" i="5"/>
  <c r="Q7" i="5"/>
  <c r="V7" i="5" s="1"/>
  <c r="Q8" i="5"/>
  <c r="Q9" i="5"/>
  <c r="Q10" i="5"/>
  <c r="Q11" i="5"/>
  <c r="V11" i="5" s="1"/>
  <c r="Q12" i="5"/>
  <c r="Q13" i="5"/>
  <c r="Q14" i="5"/>
  <c r="Q15" i="5"/>
  <c r="V15" i="5" s="1"/>
  <c r="Q16" i="5"/>
  <c r="Q17" i="5"/>
  <c r="V17" i="5" s="1"/>
  <c r="Q18" i="5"/>
  <c r="Q19" i="5"/>
  <c r="V19" i="5" s="1"/>
  <c r="Q20" i="5"/>
  <c r="Q21" i="5"/>
  <c r="V21" i="5" s="1"/>
  <c r="Q22" i="5"/>
  <c r="Q23" i="5"/>
  <c r="V23" i="5" s="1"/>
  <c r="Q24" i="5"/>
  <c r="Q25" i="5"/>
  <c r="V25" i="5" s="1"/>
  <c r="Q26" i="5"/>
  <c r="Q27" i="5"/>
  <c r="V27" i="5" s="1"/>
  <c r="Q28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Q3" i="5"/>
  <c r="P3" i="5"/>
  <c r="AN61" i="5" s="1"/>
  <c r="O3" i="5"/>
  <c r="AM61" i="5" s="1"/>
  <c r="N3" i="5"/>
  <c r="AL61" i="5" s="1"/>
  <c r="M3" i="5"/>
  <c r="AK61" i="5" s="1"/>
  <c r="L3" i="5"/>
  <c r="AJ61" i="5" s="1"/>
  <c r="K3" i="5"/>
  <c r="AI61" i="5" s="1"/>
  <c r="J3" i="5"/>
  <c r="AH61" i="5" s="1"/>
  <c r="I3" i="5"/>
  <c r="AG61" i="5" s="1"/>
  <c r="H3" i="5"/>
  <c r="AF61" i="5" s="1"/>
  <c r="G3" i="5"/>
  <c r="AE61" i="5" s="1"/>
  <c r="F3" i="5"/>
  <c r="AD61" i="5" s="1"/>
  <c r="E3" i="5"/>
  <c r="AC61" i="5" s="1"/>
  <c r="D3" i="5"/>
  <c r="AB61" i="5" s="1"/>
  <c r="C3" i="5"/>
  <c r="AA61" i="5" s="1"/>
  <c r="B3" i="5"/>
  <c r="B3" i="4"/>
  <c r="B16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C26" i="4"/>
  <c r="D26" i="4"/>
  <c r="D26" i="5" s="1"/>
  <c r="E26" i="4"/>
  <c r="F26" i="4"/>
  <c r="G26" i="4"/>
  <c r="H26" i="4"/>
  <c r="H26" i="5" s="1"/>
  <c r="I26" i="4"/>
  <c r="J26" i="4"/>
  <c r="K26" i="4"/>
  <c r="L26" i="4"/>
  <c r="L26" i="5" s="1"/>
  <c r="M26" i="4"/>
  <c r="N26" i="4"/>
  <c r="O26" i="4"/>
  <c r="P26" i="4"/>
  <c r="P26" i="5" s="1"/>
  <c r="Q26" i="4"/>
  <c r="C27" i="4"/>
  <c r="D27" i="4"/>
  <c r="E27" i="4"/>
  <c r="E27" i="5" s="1"/>
  <c r="F27" i="4"/>
  <c r="G27" i="4"/>
  <c r="H27" i="4"/>
  <c r="I27" i="4"/>
  <c r="I27" i="5" s="1"/>
  <c r="J27" i="4"/>
  <c r="K27" i="4"/>
  <c r="L27" i="4"/>
  <c r="M27" i="4"/>
  <c r="M27" i="5" s="1"/>
  <c r="N27" i="4"/>
  <c r="O27" i="4"/>
  <c r="P27" i="4"/>
  <c r="Q27" i="4"/>
  <c r="C28" i="4"/>
  <c r="D28" i="4"/>
  <c r="E28" i="4"/>
  <c r="F28" i="4"/>
  <c r="F28" i="5" s="1"/>
  <c r="G28" i="4"/>
  <c r="H28" i="4"/>
  <c r="I28" i="4"/>
  <c r="J28" i="4"/>
  <c r="J28" i="5" s="1"/>
  <c r="K28" i="4"/>
  <c r="L28" i="4"/>
  <c r="M28" i="4"/>
  <c r="N28" i="4"/>
  <c r="N28" i="5" s="1"/>
  <c r="O28" i="4"/>
  <c r="P28" i="4"/>
  <c r="Q28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P3" i="4"/>
  <c r="Q3" i="4"/>
  <c r="C3" i="4"/>
  <c r="D3" i="4"/>
  <c r="E3" i="4"/>
  <c r="F3" i="4"/>
  <c r="G3" i="4"/>
  <c r="H3" i="4"/>
  <c r="I3" i="4"/>
  <c r="J3" i="4"/>
  <c r="K3" i="4"/>
  <c r="L3" i="4"/>
  <c r="M3" i="4"/>
  <c r="N3" i="4"/>
  <c r="O3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4" i="4"/>
  <c r="B5" i="3"/>
  <c r="B4" i="4" s="1"/>
  <c r="B6" i="3"/>
  <c r="B5" i="4" s="1"/>
  <c r="B7" i="3"/>
  <c r="B6" i="4" s="1"/>
  <c r="B8" i="3"/>
  <c r="B7" i="4" s="1"/>
  <c r="B9" i="3"/>
  <c r="B8" i="4" s="1"/>
  <c r="B10" i="3"/>
  <c r="B9" i="4" s="1"/>
  <c r="B11" i="3"/>
  <c r="B10" i="4" s="1"/>
  <c r="B12" i="3"/>
  <c r="B11" i="4" s="1"/>
  <c r="B13" i="3"/>
  <c r="B12" i="4" s="1"/>
  <c r="B14" i="3"/>
  <c r="B13" i="4" s="1"/>
  <c r="B15" i="3"/>
  <c r="B14" i="4" s="1"/>
  <c r="B16" i="3"/>
  <c r="B15" i="4" s="1"/>
  <c r="B17" i="3"/>
  <c r="B18" i="3"/>
  <c r="B17" i="4" s="1"/>
  <c r="B19" i="3"/>
  <c r="B18" i="4" s="1"/>
  <c r="B20" i="3"/>
  <c r="B19" i="4" s="1"/>
  <c r="B21" i="3"/>
  <c r="B20" i="4" s="1"/>
  <c r="B22" i="3"/>
  <c r="B21" i="4" s="1"/>
  <c r="B21" i="5" s="1"/>
  <c r="T21" i="5" s="1"/>
  <c r="B23" i="3"/>
  <c r="B22" i="4" s="1"/>
  <c r="B24" i="3"/>
  <c r="B23" i="4" s="1"/>
  <c r="B25" i="3"/>
  <c r="B24" i="4" s="1"/>
  <c r="B26" i="3"/>
  <c r="B25" i="4" s="1"/>
  <c r="B25" i="5" s="1"/>
  <c r="T25" i="5" s="1"/>
  <c r="B27" i="3"/>
  <c r="B26" i="4" s="1"/>
  <c r="B28" i="3"/>
  <c r="B27" i="4" s="1"/>
  <c r="B29" i="3"/>
  <c r="B28" i="4" s="1"/>
  <c r="V13" i="5" l="1"/>
  <c r="V9" i="5"/>
  <c r="V5" i="5"/>
  <c r="V28" i="5"/>
  <c r="V24" i="5"/>
  <c r="V20" i="5"/>
  <c r="V16" i="5"/>
  <c r="V12" i="5"/>
  <c r="V8" i="5"/>
  <c r="V4" i="5"/>
  <c r="V26" i="5"/>
  <c r="V22" i="5"/>
  <c r="V18" i="5"/>
  <c r="V14" i="5"/>
  <c r="V10" i="5"/>
  <c r="V6" i="5"/>
  <c r="R2" i="5"/>
  <c r="B17" i="5"/>
  <c r="T17" i="5" s="1"/>
  <c r="B5" i="5"/>
  <c r="T5" i="5" s="1"/>
  <c r="B27" i="5"/>
  <c r="T27" i="5" s="1"/>
  <c r="B23" i="5"/>
  <c r="T23" i="5" s="1"/>
  <c r="B15" i="5"/>
  <c r="T15" i="5" s="1"/>
  <c r="B11" i="5"/>
  <c r="T11" i="5" s="1"/>
  <c r="B7" i="5"/>
  <c r="T7" i="5" s="1"/>
  <c r="P28" i="5"/>
  <c r="L28" i="5"/>
  <c r="H28" i="5"/>
  <c r="P24" i="5"/>
  <c r="H24" i="5"/>
  <c r="P20" i="5"/>
  <c r="H20" i="5"/>
  <c r="P8" i="5"/>
  <c r="L6" i="5"/>
  <c r="H4" i="5"/>
  <c r="D18" i="5"/>
  <c r="F27" i="5"/>
  <c r="F23" i="5"/>
  <c r="N19" i="5"/>
  <c r="G25" i="5"/>
  <c r="N24" i="5"/>
  <c r="Q1" i="4"/>
  <c r="M23" i="5"/>
  <c r="I23" i="5"/>
  <c r="E23" i="5"/>
  <c r="P22" i="5"/>
  <c r="P16" i="5"/>
  <c r="L22" i="5"/>
  <c r="L14" i="5"/>
  <c r="H22" i="5"/>
  <c r="H12" i="5"/>
  <c r="D22" i="5"/>
  <c r="D10" i="5"/>
  <c r="D28" i="5"/>
  <c r="O21" i="5"/>
  <c r="K21" i="5"/>
  <c r="G21" i="5"/>
  <c r="C21" i="5"/>
  <c r="N20" i="5"/>
  <c r="N7" i="5"/>
  <c r="N23" i="5"/>
  <c r="J20" i="5"/>
  <c r="J5" i="5"/>
  <c r="J21" i="5"/>
  <c r="F20" i="5"/>
  <c r="F19" i="5"/>
  <c r="P18" i="5"/>
  <c r="H18" i="5"/>
  <c r="O17" i="5"/>
  <c r="K17" i="5"/>
  <c r="G17" i="5"/>
  <c r="C17" i="5"/>
  <c r="P14" i="5"/>
  <c r="H14" i="5"/>
  <c r="O13" i="5"/>
  <c r="K13" i="5"/>
  <c r="B13" i="5"/>
  <c r="T13" i="5" s="1"/>
  <c r="B9" i="5"/>
  <c r="T9" i="5" s="1"/>
  <c r="O4" i="5"/>
  <c r="O1" i="4"/>
  <c r="K4" i="5"/>
  <c r="K1" i="4"/>
  <c r="G4" i="5"/>
  <c r="G1" i="4"/>
  <c r="C4" i="5"/>
  <c r="C1" i="4"/>
  <c r="O25" i="5"/>
  <c r="K25" i="5"/>
  <c r="C25" i="5"/>
  <c r="J24" i="5"/>
  <c r="F24" i="5"/>
  <c r="B28" i="5"/>
  <c r="T28" i="5" s="1"/>
  <c r="B24" i="5"/>
  <c r="T24" i="5" s="1"/>
  <c r="B20" i="5"/>
  <c r="T20" i="5" s="1"/>
  <c r="B12" i="5"/>
  <c r="T12" i="5" s="1"/>
  <c r="B8" i="5"/>
  <c r="T8" i="5" s="1"/>
  <c r="B1" i="4"/>
  <c r="B4" i="5"/>
  <c r="T4" i="5" s="1"/>
  <c r="B19" i="5"/>
  <c r="T19" i="5" s="1"/>
  <c r="N11" i="5"/>
  <c r="J1" i="4"/>
  <c r="L27" i="5"/>
  <c r="J25" i="5"/>
  <c r="J17" i="5"/>
  <c r="J13" i="5"/>
  <c r="J9" i="5"/>
  <c r="C13" i="5"/>
  <c r="O9" i="5"/>
  <c r="G9" i="5"/>
  <c r="H6" i="5"/>
  <c r="K5" i="5"/>
  <c r="G5" i="5"/>
  <c r="C5" i="5"/>
  <c r="F4" i="5"/>
  <c r="E28" i="5"/>
  <c r="D27" i="5"/>
  <c r="C26" i="5"/>
  <c r="M24" i="5"/>
  <c r="P23" i="5"/>
  <c r="H23" i="5"/>
  <c r="O22" i="5"/>
  <c r="G22" i="5"/>
  <c r="C22" i="5"/>
  <c r="F21" i="5"/>
  <c r="M20" i="5"/>
  <c r="I20" i="5"/>
  <c r="E20" i="5"/>
  <c r="P19" i="5"/>
  <c r="L19" i="5"/>
  <c r="H19" i="5"/>
  <c r="D19" i="5"/>
  <c r="O18" i="5"/>
  <c r="K18" i="5"/>
  <c r="G18" i="5"/>
  <c r="C18" i="5"/>
  <c r="N17" i="5"/>
  <c r="F17" i="5"/>
  <c r="M16" i="5"/>
  <c r="I16" i="5"/>
  <c r="E16" i="5"/>
  <c r="P15" i="5"/>
  <c r="L15" i="5"/>
  <c r="H15" i="5"/>
  <c r="D15" i="5"/>
  <c r="O14" i="5"/>
  <c r="K14" i="5"/>
  <c r="G14" i="5"/>
  <c r="C14" i="5"/>
  <c r="N13" i="5"/>
  <c r="F13" i="5"/>
  <c r="M12" i="5"/>
  <c r="I12" i="5"/>
  <c r="E12" i="5"/>
  <c r="P11" i="5"/>
  <c r="L11" i="5"/>
  <c r="H11" i="5"/>
  <c r="D11" i="5"/>
  <c r="O10" i="5"/>
  <c r="K10" i="5"/>
  <c r="G10" i="5"/>
  <c r="C10" i="5"/>
  <c r="N9" i="5"/>
  <c r="F9" i="5"/>
  <c r="M8" i="5"/>
  <c r="I8" i="5"/>
  <c r="E8" i="5"/>
  <c r="P7" i="5"/>
  <c r="L7" i="5"/>
  <c r="H7" i="5"/>
  <c r="D7" i="5"/>
  <c r="O6" i="5"/>
  <c r="K6" i="5"/>
  <c r="G6" i="5"/>
  <c r="C6" i="5"/>
  <c r="N5" i="5"/>
  <c r="F5" i="5"/>
  <c r="N1" i="4"/>
  <c r="Q1" i="5"/>
  <c r="L18" i="5"/>
  <c r="H16" i="5"/>
  <c r="D14" i="5"/>
  <c r="F7" i="5"/>
  <c r="P4" i="5"/>
  <c r="G13" i="5"/>
  <c r="H10" i="5"/>
  <c r="C9" i="5"/>
  <c r="P6" i="5"/>
  <c r="O5" i="5"/>
  <c r="B16" i="5"/>
  <c r="T16" i="5" s="1"/>
  <c r="N4" i="5"/>
  <c r="M28" i="5"/>
  <c r="P27" i="5"/>
  <c r="O26" i="5"/>
  <c r="G26" i="5"/>
  <c r="F25" i="5"/>
  <c r="I24" i="5"/>
  <c r="L23" i="5"/>
  <c r="D23" i="5"/>
  <c r="K22" i="5"/>
  <c r="N21" i="5"/>
  <c r="M4" i="5"/>
  <c r="M1" i="4"/>
  <c r="I4" i="5"/>
  <c r="I1" i="4"/>
  <c r="E4" i="5"/>
  <c r="E1" i="4"/>
  <c r="O27" i="5"/>
  <c r="K27" i="5"/>
  <c r="G27" i="5"/>
  <c r="C27" i="5"/>
  <c r="N26" i="5"/>
  <c r="J26" i="5"/>
  <c r="F26" i="5"/>
  <c r="M25" i="5"/>
  <c r="I25" i="5"/>
  <c r="E25" i="5"/>
  <c r="L24" i="5"/>
  <c r="D24" i="5"/>
  <c r="O23" i="5"/>
  <c r="K23" i="5"/>
  <c r="G23" i="5"/>
  <c r="C23" i="5"/>
  <c r="N22" i="5"/>
  <c r="J22" i="5"/>
  <c r="F22" i="5"/>
  <c r="M21" i="5"/>
  <c r="I21" i="5"/>
  <c r="E21" i="5"/>
  <c r="L20" i="5"/>
  <c r="D20" i="5"/>
  <c r="O19" i="5"/>
  <c r="K19" i="5"/>
  <c r="G19" i="5"/>
  <c r="C19" i="5"/>
  <c r="N18" i="5"/>
  <c r="L16" i="5"/>
  <c r="D16" i="5"/>
  <c r="O15" i="5"/>
  <c r="K15" i="5"/>
  <c r="G15" i="5"/>
  <c r="C15" i="5"/>
  <c r="L12" i="5"/>
  <c r="D12" i="5"/>
  <c r="O11" i="5"/>
  <c r="K11" i="5"/>
  <c r="G11" i="5"/>
  <c r="C11" i="5"/>
  <c r="L8" i="5"/>
  <c r="D8" i="5"/>
  <c r="O7" i="5"/>
  <c r="K7" i="5"/>
  <c r="G7" i="5"/>
  <c r="C7" i="5"/>
  <c r="N15" i="5"/>
  <c r="F11" i="5"/>
  <c r="P10" i="5"/>
  <c r="K9" i="5"/>
  <c r="J4" i="5"/>
  <c r="I28" i="5"/>
  <c r="H27" i="5"/>
  <c r="K26" i="5"/>
  <c r="N25" i="5"/>
  <c r="E24" i="5"/>
  <c r="B26" i="5"/>
  <c r="T26" i="5" s="1"/>
  <c r="B22" i="5"/>
  <c r="T22" i="5" s="1"/>
  <c r="B18" i="5"/>
  <c r="T18" i="5" s="1"/>
  <c r="B14" i="5"/>
  <c r="T14" i="5" s="1"/>
  <c r="B10" i="5"/>
  <c r="T10" i="5" s="1"/>
  <c r="B6" i="5"/>
  <c r="T6" i="5" s="1"/>
  <c r="P1" i="4"/>
  <c r="L4" i="5"/>
  <c r="L1" i="4"/>
  <c r="H1" i="4"/>
  <c r="D4" i="5"/>
  <c r="D1" i="4"/>
  <c r="O28" i="5"/>
  <c r="K28" i="5"/>
  <c r="G28" i="5"/>
  <c r="C28" i="5"/>
  <c r="N27" i="5"/>
  <c r="J27" i="5"/>
  <c r="M26" i="5"/>
  <c r="I26" i="5"/>
  <c r="E26" i="5"/>
  <c r="P25" i="5"/>
  <c r="L25" i="5"/>
  <c r="H25" i="5"/>
  <c r="D25" i="5"/>
  <c r="O24" i="5"/>
  <c r="K24" i="5"/>
  <c r="G24" i="5"/>
  <c r="C24" i="5"/>
  <c r="J23" i="5"/>
  <c r="M22" i="5"/>
  <c r="I22" i="5"/>
  <c r="E22" i="5"/>
  <c r="P21" i="5"/>
  <c r="L21" i="5"/>
  <c r="H21" i="5"/>
  <c r="D21" i="5"/>
  <c r="O20" i="5"/>
  <c r="K20" i="5"/>
  <c r="G20" i="5"/>
  <c r="C20" i="5"/>
  <c r="J19" i="5"/>
  <c r="M18" i="5"/>
  <c r="I18" i="5"/>
  <c r="E18" i="5"/>
  <c r="P17" i="5"/>
  <c r="J15" i="5"/>
  <c r="M14" i="5"/>
  <c r="I14" i="5"/>
  <c r="E14" i="5"/>
  <c r="J11" i="5"/>
  <c r="M10" i="5"/>
  <c r="I10" i="5"/>
  <c r="E10" i="5"/>
  <c r="J7" i="5"/>
  <c r="M6" i="5"/>
  <c r="I6" i="5"/>
  <c r="E6" i="5"/>
  <c r="F1" i="4"/>
  <c r="F15" i="5"/>
  <c r="P12" i="5"/>
  <c r="L10" i="5"/>
  <c r="H8" i="5"/>
  <c r="D6" i="5"/>
  <c r="J18" i="5"/>
  <c r="F18" i="5"/>
  <c r="M17" i="5"/>
  <c r="I17" i="5"/>
  <c r="E17" i="5"/>
  <c r="N14" i="5"/>
  <c r="J14" i="5"/>
  <c r="F14" i="5"/>
  <c r="M13" i="5"/>
  <c r="I13" i="5"/>
  <c r="E13" i="5"/>
  <c r="N10" i="5"/>
  <c r="J10" i="5"/>
  <c r="F10" i="5"/>
  <c r="M9" i="5"/>
  <c r="I9" i="5"/>
  <c r="E9" i="5"/>
  <c r="N6" i="5"/>
  <c r="J6" i="5"/>
  <c r="F6" i="5"/>
  <c r="M5" i="5"/>
  <c r="I5" i="5"/>
  <c r="E5" i="5"/>
  <c r="L17" i="5"/>
  <c r="H17" i="5"/>
  <c r="D17" i="5"/>
  <c r="O16" i="5"/>
  <c r="K16" i="5"/>
  <c r="G16" i="5"/>
  <c r="C16" i="5"/>
  <c r="P13" i="5"/>
  <c r="L13" i="5"/>
  <c r="H13" i="5"/>
  <c r="D13" i="5"/>
  <c r="O12" i="5"/>
  <c r="K12" i="5"/>
  <c r="G12" i="5"/>
  <c r="C12" i="5"/>
  <c r="P9" i="5"/>
  <c r="L9" i="5"/>
  <c r="H9" i="5"/>
  <c r="D9" i="5"/>
  <c r="O8" i="5"/>
  <c r="K8" i="5"/>
  <c r="G8" i="5"/>
  <c r="C8" i="5"/>
  <c r="P5" i="5"/>
  <c r="L5" i="5"/>
  <c r="H5" i="5"/>
  <c r="D5" i="5"/>
  <c r="M19" i="5"/>
  <c r="I19" i="5"/>
  <c r="E19" i="5"/>
  <c r="N16" i="5"/>
  <c r="J16" i="5"/>
  <c r="F16" i="5"/>
  <c r="M15" i="5"/>
  <c r="I15" i="5"/>
  <c r="E15" i="5"/>
  <c r="N12" i="5"/>
  <c r="J12" i="5"/>
  <c r="F12" i="5"/>
  <c r="M11" i="5"/>
  <c r="I11" i="5"/>
  <c r="E11" i="5"/>
  <c r="N8" i="5"/>
  <c r="J8" i="5"/>
  <c r="F8" i="5"/>
  <c r="M7" i="5"/>
  <c r="I7" i="5"/>
  <c r="E7" i="5"/>
  <c r="D1" i="5" l="1"/>
  <c r="J1" i="5"/>
  <c r="G1" i="5"/>
  <c r="F1" i="5"/>
  <c r="C1" i="5"/>
  <c r="N1" i="5"/>
  <c r="H1" i="5"/>
  <c r="M1" i="5"/>
  <c r="I1" i="5"/>
  <c r="O1" i="5"/>
  <c r="K1" i="5"/>
  <c r="E1" i="5"/>
  <c r="P1" i="5"/>
  <c r="B1" i="5"/>
  <c r="L1" i="5"/>
</calcChain>
</file>

<file path=xl/sharedStrings.xml><?xml version="1.0" encoding="utf-8"?>
<sst xmlns="http://schemas.openxmlformats.org/spreadsheetml/2006/main" count="1518" uniqueCount="458">
  <si>
    <t>CPU name</t>
  </si>
  <si>
    <t>Clockspeed</t>
  </si>
  <si>
    <t>Turbo Speed</t>
  </si>
  <si>
    <t>Cores</t>
  </si>
  <si>
    <t>Threads</t>
  </si>
  <si>
    <t>Integer Math</t>
  </si>
  <si>
    <t>Floating Point Math</t>
  </si>
  <si>
    <t>Find Prime Numbers</t>
  </si>
  <si>
    <t>Random String Sorting</t>
  </si>
  <si>
    <t>Data Encryption</t>
  </si>
  <si>
    <t>Data Compression</t>
  </si>
  <si>
    <t>Physics</t>
  </si>
  <si>
    <t>Extended Instructions</t>
  </si>
  <si>
    <t>Single Thread</t>
  </si>
  <si>
    <t>Average CPU Mark</t>
  </si>
  <si>
    <t>3.6 GHz</t>
  </si>
  <si>
    <t>28 Million Primes/Sec</t>
  </si>
  <si>
    <t>469 Frames/Sec</t>
  </si>
  <si>
    <t>12 Thousand Strings/Sec</t>
  </si>
  <si>
    <t>54 Million Primes/Sec</t>
  </si>
  <si>
    <t>17 Thousand Strings/Sec</t>
  </si>
  <si>
    <t>3.0 GHz</t>
  </si>
  <si>
    <t>27 Million Primes/Sec</t>
  </si>
  <si>
    <t>Intel Core i5-6400</t>
  </si>
  <si>
    <t>2.7 GHz</t>
  </si>
  <si>
    <t xml:space="preserve">  3.3 GHz</t>
  </si>
  <si>
    <t>13,950 MOps/Sec</t>
  </si>
  <si>
    <t>11,841 MOps/Sec</t>
  </si>
  <si>
    <t>26 Million Primes/Sec</t>
  </si>
  <si>
    <t>9 Thousand Strings/Sec</t>
  </si>
  <si>
    <t>1,419 MBytes/Sec</t>
  </si>
  <si>
    <t>70.2 MBytes/Sec</t>
  </si>
  <si>
    <t>414 Frames/Sec</t>
  </si>
  <si>
    <t>6,282 Million Matrices/Sec</t>
  </si>
  <si>
    <t>1,967 MOps/Sec</t>
  </si>
  <si>
    <t>Intel Core i5-6500</t>
  </si>
  <si>
    <t>3.2 GHz</t>
  </si>
  <si>
    <t xml:space="preserve">  3.6 GHz</t>
  </si>
  <si>
    <t>15,091 MOps/Sec</t>
  </si>
  <si>
    <t>12,780 MOps/Sec</t>
  </si>
  <si>
    <t>10 Thousand Strings/Sec</t>
  </si>
  <si>
    <t>1,581 MBytes/Sec</t>
  </si>
  <si>
    <t>75.8 MBytes/Sec</t>
  </si>
  <si>
    <t>458 Frames/Sec</t>
  </si>
  <si>
    <t>6,707 Million Matrices/Sec</t>
  </si>
  <si>
    <t>2,124 MOps/Sec</t>
  </si>
  <si>
    <t>Intel Core i5-6600</t>
  </si>
  <si>
    <t>3.3 GHz</t>
  </si>
  <si>
    <t xml:space="preserve">  3.9 GHz</t>
  </si>
  <si>
    <t>16,387 MOps/Sec</t>
  </si>
  <si>
    <t>13,810 MOps/Sec</t>
  </si>
  <si>
    <t>29 Million Primes/Sec</t>
  </si>
  <si>
    <t>1,723 MBytes/Sec</t>
  </si>
  <si>
    <t>81.9 MBytes/Sec</t>
  </si>
  <si>
    <t>483 Frames/Sec</t>
  </si>
  <si>
    <t>7,190 Million Matrices/Sec</t>
  </si>
  <si>
    <t>2,278 MOps/Sec</t>
  </si>
  <si>
    <t>Intel Core i5-7400</t>
  </si>
  <si>
    <t xml:space="preserve">  3.5 GHz</t>
  </si>
  <si>
    <t>14,943 MOps/Sec</t>
  </si>
  <si>
    <t>12,643 MOps/Sec</t>
  </si>
  <si>
    <t>1,528 MBytes/Sec</t>
  </si>
  <si>
    <t>75.0 MBytes/Sec</t>
  </si>
  <si>
    <t>436 Frames/Sec</t>
  </si>
  <si>
    <t>6,682 Million Matrices/Sec</t>
  </si>
  <si>
    <t>2,110 MOps/Sec</t>
  </si>
  <si>
    <t>Intel Core i5-7500</t>
  </si>
  <si>
    <t>3.4 GHz</t>
  </si>
  <si>
    <t xml:space="preserve">  3.8 GHz</t>
  </si>
  <si>
    <t>16,346 MOps/Sec</t>
  </si>
  <si>
    <t>13,752 MOps/Sec</t>
  </si>
  <si>
    <t>1,713 MBytes/Sec</t>
  </si>
  <si>
    <t>81.5 MBytes/Sec</t>
  </si>
  <si>
    <t>7,221 Million Matrices/Sec</t>
  </si>
  <si>
    <t>2,284 MOps/Sec</t>
  </si>
  <si>
    <t>Intel Core i5-7600</t>
  </si>
  <si>
    <t>3.5 GHz</t>
  </si>
  <si>
    <t xml:space="preserve">  4.1 GHz</t>
  </si>
  <si>
    <t>17,823 MOps/Sec</t>
  </si>
  <si>
    <t>15,115 MOps/Sec</t>
  </si>
  <si>
    <t>32 Million Primes/Sec</t>
  </si>
  <si>
    <t>1,876 MBytes/Sec</t>
  </si>
  <si>
    <t>89.6 MBytes/Sec</t>
  </si>
  <si>
    <t>521 Frames/Sec</t>
  </si>
  <si>
    <t>7,949 Million Matrices/Sec</t>
  </si>
  <si>
    <t>2,478 MOps/Sec</t>
  </si>
  <si>
    <t>Intel Core i5-8400</t>
  </si>
  <si>
    <t>2.8 GHz</t>
  </si>
  <si>
    <t xml:space="preserve">  4.0 GHz</t>
  </si>
  <si>
    <t>26,088 MOps/Sec</t>
  </si>
  <si>
    <t>22,114 MOps/Sec</t>
  </si>
  <si>
    <t>38 Million Primes/Sec</t>
  </si>
  <si>
    <t>2,658 MBytes/Sec</t>
  </si>
  <si>
    <t>129.5 MBytes/Sec</t>
  </si>
  <si>
    <t>632 Frames/Sec</t>
  </si>
  <si>
    <t>11,671 Million Matrices/Sec</t>
  </si>
  <si>
    <t>2,409 MOps/Sec</t>
  </si>
  <si>
    <t>37 Million Primes/Sec</t>
  </si>
  <si>
    <t>Intel Core i5-8600</t>
  </si>
  <si>
    <t>3.1 GHz</t>
  </si>
  <si>
    <t xml:space="preserve">  4.3 GHz</t>
  </si>
  <si>
    <t>28,017 MOps/Sec</t>
  </si>
  <si>
    <t>23,481 MOps/Sec</t>
  </si>
  <si>
    <t>40 Million Primes/Sec</t>
  </si>
  <si>
    <t>2,942 MBytes/Sec</t>
  </si>
  <si>
    <t>139.5 MBytes/Sec</t>
  </si>
  <si>
    <t>682 Frames/Sec</t>
  </si>
  <si>
    <t>11,496 Million Matrices/Sec</t>
  </si>
  <si>
    <t>2,585 MOps/Sec</t>
  </si>
  <si>
    <t>Intel Core i5-9400</t>
  </si>
  <si>
    <t>2.9 GHz</t>
  </si>
  <si>
    <t>27,263 MOps/Sec</t>
  </si>
  <si>
    <t>23,139 MOps/Sec</t>
  </si>
  <si>
    <t>2,747 MBytes/Sec</t>
  </si>
  <si>
    <t>133.1 MBytes/Sec</t>
  </si>
  <si>
    <t>619 Frames/Sec</t>
  </si>
  <si>
    <t>11,905 Million Matrices/Sec</t>
  </si>
  <si>
    <t>2,490 MOps/Sec</t>
  </si>
  <si>
    <t xml:space="preserve">  4.4 GHz</t>
  </si>
  <si>
    <t>34 Million Primes/Sec</t>
  </si>
  <si>
    <t xml:space="preserve">  4.6 GHz</t>
  </si>
  <si>
    <t>Intel Core i5-10400</t>
  </si>
  <si>
    <t>42,597 MOps/Sec</t>
  </si>
  <si>
    <t>26,546 MOps/Sec</t>
  </si>
  <si>
    <t>24 Thousand Strings/Sec</t>
  </si>
  <si>
    <t>4,375 MBytes/Sec</t>
  </si>
  <si>
    <t>182.7 MBytes/Sec</t>
  </si>
  <si>
    <t>658 Frames/Sec</t>
  </si>
  <si>
    <t>12,756 Million Matrices/Sec</t>
  </si>
  <si>
    <t>2,595 MOps/Sec</t>
  </si>
  <si>
    <t>Intel Core i5-10500</t>
  </si>
  <si>
    <t xml:space="preserve">  4.5 GHz</t>
  </si>
  <si>
    <t>45,262 MOps/Sec</t>
  </si>
  <si>
    <t>28,097 MOps/Sec</t>
  </si>
  <si>
    <t>25 Thousand Strings/Sec</t>
  </si>
  <si>
    <t>4,812 MBytes/Sec</t>
  </si>
  <si>
    <t>197.6 MBytes/Sec</t>
  </si>
  <si>
    <t>697 Frames/Sec</t>
  </si>
  <si>
    <t>13,268 Million Matrices/Sec</t>
  </si>
  <si>
    <t>2,778 MOps/Sec</t>
  </si>
  <si>
    <t>Intel Core i5-10600</t>
  </si>
  <si>
    <t xml:space="preserve">  4.8 GHz</t>
  </si>
  <si>
    <t>47,389 MOps/Sec</t>
  </si>
  <si>
    <t>28,807 MOps/Sec</t>
  </si>
  <si>
    <t>26 Thousand Strings/Sec</t>
  </si>
  <si>
    <t>5,122 MBytes/Sec</t>
  </si>
  <si>
    <t>209.5 MBytes/Sec</t>
  </si>
  <si>
    <t>809 Frames/Sec</t>
  </si>
  <si>
    <t>13,263 Million Matrices/Sec</t>
  </si>
  <si>
    <t>2,902 MOps/Sec</t>
  </si>
  <si>
    <t>Intel Core i5-11400</t>
  </si>
  <si>
    <t>61,249 MOps/Sec</t>
  </si>
  <si>
    <t>35,076 MOps/Sec</t>
  </si>
  <si>
    <t>51 Million Primes/Sec</t>
  </si>
  <si>
    <t>11,268 MBytes/Sec</t>
  </si>
  <si>
    <t>209.6 MBytes/Sec</t>
  </si>
  <si>
    <t>810 Frames/Sec</t>
  </si>
  <si>
    <t>15,561 Million Matrices/Sec</t>
  </si>
  <si>
    <t>3,061 MOps/Sec</t>
  </si>
  <si>
    <t>Intel Core i5-11500</t>
  </si>
  <si>
    <t>61,323 MOps/Sec</t>
  </si>
  <si>
    <t>35,374 MOps/Sec</t>
  </si>
  <si>
    <t>11,321 MBytes/Sec</t>
  </si>
  <si>
    <t>209.3 MBytes/Sec</t>
  </si>
  <si>
    <t>1,796 Frames/Sec</t>
  </si>
  <si>
    <t>15,984 Million Matrices/Sec</t>
  </si>
  <si>
    <t>3,142 MOps/Sec</t>
  </si>
  <si>
    <t>Intel Core i7-7700</t>
  </si>
  <si>
    <t xml:space="preserve">  4.2 GHz</t>
  </si>
  <si>
    <t>27,724 MOps/Sec</t>
  </si>
  <si>
    <t>17,257 MOps/Sec</t>
  </si>
  <si>
    <t>16 Thousand Strings/Sec</t>
  </si>
  <si>
    <t>2,867 MBytes/Sec</t>
  </si>
  <si>
    <t>119.3 MBytes/Sec</t>
  </si>
  <si>
    <t>590 Frames/Sec</t>
  </si>
  <si>
    <t>8,160 Million Matrices/Sec</t>
  </si>
  <si>
    <t>2,473 MOps/Sec</t>
  </si>
  <si>
    <t>Intel Core i7-8700</t>
  </si>
  <si>
    <t>45,165 MOps/Sec</t>
  </si>
  <si>
    <t>28,171 MOps/Sec</t>
  </si>
  <si>
    <t>36 Million Primes/Sec</t>
  </si>
  <si>
    <t>4,639 MBytes/Sec</t>
  </si>
  <si>
    <t>189.4 MBytes/Sec</t>
  </si>
  <si>
    <t>741 Frames/Sec</t>
  </si>
  <si>
    <t>12,665 Million Matrices/Sec</t>
  </si>
  <si>
    <t>2,677 MOps/Sec</t>
  </si>
  <si>
    <t>Intel Core i7-9700</t>
  </si>
  <si>
    <t xml:space="preserve">  4.7 GHz</t>
  </si>
  <si>
    <t>41,149 MOps/Sec</t>
  </si>
  <si>
    <t>34,629 MOps/Sec</t>
  </si>
  <si>
    <t>48 Million Primes/Sec</t>
  </si>
  <si>
    <t>4,105 MBytes/Sec</t>
  </si>
  <si>
    <t>190.0 MBytes/Sec</t>
  </si>
  <si>
    <t>792 Frames/Sec</t>
  </si>
  <si>
    <t>15,788 Million Matrices/Sec</t>
  </si>
  <si>
    <t>2,799 MOps/Sec</t>
  </si>
  <si>
    <t>Intel Core i7-10700</t>
  </si>
  <si>
    <t>64,277 MOps/Sec</t>
  </si>
  <si>
    <t>39,863 MOps/Sec</t>
  </si>
  <si>
    <t>50 Million Primes/Sec</t>
  </si>
  <si>
    <t>33 Thousand Strings/Sec</t>
  </si>
  <si>
    <t>6,254 MBytes/Sec</t>
  </si>
  <si>
    <t>255.6 MBytes/Sec</t>
  </si>
  <si>
    <t>831 Frames/Sec</t>
  </si>
  <si>
    <t>16,700 Million Matrices/Sec</t>
  </si>
  <si>
    <t>2,930 MOps/Sec</t>
  </si>
  <si>
    <t>Intel Core i7-11700</t>
  </si>
  <si>
    <t>2.5 GHz</t>
  </si>
  <si>
    <t>82,719 MOps/Sec</t>
  </si>
  <si>
    <t>47,749 MOps/Sec</t>
  </si>
  <si>
    <t>15,057 MBytes/Sec</t>
  </si>
  <si>
    <t>283.7 MBytes/Sec</t>
  </si>
  <si>
    <t>757 Frames/Sec</t>
  </si>
  <si>
    <t>20,375 Million Matrices/Sec</t>
  </si>
  <si>
    <t>3,019 MOps/Sec</t>
  </si>
  <si>
    <t>Recommended Customer Price (Ft)</t>
  </si>
  <si>
    <t>Intel Core i9-9900K</t>
  </si>
  <si>
    <t>Intel Core i9-11900K</t>
  </si>
  <si>
    <t>Intel Core i9-10900F</t>
  </si>
  <si>
    <t>Intel Core i9-11900F</t>
  </si>
  <si>
    <t>Intel Core i9-10850K</t>
  </si>
  <si>
    <t>Intel Core i9-11900KF</t>
  </si>
  <si>
    <t>5.0 GHz</t>
  </si>
  <si>
    <t>66,762 MOps/Sec</t>
  </si>
  <si>
    <t>41,596 MOps/Sec</t>
  </si>
  <si>
    <t>38 Thousand Strings/Sec</t>
  </si>
  <si>
    <t>6,987 MBytes/Sec</t>
  </si>
  <si>
    <t>282.8 MBytes/Sec</t>
  </si>
  <si>
    <t>950 Frames/Sec</t>
  </si>
  <si>
    <t>19,194 Million Matrices/Sec</t>
  </si>
  <si>
    <t>2,969 MOps/Sec</t>
  </si>
  <si>
    <t>5.1 GHz</t>
  </si>
  <si>
    <t>85,679 MOps/Sec</t>
  </si>
  <si>
    <t>53,324 MOps/Sec</t>
  </si>
  <si>
    <t>63 Million Primes/Sec</t>
  </si>
  <si>
    <t>47 Thousand Strings/Sec</t>
  </si>
  <si>
    <t>8,968 MBytes/Sec</t>
  </si>
  <si>
    <t>368.9 MBytes/Sec</t>
  </si>
  <si>
    <t>1,020 Frames/Sec</t>
  </si>
  <si>
    <t>25,033 Million Matrices/Sec</t>
  </si>
  <si>
    <t>3,099 MOps/Sec</t>
  </si>
  <si>
    <t>5.2 GHz</t>
  </si>
  <si>
    <t>80,899 MOps/Sec</t>
  </si>
  <si>
    <t>49,871 MOps/Sec</t>
  </si>
  <si>
    <t>61 Million Primes/Sec</t>
  </si>
  <si>
    <t>40 Thousand Strings/Sec</t>
  </si>
  <si>
    <t>7,810 MBytes/Sec</t>
  </si>
  <si>
    <t>314.7 MBytes/Sec</t>
  </si>
  <si>
    <t>970 Frames/Sec</t>
  </si>
  <si>
    <t>20,225 Million Matrices/Sec</t>
  </si>
  <si>
    <t>3,079 MOps/Sec</t>
  </si>
  <si>
    <t>91,295 MOps/Sec</t>
  </si>
  <si>
    <t>51,861 MOps/Sec</t>
  </si>
  <si>
    <t>66 Million Primes/Sec</t>
  </si>
  <si>
    <t>35 Thousand Strings/Sec</t>
  </si>
  <si>
    <t>15,682 MBytes/Sec</t>
  </si>
  <si>
    <t>293.3 MBytes/Sec</t>
  </si>
  <si>
    <t>978 Frames/Sec</t>
  </si>
  <si>
    <t>20,989 Million Matrices/Sec</t>
  </si>
  <si>
    <t>3,554 MOps/Sec</t>
  </si>
  <si>
    <t>93,633 MOps/Sec</t>
  </si>
  <si>
    <t>53,865 MOps/Sec</t>
  </si>
  <si>
    <t>69 Million Primes/Sec</t>
  </si>
  <si>
    <t>86 Thousand Strings/Sec</t>
  </si>
  <si>
    <t>17,541 MBytes/Sec</t>
  </si>
  <si>
    <t>329.2 MBytes/Sec</t>
  </si>
  <si>
    <t>1,038 Frames/Sec</t>
  </si>
  <si>
    <t>23,868 Million Matrices/Sec</t>
  </si>
  <si>
    <t>3,472 MOps/Sec</t>
  </si>
  <si>
    <t>5.3 GHz</t>
  </si>
  <si>
    <t>93,840 MOps/Sec</t>
  </si>
  <si>
    <t>53,862 MOps/Sec</t>
  </si>
  <si>
    <t>65 Million Primes/Sec</t>
  </si>
  <si>
    <t>39 Thousand Strings/Sec</t>
  </si>
  <si>
    <t>17,496 MBytes/Sec</t>
  </si>
  <si>
    <t>328.9 MBytes/Sec</t>
  </si>
  <si>
    <t>982 Frames/Sec</t>
  </si>
  <si>
    <t>23,961 Million Matrices/Sec</t>
  </si>
  <si>
    <t>3,601 MOps/Sec</t>
  </si>
  <si>
    <t>Type</t>
  </si>
  <si>
    <t>Mértékegység</t>
  </si>
  <si>
    <t>Jelleg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</si>
  <si>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</si>
  <si>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</si>
  <si>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</si>
  <si>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</si>
  <si>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</si>
  <si>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</si>
  <si>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</si>
  <si>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</si>
  <si>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</si>
  <si>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</si>
  <si>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</si>
  <si>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</si>
  <si>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</si>
  <si>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</si>
  <si>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Y</t>
  </si>
  <si>
    <t>X15</t>
  </si>
  <si>
    <t>GHz</t>
  </si>
  <si>
    <t>db</t>
  </si>
  <si>
    <t>Mops/Sec</t>
  </si>
  <si>
    <t>Primes/Sec</t>
  </si>
  <si>
    <t>Thousand Strings/Sec</t>
  </si>
  <si>
    <t>Mbytes/Sec</t>
  </si>
  <si>
    <t>Frames/Sec</t>
  </si>
  <si>
    <t>Million Matrices/Sec</t>
  </si>
  <si>
    <t>MOps/Sec</t>
  </si>
  <si>
    <t>Ft</t>
  </si>
  <si>
    <t>Helyezés</t>
  </si>
  <si>
    <t>ID</t>
  </si>
  <si>
    <t>Korreláció</t>
  </si>
  <si>
    <t>Irány</t>
  </si>
  <si>
    <t>Azonosító:</t>
  </si>
  <si>
    <t>Objektumok:</t>
  </si>
  <si>
    <t>Attribútumok:</t>
  </si>
  <si>
    <t>Lépcsôk:</t>
  </si>
  <si>
    <t>Eltolás:</t>
  </si>
  <si>
    <t>Leírás:</t>
  </si>
  <si>
    <t>COCO STD: 4557249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</si>
  <si>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</si>
  <si>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</si>
  <si>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</si>
  <si>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</si>
  <si>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</si>
  <si>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</si>
  <si>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</si>
  <si>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</si>
  <si>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</si>
  <si>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</si>
  <si>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</si>
  <si>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</si>
  <si>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</si>
  <si>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</si>
  <si>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</si>
  <si>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</si>
  <si>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Y(A16)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</si>
  <si>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</si>
  <si>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</si>
  <si>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</si>
  <si>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</si>
  <si>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</si>
  <si>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</si>
  <si>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</si>
  <si>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</si>
  <si>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</si>
  <si>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</si>
  <si>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</si>
  <si>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</si>
  <si>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</si>
  <si>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</si>
  <si>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</si>
  <si>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</si>
  <si>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</si>
  <si>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</si>
  <si>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</si>
  <si>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</si>
  <si>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</si>
  <si>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</si>
  <si>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</si>
  <si>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</si>
  <si>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</si>
  <si>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Lépcsôk(1)</t>
  </si>
  <si>
    <t>S1</t>
  </si>
  <si>
    <t>(83240.6+18394)/(2)=50817.3</t>
  </si>
  <si>
    <t>(2962.3+20637.9)/(2)=11800.15</t>
  </si>
  <si>
    <t>(60475.9+69117.8)/(2)=64796.85</t>
  </si>
  <si>
    <t>(0+1397.5)/(2)=698.75</t>
  </si>
  <si>
    <t>(0+0)/(2)=0</t>
  </si>
  <si>
    <t>(11908.4+63744.3)/(2)=37826.35</t>
  </si>
  <si>
    <t>(8275.8+0)/(2)=4137.9</t>
  </si>
  <si>
    <t>(65338.7+0)/(2)=32669.35</t>
  </si>
  <si>
    <t>(0+1417.2)/(2)=708.6</t>
  </si>
  <si>
    <t>(6959+11613.1)/(2)=9286.1</t>
  </si>
  <si>
    <t>(0+14466.2)/(2)=7233.1</t>
  </si>
  <si>
    <t>(4320.5+0)/(2)=2160.25</t>
  </si>
  <si>
    <t>(0+58027.3)/(2)=29013.65</t>
  </si>
  <si>
    <t>S2</t>
  </si>
  <si>
    <t>(4527.2+0)/(2)=2263.6</t>
  </si>
  <si>
    <t>(11908.4+28983.6)/(2)=20446</t>
  </si>
  <si>
    <t>(26671.8+0)/(2)=13335.9</t>
  </si>
  <si>
    <t>(2156.3+4645.3)/(2)=3400.8</t>
  </si>
  <si>
    <t>S3</t>
  </si>
  <si>
    <t>S4</t>
  </si>
  <si>
    <t>S5</t>
  </si>
  <si>
    <t>(0+28983.6)/(2)=14491.8</t>
  </si>
  <si>
    <t>(12902.4+0)/(2)=6451.2</t>
  </si>
  <si>
    <t>S6</t>
  </si>
  <si>
    <t>(1042.2+0)/(2)=521.1</t>
  </si>
  <si>
    <t>S7</t>
  </si>
  <si>
    <t>S8</t>
  </si>
  <si>
    <t>(60024.2+0)/(2)=30012.1</t>
  </si>
  <si>
    <t>(2156.3+324.8)/(2)=1240.55</t>
  </si>
  <si>
    <t>S9</t>
  </si>
  <si>
    <t>(147.6+0)/(2)=73.8</t>
  </si>
  <si>
    <t>S10</t>
  </si>
  <si>
    <t>S11</t>
  </si>
  <si>
    <t>S12</t>
  </si>
  <si>
    <t>(2962.3+18699.1)/(2)=10830.75</t>
  </si>
  <si>
    <t>S13</t>
  </si>
  <si>
    <t>S14</t>
  </si>
  <si>
    <t>(2962.3+8552.4)/(2)=5757.35</t>
  </si>
  <si>
    <t>S15</t>
  </si>
  <si>
    <t>(0+324.8)/(2)=162.4</t>
  </si>
  <si>
    <t>S16</t>
  </si>
  <si>
    <t>(0+8.9)/(2)=4.45</t>
  </si>
  <si>
    <t>(2685.8+0)/(2)=1342.9</t>
  </si>
  <si>
    <t>S17</t>
  </si>
  <si>
    <t>S18</t>
  </si>
  <si>
    <t>S19</t>
  </si>
  <si>
    <t>S20</t>
  </si>
  <si>
    <t>(4518.3+0)/(2)=2259.15</t>
  </si>
  <si>
    <t>S21</t>
  </si>
  <si>
    <t>(3926.8+0)/(2)=1963.4</t>
  </si>
  <si>
    <t>S22</t>
  </si>
  <si>
    <t>S23</t>
  </si>
  <si>
    <t>S24</t>
  </si>
  <si>
    <t>(0+45233.2)/(2)=22616.6</t>
  </si>
  <si>
    <t>S25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</si>
  <si>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</si>
  <si>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</si>
  <si>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</si>
  <si>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</si>
  <si>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</si>
  <si>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</si>
  <si>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</si>
  <si>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S25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</si>
  <si>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</si>
  <si>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</si>
  <si>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</si>
  <si>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</si>
  <si>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</si>
  <si>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</si>
  <si>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</si>
  <si>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1.43 Mb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</si>
  <si>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0.18 mp (0 p)</t>
    </r>
  </si>
  <si>
    <t>Eltérés</t>
  </si>
  <si>
    <t>Típus</t>
  </si>
  <si>
    <t>Távolság</t>
  </si>
  <si>
    <t>COCO STD: 3020818</t>
  </si>
  <si>
    <t>(54191.4+59077.1)/(2)=56634.2</t>
  </si>
  <si>
    <t>(51642.7+0)/(2)=25821.35</t>
  </si>
  <si>
    <t>(0+13285.4)/(2)=6642.7</t>
  </si>
  <si>
    <t>(0+4623.2)/(2)=2311.6</t>
  </si>
  <si>
    <t>(28763.8+0)/(2)=14381.9</t>
  </si>
  <si>
    <t>(70448.8+122091.5)/(2)=96270.1</t>
  </si>
  <si>
    <t>(44250.6+0)/(2)=22125.3</t>
  </si>
  <si>
    <t>(0+84851.8)/(2)=42425.9</t>
  </si>
  <si>
    <t>(5927.2+0)/(2)=2963.6</t>
  </si>
  <si>
    <t>(0+59077.1)/(2)=29538.55</t>
  </si>
  <si>
    <r>
      <t>A futtatás idôtartama: </t>
    </r>
    <r>
      <rPr>
        <b/>
        <sz val="9"/>
        <color rgb="FF333333"/>
        <rFont val="Verdana"/>
        <family val="2"/>
        <charset val="238"/>
      </rPr>
      <t>0.15 mp (0 p)</t>
    </r>
  </si>
  <si>
    <t>Validitás</t>
  </si>
  <si>
    <t>Saját megoldás az adott problémára / szakirodalmi megoldás</t>
  </si>
  <si>
    <t>Közbeszerzési törvények</t>
  </si>
  <si>
    <t>Átlag ár</t>
  </si>
  <si>
    <t>Nyers adatokra csökkenő sorrendbe rendezett nézet</t>
  </si>
  <si>
    <t>Hivatkozások megkeresése</t>
  </si>
  <si>
    <t xml:space="preserve">nagyon eltérők megvizsgálata </t>
  </si>
  <si>
    <t xml:space="preserve">hőtérkép ellenőrzése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</si>
</sst>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Ft&quot;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rgb="FF44444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  <font>
      <b/>
      <sz val="7"/>
      <color rgb="FFFF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</borders>
  <cellStyleXfs count="3">
    <xf numFmtId="0" fontId="0" fillId="0" borderId="0"/>
    <xf numFmtId="0" fontId="2" fillId="0" borderId="0"/>
    <xf numFmtId="0" fontId="15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1"/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0" xfId="1" applyFont="1"/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0" xfId="1" applyAlignment="1">
      <alignment horizontal="center"/>
    </xf>
    <xf numFmtId="164" fontId="4" fillId="0" borderId="4" xfId="1" applyNumberFormat="1" applyFont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0" fontId="1" fillId="0" borderId="0" xfId="1" applyFont="1"/>
    <xf numFmtId="0" fontId="1" fillId="0" borderId="0" xfId="1" applyFont="1" applyAlignment="1">
      <alignment horizontal="center"/>
    </xf>
    <xf numFmtId="165" fontId="4" fillId="0" borderId="4" xfId="1" applyNumberFormat="1" applyFont="1" applyBorder="1" applyAlignment="1">
      <alignment horizontal="center" vertical="center" wrapText="1"/>
    </xf>
    <xf numFmtId="165" fontId="4" fillId="0" borderId="6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5" fillId="0" borderId="0" xfId="2"/>
    <xf numFmtId="0" fontId="13" fillId="0" borderId="0" xfId="0" applyFont="1"/>
    <xf numFmtId="2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10" fillId="3" borderId="1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</cellXfs>
  <cellStyles count="3">
    <cellStyle name="Hivatkozás" xfId="2" builtinId="8"/>
    <cellStyle name="Normál" xfId="0" builtinId="0"/>
    <cellStyle name="Normál 2" xfId="1" xr:uid="{701B086D-90C4-4A50-A642-2003A723C3F7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4" formatCode="#,##0\ &quot;Ft&quot;"/>
      <fill>
        <patternFill patternType="solid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5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5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5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5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5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5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5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5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5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5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family val="1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4" formatCode="#,##0\ &quot;Ft&quot;"/>
      <fill>
        <patternFill patternType="solid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Random String Sorting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val>
            <c:numRef>
              <c:f>'OAM1 (2)'!$AH$62:$AH$86</c:f>
              <c:numCache>
                <c:formatCode>General</c:formatCode>
                <c:ptCount val="25"/>
                <c:pt idx="0">
                  <c:v>32669.3</c:v>
                </c:pt>
                <c:pt idx="1">
                  <c:v>13335.9</c:v>
                </c:pt>
                <c:pt idx="2">
                  <c:v>13335.9</c:v>
                </c:pt>
                <c:pt idx="3">
                  <c:v>13335.9</c:v>
                </c:pt>
                <c:pt idx="4">
                  <c:v>6451.2</c:v>
                </c:pt>
                <c:pt idx="5">
                  <c:v>6451.2</c:v>
                </c:pt>
                <c:pt idx="6">
                  <c:v>6451.2</c:v>
                </c:pt>
                <c:pt idx="7">
                  <c:v>6451.2</c:v>
                </c:pt>
                <c:pt idx="8">
                  <c:v>73.8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6-494D-8526-6F08D31BC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5987247"/>
        <c:axId val="1265993487"/>
      </c:barChart>
      <c:catAx>
        <c:axId val="12659872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5993487"/>
        <c:crosses val="autoZero"/>
        <c:auto val="1"/>
        <c:lblAlgn val="ctr"/>
        <c:lblOffset val="100"/>
        <c:noMultiLvlLbl val="0"/>
      </c:catAx>
      <c:valAx>
        <c:axId val="1265993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5987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27</xdr:col>
      <xdr:colOff>76200</xdr:colOff>
      <xdr:row>2</xdr:row>
      <xdr:rowOff>190500</xdr:rowOff>
    </xdr:to>
    <xdr:sp macro="" textlink="">
      <xdr:nvSpPr>
        <xdr:cNvPr id="4097" name="AutoShape 1" descr="COCO">
          <a:extLst>
            <a:ext uri="{FF2B5EF4-FFF2-40B4-BE49-F238E27FC236}">
              <a16:creationId xmlns:a16="http://schemas.microsoft.com/office/drawing/2014/main" id="{8464A612-8FA9-4E41-B861-B57F1491632B}"/>
            </a:ext>
          </a:extLst>
        </xdr:cNvPr>
        <xdr:cNvSpPr>
          <a:spLocks noChangeAspect="1" noChangeArrowheads="1"/>
        </xdr:cNvSpPr>
      </xdr:nvSpPr>
      <xdr:spPr bwMode="auto">
        <a:xfrm>
          <a:off x="1935480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27</xdr:col>
      <xdr:colOff>76200</xdr:colOff>
      <xdr:row>2</xdr:row>
      <xdr:rowOff>190500</xdr:rowOff>
    </xdr:to>
    <xdr:sp macro="" textlink="">
      <xdr:nvSpPr>
        <xdr:cNvPr id="4098" name="AutoShape 2" descr="COCO">
          <a:extLst>
            <a:ext uri="{FF2B5EF4-FFF2-40B4-BE49-F238E27FC236}">
              <a16:creationId xmlns:a16="http://schemas.microsoft.com/office/drawing/2014/main" id="{D4A72C35-BF78-4667-B9DF-D14C11390FA7}"/>
            </a:ext>
          </a:extLst>
        </xdr:cNvPr>
        <xdr:cNvSpPr>
          <a:spLocks noChangeAspect="1" noChangeArrowheads="1"/>
        </xdr:cNvSpPr>
      </xdr:nvSpPr>
      <xdr:spPr bwMode="auto">
        <a:xfrm>
          <a:off x="2072640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0</xdr:colOff>
      <xdr:row>0</xdr:row>
      <xdr:rowOff>0</xdr:rowOff>
    </xdr:from>
    <xdr:to>
      <xdr:col>63</xdr:col>
      <xdr:colOff>76200</xdr:colOff>
      <xdr:row>2</xdr:row>
      <xdr:rowOff>190500</xdr:rowOff>
    </xdr:to>
    <xdr:sp macro="" textlink="">
      <xdr:nvSpPr>
        <xdr:cNvPr id="4099" name="AutoShape 3" descr="COCO">
          <a:extLst>
            <a:ext uri="{FF2B5EF4-FFF2-40B4-BE49-F238E27FC236}">
              <a16:creationId xmlns:a16="http://schemas.microsoft.com/office/drawing/2014/main" id="{FD4715E6-07CA-4AFA-A7BD-D95CAFACC8A8}"/>
            </a:ext>
          </a:extLst>
        </xdr:cNvPr>
        <xdr:cNvSpPr>
          <a:spLocks noChangeAspect="1" noChangeArrowheads="1"/>
        </xdr:cNvSpPr>
      </xdr:nvSpPr>
      <xdr:spPr bwMode="auto">
        <a:xfrm>
          <a:off x="4450080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117510</xdr:colOff>
      <xdr:row>60</xdr:row>
      <xdr:rowOff>1152525</xdr:rowOff>
    </xdr:from>
    <xdr:to>
      <xdr:col>49</xdr:col>
      <xdr:colOff>399119</xdr:colOff>
      <xdr:row>72</xdr:row>
      <xdr:rowOff>184081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D82987B-36EB-4B91-BAE9-5BA1C28B41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8880DB-49B0-4674-B8CA-401B5DEFF3A6}" name="Táblázat4" displayName="Táblázat4" ref="A1:P26" totalsRowShown="0" headerRowDxfId="42" dataDxfId="40" headerRowBorderDxfId="41" tableBorderDxfId="39" totalsRowBorderDxfId="38">
  <autoFilter ref="A1:P26" xr:uid="{00000000-0009-0000-0100-000004000000}"/>
  <sortState xmlns:xlrd2="http://schemas.microsoft.com/office/spreadsheetml/2017/richdata2" ref="A2:P26">
    <sortCondition ref="A22:A26"/>
  </sortState>
  <tableColumns count="16">
    <tableColumn id="1" xr3:uid="{637666D3-9FD0-4484-8B9F-266497D04D52}" name="CPU name" dataDxfId="37"/>
    <tableColumn id="2" xr3:uid="{05AAD02B-11BD-46A5-8F83-F6B64BD243D8}" name="Clockspeed" dataDxfId="36"/>
    <tableColumn id="3" xr3:uid="{606DBA2A-F9D8-4589-AAB8-55B4E3052312}" name="Turbo Speed" dataDxfId="35"/>
    <tableColumn id="4" xr3:uid="{A1827896-3666-47B3-8562-E57D0E9B5924}" name="Cores" dataDxfId="34"/>
    <tableColumn id="5" xr3:uid="{7B437640-2AFD-4374-B84C-EC292EA49365}" name="Threads" dataDxfId="33"/>
    <tableColumn id="6" xr3:uid="{B3785F3C-FC8F-4004-9E63-AE8A31486200}" name="Integer Math" dataDxfId="32"/>
    <tableColumn id="7" xr3:uid="{BCFA2442-7033-43C1-9174-C0BB0879B1F6}" name="Floating Point Math" dataDxfId="31"/>
    <tableColumn id="8" xr3:uid="{5387B8DC-EF3E-457C-8B42-25012E972CEC}" name="Find Prime Numbers" dataDxfId="30"/>
    <tableColumn id="9" xr3:uid="{A5CCF09B-E5C3-4EE3-8F8F-0179D05BDAE1}" name="Random String Sorting" dataDxfId="29"/>
    <tableColumn id="10" xr3:uid="{A5652801-7A99-4743-AD6E-2B2449064A2C}" name="Data Encryption" dataDxfId="28"/>
    <tableColumn id="11" xr3:uid="{C67BCBE3-01FF-4546-834E-98E1472B054E}" name="Data Compression" dataDxfId="27"/>
    <tableColumn id="12" xr3:uid="{C8C94D4B-BDCD-4DA4-A70A-25D329BB2399}" name="Physics" dataDxfId="26"/>
    <tableColumn id="13" xr3:uid="{D2BD4D2E-B3A9-4DD7-83FE-3F73ECE0A01A}" name="Extended Instructions" dataDxfId="25"/>
    <tableColumn id="14" xr3:uid="{080692C2-6CD0-478A-9C6B-A2B106994DEA}" name="Single Thread" dataDxfId="24"/>
    <tableColumn id="15" xr3:uid="{AF6B0AFE-9984-44D3-A07E-A697BD1CE8F2}" name="Average CPU Mark" dataDxfId="23"/>
    <tableColumn id="19" xr3:uid="{FAE52E05-A69E-4252-9327-F50A486DFFA2}" name="Recommended Customer Price (Ft)" dataDxfId="2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5A026D-BBFB-45F3-A418-AA60C02BE3B1}" name="Táblázat43" displayName="Táblázat43" ref="A4:Q29" totalsRowShown="0" headerRowDxfId="21" dataDxfId="19" headerRowBorderDxfId="20" tableBorderDxfId="18" totalsRowBorderDxfId="17">
  <autoFilter ref="A4:Q29" xr:uid="{00000000-0009-0000-0100-000004000000}"/>
  <sortState xmlns:xlrd2="http://schemas.microsoft.com/office/spreadsheetml/2017/richdata2" ref="A5:Q29">
    <sortCondition ref="A25:A29"/>
  </sortState>
  <tableColumns count="17">
    <tableColumn id="1" xr3:uid="{D6656485-0DF9-49CF-B604-F6CC31214C34}" name="CPU name" dataDxfId="16"/>
    <tableColumn id="16" xr3:uid="{FF705147-B6BF-4628-AC97-14626D77BA82}" name="Type" dataDxfId="15" dataCellStyle="Normál 2">
      <calculatedColumnFormula>MID(Táblázat43[[#This Row],[CPU name]],13,1)</calculatedColumnFormula>
    </tableColumn>
    <tableColumn id="2" xr3:uid="{8CEB1A32-BFBE-449C-9F2E-1E6DB34EB369}" name="Clockspeed" dataDxfId="14"/>
    <tableColumn id="3" xr3:uid="{2897634A-3183-4035-993F-850BD6CB9964}" name="Turbo Speed" dataDxfId="13"/>
    <tableColumn id="4" xr3:uid="{E5C890D3-AD69-4F0B-B016-01D1BF9A4050}" name="Cores" dataDxfId="12"/>
    <tableColumn id="5" xr3:uid="{031EADB5-3479-4395-8DB3-D0252FAADC0C}" name="Threads" dataDxfId="11"/>
    <tableColumn id="6" xr3:uid="{2C667FF8-D245-4371-B883-FDA75C0D8707}" name="Integer Math" dataDxfId="10"/>
    <tableColumn id="7" xr3:uid="{DB05162A-29BA-4CD7-84EB-CB6C5488138A}" name="Floating Point Math" dataDxfId="9"/>
    <tableColumn id="8" xr3:uid="{3D688F20-5F67-41F1-8139-3EC4EB523987}" name="Find Prime Numbers" dataDxfId="8"/>
    <tableColumn id="9" xr3:uid="{57F7DABD-37AB-49BB-9E3F-BF108D220048}" name="Random String Sorting" dataDxfId="7"/>
    <tableColumn id="10" xr3:uid="{EEE1D7E0-3BE2-4D6E-8B61-15C20F4A7B66}" name="Data Encryption" dataDxfId="6"/>
    <tableColumn id="11" xr3:uid="{0F1BD6E1-CE56-4A74-936D-93461F45377A}" name="Data Compression" dataDxfId="5"/>
    <tableColumn id="12" xr3:uid="{BDAC2363-8213-4CE8-B888-DBA764D0FA0A}" name="Physics" dataDxfId="4"/>
    <tableColumn id="13" xr3:uid="{65EDB425-0297-41F6-AE88-80074DB41158}" name="Extended Instructions" dataDxfId="3"/>
    <tableColumn id="14" xr3:uid="{B1F2E0C3-CAC6-4019-86F5-E63FD2CA279F}" name="Single Thread" dataDxfId="2"/>
    <tableColumn id="15" xr3:uid="{AA66D51D-BA6F-4B01-B041-03E5C5A154FA}" name="Average CPU Mark" dataDxfId="1"/>
    <tableColumn id="19" xr3:uid="{E4802E4D-5D65-42C4-91DE-F94FC0F7B998}" name="Recommended Customer Price (Ft)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302081820211005154454.html" TargetMode="External"/><Relationship Id="rId1" Type="http://schemas.openxmlformats.org/officeDocument/2006/relationships/hyperlink" Target="https://miau.my-x.hu/myx-free/coco/test/45572492021100515232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F4B5D-C8F6-41F3-A6DF-270AF9362020}">
  <dimension ref="A1:S31"/>
  <sheetViews>
    <sheetView topLeftCell="A22" zoomScaleNormal="100" workbookViewId="0">
      <pane xSplit="1" topLeftCell="M1" activePane="topRight" state="frozen"/>
      <selection pane="topRight"/>
    </sheetView>
  </sheetViews>
  <sheetFormatPr defaultRowHeight="15" x14ac:dyDescent="0.25"/>
  <cols>
    <col min="1" max="1" width="24.140625" style="1" customWidth="1"/>
    <col min="2" max="2" width="14.42578125" style="1" bestFit="1" customWidth="1"/>
    <col min="3" max="3" width="15.5703125" style="1" bestFit="1" customWidth="1"/>
    <col min="4" max="4" width="11.28515625" style="1" bestFit="1" customWidth="1"/>
    <col min="5" max="5" width="13.42578125" style="1" bestFit="1" customWidth="1"/>
    <col min="6" max="6" width="16.28515625" style="1" bestFit="1" customWidth="1"/>
    <col min="7" max="7" width="24.85546875" style="1" bestFit="1" customWidth="1"/>
    <col min="8" max="8" width="25.42578125" style="1" bestFit="1" customWidth="1"/>
    <col min="9" max="9" width="27.7109375" style="1" bestFit="1" customWidth="1"/>
    <col min="10" max="10" width="19" style="1" bestFit="1" customWidth="1"/>
    <col min="11" max="11" width="23.5703125" style="1" bestFit="1" customWidth="1"/>
    <col min="12" max="12" width="12.7109375" style="1" bestFit="1" customWidth="1"/>
    <col min="13" max="13" width="26.85546875" style="1" bestFit="1" customWidth="1"/>
    <col min="14" max="14" width="19" style="1" bestFit="1" customWidth="1"/>
    <col min="15" max="15" width="25.140625" style="1" bestFit="1" customWidth="1"/>
    <col min="16" max="16" width="42.5703125" style="1" bestFit="1" customWidth="1"/>
    <col min="17" max="17" width="9.140625" style="1"/>
    <col min="18" max="18" width="9.85546875" style="1" bestFit="1" customWidth="1"/>
    <col min="19" max="19" width="9.140625" style="1"/>
    <col min="20" max="20" width="16" style="1" bestFit="1" customWidth="1"/>
    <col min="21" max="16384" width="9.140625" style="1"/>
  </cols>
  <sheetData>
    <row r="1" spans="1:19" s="9" customFormat="1" ht="15.75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215</v>
      </c>
    </row>
    <row r="2" spans="1:19" ht="45" customHeight="1" x14ac:dyDescent="0.25">
      <c r="A2" s="2" t="s">
        <v>121</v>
      </c>
      <c r="B2" s="3" t="s">
        <v>110</v>
      </c>
      <c r="C2" s="3" t="s">
        <v>100</v>
      </c>
      <c r="D2" s="3">
        <v>6</v>
      </c>
      <c r="E2" s="3">
        <v>12</v>
      </c>
      <c r="F2" s="3" t="s">
        <v>122</v>
      </c>
      <c r="G2" s="3" t="s">
        <v>123</v>
      </c>
      <c r="H2" s="3" t="s">
        <v>119</v>
      </c>
      <c r="I2" s="3" t="s">
        <v>124</v>
      </c>
      <c r="J2" s="3" t="s">
        <v>125</v>
      </c>
      <c r="K2" s="3" t="s">
        <v>126</v>
      </c>
      <c r="L2" s="3" t="s">
        <v>127</v>
      </c>
      <c r="M2" s="3" t="s">
        <v>128</v>
      </c>
      <c r="N2" s="3" t="s">
        <v>129</v>
      </c>
      <c r="O2" s="13">
        <v>12372</v>
      </c>
      <c r="P2" s="10">
        <v>65590</v>
      </c>
    </row>
    <row r="3" spans="1:19" ht="45" customHeight="1" x14ac:dyDescent="0.25">
      <c r="A3" s="2" t="s">
        <v>130</v>
      </c>
      <c r="B3" s="3" t="s">
        <v>99</v>
      </c>
      <c r="C3" s="3" t="s">
        <v>131</v>
      </c>
      <c r="D3" s="3">
        <v>6</v>
      </c>
      <c r="E3" s="3">
        <v>12</v>
      </c>
      <c r="F3" s="3" t="s">
        <v>132</v>
      </c>
      <c r="G3" s="3" t="s">
        <v>133</v>
      </c>
      <c r="H3" s="3" t="s">
        <v>119</v>
      </c>
      <c r="I3" s="3" t="s">
        <v>134</v>
      </c>
      <c r="J3" s="3" t="s">
        <v>135</v>
      </c>
      <c r="K3" s="3" t="s">
        <v>136</v>
      </c>
      <c r="L3" s="3" t="s">
        <v>137</v>
      </c>
      <c r="M3" s="3" t="s">
        <v>138</v>
      </c>
      <c r="N3" s="3" t="s">
        <v>139</v>
      </c>
      <c r="O3" s="13">
        <v>13209</v>
      </c>
      <c r="P3" s="11">
        <v>71806</v>
      </c>
    </row>
    <row r="4" spans="1:19" ht="45" customHeight="1" x14ac:dyDescent="0.25">
      <c r="A4" s="2" t="s">
        <v>140</v>
      </c>
      <c r="B4" s="3" t="s">
        <v>47</v>
      </c>
      <c r="C4" s="3" t="s">
        <v>141</v>
      </c>
      <c r="D4" s="3">
        <v>6</v>
      </c>
      <c r="E4" s="3">
        <v>12</v>
      </c>
      <c r="F4" s="3" t="s">
        <v>142</v>
      </c>
      <c r="G4" s="3" t="s">
        <v>143</v>
      </c>
      <c r="H4" s="3" t="s">
        <v>103</v>
      </c>
      <c r="I4" s="3" t="s">
        <v>144</v>
      </c>
      <c r="J4" s="3" t="s">
        <v>145</v>
      </c>
      <c r="K4" s="3" t="s">
        <v>146</v>
      </c>
      <c r="L4" s="3" t="s">
        <v>147</v>
      </c>
      <c r="M4" s="3" t="s">
        <v>148</v>
      </c>
      <c r="N4" s="3" t="s">
        <v>149</v>
      </c>
      <c r="O4" s="13">
        <v>13996</v>
      </c>
      <c r="P4" s="10">
        <v>79350</v>
      </c>
    </row>
    <row r="5" spans="1:19" ht="45" customHeight="1" x14ac:dyDescent="0.25">
      <c r="A5" s="2" t="s">
        <v>150</v>
      </c>
      <c r="B5" s="3" t="s">
        <v>15</v>
      </c>
      <c r="C5" s="3" t="s">
        <v>118</v>
      </c>
      <c r="D5" s="3">
        <v>6</v>
      </c>
      <c r="E5" s="3">
        <v>12</v>
      </c>
      <c r="F5" s="3" t="s">
        <v>151</v>
      </c>
      <c r="G5" s="3" t="s">
        <v>152</v>
      </c>
      <c r="H5" s="3" t="s">
        <v>153</v>
      </c>
      <c r="I5" s="3" t="s">
        <v>134</v>
      </c>
      <c r="J5" s="3" t="s">
        <v>154</v>
      </c>
      <c r="K5" s="3" t="s">
        <v>155</v>
      </c>
      <c r="L5" s="3" t="s">
        <v>156</v>
      </c>
      <c r="M5" s="3" t="s">
        <v>157</v>
      </c>
      <c r="N5" s="3" t="s">
        <v>158</v>
      </c>
      <c r="O5" s="13">
        <v>17403</v>
      </c>
      <c r="P5" s="11">
        <v>79200</v>
      </c>
    </row>
    <row r="6" spans="1:19" ht="45" customHeight="1" x14ac:dyDescent="0.25">
      <c r="A6" s="2" t="s">
        <v>159</v>
      </c>
      <c r="B6" s="3" t="s">
        <v>24</v>
      </c>
      <c r="C6" s="3" t="s">
        <v>120</v>
      </c>
      <c r="D6" s="3">
        <v>6</v>
      </c>
      <c r="E6" s="3">
        <v>12</v>
      </c>
      <c r="F6" s="3" t="s">
        <v>160</v>
      </c>
      <c r="G6" s="3" t="s">
        <v>161</v>
      </c>
      <c r="H6" s="3" t="s">
        <v>19</v>
      </c>
      <c r="I6" s="3" t="s">
        <v>134</v>
      </c>
      <c r="J6" s="3" t="s">
        <v>162</v>
      </c>
      <c r="K6" s="3" t="s">
        <v>163</v>
      </c>
      <c r="L6" s="3" t="s">
        <v>164</v>
      </c>
      <c r="M6" s="3" t="s">
        <v>165</v>
      </c>
      <c r="N6" s="3" t="s">
        <v>166</v>
      </c>
      <c r="O6" s="13">
        <v>17899</v>
      </c>
      <c r="P6" s="10">
        <v>85460</v>
      </c>
    </row>
    <row r="7" spans="1:19" ht="45" customHeight="1" x14ac:dyDescent="0.25">
      <c r="A7" s="2" t="s">
        <v>23</v>
      </c>
      <c r="B7" s="3" t="s">
        <v>24</v>
      </c>
      <c r="C7" s="3" t="s">
        <v>25</v>
      </c>
      <c r="D7" s="3">
        <v>4</v>
      </c>
      <c r="E7" s="3">
        <v>4</v>
      </c>
      <c r="F7" s="3" t="s">
        <v>26</v>
      </c>
      <c r="G7" s="3" t="s">
        <v>27</v>
      </c>
      <c r="H7" s="3" t="s">
        <v>28</v>
      </c>
      <c r="I7" s="3" t="s">
        <v>29</v>
      </c>
      <c r="J7" s="3" t="s">
        <v>30</v>
      </c>
      <c r="K7" s="3" t="s">
        <v>31</v>
      </c>
      <c r="L7" s="3" t="s">
        <v>32</v>
      </c>
      <c r="M7" s="3" t="s">
        <v>33</v>
      </c>
      <c r="N7" s="3" t="s">
        <v>34</v>
      </c>
      <c r="O7" s="13">
        <v>5155</v>
      </c>
      <c r="P7" s="10">
        <v>60990</v>
      </c>
    </row>
    <row r="8" spans="1:19" ht="45" customHeight="1" x14ac:dyDescent="0.25">
      <c r="A8" s="2" t="s">
        <v>35</v>
      </c>
      <c r="B8" s="3" t="s">
        <v>36</v>
      </c>
      <c r="C8" s="3" t="s">
        <v>37</v>
      </c>
      <c r="D8" s="3">
        <v>4</v>
      </c>
      <c r="E8" s="3">
        <v>4</v>
      </c>
      <c r="F8" s="3" t="s">
        <v>38</v>
      </c>
      <c r="G8" s="3" t="s">
        <v>39</v>
      </c>
      <c r="H8" s="3" t="s">
        <v>16</v>
      </c>
      <c r="I8" s="3" t="s">
        <v>40</v>
      </c>
      <c r="J8" s="3" t="s">
        <v>41</v>
      </c>
      <c r="K8" s="3" t="s">
        <v>42</v>
      </c>
      <c r="L8" s="3" t="s">
        <v>43</v>
      </c>
      <c r="M8" s="3" t="s">
        <v>44</v>
      </c>
      <c r="N8" s="3" t="s">
        <v>45</v>
      </c>
      <c r="O8" s="13">
        <v>5642</v>
      </c>
      <c r="P8" s="11">
        <v>94960</v>
      </c>
    </row>
    <row r="9" spans="1:19" ht="45" customHeight="1" x14ac:dyDescent="0.25">
      <c r="A9" s="2" t="s">
        <v>46</v>
      </c>
      <c r="B9" s="3" t="s">
        <v>47</v>
      </c>
      <c r="C9" s="3" t="s">
        <v>48</v>
      </c>
      <c r="D9" s="3">
        <v>4</v>
      </c>
      <c r="E9" s="3">
        <v>4</v>
      </c>
      <c r="F9" s="3" t="s">
        <v>49</v>
      </c>
      <c r="G9" s="3" t="s">
        <v>50</v>
      </c>
      <c r="H9" s="3" t="s">
        <v>51</v>
      </c>
      <c r="I9" s="3" t="s">
        <v>40</v>
      </c>
      <c r="J9" s="3" t="s">
        <v>52</v>
      </c>
      <c r="K9" s="3" t="s">
        <v>53</v>
      </c>
      <c r="L9" s="3" t="s">
        <v>54</v>
      </c>
      <c r="M9" s="3" t="s">
        <v>55</v>
      </c>
      <c r="N9" s="3" t="s">
        <v>56</v>
      </c>
      <c r="O9" s="13">
        <v>6093</v>
      </c>
      <c r="P9" s="10">
        <v>67990</v>
      </c>
    </row>
    <row r="10" spans="1:19" ht="45" customHeight="1" x14ac:dyDescent="0.25">
      <c r="A10" s="2" t="s">
        <v>57</v>
      </c>
      <c r="B10" s="3" t="s">
        <v>21</v>
      </c>
      <c r="C10" s="3" t="s">
        <v>58</v>
      </c>
      <c r="D10" s="3">
        <v>4</v>
      </c>
      <c r="E10" s="3">
        <v>4</v>
      </c>
      <c r="F10" s="3" t="s">
        <v>59</v>
      </c>
      <c r="G10" s="3" t="s">
        <v>60</v>
      </c>
      <c r="H10" s="3" t="s">
        <v>22</v>
      </c>
      <c r="I10" s="3" t="s">
        <v>40</v>
      </c>
      <c r="J10" s="3" t="s">
        <v>61</v>
      </c>
      <c r="K10" s="3" t="s">
        <v>62</v>
      </c>
      <c r="L10" s="3" t="s">
        <v>63</v>
      </c>
      <c r="M10" s="3" t="s">
        <v>64</v>
      </c>
      <c r="N10" s="3" t="s">
        <v>65</v>
      </c>
      <c r="O10" s="13">
        <v>5517</v>
      </c>
      <c r="P10" s="11">
        <v>69680</v>
      </c>
    </row>
    <row r="11" spans="1:19" ht="45" customHeight="1" x14ac:dyDescent="0.25">
      <c r="A11" s="2" t="s">
        <v>66</v>
      </c>
      <c r="B11" s="3" t="s">
        <v>67</v>
      </c>
      <c r="C11" s="3" t="s">
        <v>68</v>
      </c>
      <c r="D11" s="3">
        <v>4</v>
      </c>
      <c r="E11" s="3">
        <v>4</v>
      </c>
      <c r="F11" s="3" t="s">
        <v>69</v>
      </c>
      <c r="G11" s="3" t="s">
        <v>70</v>
      </c>
      <c r="H11" s="3" t="s">
        <v>16</v>
      </c>
      <c r="I11" s="3" t="s">
        <v>40</v>
      </c>
      <c r="J11" s="3" t="s">
        <v>71</v>
      </c>
      <c r="K11" s="3" t="s">
        <v>72</v>
      </c>
      <c r="L11" s="3" t="s">
        <v>17</v>
      </c>
      <c r="M11" s="3" t="s">
        <v>73</v>
      </c>
      <c r="N11" s="3" t="s">
        <v>74</v>
      </c>
      <c r="O11" s="13">
        <v>6066</v>
      </c>
      <c r="P11" s="10">
        <v>64000</v>
      </c>
    </row>
    <row r="12" spans="1:19" ht="45" customHeight="1" x14ac:dyDescent="0.25">
      <c r="A12" s="2" t="s">
        <v>75</v>
      </c>
      <c r="B12" s="3" t="s">
        <v>76</v>
      </c>
      <c r="C12" s="3" t="s">
        <v>77</v>
      </c>
      <c r="D12" s="3">
        <v>4</v>
      </c>
      <c r="E12" s="3">
        <v>4</v>
      </c>
      <c r="F12" s="3" t="s">
        <v>78</v>
      </c>
      <c r="G12" s="3" t="s">
        <v>79</v>
      </c>
      <c r="H12" s="3" t="s">
        <v>80</v>
      </c>
      <c r="I12" s="3" t="s">
        <v>18</v>
      </c>
      <c r="J12" s="3" t="s">
        <v>81</v>
      </c>
      <c r="K12" s="3" t="s">
        <v>82</v>
      </c>
      <c r="L12" s="3" t="s">
        <v>83</v>
      </c>
      <c r="M12" s="3" t="s">
        <v>84</v>
      </c>
      <c r="N12" s="3" t="s">
        <v>85</v>
      </c>
      <c r="O12" s="13">
        <v>6657</v>
      </c>
      <c r="P12" s="11">
        <v>81020</v>
      </c>
    </row>
    <row r="13" spans="1:19" ht="45" customHeight="1" x14ac:dyDescent="0.3">
      <c r="A13" s="2" t="s">
        <v>86</v>
      </c>
      <c r="B13" s="3" t="s">
        <v>87</v>
      </c>
      <c r="C13" s="3" t="s">
        <v>88</v>
      </c>
      <c r="D13" s="3">
        <v>6</v>
      </c>
      <c r="E13" s="3">
        <v>6</v>
      </c>
      <c r="F13" s="3" t="s">
        <v>89</v>
      </c>
      <c r="G13" s="3" t="s">
        <v>90</v>
      </c>
      <c r="H13" s="3" t="s">
        <v>91</v>
      </c>
      <c r="I13" s="3" t="s">
        <v>20</v>
      </c>
      <c r="J13" s="3" t="s">
        <v>92</v>
      </c>
      <c r="K13" s="3" t="s">
        <v>93</v>
      </c>
      <c r="L13" s="3" t="s">
        <v>94</v>
      </c>
      <c r="M13" s="3" t="s">
        <v>95</v>
      </c>
      <c r="N13" s="3" t="s">
        <v>96</v>
      </c>
      <c r="O13" s="13">
        <v>9216</v>
      </c>
      <c r="P13" s="10">
        <v>73990</v>
      </c>
      <c r="S13" s="4"/>
    </row>
    <row r="14" spans="1:19" ht="45" customHeight="1" x14ac:dyDescent="0.25">
      <c r="A14" s="2" t="s">
        <v>98</v>
      </c>
      <c r="B14" s="3" t="s">
        <v>99</v>
      </c>
      <c r="C14" s="3" t="s">
        <v>100</v>
      </c>
      <c r="D14" s="3">
        <v>6</v>
      </c>
      <c r="E14" s="3">
        <v>6</v>
      </c>
      <c r="F14" s="3" t="s">
        <v>101</v>
      </c>
      <c r="G14" s="3" t="s">
        <v>102</v>
      </c>
      <c r="H14" s="3" t="s">
        <v>103</v>
      </c>
      <c r="I14" s="3" t="s">
        <v>20</v>
      </c>
      <c r="J14" s="3" t="s">
        <v>104</v>
      </c>
      <c r="K14" s="3" t="s">
        <v>105</v>
      </c>
      <c r="L14" s="3" t="s">
        <v>106</v>
      </c>
      <c r="M14" s="3" t="s">
        <v>107</v>
      </c>
      <c r="N14" s="3" t="s">
        <v>108</v>
      </c>
      <c r="O14" s="13">
        <v>9903</v>
      </c>
      <c r="P14" s="10">
        <v>92990</v>
      </c>
    </row>
    <row r="15" spans="1:19" ht="45" customHeight="1" x14ac:dyDescent="0.3">
      <c r="A15" s="2" t="s">
        <v>109</v>
      </c>
      <c r="B15" s="3" t="s">
        <v>110</v>
      </c>
      <c r="C15" s="3" t="s">
        <v>77</v>
      </c>
      <c r="D15" s="3">
        <v>6</v>
      </c>
      <c r="E15" s="3">
        <v>6</v>
      </c>
      <c r="F15" s="3" t="s">
        <v>111</v>
      </c>
      <c r="G15" s="3" t="s">
        <v>112</v>
      </c>
      <c r="H15" s="3" t="s">
        <v>97</v>
      </c>
      <c r="I15" s="3" t="s">
        <v>20</v>
      </c>
      <c r="J15" s="3" t="s">
        <v>113</v>
      </c>
      <c r="K15" s="3" t="s">
        <v>114</v>
      </c>
      <c r="L15" s="3" t="s">
        <v>115</v>
      </c>
      <c r="M15" s="3" t="s">
        <v>116</v>
      </c>
      <c r="N15" s="3" t="s">
        <v>117</v>
      </c>
      <c r="O15" s="13">
        <v>9502</v>
      </c>
      <c r="P15" s="11">
        <v>73999</v>
      </c>
      <c r="S15" s="4"/>
    </row>
    <row r="16" spans="1:19" ht="45" customHeight="1" x14ac:dyDescent="0.25">
      <c r="A16" s="2" t="s">
        <v>196</v>
      </c>
      <c r="B16" s="3" t="s">
        <v>110</v>
      </c>
      <c r="C16" s="3" t="s">
        <v>141</v>
      </c>
      <c r="D16" s="3">
        <v>8</v>
      </c>
      <c r="E16" s="3">
        <v>16</v>
      </c>
      <c r="F16" s="3" t="s">
        <v>197</v>
      </c>
      <c r="G16" s="3" t="s">
        <v>198</v>
      </c>
      <c r="H16" s="3" t="s">
        <v>199</v>
      </c>
      <c r="I16" s="3" t="s">
        <v>200</v>
      </c>
      <c r="J16" s="3" t="s">
        <v>201</v>
      </c>
      <c r="K16" s="3" t="s">
        <v>202</v>
      </c>
      <c r="L16" s="3" t="s">
        <v>203</v>
      </c>
      <c r="M16" s="3" t="s">
        <v>204</v>
      </c>
      <c r="N16" s="3" t="s">
        <v>205</v>
      </c>
      <c r="O16" s="13">
        <v>17212</v>
      </c>
      <c r="P16" s="10">
        <v>113250</v>
      </c>
    </row>
    <row r="17" spans="1:16" ht="45" customHeight="1" x14ac:dyDescent="0.25">
      <c r="A17" s="2" t="s">
        <v>206</v>
      </c>
      <c r="B17" s="3" t="s">
        <v>207</v>
      </c>
      <c r="C17" s="3" t="s">
        <v>118</v>
      </c>
      <c r="D17" s="3">
        <v>8</v>
      </c>
      <c r="E17" s="3">
        <v>16</v>
      </c>
      <c r="F17" s="3" t="s">
        <v>208</v>
      </c>
      <c r="G17" s="3" t="s">
        <v>209</v>
      </c>
      <c r="H17" s="3" t="s">
        <v>190</v>
      </c>
      <c r="I17" s="3" t="s">
        <v>200</v>
      </c>
      <c r="J17" s="3" t="s">
        <v>210</v>
      </c>
      <c r="K17" s="3" t="s">
        <v>211</v>
      </c>
      <c r="L17" s="3" t="s">
        <v>212</v>
      </c>
      <c r="M17" s="3" t="s">
        <v>213</v>
      </c>
      <c r="N17" s="3" t="s">
        <v>214</v>
      </c>
      <c r="O17" s="13">
        <v>20803</v>
      </c>
      <c r="P17" s="11">
        <v>124990</v>
      </c>
    </row>
    <row r="18" spans="1:16" ht="45" customHeight="1" x14ac:dyDescent="0.25">
      <c r="A18" s="2" t="s">
        <v>167</v>
      </c>
      <c r="B18" s="3" t="s">
        <v>15</v>
      </c>
      <c r="C18" s="3" t="s">
        <v>168</v>
      </c>
      <c r="D18" s="3">
        <v>4</v>
      </c>
      <c r="E18" s="3">
        <v>8</v>
      </c>
      <c r="F18" s="3" t="s">
        <v>169</v>
      </c>
      <c r="G18" s="3" t="s">
        <v>170</v>
      </c>
      <c r="H18" s="3" t="s">
        <v>16</v>
      </c>
      <c r="I18" s="3" t="s">
        <v>171</v>
      </c>
      <c r="J18" s="3" t="s">
        <v>172</v>
      </c>
      <c r="K18" s="3" t="s">
        <v>173</v>
      </c>
      <c r="L18" s="3" t="s">
        <v>174</v>
      </c>
      <c r="M18" s="3" t="s">
        <v>175</v>
      </c>
      <c r="N18" s="3" t="s">
        <v>176</v>
      </c>
      <c r="O18" s="13">
        <v>8616</v>
      </c>
      <c r="P18" s="11">
        <v>113650</v>
      </c>
    </row>
    <row r="19" spans="1:16" ht="45" customHeight="1" x14ac:dyDescent="0.25">
      <c r="A19" s="2" t="s">
        <v>177</v>
      </c>
      <c r="B19" s="3" t="s">
        <v>36</v>
      </c>
      <c r="C19" s="3" t="s">
        <v>120</v>
      </c>
      <c r="D19" s="3">
        <v>6</v>
      </c>
      <c r="E19" s="3">
        <v>12</v>
      </c>
      <c r="F19" s="3" t="s">
        <v>178</v>
      </c>
      <c r="G19" s="3" t="s">
        <v>179</v>
      </c>
      <c r="H19" s="3" t="s">
        <v>180</v>
      </c>
      <c r="I19" s="3" t="s">
        <v>134</v>
      </c>
      <c r="J19" s="3" t="s">
        <v>181</v>
      </c>
      <c r="K19" s="3" t="s">
        <v>182</v>
      </c>
      <c r="L19" s="3" t="s">
        <v>183</v>
      </c>
      <c r="M19" s="3" t="s">
        <v>184</v>
      </c>
      <c r="N19" s="3" t="s">
        <v>185</v>
      </c>
      <c r="O19" s="13">
        <v>13094</v>
      </c>
      <c r="P19" s="10">
        <v>97110</v>
      </c>
    </row>
    <row r="20" spans="1:16" ht="45" customHeight="1" x14ac:dyDescent="0.25">
      <c r="A20" s="5" t="s">
        <v>186</v>
      </c>
      <c r="B20" s="6" t="s">
        <v>21</v>
      </c>
      <c r="C20" s="6" t="s">
        <v>187</v>
      </c>
      <c r="D20" s="6">
        <v>8</v>
      </c>
      <c r="E20" s="6">
        <v>8</v>
      </c>
      <c r="F20" s="6" t="s">
        <v>188</v>
      </c>
      <c r="G20" s="6" t="s">
        <v>189</v>
      </c>
      <c r="H20" s="6" t="s">
        <v>190</v>
      </c>
      <c r="I20" s="6" t="s">
        <v>134</v>
      </c>
      <c r="J20" s="6" t="s">
        <v>191</v>
      </c>
      <c r="K20" s="6" t="s">
        <v>192</v>
      </c>
      <c r="L20" s="6" t="s">
        <v>193</v>
      </c>
      <c r="M20" s="6" t="s">
        <v>194</v>
      </c>
      <c r="N20" s="6" t="s">
        <v>195</v>
      </c>
      <c r="O20" s="14">
        <v>13448</v>
      </c>
      <c r="P20" s="11">
        <v>102790</v>
      </c>
    </row>
    <row r="21" spans="1:16" ht="45" customHeight="1" x14ac:dyDescent="0.25">
      <c r="A21" s="2" t="s">
        <v>216</v>
      </c>
      <c r="B21" s="6" t="s">
        <v>15</v>
      </c>
      <c r="C21" s="6" t="s">
        <v>222</v>
      </c>
      <c r="D21" s="6">
        <v>8</v>
      </c>
      <c r="E21" s="6">
        <v>16</v>
      </c>
      <c r="F21" s="6" t="s">
        <v>223</v>
      </c>
      <c r="G21" s="6" t="s">
        <v>224</v>
      </c>
      <c r="H21" s="6" t="s">
        <v>190</v>
      </c>
      <c r="I21" s="6" t="s">
        <v>225</v>
      </c>
      <c r="J21" s="6" t="s">
        <v>226</v>
      </c>
      <c r="K21" s="6" t="s">
        <v>227</v>
      </c>
      <c r="L21" s="6" t="s">
        <v>228</v>
      </c>
      <c r="M21" s="6" t="s">
        <v>229</v>
      </c>
      <c r="N21" s="6" t="s">
        <v>230</v>
      </c>
      <c r="O21" s="14">
        <v>18821</v>
      </c>
      <c r="P21" s="12">
        <v>115900</v>
      </c>
    </row>
    <row r="22" spans="1:16" ht="45" customHeight="1" x14ac:dyDescent="0.25">
      <c r="A22" s="5" t="s">
        <v>220</v>
      </c>
      <c r="B22" s="6" t="s">
        <v>15</v>
      </c>
      <c r="C22" s="6" t="s">
        <v>231</v>
      </c>
      <c r="D22" s="6">
        <v>10</v>
      </c>
      <c r="E22" s="6">
        <v>20</v>
      </c>
      <c r="F22" s="6" t="s">
        <v>232</v>
      </c>
      <c r="G22" s="6" t="s">
        <v>233</v>
      </c>
      <c r="H22" s="6" t="s">
        <v>234</v>
      </c>
      <c r="I22" s="6" t="s">
        <v>235</v>
      </c>
      <c r="J22" s="6" t="s">
        <v>236</v>
      </c>
      <c r="K22" s="6" t="s">
        <v>237</v>
      </c>
      <c r="L22" s="6" t="s">
        <v>238</v>
      </c>
      <c r="M22" s="6" t="s">
        <v>239</v>
      </c>
      <c r="N22" s="6" t="s">
        <v>240</v>
      </c>
      <c r="O22" s="14">
        <v>23343</v>
      </c>
      <c r="P22" s="12">
        <v>144190</v>
      </c>
    </row>
    <row r="23" spans="1:16" ht="45" customHeight="1" x14ac:dyDescent="0.25">
      <c r="A23" s="2" t="s">
        <v>218</v>
      </c>
      <c r="B23" s="6" t="s">
        <v>87</v>
      </c>
      <c r="C23" s="6" t="s">
        <v>241</v>
      </c>
      <c r="D23" s="6">
        <v>10</v>
      </c>
      <c r="E23" s="6">
        <v>20</v>
      </c>
      <c r="F23" s="6" t="s">
        <v>242</v>
      </c>
      <c r="G23" s="6" t="s">
        <v>243</v>
      </c>
      <c r="H23" s="6" t="s">
        <v>244</v>
      </c>
      <c r="I23" s="6" t="s">
        <v>245</v>
      </c>
      <c r="J23" s="6" t="s">
        <v>246</v>
      </c>
      <c r="K23" s="6" t="s">
        <v>247</v>
      </c>
      <c r="L23" s="6" t="s">
        <v>248</v>
      </c>
      <c r="M23" s="6" t="s">
        <v>249</v>
      </c>
      <c r="N23" s="6" t="s">
        <v>250</v>
      </c>
      <c r="O23" s="14">
        <v>20987</v>
      </c>
      <c r="P23" s="12">
        <v>127940</v>
      </c>
    </row>
    <row r="24" spans="1:16" ht="45" customHeight="1" x14ac:dyDescent="0.25">
      <c r="A24" s="2" t="s">
        <v>219</v>
      </c>
      <c r="B24" s="6" t="s">
        <v>207</v>
      </c>
      <c r="C24" s="6" t="s">
        <v>241</v>
      </c>
      <c r="D24" s="6">
        <v>8</v>
      </c>
      <c r="E24" s="6">
        <v>16</v>
      </c>
      <c r="F24" s="6" t="s">
        <v>251</v>
      </c>
      <c r="G24" s="6" t="s">
        <v>252</v>
      </c>
      <c r="H24" s="6" t="s">
        <v>253</v>
      </c>
      <c r="I24" s="6" t="s">
        <v>254</v>
      </c>
      <c r="J24" s="6" t="s">
        <v>255</v>
      </c>
      <c r="K24" s="6" t="s">
        <v>256</v>
      </c>
      <c r="L24" s="6" t="s">
        <v>257</v>
      </c>
      <c r="M24" s="6" t="s">
        <v>258</v>
      </c>
      <c r="N24" s="6" t="s">
        <v>259</v>
      </c>
      <c r="O24" s="14">
        <v>23753</v>
      </c>
      <c r="P24" s="12">
        <v>129380</v>
      </c>
    </row>
    <row r="25" spans="1:16" ht="45" customHeight="1" x14ac:dyDescent="0.25">
      <c r="A25" s="2" t="s">
        <v>217</v>
      </c>
      <c r="B25" s="6" t="s">
        <v>76</v>
      </c>
      <c r="C25" s="6" t="s">
        <v>241</v>
      </c>
      <c r="D25" s="6">
        <v>8</v>
      </c>
      <c r="E25" s="6">
        <v>16</v>
      </c>
      <c r="F25" s="6" t="s">
        <v>260</v>
      </c>
      <c r="G25" s="6" t="s">
        <v>261</v>
      </c>
      <c r="H25" s="6" t="s">
        <v>262</v>
      </c>
      <c r="I25" s="6" t="s">
        <v>263</v>
      </c>
      <c r="J25" s="6" t="s">
        <v>264</v>
      </c>
      <c r="K25" s="6" t="s">
        <v>265</v>
      </c>
      <c r="L25" s="6" t="s">
        <v>266</v>
      </c>
      <c r="M25" s="6" t="s">
        <v>267</v>
      </c>
      <c r="N25" s="6" t="s">
        <v>268</v>
      </c>
      <c r="O25" s="14">
        <v>25643</v>
      </c>
      <c r="P25" s="12">
        <v>185670</v>
      </c>
    </row>
    <row r="26" spans="1:16" ht="45" customHeight="1" x14ac:dyDescent="0.25">
      <c r="A26" s="5" t="s">
        <v>221</v>
      </c>
      <c r="B26" s="6" t="s">
        <v>76</v>
      </c>
      <c r="C26" s="6" t="s">
        <v>269</v>
      </c>
      <c r="D26" s="6">
        <v>8</v>
      </c>
      <c r="E26" s="6">
        <v>16</v>
      </c>
      <c r="F26" s="6" t="s">
        <v>270</v>
      </c>
      <c r="G26" s="6" t="s">
        <v>271</v>
      </c>
      <c r="H26" s="6" t="s">
        <v>272</v>
      </c>
      <c r="I26" s="6" t="s">
        <v>273</v>
      </c>
      <c r="J26" s="6" t="s">
        <v>274</v>
      </c>
      <c r="K26" s="6" t="s">
        <v>275</v>
      </c>
      <c r="L26" s="6" t="s">
        <v>276</v>
      </c>
      <c r="M26" s="6" t="s">
        <v>277</v>
      </c>
      <c r="N26" s="6" t="s">
        <v>278</v>
      </c>
      <c r="O26" s="14">
        <v>25575</v>
      </c>
      <c r="P26" s="12">
        <v>191130</v>
      </c>
    </row>
    <row r="27" spans="1:16" ht="45" customHeight="1" x14ac:dyDescent="0.25"/>
    <row r="28" spans="1:16" ht="45" customHeight="1" x14ac:dyDescent="0.25"/>
    <row r="29" spans="1:16" ht="45" customHeight="1" x14ac:dyDescent="0.25"/>
    <row r="30" spans="1:16" ht="45" customHeight="1" x14ac:dyDescent="0.25"/>
    <row r="31" spans="1:16" ht="45" customHeight="1" x14ac:dyDescent="0.25"/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513F4-732A-4F1B-BE8B-AFE1DBB2C83F}">
  <dimension ref="A2:T34"/>
  <sheetViews>
    <sheetView topLeftCell="A28" zoomScaleNormal="100" workbookViewId="0">
      <pane xSplit="1" topLeftCell="N1" activePane="topRight" state="frozen"/>
      <selection pane="topRight" activeCell="Q29" sqref="Q29"/>
    </sheetView>
  </sheetViews>
  <sheetFormatPr defaultRowHeight="15" x14ac:dyDescent="0.25"/>
  <cols>
    <col min="1" max="1" width="24.140625" style="1" customWidth="1"/>
    <col min="2" max="2" width="11.42578125" style="1" bestFit="1" customWidth="1"/>
    <col min="3" max="3" width="14.42578125" style="1" bestFit="1" customWidth="1"/>
    <col min="4" max="4" width="15.5703125" style="1" bestFit="1" customWidth="1"/>
    <col min="5" max="5" width="11.28515625" style="1" bestFit="1" customWidth="1"/>
    <col min="6" max="6" width="13.42578125" style="1" bestFit="1" customWidth="1"/>
    <col min="7" max="7" width="16.28515625" style="1" bestFit="1" customWidth="1"/>
    <col min="8" max="8" width="24.85546875" style="1" bestFit="1" customWidth="1"/>
    <col min="9" max="9" width="25.42578125" style="1" bestFit="1" customWidth="1"/>
    <col min="10" max="10" width="27.7109375" style="1" bestFit="1" customWidth="1"/>
    <col min="11" max="11" width="19" style="1" bestFit="1" customWidth="1"/>
    <col min="12" max="12" width="23.5703125" style="1" bestFit="1" customWidth="1"/>
    <col min="13" max="13" width="12.7109375" style="1" bestFit="1" customWidth="1"/>
    <col min="14" max="14" width="26.85546875" style="1" bestFit="1" customWidth="1"/>
    <col min="15" max="15" width="19" style="1" bestFit="1" customWidth="1"/>
    <col min="16" max="16" width="25.140625" style="1" bestFit="1" customWidth="1"/>
    <col min="17" max="17" width="42.5703125" style="1" bestFit="1" customWidth="1"/>
    <col min="18" max="18" width="9.140625" style="1"/>
    <col min="19" max="19" width="9.85546875" style="1" bestFit="1" customWidth="1"/>
    <col min="20" max="20" width="9.140625" style="1"/>
    <col min="21" max="21" width="16" style="1" bestFit="1" customWidth="1"/>
    <col min="22" max="16384" width="9.140625" style="1"/>
  </cols>
  <sheetData>
    <row r="2" spans="1:20" x14ac:dyDescent="0.25">
      <c r="A2" s="15" t="s">
        <v>281</v>
      </c>
      <c r="B2" s="16" t="s">
        <v>282</v>
      </c>
      <c r="C2" s="16" t="s">
        <v>283</v>
      </c>
      <c r="D2" s="16" t="s">
        <v>284</v>
      </c>
      <c r="E2" s="16" t="s">
        <v>285</v>
      </c>
      <c r="F2" s="16" t="s">
        <v>286</v>
      </c>
      <c r="G2" s="16" t="s">
        <v>287</v>
      </c>
      <c r="H2" s="16" t="s">
        <v>288</v>
      </c>
      <c r="I2" s="16" t="s">
        <v>289</v>
      </c>
      <c r="J2" s="16" t="s">
        <v>290</v>
      </c>
      <c r="K2" s="16" t="s">
        <v>291</v>
      </c>
      <c r="L2" s="16" t="s">
        <v>292</v>
      </c>
      <c r="M2" s="16" t="s">
        <v>293</v>
      </c>
      <c r="N2" s="16" t="s">
        <v>294</v>
      </c>
      <c r="O2" s="16" t="s">
        <v>295</v>
      </c>
      <c r="P2" s="16" t="s">
        <v>297</v>
      </c>
      <c r="Q2" s="16" t="s">
        <v>296</v>
      </c>
    </row>
    <row r="3" spans="1:20" x14ac:dyDescent="0.25">
      <c r="A3" s="15" t="s">
        <v>280</v>
      </c>
      <c r="B3" s="16"/>
      <c r="C3" s="16" t="s">
        <v>298</v>
      </c>
      <c r="D3" s="16" t="s">
        <v>298</v>
      </c>
      <c r="E3" s="16" t="s">
        <v>299</v>
      </c>
      <c r="F3" s="16" t="s">
        <v>299</v>
      </c>
      <c r="G3" s="16" t="s">
        <v>300</v>
      </c>
      <c r="H3" s="16" t="s">
        <v>300</v>
      </c>
      <c r="I3" s="16" t="s">
        <v>301</v>
      </c>
      <c r="J3" s="16" t="s">
        <v>302</v>
      </c>
      <c r="K3" s="16" t="s">
        <v>303</v>
      </c>
      <c r="L3" s="16" t="s">
        <v>303</v>
      </c>
      <c r="M3" s="16" t="s">
        <v>304</v>
      </c>
      <c r="N3" s="16" t="s">
        <v>305</v>
      </c>
      <c r="O3" s="16" t="s">
        <v>306</v>
      </c>
      <c r="P3" s="16" t="s">
        <v>308</v>
      </c>
      <c r="Q3" s="16" t="s">
        <v>307</v>
      </c>
    </row>
    <row r="4" spans="1:20" s="9" customFormat="1" ht="15.75" x14ac:dyDescent="0.25">
      <c r="A4" s="7" t="s">
        <v>0</v>
      </c>
      <c r="B4" s="7" t="s">
        <v>279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12</v>
      </c>
      <c r="O4" s="8" t="s">
        <v>13</v>
      </c>
      <c r="P4" s="8" t="s">
        <v>14</v>
      </c>
      <c r="Q4" s="8" t="s">
        <v>215</v>
      </c>
    </row>
    <row r="5" spans="1:20" ht="45" customHeight="1" x14ac:dyDescent="0.25">
      <c r="A5" s="2" t="s">
        <v>121</v>
      </c>
      <c r="B5" s="2" t="str">
        <f>MID(Táblázat43[[#This Row],[CPU name]],13,1)</f>
        <v>5</v>
      </c>
      <c r="C5" s="17">
        <v>2.9</v>
      </c>
      <c r="D5" s="17">
        <v>4.3</v>
      </c>
      <c r="E5" s="17">
        <v>6</v>
      </c>
      <c r="F5" s="17">
        <v>12</v>
      </c>
      <c r="G5" s="17">
        <v>42597</v>
      </c>
      <c r="H5" s="17">
        <v>26546</v>
      </c>
      <c r="I5" s="17">
        <v>34</v>
      </c>
      <c r="J5" s="17">
        <v>24</v>
      </c>
      <c r="K5" s="17">
        <v>4375</v>
      </c>
      <c r="L5" s="3">
        <v>182.7</v>
      </c>
      <c r="M5" s="17">
        <v>658</v>
      </c>
      <c r="N5" s="17">
        <v>12756</v>
      </c>
      <c r="O5" s="3">
        <v>2.5950000000000002</v>
      </c>
      <c r="P5" s="17">
        <v>12372</v>
      </c>
      <c r="Q5" s="10">
        <v>65590</v>
      </c>
    </row>
    <row r="6" spans="1:20" ht="45" customHeight="1" x14ac:dyDescent="0.25">
      <c r="A6" s="2" t="s">
        <v>130</v>
      </c>
      <c r="B6" s="2" t="str">
        <f>MID(Táblázat43[[#This Row],[CPU name]],13,1)</f>
        <v>5</v>
      </c>
      <c r="C6" s="17">
        <v>3.1</v>
      </c>
      <c r="D6" s="17">
        <v>4.5</v>
      </c>
      <c r="E6" s="17">
        <v>6</v>
      </c>
      <c r="F6" s="17">
        <v>12</v>
      </c>
      <c r="G6" s="17">
        <v>45262</v>
      </c>
      <c r="H6" s="17">
        <v>28097</v>
      </c>
      <c r="I6" s="17">
        <v>34</v>
      </c>
      <c r="J6" s="17">
        <v>25</v>
      </c>
      <c r="K6" s="17">
        <v>4812</v>
      </c>
      <c r="L6" s="3">
        <v>197.6</v>
      </c>
      <c r="M6" s="17">
        <v>697</v>
      </c>
      <c r="N6" s="17">
        <v>13268</v>
      </c>
      <c r="O6" s="3">
        <v>2.778</v>
      </c>
      <c r="P6" s="17">
        <v>13209</v>
      </c>
      <c r="Q6" s="11">
        <v>71806</v>
      </c>
    </row>
    <row r="7" spans="1:20" ht="45" customHeight="1" x14ac:dyDescent="0.25">
      <c r="A7" s="2" t="s">
        <v>140</v>
      </c>
      <c r="B7" s="2" t="str">
        <f>MID(Táblázat43[[#This Row],[CPU name]],13,1)</f>
        <v>5</v>
      </c>
      <c r="C7" s="17">
        <v>3.3</v>
      </c>
      <c r="D7" s="17">
        <v>4.8</v>
      </c>
      <c r="E7" s="17">
        <v>6</v>
      </c>
      <c r="F7" s="17">
        <v>12</v>
      </c>
      <c r="G7" s="17">
        <v>47389</v>
      </c>
      <c r="H7" s="17">
        <v>28807</v>
      </c>
      <c r="I7" s="17">
        <v>40</v>
      </c>
      <c r="J7" s="17">
        <v>26</v>
      </c>
      <c r="K7" s="17">
        <v>5122</v>
      </c>
      <c r="L7" s="3">
        <v>209.5</v>
      </c>
      <c r="M7" s="17">
        <v>809</v>
      </c>
      <c r="N7" s="17">
        <v>13263</v>
      </c>
      <c r="O7" s="3">
        <v>2.9020000000000001</v>
      </c>
      <c r="P7" s="17">
        <v>13996</v>
      </c>
      <c r="Q7" s="10">
        <v>79350</v>
      </c>
    </row>
    <row r="8" spans="1:20" ht="45" customHeight="1" x14ac:dyDescent="0.25">
      <c r="A8" s="2" t="s">
        <v>150</v>
      </c>
      <c r="B8" s="2" t="str">
        <f>MID(Táblázat43[[#This Row],[CPU name]],13,1)</f>
        <v>5</v>
      </c>
      <c r="C8" s="17">
        <v>3.6</v>
      </c>
      <c r="D8" s="17">
        <v>4.4000000000000004</v>
      </c>
      <c r="E8" s="17">
        <v>6</v>
      </c>
      <c r="F8" s="17">
        <v>12</v>
      </c>
      <c r="G8" s="17">
        <v>61249</v>
      </c>
      <c r="H8" s="17">
        <v>35076</v>
      </c>
      <c r="I8" s="17">
        <v>51</v>
      </c>
      <c r="J8" s="17">
        <v>25</v>
      </c>
      <c r="K8" s="17">
        <v>11268</v>
      </c>
      <c r="L8" s="3">
        <v>209.6</v>
      </c>
      <c r="M8" s="17">
        <v>810</v>
      </c>
      <c r="N8" s="17">
        <v>15561</v>
      </c>
      <c r="O8" s="3">
        <v>3.0609999999999999</v>
      </c>
      <c r="P8" s="17">
        <v>17403</v>
      </c>
      <c r="Q8" s="11">
        <v>79200</v>
      </c>
    </row>
    <row r="9" spans="1:20" ht="45" customHeight="1" x14ac:dyDescent="0.25">
      <c r="A9" s="2" t="s">
        <v>159</v>
      </c>
      <c r="B9" s="2" t="str">
        <f>MID(Táblázat43[[#This Row],[CPU name]],13,1)</f>
        <v>5</v>
      </c>
      <c r="C9" s="17">
        <v>2.7</v>
      </c>
      <c r="D9" s="17">
        <v>4.5999999999999996</v>
      </c>
      <c r="E9" s="17">
        <v>6</v>
      </c>
      <c r="F9" s="17">
        <v>12</v>
      </c>
      <c r="G9" s="17">
        <v>61323</v>
      </c>
      <c r="H9" s="17">
        <v>35374</v>
      </c>
      <c r="I9" s="17">
        <v>54</v>
      </c>
      <c r="J9" s="17">
        <v>25</v>
      </c>
      <c r="K9" s="17">
        <v>11321</v>
      </c>
      <c r="L9" s="3">
        <v>209.3</v>
      </c>
      <c r="M9" s="17">
        <v>1796</v>
      </c>
      <c r="N9" s="17">
        <v>15984</v>
      </c>
      <c r="O9" s="3">
        <v>3.1419999999999999</v>
      </c>
      <c r="P9" s="17">
        <v>17899</v>
      </c>
      <c r="Q9" s="10">
        <v>85460</v>
      </c>
    </row>
    <row r="10" spans="1:20" ht="45" customHeight="1" x14ac:dyDescent="0.25">
      <c r="A10" s="2" t="s">
        <v>23</v>
      </c>
      <c r="B10" s="2" t="str">
        <f>MID(Táblázat43[[#This Row],[CPU name]],13,1)</f>
        <v>5</v>
      </c>
      <c r="C10" s="17">
        <v>2.7</v>
      </c>
      <c r="D10" s="17">
        <v>3.3</v>
      </c>
      <c r="E10" s="17">
        <v>4</v>
      </c>
      <c r="F10" s="17">
        <v>4</v>
      </c>
      <c r="G10" s="17">
        <v>1395</v>
      </c>
      <c r="H10" s="17">
        <v>11841</v>
      </c>
      <c r="I10" s="17">
        <v>26</v>
      </c>
      <c r="J10" s="17">
        <v>9</v>
      </c>
      <c r="K10" s="17">
        <v>1419</v>
      </c>
      <c r="L10" s="3">
        <v>70.2</v>
      </c>
      <c r="M10" s="17">
        <v>414</v>
      </c>
      <c r="N10" s="17">
        <v>6282</v>
      </c>
      <c r="O10" s="3">
        <v>1.9670000000000001</v>
      </c>
      <c r="P10" s="17">
        <v>5155</v>
      </c>
      <c r="Q10" s="10">
        <v>60990</v>
      </c>
    </row>
    <row r="11" spans="1:20" ht="45" customHeight="1" x14ac:dyDescent="0.25">
      <c r="A11" s="2" t="s">
        <v>35</v>
      </c>
      <c r="B11" s="2" t="str">
        <f>MID(Táblázat43[[#This Row],[CPU name]],13,1)</f>
        <v>5</v>
      </c>
      <c r="C11" s="17">
        <v>3.2</v>
      </c>
      <c r="D11" s="17">
        <v>3.6</v>
      </c>
      <c r="E11" s="17">
        <v>4</v>
      </c>
      <c r="F11" s="17">
        <v>4</v>
      </c>
      <c r="G11" s="17">
        <v>15091</v>
      </c>
      <c r="H11" s="17">
        <v>1278</v>
      </c>
      <c r="I11" s="17">
        <v>28</v>
      </c>
      <c r="J11" s="17">
        <v>10</v>
      </c>
      <c r="K11" s="17">
        <v>1581</v>
      </c>
      <c r="L11" s="3">
        <v>75.8</v>
      </c>
      <c r="M11" s="17">
        <v>458</v>
      </c>
      <c r="N11" s="17">
        <v>6707</v>
      </c>
      <c r="O11" s="3">
        <v>2.1240000000000001</v>
      </c>
      <c r="P11" s="17">
        <v>5642</v>
      </c>
      <c r="Q11" s="11">
        <v>94960</v>
      </c>
    </row>
    <row r="12" spans="1:20" ht="45" customHeight="1" x14ac:dyDescent="0.25">
      <c r="A12" s="2" t="s">
        <v>46</v>
      </c>
      <c r="B12" s="2" t="str">
        <f>MID(Táblázat43[[#This Row],[CPU name]],13,1)</f>
        <v>5</v>
      </c>
      <c r="C12" s="17">
        <v>3.3</v>
      </c>
      <c r="D12" s="17">
        <v>3.9</v>
      </c>
      <c r="E12" s="17">
        <v>4</v>
      </c>
      <c r="F12" s="17">
        <v>4</v>
      </c>
      <c r="G12" s="17">
        <v>16387</v>
      </c>
      <c r="H12" s="17">
        <v>1381</v>
      </c>
      <c r="I12" s="17">
        <v>29</v>
      </c>
      <c r="J12" s="17">
        <v>10</v>
      </c>
      <c r="K12" s="17">
        <v>1723</v>
      </c>
      <c r="L12" s="3">
        <v>81.900000000000006</v>
      </c>
      <c r="M12" s="17">
        <v>483</v>
      </c>
      <c r="N12" s="17">
        <v>719</v>
      </c>
      <c r="O12" s="3">
        <v>2.278</v>
      </c>
      <c r="P12" s="17">
        <v>6093</v>
      </c>
      <c r="Q12" s="10">
        <v>67990</v>
      </c>
    </row>
    <row r="13" spans="1:20" ht="45" customHeight="1" x14ac:dyDescent="0.25">
      <c r="A13" s="2" t="s">
        <v>57</v>
      </c>
      <c r="B13" s="2" t="str">
        <f>MID(Táblázat43[[#This Row],[CPU name]],13,1)</f>
        <v>5</v>
      </c>
      <c r="C13" s="17">
        <v>3</v>
      </c>
      <c r="D13" s="17">
        <v>3.5</v>
      </c>
      <c r="E13" s="17">
        <v>4</v>
      </c>
      <c r="F13" s="17">
        <v>4</v>
      </c>
      <c r="G13" s="17">
        <v>14943</v>
      </c>
      <c r="H13" s="17">
        <v>12643</v>
      </c>
      <c r="I13" s="17">
        <v>27</v>
      </c>
      <c r="J13" s="17">
        <v>10</v>
      </c>
      <c r="K13" s="17">
        <v>1528</v>
      </c>
      <c r="L13" s="3">
        <v>75</v>
      </c>
      <c r="M13" s="17">
        <v>436</v>
      </c>
      <c r="N13" s="17">
        <v>6682</v>
      </c>
      <c r="O13" s="3">
        <v>2.11</v>
      </c>
      <c r="P13" s="17">
        <v>5517</v>
      </c>
      <c r="Q13" s="11">
        <v>69680</v>
      </c>
    </row>
    <row r="14" spans="1:20" ht="45" customHeight="1" x14ac:dyDescent="0.25">
      <c r="A14" s="2" t="s">
        <v>66</v>
      </c>
      <c r="B14" s="2" t="str">
        <f>MID(Táblázat43[[#This Row],[CPU name]],13,1)</f>
        <v>5</v>
      </c>
      <c r="C14" s="17">
        <v>3.4</v>
      </c>
      <c r="D14" s="17">
        <v>3.8</v>
      </c>
      <c r="E14" s="17">
        <v>4</v>
      </c>
      <c r="F14" s="17">
        <v>4</v>
      </c>
      <c r="G14" s="17">
        <v>16346</v>
      </c>
      <c r="H14" s="17">
        <v>13752</v>
      </c>
      <c r="I14" s="17">
        <v>28</v>
      </c>
      <c r="J14" s="17">
        <v>10</v>
      </c>
      <c r="K14" s="17">
        <v>1713</v>
      </c>
      <c r="L14" s="3">
        <v>81.5</v>
      </c>
      <c r="M14" s="17">
        <v>469</v>
      </c>
      <c r="N14" s="17">
        <v>7221</v>
      </c>
      <c r="O14" s="3">
        <v>2.2839999999999998</v>
      </c>
      <c r="P14" s="17">
        <v>6066</v>
      </c>
      <c r="Q14" s="10">
        <v>64000</v>
      </c>
    </row>
    <row r="15" spans="1:20" ht="45" customHeight="1" x14ac:dyDescent="0.25">
      <c r="A15" s="2" t="s">
        <v>75</v>
      </c>
      <c r="B15" s="2" t="str">
        <f>MID(Táblázat43[[#This Row],[CPU name]],13,1)</f>
        <v>5</v>
      </c>
      <c r="C15" s="17">
        <v>3.5</v>
      </c>
      <c r="D15" s="17">
        <v>4.0999999999999996</v>
      </c>
      <c r="E15" s="17">
        <v>4</v>
      </c>
      <c r="F15" s="17">
        <v>4</v>
      </c>
      <c r="G15" s="17">
        <v>17823</v>
      </c>
      <c r="H15" s="17">
        <v>15115</v>
      </c>
      <c r="I15" s="17">
        <v>32</v>
      </c>
      <c r="J15" s="17">
        <v>12</v>
      </c>
      <c r="K15" s="17">
        <v>1876</v>
      </c>
      <c r="L15" s="3">
        <v>89.6</v>
      </c>
      <c r="M15" s="17">
        <v>521</v>
      </c>
      <c r="N15" s="17">
        <v>7949</v>
      </c>
      <c r="O15" s="3">
        <v>2.4780000000000002</v>
      </c>
      <c r="P15" s="17">
        <v>6657</v>
      </c>
      <c r="Q15" s="11">
        <v>81020</v>
      </c>
    </row>
    <row r="16" spans="1:20" ht="45" customHeight="1" x14ac:dyDescent="0.3">
      <c r="A16" s="2" t="s">
        <v>86</v>
      </c>
      <c r="B16" s="2" t="str">
        <f>MID(Táblázat43[[#This Row],[CPU name]],13,1)</f>
        <v>5</v>
      </c>
      <c r="C16" s="17">
        <v>2.8</v>
      </c>
      <c r="D16" s="17">
        <v>4</v>
      </c>
      <c r="E16" s="17">
        <v>6</v>
      </c>
      <c r="F16" s="17">
        <v>6</v>
      </c>
      <c r="G16" s="17">
        <v>26088</v>
      </c>
      <c r="H16" s="17">
        <v>22114</v>
      </c>
      <c r="I16" s="17">
        <v>38</v>
      </c>
      <c r="J16" s="17">
        <v>17</v>
      </c>
      <c r="K16" s="17">
        <v>2658</v>
      </c>
      <c r="L16" s="3">
        <v>129.5</v>
      </c>
      <c r="M16" s="17">
        <v>632</v>
      </c>
      <c r="N16" s="17">
        <v>11671</v>
      </c>
      <c r="O16" s="3">
        <v>2.4089999999999998</v>
      </c>
      <c r="P16" s="17">
        <v>9216</v>
      </c>
      <c r="Q16" s="10">
        <v>73990</v>
      </c>
      <c r="T16" s="4"/>
    </row>
    <row r="17" spans="1:20" ht="45" customHeight="1" x14ac:dyDescent="0.25">
      <c r="A17" s="2" t="s">
        <v>98</v>
      </c>
      <c r="B17" s="2" t="str">
        <f>MID(Táblázat43[[#This Row],[CPU name]],13,1)</f>
        <v>5</v>
      </c>
      <c r="C17" s="17">
        <v>3.1</v>
      </c>
      <c r="D17" s="17">
        <v>4.3</v>
      </c>
      <c r="E17" s="17">
        <v>6</v>
      </c>
      <c r="F17" s="17">
        <v>6</v>
      </c>
      <c r="G17" s="17">
        <v>28017</v>
      </c>
      <c r="H17" s="17">
        <v>23481</v>
      </c>
      <c r="I17" s="17">
        <v>40</v>
      </c>
      <c r="J17" s="17">
        <v>17</v>
      </c>
      <c r="K17" s="17">
        <v>2942</v>
      </c>
      <c r="L17" s="3">
        <v>139.5</v>
      </c>
      <c r="M17" s="17">
        <v>682</v>
      </c>
      <c r="N17" s="17">
        <v>11496</v>
      </c>
      <c r="O17" s="3">
        <v>2.585</v>
      </c>
      <c r="P17" s="17">
        <v>9903</v>
      </c>
      <c r="Q17" s="10">
        <v>92990</v>
      </c>
    </row>
    <row r="18" spans="1:20" ht="45" customHeight="1" x14ac:dyDescent="0.3">
      <c r="A18" s="2" t="s">
        <v>109</v>
      </c>
      <c r="B18" s="2" t="str">
        <f>MID(Táblázat43[[#This Row],[CPU name]],13,1)</f>
        <v>5</v>
      </c>
      <c r="C18" s="17">
        <v>2.9</v>
      </c>
      <c r="D18" s="17">
        <v>4.0999999999999996</v>
      </c>
      <c r="E18" s="17">
        <v>6</v>
      </c>
      <c r="F18" s="17">
        <v>6</v>
      </c>
      <c r="G18" s="17">
        <v>27263</v>
      </c>
      <c r="H18" s="17">
        <v>23139</v>
      </c>
      <c r="I18" s="17">
        <v>37</v>
      </c>
      <c r="J18" s="17">
        <v>17</v>
      </c>
      <c r="K18" s="17">
        <v>2747</v>
      </c>
      <c r="L18" s="3">
        <v>133.1</v>
      </c>
      <c r="M18" s="17">
        <v>619</v>
      </c>
      <c r="N18" s="17">
        <v>11905</v>
      </c>
      <c r="O18" s="3">
        <v>2.4900000000000002</v>
      </c>
      <c r="P18" s="17">
        <v>9502</v>
      </c>
      <c r="Q18" s="11">
        <v>73999</v>
      </c>
      <c r="T18" s="4"/>
    </row>
    <row r="19" spans="1:20" ht="45" customHeight="1" x14ac:dyDescent="0.25">
      <c r="A19" s="2" t="s">
        <v>196</v>
      </c>
      <c r="B19" s="2" t="str">
        <f>MID(Táblázat43[[#This Row],[CPU name]],13,1)</f>
        <v>7</v>
      </c>
      <c r="C19" s="17">
        <v>2.9</v>
      </c>
      <c r="D19" s="17">
        <v>4.8</v>
      </c>
      <c r="E19" s="17">
        <v>8</v>
      </c>
      <c r="F19" s="17">
        <v>16</v>
      </c>
      <c r="G19" s="17">
        <v>64277</v>
      </c>
      <c r="H19" s="17">
        <v>39863</v>
      </c>
      <c r="I19" s="17">
        <v>50</v>
      </c>
      <c r="J19" s="17">
        <v>33</v>
      </c>
      <c r="K19" s="17">
        <v>6254</v>
      </c>
      <c r="L19" s="3">
        <v>255.6</v>
      </c>
      <c r="M19" s="17">
        <v>831</v>
      </c>
      <c r="N19" s="17">
        <v>167</v>
      </c>
      <c r="O19" s="3">
        <v>2.93</v>
      </c>
      <c r="P19" s="17">
        <v>17212</v>
      </c>
      <c r="Q19" s="10">
        <v>113250</v>
      </c>
    </row>
    <row r="20" spans="1:20" ht="45" customHeight="1" x14ac:dyDescent="0.25">
      <c r="A20" s="2" t="s">
        <v>206</v>
      </c>
      <c r="B20" s="2" t="str">
        <f>MID(Táblázat43[[#This Row],[CPU name]],13,1)</f>
        <v>7</v>
      </c>
      <c r="C20" s="17">
        <v>2.5</v>
      </c>
      <c r="D20" s="17">
        <v>4.4000000000000004</v>
      </c>
      <c r="E20" s="17">
        <v>8</v>
      </c>
      <c r="F20" s="17">
        <v>16</v>
      </c>
      <c r="G20" s="17">
        <v>82719</v>
      </c>
      <c r="H20" s="17">
        <v>47749</v>
      </c>
      <c r="I20" s="17">
        <v>48</v>
      </c>
      <c r="J20" s="17">
        <v>33</v>
      </c>
      <c r="K20" s="17">
        <v>15057</v>
      </c>
      <c r="L20" s="3">
        <v>283.7</v>
      </c>
      <c r="M20" s="17">
        <v>757</v>
      </c>
      <c r="N20" s="17">
        <v>20375</v>
      </c>
      <c r="O20" s="3">
        <v>3.0190000000000001</v>
      </c>
      <c r="P20" s="17">
        <v>20803</v>
      </c>
      <c r="Q20" s="11">
        <v>124990</v>
      </c>
    </row>
    <row r="21" spans="1:20" ht="45" customHeight="1" x14ac:dyDescent="0.25">
      <c r="A21" s="2" t="s">
        <v>167</v>
      </c>
      <c r="B21" s="2" t="str">
        <f>MID(Táblázat43[[#This Row],[CPU name]],13,1)</f>
        <v>7</v>
      </c>
      <c r="C21" s="17">
        <v>3.6</v>
      </c>
      <c r="D21" s="17">
        <v>4.2</v>
      </c>
      <c r="E21" s="17">
        <v>4</v>
      </c>
      <c r="F21" s="17">
        <v>8</v>
      </c>
      <c r="G21" s="17">
        <v>27724</v>
      </c>
      <c r="H21" s="17">
        <v>17257</v>
      </c>
      <c r="I21" s="17">
        <v>28</v>
      </c>
      <c r="J21" s="17">
        <v>16</v>
      </c>
      <c r="K21" s="17">
        <v>2867</v>
      </c>
      <c r="L21" s="3">
        <v>119.3</v>
      </c>
      <c r="M21" s="17">
        <v>590</v>
      </c>
      <c r="N21" s="17">
        <v>816</v>
      </c>
      <c r="O21" s="3">
        <v>2.4729999999999999</v>
      </c>
      <c r="P21" s="17">
        <v>8616</v>
      </c>
      <c r="Q21" s="11">
        <v>113650</v>
      </c>
    </row>
    <row r="22" spans="1:20" ht="45" customHeight="1" x14ac:dyDescent="0.25">
      <c r="A22" s="2" t="s">
        <v>177</v>
      </c>
      <c r="B22" s="2" t="str">
        <f>MID(Táblázat43[[#This Row],[CPU name]],13,1)</f>
        <v>7</v>
      </c>
      <c r="C22" s="17">
        <v>3.2</v>
      </c>
      <c r="D22" s="17">
        <v>4.5999999999999996</v>
      </c>
      <c r="E22" s="17">
        <v>6</v>
      </c>
      <c r="F22" s="17">
        <v>12</v>
      </c>
      <c r="G22" s="17">
        <v>45165</v>
      </c>
      <c r="H22" s="17">
        <v>28171</v>
      </c>
      <c r="I22" s="17">
        <v>36</v>
      </c>
      <c r="J22" s="17">
        <v>25</v>
      </c>
      <c r="K22" s="17">
        <v>4639</v>
      </c>
      <c r="L22" s="3">
        <v>189.4</v>
      </c>
      <c r="M22" s="17">
        <v>741</v>
      </c>
      <c r="N22" s="17">
        <v>12665</v>
      </c>
      <c r="O22" s="3">
        <v>2.677</v>
      </c>
      <c r="P22" s="17">
        <v>13094</v>
      </c>
      <c r="Q22" s="10">
        <v>97110</v>
      </c>
    </row>
    <row r="23" spans="1:20" ht="45" customHeight="1" x14ac:dyDescent="0.25">
      <c r="A23" s="5" t="s">
        <v>186</v>
      </c>
      <c r="B23" s="5" t="str">
        <f>MID(Táblázat43[[#This Row],[CPU name]],13,1)</f>
        <v>7</v>
      </c>
      <c r="C23" s="18">
        <v>3</v>
      </c>
      <c r="D23" s="18">
        <v>4.7</v>
      </c>
      <c r="E23" s="18">
        <v>8</v>
      </c>
      <c r="F23" s="18">
        <v>8</v>
      </c>
      <c r="G23" s="18">
        <v>41149</v>
      </c>
      <c r="H23" s="18">
        <v>34629</v>
      </c>
      <c r="I23" s="18">
        <v>48</v>
      </c>
      <c r="J23" s="18">
        <v>25</v>
      </c>
      <c r="K23" s="18">
        <v>4105</v>
      </c>
      <c r="L23" s="6">
        <v>190</v>
      </c>
      <c r="M23" s="18">
        <v>792</v>
      </c>
      <c r="N23" s="18">
        <v>15788</v>
      </c>
      <c r="O23" s="6">
        <v>2.7989999999999999</v>
      </c>
      <c r="P23" s="18">
        <v>13448</v>
      </c>
      <c r="Q23" s="11">
        <v>102790</v>
      </c>
    </row>
    <row r="24" spans="1:20" ht="45" customHeight="1" x14ac:dyDescent="0.25">
      <c r="A24" s="2" t="s">
        <v>216</v>
      </c>
      <c r="B24" s="5" t="str">
        <f>MID(Táblázat43[[#This Row],[CPU name]],13,1)</f>
        <v>9</v>
      </c>
      <c r="C24" s="18">
        <v>3.6</v>
      </c>
      <c r="D24" s="18">
        <v>5</v>
      </c>
      <c r="E24" s="18">
        <v>8</v>
      </c>
      <c r="F24" s="18">
        <v>16</v>
      </c>
      <c r="G24" s="18">
        <v>66762</v>
      </c>
      <c r="H24" s="18">
        <v>41596</v>
      </c>
      <c r="I24" s="18">
        <v>48</v>
      </c>
      <c r="J24" s="18">
        <v>38</v>
      </c>
      <c r="K24" s="18">
        <v>6987</v>
      </c>
      <c r="L24" s="6">
        <v>282.8</v>
      </c>
      <c r="M24" s="18">
        <v>950</v>
      </c>
      <c r="N24" s="18">
        <v>19194</v>
      </c>
      <c r="O24" s="6">
        <v>2.9689999999999999</v>
      </c>
      <c r="P24" s="18">
        <v>18821</v>
      </c>
      <c r="Q24" s="12">
        <v>115900</v>
      </c>
    </row>
    <row r="25" spans="1:20" ht="45" customHeight="1" x14ac:dyDescent="0.25">
      <c r="A25" s="5" t="s">
        <v>220</v>
      </c>
      <c r="B25" s="5" t="str">
        <f>MID(Táblázat43[[#This Row],[CPU name]],13,1)</f>
        <v>9</v>
      </c>
      <c r="C25" s="18">
        <v>3.6</v>
      </c>
      <c r="D25" s="18">
        <v>5.0999999999999996</v>
      </c>
      <c r="E25" s="18">
        <v>10</v>
      </c>
      <c r="F25" s="18">
        <v>20</v>
      </c>
      <c r="G25" s="18">
        <v>85679</v>
      </c>
      <c r="H25" s="18">
        <v>53324</v>
      </c>
      <c r="I25" s="18">
        <v>63</v>
      </c>
      <c r="J25" s="18">
        <v>47</v>
      </c>
      <c r="K25" s="18">
        <v>8968</v>
      </c>
      <c r="L25" s="6">
        <v>368.9</v>
      </c>
      <c r="M25" s="18">
        <v>102</v>
      </c>
      <c r="N25" s="18">
        <v>25033</v>
      </c>
      <c r="O25" s="6">
        <v>3.0990000000000002</v>
      </c>
      <c r="P25" s="18">
        <v>23343</v>
      </c>
      <c r="Q25" s="12">
        <v>144190</v>
      </c>
    </row>
    <row r="26" spans="1:20" ht="45" customHeight="1" x14ac:dyDescent="0.25">
      <c r="A26" s="2" t="s">
        <v>218</v>
      </c>
      <c r="B26" s="5" t="str">
        <f>MID(Táblázat43[[#This Row],[CPU name]],13,1)</f>
        <v>9</v>
      </c>
      <c r="C26" s="18">
        <v>2.8</v>
      </c>
      <c r="D26" s="18">
        <v>5.2</v>
      </c>
      <c r="E26" s="18">
        <v>10</v>
      </c>
      <c r="F26" s="18">
        <v>20</v>
      </c>
      <c r="G26" s="18">
        <v>80899</v>
      </c>
      <c r="H26" s="18">
        <v>49871</v>
      </c>
      <c r="I26" s="18">
        <v>61</v>
      </c>
      <c r="J26" s="18">
        <v>40</v>
      </c>
      <c r="K26" s="18">
        <v>7810</v>
      </c>
      <c r="L26" s="6">
        <v>314.7</v>
      </c>
      <c r="M26" s="18">
        <v>970</v>
      </c>
      <c r="N26" s="18">
        <v>20225</v>
      </c>
      <c r="O26" s="6">
        <v>3.0790000000000002</v>
      </c>
      <c r="P26" s="18">
        <v>20987</v>
      </c>
      <c r="Q26" s="12">
        <v>127940</v>
      </c>
    </row>
    <row r="27" spans="1:20" ht="45" customHeight="1" x14ac:dyDescent="0.25">
      <c r="A27" s="2" t="s">
        <v>219</v>
      </c>
      <c r="B27" s="5" t="str">
        <f>MID(Táblázat43[[#This Row],[CPU name]],13,1)</f>
        <v>9</v>
      </c>
      <c r="C27" s="18">
        <v>2.5</v>
      </c>
      <c r="D27" s="18">
        <v>5.2</v>
      </c>
      <c r="E27" s="18">
        <v>8</v>
      </c>
      <c r="F27" s="18">
        <v>16</v>
      </c>
      <c r="G27" s="18">
        <v>91295</v>
      </c>
      <c r="H27" s="18">
        <v>51861</v>
      </c>
      <c r="I27" s="18">
        <v>66</v>
      </c>
      <c r="J27" s="18">
        <v>35</v>
      </c>
      <c r="K27" s="18">
        <v>15682</v>
      </c>
      <c r="L27" s="6">
        <v>293.3</v>
      </c>
      <c r="M27" s="18">
        <v>978</v>
      </c>
      <c r="N27" s="18">
        <v>20989</v>
      </c>
      <c r="O27" s="6">
        <v>3.5539999999999998</v>
      </c>
      <c r="P27" s="18">
        <v>23753</v>
      </c>
      <c r="Q27" s="12">
        <v>129380</v>
      </c>
    </row>
    <row r="28" spans="1:20" ht="45" customHeight="1" x14ac:dyDescent="0.25">
      <c r="A28" s="2" t="s">
        <v>217</v>
      </c>
      <c r="B28" s="5" t="str">
        <f>MID(Táblázat43[[#This Row],[CPU name]],13,1)</f>
        <v>9</v>
      </c>
      <c r="C28" s="18">
        <v>3.5</v>
      </c>
      <c r="D28" s="18">
        <v>5.2</v>
      </c>
      <c r="E28" s="18">
        <v>8</v>
      </c>
      <c r="F28" s="18">
        <v>16</v>
      </c>
      <c r="G28" s="18">
        <v>93633</v>
      </c>
      <c r="H28" s="18">
        <v>53865</v>
      </c>
      <c r="I28" s="18">
        <v>69</v>
      </c>
      <c r="J28" s="18">
        <v>86</v>
      </c>
      <c r="K28" s="18">
        <v>17541</v>
      </c>
      <c r="L28" s="6">
        <v>329.2</v>
      </c>
      <c r="M28" s="18">
        <v>1038</v>
      </c>
      <c r="N28" s="18">
        <v>23868</v>
      </c>
      <c r="O28" s="6">
        <v>3.472</v>
      </c>
      <c r="P28" s="18">
        <v>25643</v>
      </c>
      <c r="Q28" s="12">
        <v>185670</v>
      </c>
    </row>
    <row r="29" spans="1:20" ht="45" customHeight="1" x14ac:dyDescent="0.25">
      <c r="A29" s="5" t="s">
        <v>221</v>
      </c>
      <c r="B29" s="5" t="str">
        <f>MID(Táblázat43[[#This Row],[CPU name]],13,1)</f>
        <v>9</v>
      </c>
      <c r="C29" s="18">
        <v>3.5</v>
      </c>
      <c r="D29" s="18">
        <v>5.3</v>
      </c>
      <c r="E29" s="18">
        <v>8</v>
      </c>
      <c r="F29" s="18">
        <v>16</v>
      </c>
      <c r="G29" s="18">
        <v>9384</v>
      </c>
      <c r="H29" s="18">
        <v>53862</v>
      </c>
      <c r="I29" s="18">
        <v>65</v>
      </c>
      <c r="J29" s="18">
        <v>39</v>
      </c>
      <c r="K29" s="18">
        <v>17496</v>
      </c>
      <c r="L29" s="6">
        <v>328.9</v>
      </c>
      <c r="M29" s="18">
        <v>982</v>
      </c>
      <c r="N29" s="18">
        <v>23961</v>
      </c>
      <c r="O29" s="6">
        <v>3.601</v>
      </c>
      <c r="P29" s="18">
        <v>25575</v>
      </c>
      <c r="Q29" s="12">
        <v>191130</v>
      </c>
    </row>
    <row r="30" spans="1:20" ht="45" customHeight="1" x14ac:dyDescent="0.25"/>
    <row r="31" spans="1:20" ht="45" customHeight="1" x14ac:dyDescent="0.25"/>
    <row r="32" spans="1:20" ht="45" customHeight="1" x14ac:dyDescent="0.25"/>
    <row r="33" ht="45" customHeight="1" x14ac:dyDescent="0.25"/>
    <row r="34" ht="45" customHeight="1" x14ac:dyDescent="0.25"/>
  </sheetData>
  <phoneticPr fontId="6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D549-9819-4015-BCB2-4880FB0F7CE7}">
  <dimension ref="A1:Q28"/>
  <sheetViews>
    <sheetView zoomScale="85" zoomScaleNormal="85" workbookViewId="0">
      <selection activeCell="B4" sqref="B4"/>
    </sheetView>
  </sheetViews>
  <sheetFormatPr defaultRowHeight="15" x14ac:dyDescent="0.25"/>
  <cols>
    <col min="1" max="1" width="19.85546875" bestFit="1" customWidth="1"/>
    <col min="2" max="2" width="5.28515625" bestFit="1" customWidth="1"/>
    <col min="3" max="6" width="12.7109375" bestFit="1" customWidth="1"/>
    <col min="7" max="7" width="13" bestFit="1" customWidth="1"/>
    <col min="8" max="8" width="19.140625" bestFit="1" customWidth="1"/>
    <col min="9" max="9" width="20" bestFit="1" customWidth="1"/>
    <col min="10" max="10" width="21.42578125" bestFit="1" customWidth="1"/>
    <col min="11" max="11" width="15.5703125" bestFit="1" customWidth="1"/>
    <col min="12" max="12" width="17.85546875" bestFit="1" customWidth="1"/>
    <col min="13" max="13" width="12.7109375" bestFit="1" customWidth="1"/>
    <col min="14" max="14" width="21.140625" bestFit="1" customWidth="1"/>
    <col min="15" max="15" width="13.7109375" bestFit="1" customWidth="1"/>
    <col min="16" max="16" width="18" bestFit="1" customWidth="1"/>
    <col min="17" max="17" width="32.5703125" bestFit="1" customWidth="1"/>
  </cols>
  <sheetData>
    <row r="1" spans="1:17" x14ac:dyDescent="0.25">
      <c r="A1" t="s">
        <v>310</v>
      </c>
      <c r="B1" s="19">
        <f>CORREL(B4:B28,$Q$4:$Q$28)</f>
        <v>0.8771373869655944</v>
      </c>
      <c r="C1" s="20">
        <f t="shared" ref="C1:P1" si="0">CORREL(C4:C28,$Q$4:$Q$28)</f>
        <v>0.22486535739390728</v>
      </c>
      <c r="D1" s="20">
        <f t="shared" si="0"/>
        <v>0.75811573458416248</v>
      </c>
      <c r="E1" s="20">
        <f t="shared" si="0"/>
        <v>0.69094860468877084</v>
      </c>
      <c r="F1" s="20">
        <f t="shared" si="0"/>
        <v>0.69789807880689436</v>
      </c>
      <c r="G1" s="20">
        <f t="shared" si="0"/>
        <v>0.50907259528560422</v>
      </c>
      <c r="H1" s="20">
        <f t="shared" si="0"/>
        <v>0.77550773324872224</v>
      </c>
      <c r="I1" s="20">
        <f t="shared" si="0"/>
        <v>0.80751483509565569</v>
      </c>
      <c r="J1" s="20">
        <f t="shared" si="0"/>
        <v>0.81495058837210754</v>
      </c>
      <c r="K1" s="20">
        <f t="shared" si="0"/>
        <v>0.78423503985247955</v>
      </c>
      <c r="L1" s="20">
        <f t="shared" si="0"/>
        <v>0.79692189992238838</v>
      </c>
      <c r="M1" s="20">
        <f t="shared" si="0"/>
        <v>0.27578704360534328</v>
      </c>
      <c r="N1" s="20">
        <f t="shared" si="0"/>
        <v>0.64885754950857499</v>
      </c>
      <c r="O1" s="20">
        <f t="shared" si="0"/>
        <v>0.77106094876987563</v>
      </c>
      <c r="P1" s="20">
        <f t="shared" si="0"/>
        <v>0.81811904475246344</v>
      </c>
      <c r="Q1" s="19">
        <f>CORREL(Q4:Q28,$Q$4:$Q$28)</f>
        <v>0.99999999999999978</v>
      </c>
    </row>
    <row r="2" spans="1:17" x14ac:dyDescent="0.25">
      <c r="A2" t="s">
        <v>311</v>
      </c>
      <c r="B2" s="19">
        <v>0</v>
      </c>
      <c r="C2" s="19">
        <v>0</v>
      </c>
      <c r="D2" s="19">
        <v>0</v>
      </c>
      <c r="E2" s="19">
        <v>0</v>
      </c>
      <c r="F2" s="19">
        <v>0</v>
      </c>
      <c r="G2" s="19">
        <v>0</v>
      </c>
      <c r="H2" s="19">
        <v>0</v>
      </c>
      <c r="I2" s="19">
        <v>0</v>
      </c>
      <c r="J2" s="19">
        <v>0</v>
      </c>
      <c r="K2" s="19">
        <v>0</v>
      </c>
      <c r="L2" s="19">
        <v>0</v>
      </c>
      <c r="M2" s="19">
        <v>0</v>
      </c>
      <c r="N2" s="19">
        <v>0</v>
      </c>
      <c r="O2" s="19">
        <v>0</v>
      </c>
      <c r="P2" s="19">
        <v>0</v>
      </c>
    </row>
    <row r="3" spans="1:17" x14ac:dyDescent="0.25">
      <c r="A3" t="s">
        <v>309</v>
      </c>
      <c r="B3" s="19" t="str">
        <f>Táblázat43[[#Headers],[Type]]</f>
        <v>Type</v>
      </c>
      <c r="C3" s="19" t="str">
        <f>Táblázat43[[#Headers],[Clockspeed]]</f>
        <v>Clockspeed</v>
      </c>
      <c r="D3" s="19" t="str">
        <f>Táblázat43[[#Headers],[Turbo Speed]]</f>
        <v>Turbo Speed</v>
      </c>
      <c r="E3" s="19" t="str">
        <f>Táblázat43[[#Headers],[Cores]]</f>
        <v>Cores</v>
      </c>
      <c r="F3" s="19" t="str">
        <f>Táblázat43[[#Headers],[Threads]]</f>
        <v>Threads</v>
      </c>
      <c r="G3" s="19" t="str">
        <f>Táblázat43[[#Headers],[Integer Math]]</f>
        <v>Integer Math</v>
      </c>
      <c r="H3" s="19" t="str">
        <f>Táblázat43[[#Headers],[Floating Point Math]]</f>
        <v>Floating Point Math</v>
      </c>
      <c r="I3" s="19" t="str">
        <f>Táblázat43[[#Headers],[Find Prime Numbers]]</f>
        <v>Find Prime Numbers</v>
      </c>
      <c r="J3" s="19" t="str">
        <f>Táblázat43[[#Headers],[Random String Sorting]]</f>
        <v>Random String Sorting</v>
      </c>
      <c r="K3" s="19" t="str">
        <f>Táblázat43[[#Headers],[Data Encryption]]</f>
        <v>Data Encryption</v>
      </c>
      <c r="L3" s="19" t="str">
        <f>Táblázat43[[#Headers],[Data Compression]]</f>
        <v>Data Compression</v>
      </c>
      <c r="M3" s="19" t="str">
        <f>Táblázat43[[#Headers],[Physics]]</f>
        <v>Physics</v>
      </c>
      <c r="N3" s="19" t="str">
        <f>Táblázat43[[#Headers],[Extended Instructions]]</f>
        <v>Extended Instructions</v>
      </c>
      <c r="O3" s="19" t="str">
        <f>Táblázat43[[#Headers],[Single Thread]]</f>
        <v>Single Thread</v>
      </c>
      <c r="P3" s="19" t="str">
        <f>Táblázat43[[#Headers],[Average CPU Mark]]</f>
        <v>Average CPU Mark</v>
      </c>
      <c r="Q3" s="19" t="str">
        <f>Táblázat43[[#Headers],[Recommended Customer Price (Ft)]]</f>
        <v>Recommended Customer Price (Ft)</v>
      </c>
    </row>
    <row r="4" spans="1:17" x14ac:dyDescent="0.25">
      <c r="A4" t="str">
        <f>'Adatok (2)'!A5</f>
        <v>Intel Core i5-10400</v>
      </c>
      <c r="B4" s="19">
        <f>VALUE('Adatok (2)'!B5)</f>
        <v>5</v>
      </c>
      <c r="C4" s="19">
        <f>VALUE('Adatok (2)'!C5)</f>
        <v>2.9</v>
      </c>
      <c r="D4" s="19">
        <f>VALUE('Adatok (2)'!D5)</f>
        <v>4.3</v>
      </c>
      <c r="E4" s="19">
        <f>VALUE('Adatok (2)'!E5)</f>
        <v>6</v>
      </c>
      <c r="F4" s="19">
        <f>VALUE('Adatok (2)'!F5)</f>
        <v>12</v>
      </c>
      <c r="G4" s="19">
        <f>VALUE('Adatok (2)'!G5)</f>
        <v>42597</v>
      </c>
      <c r="H4" s="19">
        <f>VALUE('Adatok (2)'!H5)</f>
        <v>26546</v>
      </c>
      <c r="I4" s="19">
        <f>VALUE('Adatok (2)'!I5)</f>
        <v>34</v>
      </c>
      <c r="J4" s="19">
        <f>VALUE('Adatok (2)'!J5)</f>
        <v>24</v>
      </c>
      <c r="K4" s="19">
        <f>VALUE('Adatok (2)'!K5)</f>
        <v>4375</v>
      </c>
      <c r="L4" s="19">
        <f>VALUE('Adatok (2)'!L5)</f>
        <v>182.7</v>
      </c>
      <c r="M4" s="19">
        <f>VALUE('Adatok (2)'!M5)</f>
        <v>658</v>
      </c>
      <c r="N4" s="19">
        <f>VALUE('Adatok (2)'!N5)</f>
        <v>12756</v>
      </c>
      <c r="O4" s="19">
        <f>VALUE('Adatok (2)'!O5)</f>
        <v>2.5950000000000002</v>
      </c>
      <c r="P4" s="19">
        <f>VALUE('Adatok (2)'!P5)</f>
        <v>12372</v>
      </c>
      <c r="Q4" s="19">
        <f>VALUE('Adatok (2)'!Q5)</f>
        <v>65590</v>
      </c>
    </row>
    <row r="5" spans="1:17" x14ac:dyDescent="0.25">
      <c r="A5" t="str">
        <f>'Adatok (2)'!A6</f>
        <v>Intel Core i5-10500</v>
      </c>
      <c r="B5" s="19">
        <f>VALUE('Adatok (2)'!B6)</f>
        <v>5</v>
      </c>
      <c r="C5" s="19">
        <f>VALUE('Adatok (2)'!C6)</f>
        <v>3.1</v>
      </c>
      <c r="D5" s="19">
        <f>VALUE('Adatok (2)'!D6)</f>
        <v>4.5</v>
      </c>
      <c r="E5" s="19">
        <f>VALUE('Adatok (2)'!E6)</f>
        <v>6</v>
      </c>
      <c r="F5" s="19">
        <f>VALUE('Adatok (2)'!F6)</f>
        <v>12</v>
      </c>
      <c r="G5" s="19">
        <f>VALUE('Adatok (2)'!G6)</f>
        <v>45262</v>
      </c>
      <c r="H5" s="19">
        <f>VALUE('Adatok (2)'!H6)</f>
        <v>28097</v>
      </c>
      <c r="I5" s="19">
        <f>VALUE('Adatok (2)'!I6)</f>
        <v>34</v>
      </c>
      <c r="J5" s="19">
        <f>VALUE('Adatok (2)'!J6)</f>
        <v>25</v>
      </c>
      <c r="K5" s="19">
        <f>VALUE('Adatok (2)'!K6)</f>
        <v>4812</v>
      </c>
      <c r="L5" s="19">
        <f>VALUE('Adatok (2)'!L6)</f>
        <v>197.6</v>
      </c>
      <c r="M5" s="19">
        <f>VALUE('Adatok (2)'!M6)</f>
        <v>697</v>
      </c>
      <c r="N5" s="19">
        <f>VALUE('Adatok (2)'!N6)</f>
        <v>13268</v>
      </c>
      <c r="O5" s="19">
        <f>VALUE('Adatok (2)'!O6)</f>
        <v>2.778</v>
      </c>
      <c r="P5" s="19">
        <f>VALUE('Adatok (2)'!P6)</f>
        <v>13209</v>
      </c>
      <c r="Q5" s="19">
        <f>VALUE('Adatok (2)'!Q6)</f>
        <v>71806</v>
      </c>
    </row>
    <row r="6" spans="1:17" x14ac:dyDescent="0.25">
      <c r="A6" t="str">
        <f>'Adatok (2)'!A7</f>
        <v>Intel Core i5-10600</v>
      </c>
      <c r="B6" s="19">
        <f>VALUE('Adatok (2)'!B7)</f>
        <v>5</v>
      </c>
      <c r="C6" s="19">
        <f>VALUE('Adatok (2)'!C7)</f>
        <v>3.3</v>
      </c>
      <c r="D6" s="19">
        <f>VALUE('Adatok (2)'!D7)</f>
        <v>4.8</v>
      </c>
      <c r="E6" s="19">
        <f>VALUE('Adatok (2)'!E7)</f>
        <v>6</v>
      </c>
      <c r="F6" s="19">
        <f>VALUE('Adatok (2)'!F7)</f>
        <v>12</v>
      </c>
      <c r="G6" s="19">
        <f>VALUE('Adatok (2)'!G7)</f>
        <v>47389</v>
      </c>
      <c r="H6" s="19">
        <f>VALUE('Adatok (2)'!H7)</f>
        <v>28807</v>
      </c>
      <c r="I6" s="19">
        <f>VALUE('Adatok (2)'!I7)</f>
        <v>40</v>
      </c>
      <c r="J6" s="19">
        <f>VALUE('Adatok (2)'!J7)</f>
        <v>26</v>
      </c>
      <c r="K6" s="19">
        <f>VALUE('Adatok (2)'!K7)</f>
        <v>5122</v>
      </c>
      <c r="L6" s="19">
        <f>VALUE('Adatok (2)'!L7)</f>
        <v>209.5</v>
      </c>
      <c r="M6" s="19">
        <f>VALUE('Adatok (2)'!M7)</f>
        <v>809</v>
      </c>
      <c r="N6" s="19">
        <f>VALUE('Adatok (2)'!N7)</f>
        <v>13263</v>
      </c>
      <c r="O6" s="19">
        <f>VALUE('Adatok (2)'!O7)</f>
        <v>2.9020000000000001</v>
      </c>
      <c r="P6" s="19">
        <f>VALUE('Adatok (2)'!P7)</f>
        <v>13996</v>
      </c>
      <c r="Q6" s="19">
        <f>VALUE('Adatok (2)'!Q7)</f>
        <v>79350</v>
      </c>
    </row>
    <row r="7" spans="1:17" x14ac:dyDescent="0.25">
      <c r="A7" t="str">
        <f>'Adatok (2)'!A8</f>
        <v>Intel Core i5-11400</v>
      </c>
      <c r="B7" s="19">
        <f>VALUE('Adatok (2)'!B8)</f>
        <v>5</v>
      </c>
      <c r="C7" s="19">
        <f>VALUE('Adatok (2)'!C8)</f>
        <v>3.6</v>
      </c>
      <c r="D7" s="19">
        <f>VALUE('Adatok (2)'!D8)</f>
        <v>4.4000000000000004</v>
      </c>
      <c r="E7" s="19">
        <f>VALUE('Adatok (2)'!E8)</f>
        <v>6</v>
      </c>
      <c r="F7" s="19">
        <f>VALUE('Adatok (2)'!F8)</f>
        <v>12</v>
      </c>
      <c r="G7" s="19">
        <f>VALUE('Adatok (2)'!G8)</f>
        <v>61249</v>
      </c>
      <c r="H7" s="19">
        <f>VALUE('Adatok (2)'!H8)</f>
        <v>35076</v>
      </c>
      <c r="I7" s="19">
        <f>VALUE('Adatok (2)'!I8)</f>
        <v>51</v>
      </c>
      <c r="J7" s="19">
        <f>VALUE('Adatok (2)'!J8)</f>
        <v>25</v>
      </c>
      <c r="K7" s="19">
        <f>VALUE('Adatok (2)'!K8)</f>
        <v>11268</v>
      </c>
      <c r="L7" s="19">
        <f>VALUE('Adatok (2)'!L8)</f>
        <v>209.6</v>
      </c>
      <c r="M7" s="19">
        <f>VALUE('Adatok (2)'!M8)</f>
        <v>810</v>
      </c>
      <c r="N7" s="19">
        <f>VALUE('Adatok (2)'!N8)</f>
        <v>15561</v>
      </c>
      <c r="O7" s="19">
        <f>VALUE('Adatok (2)'!O8)</f>
        <v>3.0609999999999999</v>
      </c>
      <c r="P7" s="19">
        <f>VALUE('Adatok (2)'!P8)</f>
        <v>17403</v>
      </c>
      <c r="Q7" s="19">
        <f>VALUE('Adatok (2)'!Q8)</f>
        <v>79200</v>
      </c>
    </row>
    <row r="8" spans="1:17" x14ac:dyDescent="0.25">
      <c r="A8" t="str">
        <f>'Adatok (2)'!A9</f>
        <v>Intel Core i5-11500</v>
      </c>
      <c r="B8" s="19">
        <f>VALUE('Adatok (2)'!B9)</f>
        <v>5</v>
      </c>
      <c r="C8" s="19">
        <f>VALUE('Adatok (2)'!C9)</f>
        <v>2.7</v>
      </c>
      <c r="D8" s="19">
        <f>VALUE('Adatok (2)'!D9)</f>
        <v>4.5999999999999996</v>
      </c>
      <c r="E8" s="19">
        <f>VALUE('Adatok (2)'!E9)</f>
        <v>6</v>
      </c>
      <c r="F8" s="19">
        <f>VALUE('Adatok (2)'!F9)</f>
        <v>12</v>
      </c>
      <c r="G8" s="19">
        <f>VALUE('Adatok (2)'!G9)</f>
        <v>61323</v>
      </c>
      <c r="H8" s="19">
        <f>VALUE('Adatok (2)'!H9)</f>
        <v>35374</v>
      </c>
      <c r="I8" s="19">
        <f>VALUE('Adatok (2)'!I9)</f>
        <v>54</v>
      </c>
      <c r="J8" s="19">
        <f>VALUE('Adatok (2)'!J9)</f>
        <v>25</v>
      </c>
      <c r="K8" s="19">
        <f>VALUE('Adatok (2)'!K9)</f>
        <v>11321</v>
      </c>
      <c r="L8" s="19">
        <f>VALUE('Adatok (2)'!L9)</f>
        <v>209.3</v>
      </c>
      <c r="M8" s="19">
        <f>VALUE('Adatok (2)'!M9)</f>
        <v>1796</v>
      </c>
      <c r="N8" s="19">
        <f>VALUE('Adatok (2)'!N9)</f>
        <v>15984</v>
      </c>
      <c r="O8" s="19">
        <f>VALUE('Adatok (2)'!O9)</f>
        <v>3.1419999999999999</v>
      </c>
      <c r="P8" s="19">
        <f>VALUE('Adatok (2)'!P9)</f>
        <v>17899</v>
      </c>
      <c r="Q8" s="19">
        <f>VALUE('Adatok (2)'!Q9)</f>
        <v>85460</v>
      </c>
    </row>
    <row r="9" spans="1:17" x14ac:dyDescent="0.25">
      <c r="A9" t="str">
        <f>'Adatok (2)'!A10</f>
        <v>Intel Core i5-6400</v>
      </c>
      <c r="B9" s="19">
        <f>VALUE('Adatok (2)'!B10)</f>
        <v>5</v>
      </c>
      <c r="C9" s="19">
        <f>VALUE('Adatok (2)'!C10)</f>
        <v>2.7</v>
      </c>
      <c r="D9" s="19">
        <f>VALUE('Adatok (2)'!D10)</f>
        <v>3.3</v>
      </c>
      <c r="E9" s="19">
        <f>VALUE('Adatok (2)'!E10)</f>
        <v>4</v>
      </c>
      <c r="F9" s="19">
        <f>VALUE('Adatok (2)'!F10)</f>
        <v>4</v>
      </c>
      <c r="G9" s="19">
        <f>VALUE('Adatok (2)'!G10)</f>
        <v>1395</v>
      </c>
      <c r="H9" s="19">
        <f>VALUE('Adatok (2)'!H10)</f>
        <v>11841</v>
      </c>
      <c r="I9" s="19">
        <f>VALUE('Adatok (2)'!I10)</f>
        <v>26</v>
      </c>
      <c r="J9" s="19">
        <f>VALUE('Adatok (2)'!J10)</f>
        <v>9</v>
      </c>
      <c r="K9" s="19">
        <f>VALUE('Adatok (2)'!K10)</f>
        <v>1419</v>
      </c>
      <c r="L9" s="19">
        <f>VALUE('Adatok (2)'!L10)</f>
        <v>70.2</v>
      </c>
      <c r="M9" s="19">
        <f>VALUE('Adatok (2)'!M10)</f>
        <v>414</v>
      </c>
      <c r="N9" s="19">
        <f>VALUE('Adatok (2)'!N10)</f>
        <v>6282</v>
      </c>
      <c r="O9" s="19">
        <f>VALUE('Adatok (2)'!O10)</f>
        <v>1.9670000000000001</v>
      </c>
      <c r="P9" s="19">
        <f>VALUE('Adatok (2)'!P10)</f>
        <v>5155</v>
      </c>
      <c r="Q9" s="19">
        <f>VALUE('Adatok (2)'!Q10)</f>
        <v>60990</v>
      </c>
    </row>
    <row r="10" spans="1:17" x14ac:dyDescent="0.25">
      <c r="A10" t="str">
        <f>'Adatok (2)'!A11</f>
        <v>Intel Core i5-6500</v>
      </c>
      <c r="B10" s="19">
        <f>VALUE('Adatok (2)'!B11)</f>
        <v>5</v>
      </c>
      <c r="C10" s="19">
        <f>VALUE('Adatok (2)'!C11)</f>
        <v>3.2</v>
      </c>
      <c r="D10" s="19">
        <f>VALUE('Adatok (2)'!D11)</f>
        <v>3.6</v>
      </c>
      <c r="E10" s="19">
        <f>VALUE('Adatok (2)'!E11)</f>
        <v>4</v>
      </c>
      <c r="F10" s="19">
        <f>VALUE('Adatok (2)'!F11)</f>
        <v>4</v>
      </c>
      <c r="G10" s="19">
        <f>VALUE('Adatok (2)'!G11)</f>
        <v>15091</v>
      </c>
      <c r="H10" s="19">
        <f>VALUE('Adatok (2)'!H11)</f>
        <v>1278</v>
      </c>
      <c r="I10" s="19">
        <f>VALUE('Adatok (2)'!I11)</f>
        <v>28</v>
      </c>
      <c r="J10" s="19">
        <f>VALUE('Adatok (2)'!J11)</f>
        <v>10</v>
      </c>
      <c r="K10" s="19">
        <f>VALUE('Adatok (2)'!K11)</f>
        <v>1581</v>
      </c>
      <c r="L10" s="19">
        <f>VALUE('Adatok (2)'!L11)</f>
        <v>75.8</v>
      </c>
      <c r="M10" s="19">
        <f>VALUE('Adatok (2)'!M11)</f>
        <v>458</v>
      </c>
      <c r="N10" s="19">
        <f>VALUE('Adatok (2)'!N11)</f>
        <v>6707</v>
      </c>
      <c r="O10" s="19">
        <f>VALUE('Adatok (2)'!O11)</f>
        <v>2.1240000000000001</v>
      </c>
      <c r="P10" s="19">
        <f>VALUE('Adatok (2)'!P11)</f>
        <v>5642</v>
      </c>
      <c r="Q10" s="19">
        <f>VALUE('Adatok (2)'!Q11)</f>
        <v>94960</v>
      </c>
    </row>
    <row r="11" spans="1:17" x14ac:dyDescent="0.25">
      <c r="A11" t="str">
        <f>'Adatok (2)'!A12</f>
        <v>Intel Core i5-6600</v>
      </c>
      <c r="B11" s="19">
        <f>VALUE('Adatok (2)'!B12)</f>
        <v>5</v>
      </c>
      <c r="C11" s="19">
        <f>VALUE('Adatok (2)'!C12)</f>
        <v>3.3</v>
      </c>
      <c r="D11" s="19">
        <f>VALUE('Adatok (2)'!D12)</f>
        <v>3.9</v>
      </c>
      <c r="E11" s="19">
        <f>VALUE('Adatok (2)'!E12)</f>
        <v>4</v>
      </c>
      <c r="F11" s="19">
        <f>VALUE('Adatok (2)'!F12)</f>
        <v>4</v>
      </c>
      <c r="G11" s="19">
        <f>VALUE('Adatok (2)'!G12)</f>
        <v>16387</v>
      </c>
      <c r="H11" s="19">
        <f>VALUE('Adatok (2)'!H12)</f>
        <v>1381</v>
      </c>
      <c r="I11" s="19">
        <f>VALUE('Adatok (2)'!I12)</f>
        <v>29</v>
      </c>
      <c r="J11" s="19">
        <f>VALUE('Adatok (2)'!J12)</f>
        <v>10</v>
      </c>
      <c r="K11" s="19">
        <f>VALUE('Adatok (2)'!K12)</f>
        <v>1723</v>
      </c>
      <c r="L11" s="19">
        <f>VALUE('Adatok (2)'!L12)</f>
        <v>81.900000000000006</v>
      </c>
      <c r="M11" s="19">
        <f>VALUE('Adatok (2)'!M12)</f>
        <v>483</v>
      </c>
      <c r="N11" s="19">
        <f>VALUE('Adatok (2)'!N12)</f>
        <v>719</v>
      </c>
      <c r="O11" s="19">
        <f>VALUE('Adatok (2)'!O12)</f>
        <v>2.278</v>
      </c>
      <c r="P11" s="19">
        <f>VALUE('Adatok (2)'!P12)</f>
        <v>6093</v>
      </c>
      <c r="Q11" s="19">
        <f>VALUE('Adatok (2)'!Q12)</f>
        <v>67990</v>
      </c>
    </row>
    <row r="12" spans="1:17" x14ac:dyDescent="0.25">
      <c r="A12" t="str">
        <f>'Adatok (2)'!A13</f>
        <v>Intel Core i5-7400</v>
      </c>
      <c r="B12" s="19">
        <f>VALUE('Adatok (2)'!B13)</f>
        <v>5</v>
      </c>
      <c r="C12" s="19">
        <f>VALUE('Adatok (2)'!C13)</f>
        <v>3</v>
      </c>
      <c r="D12" s="19">
        <f>VALUE('Adatok (2)'!D13)</f>
        <v>3.5</v>
      </c>
      <c r="E12" s="19">
        <f>VALUE('Adatok (2)'!E13)</f>
        <v>4</v>
      </c>
      <c r="F12" s="19">
        <f>VALUE('Adatok (2)'!F13)</f>
        <v>4</v>
      </c>
      <c r="G12" s="19">
        <f>VALUE('Adatok (2)'!G13)</f>
        <v>14943</v>
      </c>
      <c r="H12" s="19">
        <f>VALUE('Adatok (2)'!H13)</f>
        <v>12643</v>
      </c>
      <c r="I12" s="19">
        <f>VALUE('Adatok (2)'!I13)</f>
        <v>27</v>
      </c>
      <c r="J12" s="19">
        <f>VALUE('Adatok (2)'!J13)</f>
        <v>10</v>
      </c>
      <c r="K12" s="19">
        <f>VALUE('Adatok (2)'!K13)</f>
        <v>1528</v>
      </c>
      <c r="L12" s="19">
        <f>VALUE('Adatok (2)'!L13)</f>
        <v>75</v>
      </c>
      <c r="M12" s="19">
        <f>VALUE('Adatok (2)'!M13)</f>
        <v>436</v>
      </c>
      <c r="N12" s="19">
        <f>VALUE('Adatok (2)'!N13)</f>
        <v>6682</v>
      </c>
      <c r="O12" s="19">
        <f>VALUE('Adatok (2)'!O13)</f>
        <v>2.11</v>
      </c>
      <c r="P12" s="19">
        <f>VALUE('Adatok (2)'!P13)</f>
        <v>5517</v>
      </c>
      <c r="Q12" s="19">
        <f>VALUE('Adatok (2)'!Q13)</f>
        <v>69680</v>
      </c>
    </row>
    <row r="13" spans="1:17" x14ac:dyDescent="0.25">
      <c r="A13" t="str">
        <f>'Adatok (2)'!A14</f>
        <v>Intel Core i5-7500</v>
      </c>
      <c r="B13" s="19">
        <f>VALUE('Adatok (2)'!B14)</f>
        <v>5</v>
      </c>
      <c r="C13" s="19">
        <f>VALUE('Adatok (2)'!C14)</f>
        <v>3.4</v>
      </c>
      <c r="D13" s="19">
        <f>VALUE('Adatok (2)'!D14)</f>
        <v>3.8</v>
      </c>
      <c r="E13" s="19">
        <f>VALUE('Adatok (2)'!E14)</f>
        <v>4</v>
      </c>
      <c r="F13" s="19">
        <f>VALUE('Adatok (2)'!F14)</f>
        <v>4</v>
      </c>
      <c r="G13" s="19">
        <f>VALUE('Adatok (2)'!G14)</f>
        <v>16346</v>
      </c>
      <c r="H13" s="19">
        <f>VALUE('Adatok (2)'!H14)</f>
        <v>13752</v>
      </c>
      <c r="I13" s="19">
        <f>VALUE('Adatok (2)'!I14)</f>
        <v>28</v>
      </c>
      <c r="J13" s="19">
        <f>VALUE('Adatok (2)'!J14)</f>
        <v>10</v>
      </c>
      <c r="K13" s="19">
        <f>VALUE('Adatok (2)'!K14)</f>
        <v>1713</v>
      </c>
      <c r="L13" s="19">
        <f>VALUE('Adatok (2)'!L14)</f>
        <v>81.5</v>
      </c>
      <c r="M13" s="19">
        <f>VALUE('Adatok (2)'!M14)</f>
        <v>469</v>
      </c>
      <c r="N13" s="19">
        <f>VALUE('Adatok (2)'!N14)</f>
        <v>7221</v>
      </c>
      <c r="O13" s="19">
        <f>VALUE('Adatok (2)'!O14)</f>
        <v>2.2839999999999998</v>
      </c>
      <c r="P13" s="19">
        <f>VALUE('Adatok (2)'!P14)</f>
        <v>6066</v>
      </c>
      <c r="Q13" s="19">
        <f>VALUE('Adatok (2)'!Q14)</f>
        <v>64000</v>
      </c>
    </row>
    <row r="14" spans="1:17" x14ac:dyDescent="0.25">
      <c r="A14" t="str">
        <f>'Adatok (2)'!A15</f>
        <v>Intel Core i5-7600</v>
      </c>
      <c r="B14" s="19">
        <f>VALUE('Adatok (2)'!B15)</f>
        <v>5</v>
      </c>
      <c r="C14" s="19">
        <f>VALUE('Adatok (2)'!C15)</f>
        <v>3.5</v>
      </c>
      <c r="D14" s="19">
        <f>VALUE('Adatok (2)'!D15)</f>
        <v>4.0999999999999996</v>
      </c>
      <c r="E14" s="19">
        <f>VALUE('Adatok (2)'!E15)</f>
        <v>4</v>
      </c>
      <c r="F14" s="19">
        <f>VALUE('Adatok (2)'!F15)</f>
        <v>4</v>
      </c>
      <c r="G14" s="19">
        <f>VALUE('Adatok (2)'!G15)</f>
        <v>17823</v>
      </c>
      <c r="H14" s="19">
        <f>VALUE('Adatok (2)'!H15)</f>
        <v>15115</v>
      </c>
      <c r="I14" s="19">
        <f>VALUE('Adatok (2)'!I15)</f>
        <v>32</v>
      </c>
      <c r="J14" s="19">
        <f>VALUE('Adatok (2)'!J15)</f>
        <v>12</v>
      </c>
      <c r="K14" s="19">
        <f>VALUE('Adatok (2)'!K15)</f>
        <v>1876</v>
      </c>
      <c r="L14" s="19">
        <f>VALUE('Adatok (2)'!L15)</f>
        <v>89.6</v>
      </c>
      <c r="M14" s="19">
        <f>VALUE('Adatok (2)'!M15)</f>
        <v>521</v>
      </c>
      <c r="N14" s="19">
        <f>VALUE('Adatok (2)'!N15)</f>
        <v>7949</v>
      </c>
      <c r="O14" s="19">
        <f>VALUE('Adatok (2)'!O15)</f>
        <v>2.4780000000000002</v>
      </c>
      <c r="P14" s="19">
        <f>VALUE('Adatok (2)'!P15)</f>
        <v>6657</v>
      </c>
      <c r="Q14" s="19">
        <f>VALUE('Adatok (2)'!Q15)</f>
        <v>81020</v>
      </c>
    </row>
    <row r="15" spans="1:17" x14ac:dyDescent="0.25">
      <c r="A15" t="str">
        <f>'Adatok (2)'!A16</f>
        <v>Intel Core i5-8400</v>
      </c>
      <c r="B15" s="19">
        <f>VALUE('Adatok (2)'!B16)</f>
        <v>5</v>
      </c>
      <c r="C15" s="19">
        <f>VALUE('Adatok (2)'!C16)</f>
        <v>2.8</v>
      </c>
      <c r="D15" s="19">
        <f>VALUE('Adatok (2)'!D16)</f>
        <v>4</v>
      </c>
      <c r="E15" s="19">
        <f>VALUE('Adatok (2)'!E16)</f>
        <v>6</v>
      </c>
      <c r="F15" s="19">
        <f>VALUE('Adatok (2)'!F16)</f>
        <v>6</v>
      </c>
      <c r="G15" s="19">
        <f>VALUE('Adatok (2)'!G16)</f>
        <v>26088</v>
      </c>
      <c r="H15" s="19">
        <f>VALUE('Adatok (2)'!H16)</f>
        <v>22114</v>
      </c>
      <c r="I15" s="19">
        <f>VALUE('Adatok (2)'!I16)</f>
        <v>38</v>
      </c>
      <c r="J15" s="19">
        <f>VALUE('Adatok (2)'!J16)</f>
        <v>17</v>
      </c>
      <c r="K15" s="19">
        <f>VALUE('Adatok (2)'!K16)</f>
        <v>2658</v>
      </c>
      <c r="L15" s="19">
        <f>VALUE('Adatok (2)'!L16)</f>
        <v>129.5</v>
      </c>
      <c r="M15" s="19">
        <f>VALUE('Adatok (2)'!M16)</f>
        <v>632</v>
      </c>
      <c r="N15" s="19">
        <f>VALUE('Adatok (2)'!N16)</f>
        <v>11671</v>
      </c>
      <c r="O15" s="19">
        <f>VALUE('Adatok (2)'!O16)</f>
        <v>2.4089999999999998</v>
      </c>
      <c r="P15" s="19">
        <f>VALUE('Adatok (2)'!P16)</f>
        <v>9216</v>
      </c>
      <c r="Q15" s="19">
        <f>VALUE('Adatok (2)'!Q16)</f>
        <v>73990</v>
      </c>
    </row>
    <row r="16" spans="1:17" x14ac:dyDescent="0.25">
      <c r="A16" t="str">
        <f>'Adatok (2)'!A17</f>
        <v>Intel Core i5-8600</v>
      </c>
      <c r="B16" s="19">
        <f>VALUE('Adatok (2)'!B17)</f>
        <v>5</v>
      </c>
      <c r="C16" s="19">
        <f>VALUE('Adatok (2)'!C17)</f>
        <v>3.1</v>
      </c>
      <c r="D16" s="19">
        <f>VALUE('Adatok (2)'!D17)</f>
        <v>4.3</v>
      </c>
      <c r="E16" s="19">
        <f>VALUE('Adatok (2)'!E17)</f>
        <v>6</v>
      </c>
      <c r="F16" s="19">
        <f>VALUE('Adatok (2)'!F17)</f>
        <v>6</v>
      </c>
      <c r="G16" s="19">
        <f>VALUE('Adatok (2)'!G17)</f>
        <v>28017</v>
      </c>
      <c r="H16" s="19">
        <f>VALUE('Adatok (2)'!H17)</f>
        <v>23481</v>
      </c>
      <c r="I16" s="19">
        <f>VALUE('Adatok (2)'!I17)</f>
        <v>40</v>
      </c>
      <c r="J16" s="19">
        <f>VALUE('Adatok (2)'!J17)</f>
        <v>17</v>
      </c>
      <c r="K16" s="19">
        <f>VALUE('Adatok (2)'!K17)</f>
        <v>2942</v>
      </c>
      <c r="L16" s="19">
        <f>VALUE('Adatok (2)'!L17)</f>
        <v>139.5</v>
      </c>
      <c r="M16" s="19">
        <f>VALUE('Adatok (2)'!M17)</f>
        <v>682</v>
      </c>
      <c r="N16" s="19">
        <f>VALUE('Adatok (2)'!N17)</f>
        <v>11496</v>
      </c>
      <c r="O16" s="19">
        <f>VALUE('Adatok (2)'!O17)</f>
        <v>2.585</v>
      </c>
      <c r="P16" s="19">
        <f>VALUE('Adatok (2)'!P17)</f>
        <v>9903</v>
      </c>
      <c r="Q16" s="19">
        <f>VALUE('Adatok (2)'!Q17)</f>
        <v>92990</v>
      </c>
    </row>
    <row r="17" spans="1:17" x14ac:dyDescent="0.25">
      <c r="A17" t="str">
        <f>'Adatok (2)'!A18</f>
        <v>Intel Core i5-9400</v>
      </c>
      <c r="B17" s="19">
        <f>VALUE('Adatok (2)'!B18)</f>
        <v>5</v>
      </c>
      <c r="C17" s="19">
        <f>VALUE('Adatok (2)'!C18)</f>
        <v>2.9</v>
      </c>
      <c r="D17" s="19">
        <f>VALUE('Adatok (2)'!D18)</f>
        <v>4.0999999999999996</v>
      </c>
      <c r="E17" s="19">
        <f>VALUE('Adatok (2)'!E18)</f>
        <v>6</v>
      </c>
      <c r="F17" s="19">
        <f>VALUE('Adatok (2)'!F18)</f>
        <v>6</v>
      </c>
      <c r="G17" s="19">
        <f>VALUE('Adatok (2)'!G18)</f>
        <v>27263</v>
      </c>
      <c r="H17" s="19">
        <f>VALUE('Adatok (2)'!H18)</f>
        <v>23139</v>
      </c>
      <c r="I17" s="19">
        <f>VALUE('Adatok (2)'!I18)</f>
        <v>37</v>
      </c>
      <c r="J17" s="19">
        <f>VALUE('Adatok (2)'!J18)</f>
        <v>17</v>
      </c>
      <c r="K17" s="19">
        <f>VALUE('Adatok (2)'!K18)</f>
        <v>2747</v>
      </c>
      <c r="L17" s="19">
        <f>VALUE('Adatok (2)'!L18)</f>
        <v>133.1</v>
      </c>
      <c r="M17" s="19">
        <f>VALUE('Adatok (2)'!M18)</f>
        <v>619</v>
      </c>
      <c r="N17" s="19">
        <f>VALUE('Adatok (2)'!N18)</f>
        <v>11905</v>
      </c>
      <c r="O17" s="19">
        <f>VALUE('Adatok (2)'!O18)</f>
        <v>2.4900000000000002</v>
      </c>
      <c r="P17" s="19">
        <f>VALUE('Adatok (2)'!P18)</f>
        <v>9502</v>
      </c>
      <c r="Q17" s="19">
        <f>VALUE('Adatok (2)'!Q18)</f>
        <v>73999</v>
      </c>
    </row>
    <row r="18" spans="1:17" x14ac:dyDescent="0.25">
      <c r="A18" t="str">
        <f>'Adatok (2)'!A19</f>
        <v>Intel Core i7-10700</v>
      </c>
      <c r="B18" s="19">
        <f>VALUE('Adatok (2)'!B19)</f>
        <v>7</v>
      </c>
      <c r="C18" s="19">
        <f>VALUE('Adatok (2)'!C19)</f>
        <v>2.9</v>
      </c>
      <c r="D18" s="19">
        <f>VALUE('Adatok (2)'!D19)</f>
        <v>4.8</v>
      </c>
      <c r="E18" s="19">
        <f>VALUE('Adatok (2)'!E19)</f>
        <v>8</v>
      </c>
      <c r="F18" s="19">
        <f>VALUE('Adatok (2)'!F19)</f>
        <v>16</v>
      </c>
      <c r="G18" s="19">
        <f>VALUE('Adatok (2)'!G19)</f>
        <v>64277</v>
      </c>
      <c r="H18" s="19">
        <f>VALUE('Adatok (2)'!H19)</f>
        <v>39863</v>
      </c>
      <c r="I18" s="19">
        <f>VALUE('Adatok (2)'!I19)</f>
        <v>50</v>
      </c>
      <c r="J18" s="19">
        <f>VALUE('Adatok (2)'!J19)</f>
        <v>33</v>
      </c>
      <c r="K18" s="19">
        <f>VALUE('Adatok (2)'!K19)</f>
        <v>6254</v>
      </c>
      <c r="L18" s="19">
        <f>VALUE('Adatok (2)'!L19)</f>
        <v>255.6</v>
      </c>
      <c r="M18" s="19">
        <f>VALUE('Adatok (2)'!M19)</f>
        <v>831</v>
      </c>
      <c r="N18" s="19">
        <f>VALUE('Adatok (2)'!N19)</f>
        <v>167</v>
      </c>
      <c r="O18" s="19">
        <f>VALUE('Adatok (2)'!O19)</f>
        <v>2.93</v>
      </c>
      <c r="P18" s="19">
        <f>VALUE('Adatok (2)'!P19)</f>
        <v>17212</v>
      </c>
      <c r="Q18" s="19">
        <f>VALUE('Adatok (2)'!Q19)</f>
        <v>113250</v>
      </c>
    </row>
    <row r="19" spans="1:17" x14ac:dyDescent="0.25">
      <c r="A19" t="str">
        <f>'Adatok (2)'!A20</f>
        <v>Intel Core i7-11700</v>
      </c>
      <c r="B19" s="19">
        <f>VALUE('Adatok (2)'!B20)</f>
        <v>7</v>
      </c>
      <c r="C19" s="19">
        <f>VALUE('Adatok (2)'!C20)</f>
        <v>2.5</v>
      </c>
      <c r="D19" s="19">
        <f>VALUE('Adatok (2)'!D20)</f>
        <v>4.4000000000000004</v>
      </c>
      <c r="E19" s="19">
        <f>VALUE('Adatok (2)'!E20)</f>
        <v>8</v>
      </c>
      <c r="F19" s="19">
        <f>VALUE('Adatok (2)'!F20)</f>
        <v>16</v>
      </c>
      <c r="G19" s="19">
        <f>VALUE('Adatok (2)'!G20)</f>
        <v>82719</v>
      </c>
      <c r="H19" s="19">
        <f>VALUE('Adatok (2)'!H20)</f>
        <v>47749</v>
      </c>
      <c r="I19" s="19">
        <f>VALUE('Adatok (2)'!I20)</f>
        <v>48</v>
      </c>
      <c r="J19" s="19">
        <f>VALUE('Adatok (2)'!J20)</f>
        <v>33</v>
      </c>
      <c r="K19" s="19">
        <f>VALUE('Adatok (2)'!K20)</f>
        <v>15057</v>
      </c>
      <c r="L19" s="19">
        <f>VALUE('Adatok (2)'!L20)</f>
        <v>283.7</v>
      </c>
      <c r="M19" s="19">
        <f>VALUE('Adatok (2)'!M20)</f>
        <v>757</v>
      </c>
      <c r="N19" s="19">
        <f>VALUE('Adatok (2)'!N20)</f>
        <v>20375</v>
      </c>
      <c r="O19" s="19">
        <f>VALUE('Adatok (2)'!O20)</f>
        <v>3.0190000000000001</v>
      </c>
      <c r="P19" s="19">
        <f>VALUE('Adatok (2)'!P20)</f>
        <v>20803</v>
      </c>
      <c r="Q19" s="19">
        <f>VALUE('Adatok (2)'!Q20)</f>
        <v>124990</v>
      </c>
    </row>
    <row r="20" spans="1:17" x14ac:dyDescent="0.25">
      <c r="A20" t="str">
        <f>'Adatok (2)'!A21</f>
        <v>Intel Core i7-7700</v>
      </c>
      <c r="B20" s="19">
        <f>VALUE('Adatok (2)'!B21)</f>
        <v>7</v>
      </c>
      <c r="C20" s="19">
        <f>VALUE('Adatok (2)'!C21)</f>
        <v>3.6</v>
      </c>
      <c r="D20" s="19">
        <f>VALUE('Adatok (2)'!D21)</f>
        <v>4.2</v>
      </c>
      <c r="E20" s="19">
        <f>VALUE('Adatok (2)'!E21)</f>
        <v>4</v>
      </c>
      <c r="F20" s="19">
        <f>VALUE('Adatok (2)'!F21)</f>
        <v>8</v>
      </c>
      <c r="G20" s="19">
        <f>VALUE('Adatok (2)'!G21)</f>
        <v>27724</v>
      </c>
      <c r="H20" s="19">
        <f>VALUE('Adatok (2)'!H21)</f>
        <v>17257</v>
      </c>
      <c r="I20" s="19">
        <f>VALUE('Adatok (2)'!I21)</f>
        <v>28</v>
      </c>
      <c r="J20" s="19">
        <f>VALUE('Adatok (2)'!J21)</f>
        <v>16</v>
      </c>
      <c r="K20" s="19">
        <f>VALUE('Adatok (2)'!K21)</f>
        <v>2867</v>
      </c>
      <c r="L20" s="19">
        <f>VALUE('Adatok (2)'!L21)</f>
        <v>119.3</v>
      </c>
      <c r="M20" s="19">
        <f>VALUE('Adatok (2)'!M21)</f>
        <v>590</v>
      </c>
      <c r="N20" s="19">
        <f>VALUE('Adatok (2)'!N21)</f>
        <v>816</v>
      </c>
      <c r="O20" s="19">
        <f>VALUE('Adatok (2)'!O21)</f>
        <v>2.4729999999999999</v>
      </c>
      <c r="P20" s="19">
        <f>VALUE('Adatok (2)'!P21)</f>
        <v>8616</v>
      </c>
      <c r="Q20" s="19">
        <f>VALUE('Adatok (2)'!Q21)</f>
        <v>113650</v>
      </c>
    </row>
    <row r="21" spans="1:17" x14ac:dyDescent="0.25">
      <c r="A21" t="str">
        <f>'Adatok (2)'!A22</f>
        <v>Intel Core i7-8700</v>
      </c>
      <c r="B21" s="19">
        <f>VALUE('Adatok (2)'!B22)</f>
        <v>7</v>
      </c>
      <c r="C21" s="19">
        <f>VALUE('Adatok (2)'!C22)</f>
        <v>3.2</v>
      </c>
      <c r="D21" s="19">
        <f>VALUE('Adatok (2)'!D22)</f>
        <v>4.5999999999999996</v>
      </c>
      <c r="E21" s="19">
        <f>VALUE('Adatok (2)'!E22)</f>
        <v>6</v>
      </c>
      <c r="F21" s="19">
        <f>VALUE('Adatok (2)'!F22)</f>
        <v>12</v>
      </c>
      <c r="G21" s="19">
        <f>VALUE('Adatok (2)'!G22)</f>
        <v>45165</v>
      </c>
      <c r="H21" s="19">
        <f>VALUE('Adatok (2)'!H22)</f>
        <v>28171</v>
      </c>
      <c r="I21" s="19">
        <f>VALUE('Adatok (2)'!I22)</f>
        <v>36</v>
      </c>
      <c r="J21" s="19">
        <f>VALUE('Adatok (2)'!J22)</f>
        <v>25</v>
      </c>
      <c r="K21" s="19">
        <f>VALUE('Adatok (2)'!K22)</f>
        <v>4639</v>
      </c>
      <c r="L21" s="19">
        <f>VALUE('Adatok (2)'!L22)</f>
        <v>189.4</v>
      </c>
      <c r="M21" s="19">
        <f>VALUE('Adatok (2)'!M22)</f>
        <v>741</v>
      </c>
      <c r="N21" s="19">
        <f>VALUE('Adatok (2)'!N22)</f>
        <v>12665</v>
      </c>
      <c r="O21" s="19">
        <f>VALUE('Adatok (2)'!O22)</f>
        <v>2.677</v>
      </c>
      <c r="P21" s="19">
        <f>VALUE('Adatok (2)'!P22)</f>
        <v>13094</v>
      </c>
      <c r="Q21" s="19">
        <f>VALUE('Adatok (2)'!Q22)</f>
        <v>97110</v>
      </c>
    </row>
    <row r="22" spans="1:17" x14ac:dyDescent="0.25">
      <c r="A22" t="str">
        <f>'Adatok (2)'!A23</f>
        <v>Intel Core i7-9700</v>
      </c>
      <c r="B22" s="19">
        <f>VALUE('Adatok (2)'!B23)</f>
        <v>7</v>
      </c>
      <c r="C22" s="19">
        <f>VALUE('Adatok (2)'!C23)</f>
        <v>3</v>
      </c>
      <c r="D22" s="19">
        <f>VALUE('Adatok (2)'!D23)</f>
        <v>4.7</v>
      </c>
      <c r="E22" s="19">
        <f>VALUE('Adatok (2)'!E23)</f>
        <v>8</v>
      </c>
      <c r="F22" s="19">
        <f>VALUE('Adatok (2)'!F23)</f>
        <v>8</v>
      </c>
      <c r="G22" s="19">
        <f>VALUE('Adatok (2)'!G23)</f>
        <v>41149</v>
      </c>
      <c r="H22" s="19">
        <f>VALUE('Adatok (2)'!H23)</f>
        <v>34629</v>
      </c>
      <c r="I22" s="19">
        <f>VALUE('Adatok (2)'!I23)</f>
        <v>48</v>
      </c>
      <c r="J22" s="19">
        <f>VALUE('Adatok (2)'!J23)</f>
        <v>25</v>
      </c>
      <c r="K22" s="19">
        <f>VALUE('Adatok (2)'!K23)</f>
        <v>4105</v>
      </c>
      <c r="L22" s="19">
        <f>VALUE('Adatok (2)'!L23)</f>
        <v>190</v>
      </c>
      <c r="M22" s="19">
        <f>VALUE('Adatok (2)'!M23)</f>
        <v>792</v>
      </c>
      <c r="N22" s="19">
        <f>VALUE('Adatok (2)'!N23)</f>
        <v>15788</v>
      </c>
      <c r="O22" s="19">
        <f>VALUE('Adatok (2)'!O23)</f>
        <v>2.7989999999999999</v>
      </c>
      <c r="P22" s="19">
        <f>VALUE('Adatok (2)'!P23)</f>
        <v>13448</v>
      </c>
      <c r="Q22" s="19">
        <f>VALUE('Adatok (2)'!Q23)</f>
        <v>102790</v>
      </c>
    </row>
    <row r="23" spans="1:17" x14ac:dyDescent="0.25">
      <c r="A23" t="str">
        <f>'Adatok (2)'!A24</f>
        <v>Intel Core i9-9900K</v>
      </c>
      <c r="B23" s="19">
        <f>VALUE('Adatok (2)'!B24)</f>
        <v>9</v>
      </c>
      <c r="C23" s="19">
        <f>VALUE('Adatok (2)'!C24)</f>
        <v>3.6</v>
      </c>
      <c r="D23" s="19">
        <f>VALUE('Adatok (2)'!D24)</f>
        <v>5</v>
      </c>
      <c r="E23" s="19">
        <f>VALUE('Adatok (2)'!E24)</f>
        <v>8</v>
      </c>
      <c r="F23" s="19">
        <f>VALUE('Adatok (2)'!F24)</f>
        <v>16</v>
      </c>
      <c r="G23" s="19">
        <f>VALUE('Adatok (2)'!G24)</f>
        <v>66762</v>
      </c>
      <c r="H23" s="19">
        <f>VALUE('Adatok (2)'!H24)</f>
        <v>41596</v>
      </c>
      <c r="I23" s="19">
        <f>VALUE('Adatok (2)'!I24)</f>
        <v>48</v>
      </c>
      <c r="J23" s="19">
        <f>VALUE('Adatok (2)'!J24)</f>
        <v>38</v>
      </c>
      <c r="K23" s="19">
        <f>VALUE('Adatok (2)'!K24)</f>
        <v>6987</v>
      </c>
      <c r="L23" s="19">
        <f>VALUE('Adatok (2)'!L24)</f>
        <v>282.8</v>
      </c>
      <c r="M23" s="19">
        <f>VALUE('Adatok (2)'!M24)</f>
        <v>950</v>
      </c>
      <c r="N23" s="19">
        <f>VALUE('Adatok (2)'!N24)</f>
        <v>19194</v>
      </c>
      <c r="O23" s="19">
        <f>VALUE('Adatok (2)'!O24)</f>
        <v>2.9689999999999999</v>
      </c>
      <c r="P23" s="19">
        <f>VALUE('Adatok (2)'!P24)</f>
        <v>18821</v>
      </c>
      <c r="Q23" s="19">
        <f>VALUE('Adatok (2)'!Q24)</f>
        <v>115900</v>
      </c>
    </row>
    <row r="24" spans="1:17" x14ac:dyDescent="0.25">
      <c r="A24" t="str">
        <f>'Adatok (2)'!A25</f>
        <v>Intel Core i9-10850K</v>
      </c>
      <c r="B24" s="19">
        <f>VALUE('Adatok (2)'!B25)</f>
        <v>9</v>
      </c>
      <c r="C24" s="19">
        <f>VALUE('Adatok (2)'!C25)</f>
        <v>3.6</v>
      </c>
      <c r="D24" s="19">
        <f>VALUE('Adatok (2)'!D25)</f>
        <v>5.0999999999999996</v>
      </c>
      <c r="E24" s="19">
        <f>VALUE('Adatok (2)'!E25)</f>
        <v>10</v>
      </c>
      <c r="F24" s="19">
        <f>VALUE('Adatok (2)'!F25)</f>
        <v>20</v>
      </c>
      <c r="G24" s="19">
        <f>VALUE('Adatok (2)'!G25)</f>
        <v>85679</v>
      </c>
      <c r="H24" s="19">
        <f>VALUE('Adatok (2)'!H25)</f>
        <v>53324</v>
      </c>
      <c r="I24" s="19">
        <f>VALUE('Adatok (2)'!I25)</f>
        <v>63</v>
      </c>
      <c r="J24" s="19">
        <f>VALUE('Adatok (2)'!J25)</f>
        <v>47</v>
      </c>
      <c r="K24" s="19">
        <f>VALUE('Adatok (2)'!K25)</f>
        <v>8968</v>
      </c>
      <c r="L24" s="19">
        <f>VALUE('Adatok (2)'!L25)</f>
        <v>368.9</v>
      </c>
      <c r="M24" s="19">
        <f>VALUE('Adatok (2)'!M25)</f>
        <v>102</v>
      </c>
      <c r="N24" s="19">
        <f>VALUE('Adatok (2)'!N25)</f>
        <v>25033</v>
      </c>
      <c r="O24" s="19">
        <f>VALUE('Adatok (2)'!O25)</f>
        <v>3.0990000000000002</v>
      </c>
      <c r="P24" s="19">
        <f>VALUE('Adatok (2)'!P25)</f>
        <v>23343</v>
      </c>
      <c r="Q24" s="19">
        <f>VALUE('Adatok (2)'!Q25)</f>
        <v>144190</v>
      </c>
    </row>
    <row r="25" spans="1:17" x14ac:dyDescent="0.25">
      <c r="A25" t="str">
        <f>'Adatok (2)'!A26</f>
        <v>Intel Core i9-10900F</v>
      </c>
      <c r="B25" s="19">
        <f>VALUE('Adatok (2)'!B26)</f>
        <v>9</v>
      </c>
      <c r="C25" s="19">
        <f>VALUE('Adatok (2)'!C26)</f>
        <v>2.8</v>
      </c>
      <c r="D25" s="19">
        <f>VALUE('Adatok (2)'!D26)</f>
        <v>5.2</v>
      </c>
      <c r="E25" s="19">
        <f>VALUE('Adatok (2)'!E26)</f>
        <v>10</v>
      </c>
      <c r="F25" s="19">
        <f>VALUE('Adatok (2)'!F26)</f>
        <v>20</v>
      </c>
      <c r="G25" s="19">
        <f>VALUE('Adatok (2)'!G26)</f>
        <v>80899</v>
      </c>
      <c r="H25" s="19">
        <f>VALUE('Adatok (2)'!H26)</f>
        <v>49871</v>
      </c>
      <c r="I25" s="19">
        <f>VALUE('Adatok (2)'!I26)</f>
        <v>61</v>
      </c>
      <c r="J25" s="19">
        <f>VALUE('Adatok (2)'!J26)</f>
        <v>40</v>
      </c>
      <c r="K25" s="19">
        <f>VALUE('Adatok (2)'!K26)</f>
        <v>7810</v>
      </c>
      <c r="L25" s="19">
        <f>VALUE('Adatok (2)'!L26)</f>
        <v>314.7</v>
      </c>
      <c r="M25" s="19">
        <f>VALUE('Adatok (2)'!M26)</f>
        <v>970</v>
      </c>
      <c r="N25" s="19">
        <f>VALUE('Adatok (2)'!N26)</f>
        <v>20225</v>
      </c>
      <c r="O25" s="19">
        <f>VALUE('Adatok (2)'!O26)</f>
        <v>3.0790000000000002</v>
      </c>
      <c r="P25" s="19">
        <f>VALUE('Adatok (2)'!P26)</f>
        <v>20987</v>
      </c>
      <c r="Q25" s="19">
        <f>VALUE('Adatok (2)'!Q26)</f>
        <v>127940</v>
      </c>
    </row>
    <row r="26" spans="1:17" x14ac:dyDescent="0.25">
      <c r="A26" t="str">
        <f>'Adatok (2)'!A27</f>
        <v>Intel Core i9-11900F</v>
      </c>
      <c r="B26" s="19">
        <f>VALUE('Adatok (2)'!B27)</f>
        <v>9</v>
      </c>
      <c r="C26" s="19">
        <f>VALUE('Adatok (2)'!C27)</f>
        <v>2.5</v>
      </c>
      <c r="D26" s="19">
        <f>VALUE('Adatok (2)'!D27)</f>
        <v>5.2</v>
      </c>
      <c r="E26" s="19">
        <f>VALUE('Adatok (2)'!E27)</f>
        <v>8</v>
      </c>
      <c r="F26" s="19">
        <f>VALUE('Adatok (2)'!F27)</f>
        <v>16</v>
      </c>
      <c r="G26" s="19">
        <f>VALUE('Adatok (2)'!G27)</f>
        <v>91295</v>
      </c>
      <c r="H26" s="19">
        <f>VALUE('Adatok (2)'!H27)</f>
        <v>51861</v>
      </c>
      <c r="I26" s="19">
        <f>VALUE('Adatok (2)'!I27)</f>
        <v>66</v>
      </c>
      <c r="J26" s="19">
        <f>VALUE('Adatok (2)'!J27)</f>
        <v>35</v>
      </c>
      <c r="K26" s="19">
        <f>VALUE('Adatok (2)'!K27)</f>
        <v>15682</v>
      </c>
      <c r="L26" s="19">
        <f>VALUE('Adatok (2)'!L27)</f>
        <v>293.3</v>
      </c>
      <c r="M26" s="19">
        <f>VALUE('Adatok (2)'!M27)</f>
        <v>978</v>
      </c>
      <c r="N26" s="19">
        <f>VALUE('Adatok (2)'!N27)</f>
        <v>20989</v>
      </c>
      <c r="O26" s="19">
        <f>VALUE('Adatok (2)'!O27)</f>
        <v>3.5539999999999998</v>
      </c>
      <c r="P26" s="19">
        <f>VALUE('Adatok (2)'!P27)</f>
        <v>23753</v>
      </c>
      <c r="Q26" s="19">
        <f>VALUE('Adatok (2)'!Q27)</f>
        <v>129380</v>
      </c>
    </row>
    <row r="27" spans="1:17" x14ac:dyDescent="0.25">
      <c r="A27" t="str">
        <f>'Adatok (2)'!A28</f>
        <v>Intel Core i9-11900K</v>
      </c>
      <c r="B27" s="19">
        <f>VALUE('Adatok (2)'!B28)</f>
        <v>9</v>
      </c>
      <c r="C27" s="19">
        <f>VALUE('Adatok (2)'!C28)</f>
        <v>3.5</v>
      </c>
      <c r="D27" s="19">
        <f>VALUE('Adatok (2)'!D28)</f>
        <v>5.2</v>
      </c>
      <c r="E27" s="19">
        <f>VALUE('Adatok (2)'!E28)</f>
        <v>8</v>
      </c>
      <c r="F27" s="19">
        <f>VALUE('Adatok (2)'!F28)</f>
        <v>16</v>
      </c>
      <c r="G27" s="19">
        <f>VALUE('Adatok (2)'!G28)</f>
        <v>93633</v>
      </c>
      <c r="H27" s="19">
        <f>VALUE('Adatok (2)'!H28)</f>
        <v>53865</v>
      </c>
      <c r="I27" s="19">
        <f>VALUE('Adatok (2)'!I28)</f>
        <v>69</v>
      </c>
      <c r="J27" s="19">
        <f>VALUE('Adatok (2)'!J28)</f>
        <v>86</v>
      </c>
      <c r="K27" s="19">
        <f>VALUE('Adatok (2)'!K28)</f>
        <v>17541</v>
      </c>
      <c r="L27" s="19">
        <f>VALUE('Adatok (2)'!L28)</f>
        <v>329.2</v>
      </c>
      <c r="M27" s="19">
        <f>VALUE('Adatok (2)'!M28)</f>
        <v>1038</v>
      </c>
      <c r="N27" s="19">
        <f>VALUE('Adatok (2)'!N28)</f>
        <v>23868</v>
      </c>
      <c r="O27" s="19">
        <f>VALUE('Adatok (2)'!O28)</f>
        <v>3.472</v>
      </c>
      <c r="P27" s="19">
        <f>VALUE('Adatok (2)'!P28)</f>
        <v>25643</v>
      </c>
      <c r="Q27" s="19">
        <f>VALUE('Adatok (2)'!Q28)</f>
        <v>185670</v>
      </c>
    </row>
    <row r="28" spans="1:17" x14ac:dyDescent="0.25">
      <c r="A28" t="str">
        <f>'Adatok (2)'!A29</f>
        <v>Intel Core i9-11900KF</v>
      </c>
      <c r="B28" s="19">
        <f>VALUE('Adatok (2)'!B29)</f>
        <v>9</v>
      </c>
      <c r="C28" s="19">
        <f>VALUE('Adatok (2)'!C29)</f>
        <v>3.5</v>
      </c>
      <c r="D28" s="19">
        <f>VALUE('Adatok (2)'!D29)</f>
        <v>5.3</v>
      </c>
      <c r="E28" s="19">
        <f>VALUE('Adatok (2)'!E29)</f>
        <v>8</v>
      </c>
      <c r="F28" s="19">
        <f>VALUE('Adatok (2)'!F29)</f>
        <v>16</v>
      </c>
      <c r="G28" s="19">
        <f>VALUE('Adatok (2)'!G29)</f>
        <v>9384</v>
      </c>
      <c r="H28" s="19">
        <f>VALUE('Adatok (2)'!H29)</f>
        <v>53862</v>
      </c>
      <c r="I28" s="19">
        <f>VALUE('Adatok (2)'!I29)</f>
        <v>65</v>
      </c>
      <c r="J28" s="19">
        <f>VALUE('Adatok (2)'!J29)</f>
        <v>39</v>
      </c>
      <c r="K28" s="19">
        <f>VALUE('Adatok (2)'!K29)</f>
        <v>17496</v>
      </c>
      <c r="L28" s="19">
        <f>VALUE('Adatok (2)'!L29)</f>
        <v>328.9</v>
      </c>
      <c r="M28" s="19">
        <f>VALUE('Adatok (2)'!M29)</f>
        <v>982</v>
      </c>
      <c r="N28" s="19">
        <f>VALUE('Adatok (2)'!N29)</f>
        <v>23961</v>
      </c>
      <c r="O28" s="19">
        <f>VALUE('Adatok (2)'!O29)</f>
        <v>3.601</v>
      </c>
      <c r="P28" s="19">
        <f>VALUE('Adatok (2)'!P29)</f>
        <v>25575</v>
      </c>
      <c r="Q28" s="19">
        <f>VALUE('Adatok (2)'!Q29)</f>
        <v>191130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92B06-6997-46C8-A8CC-200B0C661C8B}">
  <sheetPr>
    <tabColor theme="8" tint="0.59999389629810485"/>
  </sheetPr>
  <dimension ref="A1:CC127"/>
  <sheetViews>
    <sheetView tabSelected="1" topLeftCell="O1" zoomScale="80" zoomScaleNormal="80" workbookViewId="0">
      <selection activeCell="X5" sqref="X5"/>
    </sheetView>
  </sheetViews>
  <sheetFormatPr defaultRowHeight="15" x14ac:dyDescent="0.25"/>
  <cols>
    <col min="1" max="1" width="19.85546875" bestFit="1" customWidth="1"/>
    <col min="2" max="2" width="5.28515625" bestFit="1" customWidth="1"/>
    <col min="3" max="6" width="12.7109375" bestFit="1" customWidth="1"/>
    <col min="7" max="7" width="13" bestFit="1" customWidth="1"/>
    <col min="8" max="8" width="19.140625" bestFit="1" customWidth="1"/>
    <col min="9" max="9" width="20" bestFit="1" customWidth="1"/>
    <col min="10" max="10" width="21.42578125" bestFit="1" customWidth="1"/>
    <col min="11" max="11" width="15.5703125" bestFit="1" customWidth="1"/>
    <col min="12" max="12" width="17.85546875" bestFit="1" customWidth="1"/>
    <col min="13" max="13" width="12.7109375" bestFit="1" customWidth="1"/>
    <col min="14" max="14" width="21.140625" bestFit="1" customWidth="1"/>
    <col min="15" max="15" width="13.7109375" bestFit="1" customWidth="1"/>
    <col min="16" max="16" width="18" bestFit="1" customWidth="1"/>
    <col min="17" max="17" width="32.5703125" bestFit="1" customWidth="1"/>
    <col min="18" max="18" width="20.5703125" customWidth="1"/>
  </cols>
  <sheetData>
    <row r="1" spans="1:77" ht="18.75" x14ac:dyDescent="0.25">
      <c r="A1" t="s">
        <v>310</v>
      </c>
      <c r="B1" s="19">
        <f>CORREL(B4:B28,$Q$4:$Q$28)</f>
        <v>-0.87732442421119783</v>
      </c>
      <c r="C1" s="20">
        <f t="shared" ref="C1:P1" si="0">CORREL(C4:C28,$Q$4:$Q$28)</f>
        <v>-0.24860729291309944</v>
      </c>
      <c r="D1" s="20">
        <f t="shared" si="0"/>
        <v>-0.76394986495616246</v>
      </c>
      <c r="E1" s="20">
        <f t="shared" si="0"/>
        <v>-0.67263036302597567</v>
      </c>
      <c r="F1" s="20">
        <f t="shared" si="0"/>
        <v>-0.70588384576657492</v>
      </c>
      <c r="G1" s="20">
        <f t="shared" si="0"/>
        <v>-0.44763043336731367</v>
      </c>
      <c r="H1" s="20">
        <f t="shared" si="0"/>
        <v>-0.78788031565092975</v>
      </c>
      <c r="I1" s="20">
        <f t="shared" si="0"/>
        <v>-0.74254462508344898</v>
      </c>
      <c r="J1" s="20">
        <f t="shared" si="0"/>
        <v>-0.749485650608535</v>
      </c>
      <c r="K1" s="20">
        <f t="shared" si="0"/>
        <v>-0.73102197937908409</v>
      </c>
      <c r="L1" s="20">
        <f t="shared" si="0"/>
        <v>-0.76974842409062227</v>
      </c>
      <c r="M1" s="20">
        <f t="shared" si="0"/>
        <v>-0.52597066758228928</v>
      </c>
      <c r="N1" s="20">
        <f t="shared" si="0"/>
        <v>-0.65570047615795513</v>
      </c>
      <c r="O1" s="20">
        <f t="shared" si="0"/>
        <v>-0.73171794548343316</v>
      </c>
      <c r="P1" s="20">
        <f t="shared" si="0"/>
        <v>-0.77879198639854796</v>
      </c>
      <c r="Q1" s="19">
        <f>CORREL(Q4:Q28,$Q$4:$Q$28)</f>
        <v>0.99999999999999978</v>
      </c>
      <c r="R1" s="19"/>
      <c r="X1" t="s">
        <v>451</v>
      </c>
      <c r="Y1" s="21"/>
      <c r="BI1" s="21"/>
    </row>
    <row r="2" spans="1:77" x14ac:dyDescent="0.25">
      <c r="A2" t="s">
        <v>311</v>
      </c>
      <c r="B2" s="19">
        <v>0</v>
      </c>
      <c r="C2" s="19">
        <v>0</v>
      </c>
      <c r="D2" s="19">
        <v>0</v>
      </c>
      <c r="E2" s="19">
        <v>0</v>
      </c>
      <c r="F2" s="19">
        <v>0</v>
      </c>
      <c r="G2" s="19">
        <v>0</v>
      </c>
      <c r="H2" s="19">
        <v>0</v>
      </c>
      <c r="I2" s="19">
        <v>0</v>
      </c>
      <c r="J2" s="19">
        <v>0</v>
      </c>
      <c r="K2" s="19">
        <v>0</v>
      </c>
      <c r="L2" s="19">
        <v>0</v>
      </c>
      <c r="M2" s="19">
        <v>0</v>
      </c>
      <c r="N2" s="19">
        <v>0</v>
      </c>
      <c r="O2" s="19">
        <v>0</v>
      </c>
      <c r="P2" s="19">
        <v>0</v>
      </c>
      <c r="R2" s="31">
        <f>CORREL(Q4:Q28,R4:R28)</f>
        <v>0.97978768791906345</v>
      </c>
      <c r="X2" t="s">
        <v>452</v>
      </c>
      <c r="Y2" s="22"/>
      <c r="AA2" t="s">
        <v>455</v>
      </c>
      <c r="BI2" s="22"/>
    </row>
    <row r="3" spans="1:77" ht="15.75" thickBot="1" x14ac:dyDescent="0.3">
      <c r="A3" t="s">
        <v>309</v>
      </c>
      <c r="B3" s="19" t="str">
        <f>Táblázat43[[#Headers],[Type]]</f>
        <v>Type</v>
      </c>
      <c r="C3" s="19" t="str">
        <f>Táblázat43[[#Headers],[Clockspeed]]</f>
        <v>Clockspeed</v>
      </c>
      <c r="D3" s="19" t="str">
        <f>Táblázat43[[#Headers],[Turbo Speed]]</f>
        <v>Turbo Speed</v>
      </c>
      <c r="E3" s="19" t="str">
        <f>Táblázat43[[#Headers],[Cores]]</f>
        <v>Cores</v>
      </c>
      <c r="F3" s="19" t="str">
        <f>Táblázat43[[#Headers],[Threads]]</f>
        <v>Threads</v>
      </c>
      <c r="G3" s="19" t="str">
        <f>Táblázat43[[#Headers],[Integer Math]]</f>
        <v>Integer Math</v>
      </c>
      <c r="H3" s="19" t="str">
        <f>Táblázat43[[#Headers],[Floating Point Math]]</f>
        <v>Floating Point Math</v>
      </c>
      <c r="I3" s="19" t="str">
        <f>Táblázat43[[#Headers],[Find Prime Numbers]]</f>
        <v>Find Prime Numbers</v>
      </c>
      <c r="J3" s="19" t="str">
        <f>Táblázat43[[#Headers],[Random String Sorting]]</f>
        <v>Random String Sorting</v>
      </c>
      <c r="K3" s="19" t="str">
        <f>Táblázat43[[#Headers],[Data Encryption]]</f>
        <v>Data Encryption</v>
      </c>
      <c r="L3" s="19" t="str">
        <f>Táblázat43[[#Headers],[Data Compression]]</f>
        <v>Data Compression</v>
      </c>
      <c r="M3" s="19" t="str">
        <f>Táblázat43[[#Headers],[Physics]]</f>
        <v>Physics</v>
      </c>
      <c r="N3" s="19" t="str">
        <f>Táblázat43[[#Headers],[Extended Instructions]]</f>
        <v>Extended Instructions</v>
      </c>
      <c r="O3" s="19" t="str">
        <f>Táblázat43[[#Headers],[Single Thread]]</f>
        <v>Single Thread</v>
      </c>
      <c r="P3" s="19" t="str">
        <f>Táblázat43[[#Headers],[Average CPU Mark]]</f>
        <v>Average CPU Mark</v>
      </c>
      <c r="Q3" s="19" t="str">
        <f>Táblázat43[[#Headers],[Recommended Customer Price (Ft)]]</f>
        <v>Recommended Customer Price (Ft)</v>
      </c>
      <c r="R3" s="19" t="s">
        <v>420</v>
      </c>
      <c r="S3" t="s">
        <v>435</v>
      </c>
      <c r="T3" t="s">
        <v>436</v>
      </c>
      <c r="U3" s="19" t="s">
        <v>453</v>
      </c>
      <c r="V3" s="19" t="s">
        <v>437</v>
      </c>
      <c r="W3" s="19" t="str">
        <f>CC88</f>
        <v>Validitás</v>
      </c>
    </row>
    <row r="4" spans="1:77" x14ac:dyDescent="0.25">
      <c r="A4" t="str">
        <f>'Adatok (2)'!A5</f>
        <v>Intel Core i5-10400</v>
      </c>
      <c r="B4" s="19">
        <f>RANK('OAM1'!B4,'OAM1'!B$4:B$28,'OAM1 (2)'!B$2)</f>
        <v>12</v>
      </c>
      <c r="C4" s="19">
        <f>RANK('OAM1'!C4,'OAM1'!C$4:C$28,'OAM1 (2)'!C$2)</f>
        <v>17</v>
      </c>
      <c r="D4" s="19">
        <f>RANK('OAM1'!D4,'OAM1'!D$4:D$28,'OAM1 (2)'!D$2)</f>
        <v>15</v>
      </c>
      <c r="E4" s="19">
        <f>RANK('OAM1'!E4,'OAM1'!E$4:E$28,'OAM1 (2)'!E$2)</f>
        <v>10</v>
      </c>
      <c r="F4" s="19">
        <f>RANK('OAM1'!F4,'OAM1'!F$4:F$28,'OAM1 (2)'!F$2)</f>
        <v>9</v>
      </c>
      <c r="G4" s="19">
        <f>RANK('OAM1'!G4,'OAM1'!G$4:G$28,'OAM1 (2)'!G$2)</f>
        <v>13</v>
      </c>
      <c r="H4" s="19">
        <f>RANK('OAM1'!H4,'OAM1'!H$4:H$28,'OAM1 (2)'!H$2)</f>
        <v>15</v>
      </c>
      <c r="I4" s="19">
        <f>RANK('OAM1'!I4,'OAM1'!I$4:I$28,'OAM1 (2)'!I$2)</f>
        <v>17</v>
      </c>
      <c r="J4" s="19">
        <f>RANK('OAM1'!J4,'OAM1'!J$4:J$28,'OAM1 (2)'!J$2)</f>
        <v>15</v>
      </c>
      <c r="K4" s="19">
        <f>RANK('OAM1'!K4,'OAM1'!K$4:K$28,'OAM1 (2)'!K$2)</f>
        <v>14</v>
      </c>
      <c r="L4" s="19">
        <f>RANK('OAM1'!L4,'OAM1'!L$4:L$28,'OAM1 (2)'!L$2)</f>
        <v>15</v>
      </c>
      <c r="M4" s="19">
        <f>RANK('OAM1'!M4,'OAM1'!M$4:M$28,'OAM1 (2)'!M$2)</f>
        <v>15</v>
      </c>
      <c r="N4" s="19">
        <f>RANK('OAM1'!N4,'OAM1'!N$4:N$28,'OAM1 (2)'!N$2)</f>
        <v>13</v>
      </c>
      <c r="O4" s="19">
        <f>RANK('OAM1'!O4,'OAM1'!O$4:O$28,'OAM1 (2)'!O$2)</f>
        <v>15</v>
      </c>
      <c r="P4" s="19">
        <f>RANK('OAM1'!P4,'OAM1'!P$4:P$28,'OAM1 (2)'!P$2)</f>
        <v>15</v>
      </c>
      <c r="Q4" s="19">
        <f>VALUE('Adatok (2)'!Q5)</f>
        <v>65590</v>
      </c>
      <c r="R4" s="19">
        <f>AO89</f>
        <v>68689.2</v>
      </c>
      <c r="S4" s="32">
        <f>AR89</f>
        <v>-4.7300000000000004</v>
      </c>
      <c r="T4" s="33">
        <f>B4</f>
        <v>12</v>
      </c>
      <c r="U4" s="38"/>
      <c r="V4" s="38">
        <f>(Q4-R4)</f>
        <v>-3099.1999999999971</v>
      </c>
      <c r="W4" s="19" t="str">
        <f t="shared" ref="W4:W28" si="1">CC89</f>
        <v>INVALID</v>
      </c>
    </row>
    <row r="5" spans="1:77" ht="31.5" x14ac:dyDescent="0.25">
      <c r="A5" t="str">
        <f>'Adatok (2)'!A6</f>
        <v>Intel Core i5-10500</v>
      </c>
      <c r="B5" s="19">
        <f>RANK('OAM1'!B5,'OAM1'!B$4:B$28,'OAM1 (2)'!B$2)</f>
        <v>12</v>
      </c>
      <c r="C5" s="19">
        <f>RANK('OAM1'!C5,'OAM1'!C$4:C$28,'OAM1 (2)'!C$2)</f>
        <v>13</v>
      </c>
      <c r="D5" s="19">
        <f>RANK('OAM1'!D5,'OAM1'!D$4:D$28,'OAM1 (2)'!D$2)</f>
        <v>12</v>
      </c>
      <c r="E5" s="19">
        <f>RANK('OAM1'!E5,'OAM1'!E$4:E$28,'OAM1 (2)'!E$2)</f>
        <v>10</v>
      </c>
      <c r="F5" s="19">
        <f>RANK('OAM1'!F5,'OAM1'!F$4:F$28,'OAM1 (2)'!F$2)</f>
        <v>9</v>
      </c>
      <c r="G5" s="19">
        <f>RANK('OAM1'!G5,'OAM1'!G$4:G$28,'OAM1 (2)'!G$2)</f>
        <v>11</v>
      </c>
      <c r="H5" s="19">
        <f>RANK('OAM1'!H5,'OAM1'!H$4:H$28,'OAM1 (2)'!H$2)</f>
        <v>14</v>
      </c>
      <c r="I5" s="19">
        <f>RANK('OAM1'!I5,'OAM1'!I$4:I$28,'OAM1 (2)'!I$2)</f>
        <v>17</v>
      </c>
      <c r="J5" s="19">
        <f>RANK('OAM1'!J5,'OAM1'!J$4:J$28,'OAM1 (2)'!J$2)</f>
        <v>10</v>
      </c>
      <c r="K5" s="19">
        <f>RANK('OAM1'!K5,'OAM1'!K$4:K$28,'OAM1 (2)'!K$2)</f>
        <v>12</v>
      </c>
      <c r="L5" s="19">
        <f>RANK('OAM1'!L5,'OAM1'!L$4:L$28,'OAM1 (2)'!L$2)</f>
        <v>12</v>
      </c>
      <c r="M5" s="19">
        <f>RANK('OAM1'!M5,'OAM1'!M$4:M$28,'OAM1 (2)'!M$2)</f>
        <v>13</v>
      </c>
      <c r="N5" s="19">
        <f>RANK('OAM1'!N5,'OAM1'!N$4:N$28,'OAM1 (2)'!N$2)</f>
        <v>11</v>
      </c>
      <c r="O5" s="19">
        <f>RANK('OAM1'!O5,'OAM1'!O$4:O$28,'OAM1 (2)'!O$2)</f>
        <v>13</v>
      </c>
      <c r="P5" s="19">
        <f>RANK('OAM1'!P5,'OAM1'!P$4:P$28,'OAM1 (2)'!P$2)</f>
        <v>13</v>
      </c>
      <c r="Q5" s="19">
        <f>VALUE('Adatok (2)'!Q6)</f>
        <v>71806</v>
      </c>
      <c r="R5" s="19">
        <f t="shared" ref="R5:R28" si="2">AO90</f>
        <v>80593.7</v>
      </c>
      <c r="S5" s="34">
        <f t="shared" ref="S5:S28" si="3">AR90</f>
        <v>-12.24</v>
      </c>
      <c r="T5" s="35">
        <f t="shared" ref="T5:T28" si="4">B5</f>
        <v>12</v>
      </c>
      <c r="U5" s="38"/>
      <c r="V5" s="38">
        <f t="shared" ref="V5:V28" si="5">(Q5-R5)</f>
        <v>-8787.6999999999971</v>
      </c>
      <c r="W5" s="19" t="str">
        <f t="shared" si="1"/>
        <v>INVALID</v>
      </c>
      <c r="Y5" s="23" t="s">
        <v>312</v>
      </c>
      <c r="Z5" s="24">
        <v>4557249</v>
      </c>
      <c r="AA5" s="23" t="s">
        <v>313</v>
      </c>
      <c r="AB5" s="24">
        <v>25</v>
      </c>
      <c r="AC5" s="23" t="s">
        <v>314</v>
      </c>
      <c r="AD5" s="24">
        <v>15</v>
      </c>
      <c r="AE5" s="23" t="s">
        <v>315</v>
      </c>
      <c r="AF5" s="24">
        <v>25</v>
      </c>
      <c r="AG5" s="23" t="s">
        <v>316</v>
      </c>
      <c r="AH5" s="24">
        <v>0</v>
      </c>
      <c r="AI5" s="23" t="s">
        <v>317</v>
      </c>
      <c r="AJ5" s="24" t="s">
        <v>318</v>
      </c>
      <c r="BI5" s="23" t="s">
        <v>312</v>
      </c>
      <c r="BJ5" s="24">
        <v>3020818</v>
      </c>
      <c r="BK5" s="23" t="s">
        <v>313</v>
      </c>
      <c r="BL5" s="24">
        <v>25</v>
      </c>
      <c r="BM5" s="23" t="s">
        <v>314</v>
      </c>
      <c r="BN5" s="24">
        <v>15</v>
      </c>
      <c r="BO5" s="23" t="s">
        <v>315</v>
      </c>
      <c r="BP5" s="24">
        <v>25</v>
      </c>
      <c r="BQ5" s="23" t="s">
        <v>316</v>
      </c>
      <c r="BR5" s="24">
        <v>0</v>
      </c>
      <c r="BS5" s="23" t="s">
        <v>317</v>
      </c>
      <c r="BT5" s="24" t="s">
        <v>438</v>
      </c>
    </row>
    <row r="6" spans="1:77" ht="19.5" thickBot="1" x14ac:dyDescent="0.3">
      <c r="A6" t="str">
        <f>'Adatok (2)'!A7</f>
        <v>Intel Core i5-10600</v>
      </c>
      <c r="B6" s="19">
        <f>RANK('OAM1'!B6,'OAM1'!B$4:B$28,'OAM1 (2)'!B$2)</f>
        <v>12</v>
      </c>
      <c r="C6" s="19">
        <f>RANK('OAM1'!C6,'OAM1'!C$4:C$28,'OAM1 (2)'!C$2)</f>
        <v>9</v>
      </c>
      <c r="D6" s="19">
        <f>RANK('OAM1'!D6,'OAM1'!D$4:D$28,'OAM1 (2)'!D$2)</f>
        <v>7</v>
      </c>
      <c r="E6" s="19">
        <f>RANK('OAM1'!E6,'OAM1'!E$4:E$28,'OAM1 (2)'!E$2)</f>
        <v>10</v>
      </c>
      <c r="F6" s="19">
        <f>RANK('OAM1'!F6,'OAM1'!F$4:F$28,'OAM1 (2)'!F$2)</f>
        <v>9</v>
      </c>
      <c r="G6" s="19">
        <f>RANK('OAM1'!G6,'OAM1'!G$4:G$28,'OAM1 (2)'!G$2)</f>
        <v>10</v>
      </c>
      <c r="H6" s="19">
        <f>RANK('OAM1'!H6,'OAM1'!H$4:H$28,'OAM1 (2)'!H$2)</f>
        <v>12</v>
      </c>
      <c r="I6" s="19">
        <f>RANK('OAM1'!I6,'OAM1'!I$4:I$28,'OAM1 (2)'!I$2)</f>
        <v>12</v>
      </c>
      <c r="J6" s="19">
        <f>RANK('OAM1'!J6,'OAM1'!J$4:J$28,'OAM1 (2)'!J$2)</f>
        <v>9</v>
      </c>
      <c r="K6" s="19">
        <f>RANK('OAM1'!K6,'OAM1'!K$4:K$28,'OAM1 (2)'!K$2)</f>
        <v>11</v>
      </c>
      <c r="L6" s="19">
        <f>RANK('OAM1'!L6,'OAM1'!L$4:L$28,'OAM1 (2)'!L$2)</f>
        <v>10</v>
      </c>
      <c r="M6" s="19">
        <f>RANK('OAM1'!M6,'OAM1'!M$4:M$28,'OAM1 (2)'!M$2)</f>
        <v>9</v>
      </c>
      <c r="N6" s="19">
        <f>RANK('OAM1'!N6,'OAM1'!N$4:N$28,'OAM1 (2)'!N$2)</f>
        <v>12</v>
      </c>
      <c r="O6" s="19">
        <f>RANK('OAM1'!O6,'OAM1'!O$4:O$28,'OAM1 (2)'!O$2)</f>
        <v>11</v>
      </c>
      <c r="P6" s="19">
        <f>RANK('OAM1'!P6,'OAM1'!P$4:P$28,'OAM1 (2)'!P$2)</f>
        <v>11</v>
      </c>
      <c r="Q6" s="19">
        <f>VALUE('Adatok (2)'!Q7)</f>
        <v>79350</v>
      </c>
      <c r="R6" s="19">
        <f t="shared" si="2"/>
        <v>85774.8</v>
      </c>
      <c r="S6" s="34">
        <f t="shared" si="3"/>
        <v>-8.1</v>
      </c>
      <c r="T6" s="35">
        <f t="shared" si="4"/>
        <v>12</v>
      </c>
      <c r="U6" s="38"/>
      <c r="V6" s="38">
        <f t="shared" si="5"/>
        <v>-6424.8000000000029</v>
      </c>
      <c r="W6" s="19" t="str">
        <f t="shared" si="1"/>
        <v>INVALID</v>
      </c>
      <c r="Y6" s="21"/>
      <c r="BI6" s="21"/>
    </row>
    <row r="7" spans="1:77" ht="15.75" thickBot="1" x14ac:dyDescent="0.3">
      <c r="A7" t="str">
        <f>'Adatok (2)'!A8</f>
        <v>Intel Core i5-11400</v>
      </c>
      <c r="B7" s="19">
        <f>RANK('OAM1'!B7,'OAM1'!B$4:B$28,'OAM1 (2)'!B$2)</f>
        <v>12</v>
      </c>
      <c r="C7" s="19">
        <f>RANK('OAM1'!C7,'OAM1'!C$4:C$28,'OAM1 (2)'!C$2)</f>
        <v>1</v>
      </c>
      <c r="D7" s="19">
        <f>RANK('OAM1'!D7,'OAM1'!D$4:D$28,'OAM1 (2)'!D$2)</f>
        <v>13</v>
      </c>
      <c r="E7" s="19">
        <f>RANK('OAM1'!E7,'OAM1'!E$4:E$28,'OAM1 (2)'!E$2)</f>
        <v>10</v>
      </c>
      <c r="F7" s="19">
        <f>RANK('OAM1'!F7,'OAM1'!F$4:F$28,'OAM1 (2)'!F$2)</f>
        <v>9</v>
      </c>
      <c r="G7" s="19">
        <f>RANK('OAM1'!G7,'OAM1'!G$4:G$28,'OAM1 (2)'!G$2)</f>
        <v>9</v>
      </c>
      <c r="H7" s="19">
        <f>RANK('OAM1'!H7,'OAM1'!H$4:H$28,'OAM1 (2)'!H$2)</f>
        <v>10</v>
      </c>
      <c r="I7" s="19">
        <f>RANK('OAM1'!I7,'OAM1'!I$4:I$28,'OAM1 (2)'!I$2)</f>
        <v>7</v>
      </c>
      <c r="J7" s="19">
        <f>RANK('OAM1'!J7,'OAM1'!J$4:J$28,'OAM1 (2)'!J$2)</f>
        <v>10</v>
      </c>
      <c r="K7" s="19">
        <f>RANK('OAM1'!K7,'OAM1'!K$4:K$28,'OAM1 (2)'!K$2)</f>
        <v>6</v>
      </c>
      <c r="L7" s="19">
        <f>RANK('OAM1'!L7,'OAM1'!L$4:L$28,'OAM1 (2)'!L$2)</f>
        <v>9</v>
      </c>
      <c r="M7" s="19">
        <f>RANK('OAM1'!M7,'OAM1'!M$4:M$28,'OAM1 (2)'!M$2)</f>
        <v>8</v>
      </c>
      <c r="N7" s="19">
        <f>RANK('OAM1'!N7,'OAM1'!N$4:N$28,'OAM1 (2)'!N$2)</f>
        <v>10</v>
      </c>
      <c r="O7" s="19">
        <f>RANK('OAM1'!O7,'OAM1'!O$4:O$28,'OAM1 (2)'!O$2)</f>
        <v>7</v>
      </c>
      <c r="P7" s="19">
        <f>RANK('OAM1'!P7,'OAM1'!P$4:P$28,'OAM1 (2)'!P$2)</f>
        <v>9</v>
      </c>
      <c r="Q7" s="19">
        <f>VALUE('Adatok (2)'!Q8)</f>
        <v>79200</v>
      </c>
      <c r="R7" s="19">
        <f t="shared" si="2"/>
        <v>85701</v>
      </c>
      <c r="S7" s="34">
        <f t="shared" si="3"/>
        <v>-8.2100000000000009</v>
      </c>
      <c r="T7" s="35">
        <f t="shared" si="4"/>
        <v>12</v>
      </c>
      <c r="U7" s="38"/>
      <c r="V7" s="38">
        <f t="shared" si="5"/>
        <v>-6501</v>
      </c>
      <c r="W7" s="19" t="str">
        <f t="shared" si="1"/>
        <v>VALID</v>
      </c>
      <c r="Y7" s="25" t="s">
        <v>319</v>
      </c>
      <c r="Z7" s="25" t="s">
        <v>320</v>
      </c>
      <c r="AA7" s="25" t="s">
        <v>321</v>
      </c>
      <c r="AB7" s="25" t="s">
        <v>322</v>
      </c>
      <c r="AC7" s="25" t="s">
        <v>323</v>
      </c>
      <c r="AD7" s="25" t="s">
        <v>324</v>
      </c>
      <c r="AE7" s="25" t="s">
        <v>325</v>
      </c>
      <c r="AF7" s="25" t="s">
        <v>326</v>
      </c>
      <c r="AG7" s="25" t="s">
        <v>327</v>
      </c>
      <c r="AH7" s="25" t="s">
        <v>328</v>
      </c>
      <c r="AI7" s="25" t="s">
        <v>329</v>
      </c>
      <c r="AJ7" s="25" t="s">
        <v>330</v>
      </c>
      <c r="AK7" s="25" t="s">
        <v>331</v>
      </c>
      <c r="AL7" s="25" t="s">
        <v>332</v>
      </c>
      <c r="AM7" s="25" t="s">
        <v>333</v>
      </c>
      <c r="AN7" s="25" t="s">
        <v>334</v>
      </c>
      <c r="AO7" s="25" t="s">
        <v>335</v>
      </c>
      <c r="BI7" s="25" t="s">
        <v>319</v>
      </c>
      <c r="BJ7" s="25" t="s">
        <v>320</v>
      </c>
      <c r="BK7" s="25" t="s">
        <v>321</v>
      </c>
      <c r="BL7" s="25" t="s">
        <v>322</v>
      </c>
      <c r="BM7" s="25" t="s">
        <v>323</v>
      </c>
      <c r="BN7" s="25" t="s">
        <v>324</v>
      </c>
      <c r="BO7" s="25" t="s">
        <v>325</v>
      </c>
      <c r="BP7" s="25" t="s">
        <v>326</v>
      </c>
      <c r="BQ7" s="25" t="s">
        <v>327</v>
      </c>
      <c r="BR7" s="25" t="s">
        <v>328</v>
      </c>
      <c r="BS7" s="25" t="s">
        <v>329</v>
      </c>
      <c r="BT7" s="25" t="s">
        <v>330</v>
      </c>
      <c r="BU7" s="25" t="s">
        <v>331</v>
      </c>
      <c r="BV7" s="25" t="s">
        <v>332</v>
      </c>
      <c r="BW7" s="25" t="s">
        <v>333</v>
      </c>
      <c r="BX7" s="25" t="s">
        <v>334</v>
      </c>
      <c r="BY7" s="25" t="s">
        <v>335</v>
      </c>
    </row>
    <row r="8" spans="1:77" ht="15.75" thickBot="1" x14ac:dyDescent="0.3">
      <c r="A8" t="str">
        <f>'Adatok (2)'!A9</f>
        <v>Intel Core i5-11500</v>
      </c>
      <c r="B8" s="19">
        <f>RANK('OAM1'!B8,'OAM1'!B$4:B$28,'OAM1 (2)'!B$2)</f>
        <v>12</v>
      </c>
      <c r="C8" s="19">
        <f>RANK('OAM1'!C8,'OAM1'!C$4:C$28,'OAM1 (2)'!C$2)</f>
        <v>22</v>
      </c>
      <c r="D8" s="19">
        <f>RANK('OAM1'!D8,'OAM1'!D$4:D$28,'OAM1 (2)'!D$2)</f>
        <v>10</v>
      </c>
      <c r="E8" s="19">
        <f>RANK('OAM1'!E8,'OAM1'!E$4:E$28,'OAM1 (2)'!E$2)</f>
        <v>10</v>
      </c>
      <c r="F8" s="19">
        <f>RANK('OAM1'!F8,'OAM1'!F$4:F$28,'OAM1 (2)'!F$2)</f>
        <v>9</v>
      </c>
      <c r="G8" s="19">
        <f>RANK('OAM1'!G8,'OAM1'!G$4:G$28,'OAM1 (2)'!G$2)</f>
        <v>8</v>
      </c>
      <c r="H8" s="19">
        <f>RANK('OAM1'!H8,'OAM1'!H$4:H$28,'OAM1 (2)'!H$2)</f>
        <v>9</v>
      </c>
      <c r="I8" s="19">
        <f>RANK('OAM1'!I8,'OAM1'!I$4:I$28,'OAM1 (2)'!I$2)</f>
        <v>6</v>
      </c>
      <c r="J8" s="19">
        <f>RANK('OAM1'!J8,'OAM1'!J$4:J$28,'OAM1 (2)'!J$2)</f>
        <v>10</v>
      </c>
      <c r="K8" s="19">
        <f>RANK('OAM1'!K8,'OAM1'!K$4:K$28,'OAM1 (2)'!K$2)</f>
        <v>5</v>
      </c>
      <c r="L8" s="19">
        <f>RANK('OAM1'!L8,'OAM1'!L$4:L$28,'OAM1 (2)'!L$2)</f>
        <v>11</v>
      </c>
      <c r="M8" s="19">
        <f>RANK('OAM1'!M8,'OAM1'!M$4:M$28,'OAM1 (2)'!M$2)</f>
        <v>1</v>
      </c>
      <c r="N8" s="19">
        <f>RANK('OAM1'!N8,'OAM1'!N$4:N$28,'OAM1 (2)'!N$2)</f>
        <v>8</v>
      </c>
      <c r="O8" s="19">
        <f>RANK('OAM1'!O8,'OAM1'!O$4:O$28,'OAM1 (2)'!O$2)</f>
        <v>4</v>
      </c>
      <c r="P8" s="19">
        <f>RANK('OAM1'!P8,'OAM1'!P$4:P$28,'OAM1 (2)'!P$2)</f>
        <v>8</v>
      </c>
      <c r="Q8" s="19">
        <f>VALUE('Adatok (2)'!Q9)</f>
        <v>85460</v>
      </c>
      <c r="R8" s="19">
        <f t="shared" si="2"/>
        <v>84106.7</v>
      </c>
      <c r="S8" s="34">
        <f t="shared" si="3"/>
        <v>1.58</v>
      </c>
      <c r="T8" s="35">
        <f t="shared" si="4"/>
        <v>12</v>
      </c>
      <c r="U8" s="38"/>
      <c r="V8" s="38">
        <f t="shared" si="5"/>
        <v>1353.3000000000029</v>
      </c>
      <c r="W8" s="19" t="str">
        <f t="shared" si="1"/>
        <v>INVALID</v>
      </c>
      <c r="Y8" s="25" t="s">
        <v>336</v>
      </c>
      <c r="Z8" s="26">
        <v>12</v>
      </c>
      <c r="AA8" s="26">
        <v>17</v>
      </c>
      <c r="AB8" s="26">
        <v>15</v>
      </c>
      <c r="AC8" s="26">
        <v>10</v>
      </c>
      <c r="AD8" s="26">
        <v>9</v>
      </c>
      <c r="AE8" s="26">
        <v>13</v>
      </c>
      <c r="AF8" s="26">
        <v>15</v>
      </c>
      <c r="AG8" s="26">
        <v>17</v>
      </c>
      <c r="AH8" s="26">
        <v>15</v>
      </c>
      <c r="AI8" s="26">
        <v>14</v>
      </c>
      <c r="AJ8" s="26">
        <v>15</v>
      </c>
      <c r="AK8" s="26">
        <v>15</v>
      </c>
      <c r="AL8" s="26">
        <v>13</v>
      </c>
      <c r="AM8" s="26">
        <v>15</v>
      </c>
      <c r="AN8" s="26">
        <v>15</v>
      </c>
      <c r="AO8" s="26">
        <v>65590</v>
      </c>
      <c r="AQ8">
        <f>26-Z8</f>
        <v>14</v>
      </c>
      <c r="AR8">
        <f t="shared" ref="AR8:BE22" si="6">26-AA8</f>
        <v>9</v>
      </c>
      <c r="AS8">
        <f t="shared" si="6"/>
        <v>11</v>
      </c>
      <c r="AT8">
        <f t="shared" si="6"/>
        <v>16</v>
      </c>
      <c r="AU8">
        <f t="shared" si="6"/>
        <v>17</v>
      </c>
      <c r="AV8">
        <f t="shared" si="6"/>
        <v>13</v>
      </c>
      <c r="AW8">
        <f t="shared" si="6"/>
        <v>11</v>
      </c>
      <c r="AX8">
        <f t="shared" si="6"/>
        <v>9</v>
      </c>
      <c r="AY8">
        <f t="shared" si="6"/>
        <v>11</v>
      </c>
      <c r="AZ8">
        <f t="shared" si="6"/>
        <v>12</v>
      </c>
      <c r="BA8">
        <f t="shared" si="6"/>
        <v>11</v>
      </c>
      <c r="BB8">
        <f t="shared" si="6"/>
        <v>11</v>
      </c>
      <c r="BC8">
        <f t="shared" si="6"/>
        <v>13</v>
      </c>
      <c r="BD8">
        <f t="shared" si="6"/>
        <v>11</v>
      </c>
      <c r="BE8">
        <f t="shared" si="6"/>
        <v>11</v>
      </c>
      <c r="BF8">
        <f>AO8</f>
        <v>65590</v>
      </c>
      <c r="BI8" s="25" t="s">
        <v>336</v>
      </c>
      <c r="BJ8" s="26">
        <v>14</v>
      </c>
      <c r="BK8" s="26">
        <v>9</v>
      </c>
      <c r="BL8" s="26">
        <v>11</v>
      </c>
      <c r="BM8" s="26">
        <v>16</v>
      </c>
      <c r="BN8" s="26">
        <v>17</v>
      </c>
      <c r="BO8" s="26">
        <v>13</v>
      </c>
      <c r="BP8" s="26">
        <v>11</v>
      </c>
      <c r="BQ8" s="26">
        <v>9</v>
      </c>
      <c r="BR8" s="26">
        <v>11</v>
      </c>
      <c r="BS8" s="26">
        <v>12</v>
      </c>
      <c r="BT8" s="26">
        <v>11</v>
      </c>
      <c r="BU8" s="26">
        <v>11</v>
      </c>
      <c r="BV8" s="26">
        <v>13</v>
      </c>
      <c r="BW8" s="26">
        <v>11</v>
      </c>
      <c r="BX8" s="26">
        <v>11</v>
      </c>
      <c r="BY8" s="26">
        <v>65590</v>
      </c>
    </row>
    <row r="9" spans="1:77" ht="15.75" thickBot="1" x14ac:dyDescent="0.3">
      <c r="A9" t="str">
        <f>'Adatok (2)'!A10</f>
        <v>Intel Core i5-6400</v>
      </c>
      <c r="B9" s="19">
        <f>RANK('OAM1'!B9,'OAM1'!B$4:B$28,'OAM1 (2)'!B$2)</f>
        <v>12</v>
      </c>
      <c r="C9" s="19">
        <f>RANK('OAM1'!C9,'OAM1'!C$4:C$28,'OAM1 (2)'!C$2)</f>
        <v>22</v>
      </c>
      <c r="D9" s="19">
        <f>RANK('OAM1'!D9,'OAM1'!D$4:D$28,'OAM1 (2)'!D$2)</f>
        <v>25</v>
      </c>
      <c r="E9" s="19">
        <f>RANK('OAM1'!E9,'OAM1'!E$4:E$28,'OAM1 (2)'!E$2)</f>
        <v>19</v>
      </c>
      <c r="F9" s="19">
        <f>RANK('OAM1'!F9,'OAM1'!F$4:F$28,'OAM1 (2)'!F$2)</f>
        <v>20</v>
      </c>
      <c r="G9" s="19">
        <f>RANK('OAM1'!G9,'OAM1'!G$4:G$28,'OAM1 (2)'!G$2)</f>
        <v>25</v>
      </c>
      <c r="H9" s="19">
        <f>RANK('OAM1'!H9,'OAM1'!H$4:H$28,'OAM1 (2)'!H$2)</f>
        <v>23</v>
      </c>
      <c r="I9" s="19">
        <f>RANK('OAM1'!I9,'OAM1'!I$4:I$28,'OAM1 (2)'!I$2)</f>
        <v>25</v>
      </c>
      <c r="J9" s="19">
        <f>RANK('OAM1'!J9,'OAM1'!J$4:J$28,'OAM1 (2)'!J$2)</f>
        <v>25</v>
      </c>
      <c r="K9" s="19">
        <f>RANK('OAM1'!K9,'OAM1'!K$4:K$28,'OAM1 (2)'!K$2)</f>
        <v>25</v>
      </c>
      <c r="L9" s="19">
        <f>RANK('OAM1'!L9,'OAM1'!L$4:L$28,'OAM1 (2)'!L$2)</f>
        <v>25</v>
      </c>
      <c r="M9" s="19">
        <f>RANK('OAM1'!M9,'OAM1'!M$4:M$28,'OAM1 (2)'!M$2)</f>
        <v>24</v>
      </c>
      <c r="N9" s="19">
        <f>RANK('OAM1'!N9,'OAM1'!N$4:N$28,'OAM1 (2)'!N$2)</f>
        <v>22</v>
      </c>
      <c r="O9" s="19">
        <f>RANK('OAM1'!O9,'OAM1'!O$4:O$28,'OAM1 (2)'!O$2)</f>
        <v>25</v>
      </c>
      <c r="P9" s="19">
        <f>RANK('OAM1'!P9,'OAM1'!P$4:P$28,'OAM1 (2)'!P$2)</f>
        <v>25</v>
      </c>
      <c r="Q9" s="19">
        <f>VALUE('Adatok (2)'!Q10)</f>
        <v>60990</v>
      </c>
      <c r="R9" s="19">
        <f t="shared" si="2"/>
        <v>60024.2</v>
      </c>
      <c r="S9" s="34">
        <f t="shared" si="3"/>
        <v>1.58</v>
      </c>
      <c r="T9" s="35">
        <f t="shared" si="4"/>
        <v>12</v>
      </c>
      <c r="U9" s="38"/>
      <c r="V9" s="38">
        <f t="shared" si="5"/>
        <v>965.80000000000291</v>
      </c>
      <c r="W9" s="19" t="str">
        <f t="shared" si="1"/>
        <v>VALID</v>
      </c>
      <c r="Y9" s="25" t="s">
        <v>337</v>
      </c>
      <c r="Z9" s="26">
        <v>12</v>
      </c>
      <c r="AA9" s="26">
        <v>13</v>
      </c>
      <c r="AB9" s="26">
        <v>12</v>
      </c>
      <c r="AC9" s="26">
        <v>10</v>
      </c>
      <c r="AD9" s="26">
        <v>9</v>
      </c>
      <c r="AE9" s="26">
        <v>11</v>
      </c>
      <c r="AF9" s="26">
        <v>14</v>
      </c>
      <c r="AG9" s="26">
        <v>17</v>
      </c>
      <c r="AH9" s="26">
        <v>10</v>
      </c>
      <c r="AI9" s="26">
        <v>12</v>
      </c>
      <c r="AJ9" s="26">
        <v>12</v>
      </c>
      <c r="AK9" s="26">
        <v>13</v>
      </c>
      <c r="AL9" s="26">
        <v>11</v>
      </c>
      <c r="AM9" s="26">
        <v>13</v>
      </c>
      <c r="AN9" s="26">
        <v>13</v>
      </c>
      <c r="AO9" s="26">
        <v>71806</v>
      </c>
      <c r="AQ9">
        <f t="shared" ref="AQ9:AQ32" si="7">26-Z9</f>
        <v>14</v>
      </c>
      <c r="AR9">
        <f t="shared" si="6"/>
        <v>13</v>
      </c>
      <c r="AS9">
        <f t="shared" si="6"/>
        <v>14</v>
      </c>
      <c r="AT9">
        <f t="shared" si="6"/>
        <v>16</v>
      </c>
      <c r="AU9">
        <f t="shared" si="6"/>
        <v>17</v>
      </c>
      <c r="AV9">
        <f t="shared" si="6"/>
        <v>15</v>
      </c>
      <c r="AW9">
        <f t="shared" si="6"/>
        <v>12</v>
      </c>
      <c r="AX9">
        <f t="shared" si="6"/>
        <v>9</v>
      </c>
      <c r="AY9">
        <f t="shared" si="6"/>
        <v>16</v>
      </c>
      <c r="AZ9">
        <f t="shared" si="6"/>
        <v>14</v>
      </c>
      <c r="BA9">
        <f t="shared" si="6"/>
        <v>14</v>
      </c>
      <c r="BB9">
        <f t="shared" si="6"/>
        <v>13</v>
      </c>
      <c r="BC9">
        <f t="shared" si="6"/>
        <v>15</v>
      </c>
      <c r="BD9">
        <f t="shared" si="6"/>
        <v>13</v>
      </c>
      <c r="BE9">
        <f t="shared" si="6"/>
        <v>13</v>
      </c>
      <c r="BF9">
        <f t="shared" ref="BF9:BF32" si="8">AO9</f>
        <v>71806</v>
      </c>
      <c r="BI9" s="25" t="s">
        <v>337</v>
      </c>
      <c r="BJ9" s="26">
        <v>14</v>
      </c>
      <c r="BK9" s="26">
        <v>13</v>
      </c>
      <c r="BL9" s="26">
        <v>14</v>
      </c>
      <c r="BM9" s="26">
        <v>16</v>
      </c>
      <c r="BN9" s="26">
        <v>17</v>
      </c>
      <c r="BO9" s="26">
        <v>15</v>
      </c>
      <c r="BP9" s="26">
        <v>12</v>
      </c>
      <c r="BQ9" s="26">
        <v>9</v>
      </c>
      <c r="BR9" s="26">
        <v>16</v>
      </c>
      <c r="BS9" s="26">
        <v>14</v>
      </c>
      <c r="BT9" s="26">
        <v>14</v>
      </c>
      <c r="BU9" s="26">
        <v>13</v>
      </c>
      <c r="BV9" s="26">
        <v>15</v>
      </c>
      <c r="BW9" s="26">
        <v>13</v>
      </c>
      <c r="BX9" s="26">
        <v>13</v>
      </c>
      <c r="BY9" s="26">
        <v>71806</v>
      </c>
    </row>
    <row r="10" spans="1:77" ht="15.75" thickBot="1" x14ac:dyDescent="0.3">
      <c r="A10" t="str">
        <f>'Adatok (2)'!A11</f>
        <v>Intel Core i5-6500</v>
      </c>
      <c r="B10" s="19">
        <f>RANK('OAM1'!B10,'OAM1'!B$4:B$28,'OAM1 (2)'!B$2)</f>
        <v>12</v>
      </c>
      <c r="C10" s="19">
        <f>RANK('OAM1'!C10,'OAM1'!C$4:C$28,'OAM1 (2)'!C$2)</f>
        <v>11</v>
      </c>
      <c r="D10" s="19">
        <f>RANK('OAM1'!D10,'OAM1'!D$4:D$28,'OAM1 (2)'!D$2)</f>
        <v>23</v>
      </c>
      <c r="E10" s="19">
        <f>RANK('OAM1'!E10,'OAM1'!E$4:E$28,'OAM1 (2)'!E$2)</f>
        <v>19</v>
      </c>
      <c r="F10" s="19">
        <f>RANK('OAM1'!F10,'OAM1'!F$4:F$28,'OAM1 (2)'!F$2)</f>
        <v>20</v>
      </c>
      <c r="G10" s="19">
        <f>RANK('OAM1'!G10,'OAM1'!G$4:G$28,'OAM1 (2)'!G$2)</f>
        <v>22</v>
      </c>
      <c r="H10" s="19">
        <f>RANK('OAM1'!H10,'OAM1'!H$4:H$28,'OAM1 (2)'!H$2)</f>
        <v>25</v>
      </c>
      <c r="I10" s="19">
        <f>RANK('OAM1'!I10,'OAM1'!I$4:I$28,'OAM1 (2)'!I$2)</f>
        <v>21</v>
      </c>
      <c r="J10" s="19">
        <f>RANK('OAM1'!J10,'OAM1'!J$4:J$28,'OAM1 (2)'!J$2)</f>
        <v>21</v>
      </c>
      <c r="K10" s="19">
        <f>RANK('OAM1'!K10,'OAM1'!K$4:K$28,'OAM1 (2)'!K$2)</f>
        <v>23</v>
      </c>
      <c r="L10" s="19">
        <f>RANK('OAM1'!L10,'OAM1'!L$4:L$28,'OAM1 (2)'!L$2)</f>
        <v>23</v>
      </c>
      <c r="M10" s="19">
        <f>RANK('OAM1'!M10,'OAM1'!M$4:M$28,'OAM1 (2)'!M$2)</f>
        <v>22</v>
      </c>
      <c r="N10" s="19">
        <f>RANK('OAM1'!N10,'OAM1'!N$4:N$28,'OAM1 (2)'!N$2)</f>
        <v>20</v>
      </c>
      <c r="O10" s="19">
        <f>RANK('OAM1'!O10,'OAM1'!O$4:O$28,'OAM1 (2)'!O$2)</f>
        <v>23</v>
      </c>
      <c r="P10" s="19">
        <f>RANK('OAM1'!P10,'OAM1'!P$4:P$28,'OAM1 (2)'!P$2)</f>
        <v>23</v>
      </c>
      <c r="Q10" s="19">
        <f>VALUE('Adatok (2)'!Q11)</f>
        <v>94960</v>
      </c>
      <c r="R10" s="19">
        <f t="shared" si="2"/>
        <v>78221.399999999994</v>
      </c>
      <c r="S10" s="34">
        <f t="shared" si="3"/>
        <v>17.63</v>
      </c>
      <c r="T10" s="35">
        <f t="shared" si="4"/>
        <v>12</v>
      </c>
      <c r="U10" s="38"/>
      <c r="V10" s="38">
        <f t="shared" si="5"/>
        <v>16738.600000000006</v>
      </c>
      <c r="W10" s="19" t="str">
        <f t="shared" si="1"/>
        <v>VALID</v>
      </c>
      <c r="Y10" s="25" t="s">
        <v>338</v>
      </c>
      <c r="Z10" s="26">
        <v>12</v>
      </c>
      <c r="AA10" s="26">
        <v>9</v>
      </c>
      <c r="AB10" s="26">
        <v>7</v>
      </c>
      <c r="AC10" s="26">
        <v>10</v>
      </c>
      <c r="AD10" s="26">
        <v>9</v>
      </c>
      <c r="AE10" s="26">
        <v>10</v>
      </c>
      <c r="AF10" s="26">
        <v>12</v>
      </c>
      <c r="AG10" s="26">
        <v>12</v>
      </c>
      <c r="AH10" s="26">
        <v>9</v>
      </c>
      <c r="AI10" s="26">
        <v>11</v>
      </c>
      <c r="AJ10" s="26">
        <v>10</v>
      </c>
      <c r="AK10" s="26">
        <v>9</v>
      </c>
      <c r="AL10" s="26">
        <v>12</v>
      </c>
      <c r="AM10" s="26">
        <v>11</v>
      </c>
      <c r="AN10" s="26">
        <v>11</v>
      </c>
      <c r="AO10" s="26">
        <v>79350</v>
      </c>
      <c r="AQ10">
        <f t="shared" si="7"/>
        <v>14</v>
      </c>
      <c r="AR10">
        <f t="shared" si="6"/>
        <v>17</v>
      </c>
      <c r="AS10">
        <f t="shared" si="6"/>
        <v>19</v>
      </c>
      <c r="AT10">
        <f t="shared" si="6"/>
        <v>16</v>
      </c>
      <c r="AU10">
        <f t="shared" si="6"/>
        <v>17</v>
      </c>
      <c r="AV10">
        <f t="shared" si="6"/>
        <v>16</v>
      </c>
      <c r="AW10">
        <f t="shared" si="6"/>
        <v>14</v>
      </c>
      <c r="AX10">
        <f t="shared" si="6"/>
        <v>14</v>
      </c>
      <c r="AY10">
        <f t="shared" si="6"/>
        <v>17</v>
      </c>
      <c r="AZ10">
        <f t="shared" si="6"/>
        <v>15</v>
      </c>
      <c r="BA10">
        <f t="shared" si="6"/>
        <v>16</v>
      </c>
      <c r="BB10">
        <f t="shared" si="6"/>
        <v>17</v>
      </c>
      <c r="BC10">
        <f t="shared" si="6"/>
        <v>14</v>
      </c>
      <c r="BD10">
        <f t="shared" si="6"/>
        <v>15</v>
      </c>
      <c r="BE10">
        <f t="shared" si="6"/>
        <v>15</v>
      </c>
      <c r="BF10">
        <f t="shared" si="8"/>
        <v>79350</v>
      </c>
      <c r="BI10" s="25" t="s">
        <v>338</v>
      </c>
      <c r="BJ10" s="26">
        <v>14</v>
      </c>
      <c r="BK10" s="26">
        <v>17</v>
      </c>
      <c r="BL10" s="26">
        <v>19</v>
      </c>
      <c r="BM10" s="26">
        <v>16</v>
      </c>
      <c r="BN10" s="26">
        <v>17</v>
      </c>
      <c r="BO10" s="26">
        <v>16</v>
      </c>
      <c r="BP10" s="26">
        <v>14</v>
      </c>
      <c r="BQ10" s="26">
        <v>14</v>
      </c>
      <c r="BR10" s="26">
        <v>17</v>
      </c>
      <c r="BS10" s="26">
        <v>15</v>
      </c>
      <c r="BT10" s="26">
        <v>16</v>
      </c>
      <c r="BU10" s="26">
        <v>17</v>
      </c>
      <c r="BV10" s="26">
        <v>14</v>
      </c>
      <c r="BW10" s="26">
        <v>15</v>
      </c>
      <c r="BX10" s="26">
        <v>15</v>
      </c>
      <c r="BY10" s="26">
        <v>79350</v>
      </c>
    </row>
    <row r="11" spans="1:77" ht="15.75" thickBot="1" x14ac:dyDescent="0.3">
      <c r="A11" t="str">
        <f>'Adatok (2)'!A12</f>
        <v>Intel Core i5-6600</v>
      </c>
      <c r="B11" s="19">
        <f>RANK('OAM1'!B11,'OAM1'!B$4:B$28,'OAM1 (2)'!B$2)</f>
        <v>12</v>
      </c>
      <c r="C11" s="19">
        <f>RANK('OAM1'!C11,'OAM1'!C$4:C$28,'OAM1 (2)'!C$2)</f>
        <v>9</v>
      </c>
      <c r="D11" s="19">
        <f>RANK('OAM1'!D11,'OAM1'!D$4:D$28,'OAM1 (2)'!D$2)</f>
        <v>21</v>
      </c>
      <c r="E11" s="19">
        <f>RANK('OAM1'!E11,'OAM1'!E$4:E$28,'OAM1 (2)'!E$2)</f>
        <v>19</v>
      </c>
      <c r="F11" s="19">
        <f>RANK('OAM1'!F11,'OAM1'!F$4:F$28,'OAM1 (2)'!F$2)</f>
        <v>20</v>
      </c>
      <c r="G11" s="19">
        <f>RANK('OAM1'!G11,'OAM1'!G$4:G$28,'OAM1 (2)'!G$2)</f>
        <v>20</v>
      </c>
      <c r="H11" s="19">
        <f>RANK('OAM1'!H11,'OAM1'!H$4:H$28,'OAM1 (2)'!H$2)</f>
        <v>24</v>
      </c>
      <c r="I11" s="19">
        <f>RANK('OAM1'!I11,'OAM1'!I$4:I$28,'OAM1 (2)'!I$2)</f>
        <v>20</v>
      </c>
      <c r="J11" s="19">
        <f>RANK('OAM1'!J11,'OAM1'!J$4:J$28,'OAM1 (2)'!J$2)</f>
        <v>21</v>
      </c>
      <c r="K11" s="19">
        <f>RANK('OAM1'!K11,'OAM1'!K$4:K$28,'OAM1 (2)'!K$2)</f>
        <v>21</v>
      </c>
      <c r="L11" s="19">
        <f>RANK('OAM1'!L11,'OAM1'!L$4:L$28,'OAM1 (2)'!L$2)</f>
        <v>21</v>
      </c>
      <c r="M11" s="19">
        <f>RANK('OAM1'!M11,'OAM1'!M$4:M$28,'OAM1 (2)'!M$2)</f>
        <v>20</v>
      </c>
      <c r="N11" s="19">
        <f>RANK('OAM1'!N11,'OAM1'!N$4:N$28,'OAM1 (2)'!N$2)</f>
        <v>24</v>
      </c>
      <c r="O11" s="19">
        <f>RANK('OAM1'!O11,'OAM1'!O$4:O$28,'OAM1 (2)'!O$2)</f>
        <v>22</v>
      </c>
      <c r="P11" s="19">
        <f>RANK('OAM1'!P11,'OAM1'!P$4:P$28,'OAM1 (2)'!P$2)</f>
        <v>21</v>
      </c>
      <c r="Q11" s="19">
        <f>VALUE('Adatok (2)'!Q12)</f>
        <v>67990</v>
      </c>
      <c r="R11" s="19">
        <f t="shared" si="2"/>
        <v>72951.7</v>
      </c>
      <c r="S11" s="34">
        <f t="shared" si="3"/>
        <v>-7.3</v>
      </c>
      <c r="T11" s="35">
        <f t="shared" si="4"/>
        <v>12</v>
      </c>
      <c r="U11" s="38"/>
      <c r="V11" s="38">
        <f t="shared" si="5"/>
        <v>-4961.6999999999971</v>
      </c>
      <c r="W11" s="19" t="str">
        <f t="shared" si="1"/>
        <v>INVALID</v>
      </c>
      <c r="Y11" s="25" t="s">
        <v>339</v>
      </c>
      <c r="Z11" s="26">
        <v>12</v>
      </c>
      <c r="AA11" s="26">
        <v>1</v>
      </c>
      <c r="AB11" s="26">
        <v>13</v>
      </c>
      <c r="AC11" s="26">
        <v>10</v>
      </c>
      <c r="AD11" s="26">
        <v>9</v>
      </c>
      <c r="AE11" s="26">
        <v>9</v>
      </c>
      <c r="AF11" s="26">
        <v>10</v>
      </c>
      <c r="AG11" s="26">
        <v>7</v>
      </c>
      <c r="AH11" s="26">
        <v>10</v>
      </c>
      <c r="AI11" s="26">
        <v>6</v>
      </c>
      <c r="AJ11" s="26">
        <v>9</v>
      </c>
      <c r="AK11" s="26">
        <v>8</v>
      </c>
      <c r="AL11" s="26">
        <v>10</v>
      </c>
      <c r="AM11" s="26">
        <v>7</v>
      </c>
      <c r="AN11" s="26">
        <v>9</v>
      </c>
      <c r="AO11" s="26">
        <v>79200</v>
      </c>
      <c r="AQ11">
        <f t="shared" si="7"/>
        <v>14</v>
      </c>
      <c r="AR11">
        <f t="shared" si="6"/>
        <v>25</v>
      </c>
      <c r="AS11">
        <f t="shared" si="6"/>
        <v>13</v>
      </c>
      <c r="AT11">
        <f t="shared" si="6"/>
        <v>16</v>
      </c>
      <c r="AU11">
        <f t="shared" si="6"/>
        <v>17</v>
      </c>
      <c r="AV11">
        <f t="shared" si="6"/>
        <v>17</v>
      </c>
      <c r="AW11">
        <f t="shared" si="6"/>
        <v>16</v>
      </c>
      <c r="AX11">
        <f t="shared" si="6"/>
        <v>19</v>
      </c>
      <c r="AY11">
        <f t="shared" si="6"/>
        <v>16</v>
      </c>
      <c r="AZ11">
        <f t="shared" si="6"/>
        <v>20</v>
      </c>
      <c r="BA11">
        <f t="shared" si="6"/>
        <v>17</v>
      </c>
      <c r="BB11">
        <f t="shared" si="6"/>
        <v>18</v>
      </c>
      <c r="BC11">
        <f t="shared" si="6"/>
        <v>16</v>
      </c>
      <c r="BD11">
        <f t="shared" si="6"/>
        <v>19</v>
      </c>
      <c r="BE11">
        <f t="shared" si="6"/>
        <v>17</v>
      </c>
      <c r="BF11">
        <f t="shared" si="8"/>
        <v>79200</v>
      </c>
      <c r="BI11" s="25" t="s">
        <v>339</v>
      </c>
      <c r="BJ11" s="26">
        <v>14</v>
      </c>
      <c r="BK11" s="26">
        <v>25</v>
      </c>
      <c r="BL11" s="26">
        <v>13</v>
      </c>
      <c r="BM11" s="26">
        <v>16</v>
      </c>
      <c r="BN11" s="26">
        <v>17</v>
      </c>
      <c r="BO11" s="26">
        <v>17</v>
      </c>
      <c r="BP11" s="26">
        <v>16</v>
      </c>
      <c r="BQ11" s="26">
        <v>19</v>
      </c>
      <c r="BR11" s="26">
        <v>16</v>
      </c>
      <c r="BS11" s="26">
        <v>20</v>
      </c>
      <c r="BT11" s="26">
        <v>17</v>
      </c>
      <c r="BU11" s="26">
        <v>18</v>
      </c>
      <c r="BV11" s="26">
        <v>16</v>
      </c>
      <c r="BW11" s="26">
        <v>19</v>
      </c>
      <c r="BX11" s="26">
        <v>17</v>
      </c>
      <c r="BY11" s="26">
        <v>79200</v>
      </c>
    </row>
    <row r="12" spans="1:77" ht="15.75" thickBot="1" x14ac:dyDescent="0.3">
      <c r="A12" t="str">
        <f>'Adatok (2)'!A13</f>
        <v>Intel Core i5-7400</v>
      </c>
      <c r="B12" s="19">
        <f>RANK('OAM1'!B12,'OAM1'!B$4:B$28,'OAM1 (2)'!B$2)</f>
        <v>12</v>
      </c>
      <c r="C12" s="19">
        <f>RANK('OAM1'!C12,'OAM1'!C$4:C$28,'OAM1 (2)'!C$2)</f>
        <v>15</v>
      </c>
      <c r="D12" s="19">
        <f>RANK('OAM1'!D12,'OAM1'!D$4:D$28,'OAM1 (2)'!D$2)</f>
        <v>24</v>
      </c>
      <c r="E12" s="19">
        <f>RANK('OAM1'!E12,'OAM1'!E$4:E$28,'OAM1 (2)'!E$2)</f>
        <v>19</v>
      </c>
      <c r="F12" s="19">
        <f>RANK('OAM1'!F12,'OAM1'!F$4:F$28,'OAM1 (2)'!F$2)</f>
        <v>20</v>
      </c>
      <c r="G12" s="19">
        <f>RANK('OAM1'!G12,'OAM1'!G$4:G$28,'OAM1 (2)'!G$2)</f>
        <v>23</v>
      </c>
      <c r="H12" s="19">
        <f>RANK('OAM1'!H12,'OAM1'!H$4:H$28,'OAM1 (2)'!H$2)</f>
        <v>22</v>
      </c>
      <c r="I12" s="19">
        <f>RANK('OAM1'!I12,'OAM1'!I$4:I$28,'OAM1 (2)'!I$2)</f>
        <v>24</v>
      </c>
      <c r="J12" s="19">
        <f>RANK('OAM1'!J12,'OAM1'!J$4:J$28,'OAM1 (2)'!J$2)</f>
        <v>21</v>
      </c>
      <c r="K12" s="19">
        <f>RANK('OAM1'!K12,'OAM1'!K$4:K$28,'OAM1 (2)'!K$2)</f>
        <v>24</v>
      </c>
      <c r="L12" s="19">
        <f>RANK('OAM1'!L12,'OAM1'!L$4:L$28,'OAM1 (2)'!L$2)</f>
        <v>24</v>
      </c>
      <c r="M12" s="19">
        <f>RANK('OAM1'!M12,'OAM1'!M$4:M$28,'OAM1 (2)'!M$2)</f>
        <v>23</v>
      </c>
      <c r="N12" s="19">
        <f>RANK('OAM1'!N12,'OAM1'!N$4:N$28,'OAM1 (2)'!N$2)</f>
        <v>21</v>
      </c>
      <c r="O12" s="19">
        <f>RANK('OAM1'!O12,'OAM1'!O$4:O$28,'OAM1 (2)'!O$2)</f>
        <v>24</v>
      </c>
      <c r="P12" s="19">
        <f>RANK('OAM1'!P12,'OAM1'!P$4:P$28,'OAM1 (2)'!P$2)</f>
        <v>24</v>
      </c>
      <c r="Q12" s="19">
        <f>VALUE('Adatok (2)'!Q13)</f>
        <v>69680</v>
      </c>
      <c r="R12" s="19">
        <f t="shared" si="2"/>
        <v>65781.5</v>
      </c>
      <c r="S12" s="34">
        <f t="shared" si="3"/>
        <v>5.59</v>
      </c>
      <c r="T12" s="35">
        <f t="shared" si="4"/>
        <v>12</v>
      </c>
      <c r="U12" s="38"/>
      <c r="V12" s="38">
        <f t="shared" si="5"/>
        <v>3898.5</v>
      </c>
      <c r="W12" s="19" t="str">
        <f t="shared" si="1"/>
        <v>VALID</v>
      </c>
      <c r="Y12" s="25" t="s">
        <v>340</v>
      </c>
      <c r="Z12" s="26">
        <v>12</v>
      </c>
      <c r="AA12" s="26">
        <v>22</v>
      </c>
      <c r="AB12" s="26">
        <v>10</v>
      </c>
      <c r="AC12" s="26">
        <v>10</v>
      </c>
      <c r="AD12" s="26">
        <v>9</v>
      </c>
      <c r="AE12" s="26">
        <v>8</v>
      </c>
      <c r="AF12" s="26">
        <v>9</v>
      </c>
      <c r="AG12" s="26">
        <v>6</v>
      </c>
      <c r="AH12" s="26">
        <v>10</v>
      </c>
      <c r="AI12" s="26">
        <v>5</v>
      </c>
      <c r="AJ12" s="26">
        <v>11</v>
      </c>
      <c r="AK12" s="26">
        <v>1</v>
      </c>
      <c r="AL12" s="26">
        <v>8</v>
      </c>
      <c r="AM12" s="26">
        <v>4</v>
      </c>
      <c r="AN12" s="26">
        <v>8</v>
      </c>
      <c r="AO12" s="26">
        <v>85460</v>
      </c>
      <c r="AQ12">
        <f t="shared" si="7"/>
        <v>14</v>
      </c>
      <c r="AR12">
        <f t="shared" si="6"/>
        <v>4</v>
      </c>
      <c r="AS12">
        <f t="shared" si="6"/>
        <v>16</v>
      </c>
      <c r="AT12">
        <f t="shared" si="6"/>
        <v>16</v>
      </c>
      <c r="AU12">
        <f t="shared" si="6"/>
        <v>17</v>
      </c>
      <c r="AV12">
        <f t="shared" si="6"/>
        <v>18</v>
      </c>
      <c r="AW12">
        <f t="shared" si="6"/>
        <v>17</v>
      </c>
      <c r="AX12">
        <f t="shared" si="6"/>
        <v>20</v>
      </c>
      <c r="AY12">
        <f t="shared" si="6"/>
        <v>16</v>
      </c>
      <c r="AZ12">
        <f t="shared" si="6"/>
        <v>21</v>
      </c>
      <c r="BA12">
        <f t="shared" si="6"/>
        <v>15</v>
      </c>
      <c r="BB12">
        <f t="shared" si="6"/>
        <v>25</v>
      </c>
      <c r="BC12">
        <f t="shared" si="6"/>
        <v>18</v>
      </c>
      <c r="BD12">
        <f t="shared" si="6"/>
        <v>22</v>
      </c>
      <c r="BE12">
        <f t="shared" si="6"/>
        <v>18</v>
      </c>
      <c r="BF12">
        <f t="shared" si="8"/>
        <v>85460</v>
      </c>
      <c r="BI12" s="25" t="s">
        <v>340</v>
      </c>
      <c r="BJ12" s="26">
        <v>14</v>
      </c>
      <c r="BK12" s="26">
        <v>4</v>
      </c>
      <c r="BL12" s="26">
        <v>16</v>
      </c>
      <c r="BM12" s="26">
        <v>16</v>
      </c>
      <c r="BN12" s="26">
        <v>17</v>
      </c>
      <c r="BO12" s="26">
        <v>18</v>
      </c>
      <c r="BP12" s="26">
        <v>17</v>
      </c>
      <c r="BQ12" s="26">
        <v>20</v>
      </c>
      <c r="BR12" s="26">
        <v>16</v>
      </c>
      <c r="BS12" s="26">
        <v>21</v>
      </c>
      <c r="BT12" s="26">
        <v>15</v>
      </c>
      <c r="BU12" s="26">
        <v>25</v>
      </c>
      <c r="BV12" s="26">
        <v>18</v>
      </c>
      <c r="BW12" s="26">
        <v>22</v>
      </c>
      <c r="BX12" s="26">
        <v>18</v>
      </c>
      <c r="BY12" s="26">
        <v>85460</v>
      </c>
    </row>
    <row r="13" spans="1:77" ht="15.75" thickBot="1" x14ac:dyDescent="0.3">
      <c r="A13" t="str">
        <f>'Adatok (2)'!A14</f>
        <v>Intel Core i5-7500</v>
      </c>
      <c r="B13" s="19">
        <f>RANK('OAM1'!B13,'OAM1'!B$4:B$28,'OAM1 (2)'!B$2)</f>
        <v>12</v>
      </c>
      <c r="C13" s="19">
        <f>RANK('OAM1'!C13,'OAM1'!C$4:C$28,'OAM1 (2)'!C$2)</f>
        <v>8</v>
      </c>
      <c r="D13" s="19">
        <f>RANK('OAM1'!D13,'OAM1'!D$4:D$28,'OAM1 (2)'!D$2)</f>
        <v>22</v>
      </c>
      <c r="E13" s="19">
        <f>RANK('OAM1'!E13,'OAM1'!E$4:E$28,'OAM1 (2)'!E$2)</f>
        <v>19</v>
      </c>
      <c r="F13" s="19">
        <f>RANK('OAM1'!F13,'OAM1'!F$4:F$28,'OAM1 (2)'!F$2)</f>
        <v>20</v>
      </c>
      <c r="G13" s="19">
        <f>RANK('OAM1'!G13,'OAM1'!G$4:G$28,'OAM1 (2)'!G$2)</f>
        <v>21</v>
      </c>
      <c r="H13" s="19">
        <f>RANK('OAM1'!H13,'OAM1'!H$4:H$28,'OAM1 (2)'!H$2)</f>
        <v>21</v>
      </c>
      <c r="I13" s="19">
        <f>RANK('OAM1'!I13,'OAM1'!I$4:I$28,'OAM1 (2)'!I$2)</f>
        <v>21</v>
      </c>
      <c r="J13" s="19">
        <f>RANK('OAM1'!J13,'OAM1'!J$4:J$28,'OAM1 (2)'!J$2)</f>
        <v>21</v>
      </c>
      <c r="K13" s="19">
        <f>RANK('OAM1'!K13,'OAM1'!K$4:K$28,'OAM1 (2)'!K$2)</f>
        <v>22</v>
      </c>
      <c r="L13" s="19">
        <f>RANK('OAM1'!L13,'OAM1'!L$4:L$28,'OAM1 (2)'!L$2)</f>
        <v>22</v>
      </c>
      <c r="M13" s="19">
        <f>RANK('OAM1'!M13,'OAM1'!M$4:M$28,'OAM1 (2)'!M$2)</f>
        <v>21</v>
      </c>
      <c r="N13" s="19">
        <f>RANK('OAM1'!N13,'OAM1'!N$4:N$28,'OAM1 (2)'!N$2)</f>
        <v>19</v>
      </c>
      <c r="O13" s="19">
        <f>RANK('OAM1'!O13,'OAM1'!O$4:O$28,'OAM1 (2)'!O$2)</f>
        <v>21</v>
      </c>
      <c r="P13" s="19">
        <f>RANK('OAM1'!P13,'OAM1'!P$4:P$28,'OAM1 (2)'!P$2)</f>
        <v>22</v>
      </c>
      <c r="Q13" s="19">
        <f>VALUE('Adatok (2)'!Q14)</f>
        <v>64000</v>
      </c>
      <c r="R13" s="19">
        <f t="shared" si="2"/>
        <v>78221.399999999994</v>
      </c>
      <c r="S13" s="34">
        <f t="shared" si="3"/>
        <v>-22.22</v>
      </c>
      <c r="T13" s="35">
        <f t="shared" si="4"/>
        <v>12</v>
      </c>
      <c r="U13" s="38"/>
      <c r="V13" s="38">
        <f t="shared" si="5"/>
        <v>-14221.399999999994</v>
      </c>
      <c r="W13" s="19" t="str">
        <f t="shared" si="1"/>
        <v>INVALID</v>
      </c>
      <c r="Y13" s="25" t="s">
        <v>341</v>
      </c>
      <c r="Z13" s="26">
        <v>12</v>
      </c>
      <c r="AA13" s="26">
        <v>22</v>
      </c>
      <c r="AB13" s="26">
        <v>25</v>
      </c>
      <c r="AC13" s="26">
        <v>19</v>
      </c>
      <c r="AD13" s="26">
        <v>20</v>
      </c>
      <c r="AE13" s="26">
        <v>25</v>
      </c>
      <c r="AF13" s="26">
        <v>23</v>
      </c>
      <c r="AG13" s="26">
        <v>25</v>
      </c>
      <c r="AH13" s="26">
        <v>25</v>
      </c>
      <c r="AI13" s="26">
        <v>25</v>
      </c>
      <c r="AJ13" s="26">
        <v>25</v>
      </c>
      <c r="AK13" s="26">
        <v>24</v>
      </c>
      <c r="AL13" s="26">
        <v>22</v>
      </c>
      <c r="AM13" s="26">
        <v>25</v>
      </c>
      <c r="AN13" s="26">
        <v>25</v>
      </c>
      <c r="AO13" s="26">
        <v>60990</v>
      </c>
      <c r="AQ13">
        <f t="shared" si="7"/>
        <v>14</v>
      </c>
      <c r="AR13">
        <f t="shared" si="6"/>
        <v>4</v>
      </c>
      <c r="AS13">
        <f t="shared" si="6"/>
        <v>1</v>
      </c>
      <c r="AT13">
        <f t="shared" si="6"/>
        <v>7</v>
      </c>
      <c r="AU13">
        <f t="shared" si="6"/>
        <v>6</v>
      </c>
      <c r="AV13">
        <f t="shared" si="6"/>
        <v>1</v>
      </c>
      <c r="AW13">
        <f t="shared" si="6"/>
        <v>3</v>
      </c>
      <c r="AX13">
        <f t="shared" si="6"/>
        <v>1</v>
      </c>
      <c r="AY13">
        <f t="shared" si="6"/>
        <v>1</v>
      </c>
      <c r="AZ13">
        <f t="shared" si="6"/>
        <v>1</v>
      </c>
      <c r="BA13">
        <f t="shared" si="6"/>
        <v>1</v>
      </c>
      <c r="BB13">
        <f t="shared" si="6"/>
        <v>2</v>
      </c>
      <c r="BC13">
        <f t="shared" si="6"/>
        <v>4</v>
      </c>
      <c r="BD13">
        <f t="shared" si="6"/>
        <v>1</v>
      </c>
      <c r="BE13">
        <f t="shared" si="6"/>
        <v>1</v>
      </c>
      <c r="BF13">
        <f t="shared" si="8"/>
        <v>60990</v>
      </c>
      <c r="BI13" s="25" t="s">
        <v>341</v>
      </c>
      <c r="BJ13" s="26">
        <v>14</v>
      </c>
      <c r="BK13" s="26">
        <v>4</v>
      </c>
      <c r="BL13" s="26">
        <v>1</v>
      </c>
      <c r="BM13" s="26">
        <v>7</v>
      </c>
      <c r="BN13" s="26">
        <v>6</v>
      </c>
      <c r="BO13" s="26">
        <v>1</v>
      </c>
      <c r="BP13" s="26">
        <v>3</v>
      </c>
      <c r="BQ13" s="26">
        <v>1</v>
      </c>
      <c r="BR13" s="26">
        <v>1</v>
      </c>
      <c r="BS13" s="26">
        <v>1</v>
      </c>
      <c r="BT13" s="26">
        <v>1</v>
      </c>
      <c r="BU13" s="26">
        <v>2</v>
      </c>
      <c r="BV13" s="26">
        <v>4</v>
      </c>
      <c r="BW13" s="26">
        <v>1</v>
      </c>
      <c r="BX13" s="26">
        <v>1</v>
      </c>
      <c r="BY13" s="26">
        <v>60990</v>
      </c>
    </row>
    <row r="14" spans="1:77" ht="15.75" thickBot="1" x14ac:dyDescent="0.3">
      <c r="A14" t="str">
        <f>'Adatok (2)'!A15</f>
        <v>Intel Core i5-7600</v>
      </c>
      <c r="B14" s="19">
        <f>RANK('OAM1'!B14,'OAM1'!B$4:B$28,'OAM1 (2)'!B$2)</f>
        <v>12</v>
      </c>
      <c r="C14" s="19">
        <f>RANK('OAM1'!C14,'OAM1'!C$4:C$28,'OAM1 (2)'!C$2)</f>
        <v>5</v>
      </c>
      <c r="D14" s="19">
        <f>RANK('OAM1'!D14,'OAM1'!D$4:D$28,'OAM1 (2)'!D$2)</f>
        <v>18</v>
      </c>
      <c r="E14" s="19">
        <f>RANK('OAM1'!E14,'OAM1'!E$4:E$28,'OAM1 (2)'!E$2)</f>
        <v>19</v>
      </c>
      <c r="F14" s="19">
        <f>RANK('OAM1'!F14,'OAM1'!F$4:F$28,'OAM1 (2)'!F$2)</f>
        <v>20</v>
      </c>
      <c r="G14" s="19">
        <f>RANK('OAM1'!G14,'OAM1'!G$4:G$28,'OAM1 (2)'!G$2)</f>
        <v>19</v>
      </c>
      <c r="H14" s="19">
        <f>RANK('OAM1'!H14,'OAM1'!H$4:H$28,'OAM1 (2)'!H$2)</f>
        <v>20</v>
      </c>
      <c r="I14" s="19">
        <f>RANK('OAM1'!I14,'OAM1'!I$4:I$28,'OAM1 (2)'!I$2)</f>
        <v>19</v>
      </c>
      <c r="J14" s="19">
        <f>RANK('OAM1'!J14,'OAM1'!J$4:J$28,'OAM1 (2)'!J$2)</f>
        <v>20</v>
      </c>
      <c r="K14" s="19">
        <f>RANK('OAM1'!K14,'OAM1'!K$4:K$28,'OAM1 (2)'!K$2)</f>
        <v>20</v>
      </c>
      <c r="L14" s="19">
        <f>RANK('OAM1'!L14,'OAM1'!L$4:L$28,'OAM1 (2)'!L$2)</f>
        <v>20</v>
      </c>
      <c r="M14" s="19">
        <f>RANK('OAM1'!M14,'OAM1'!M$4:M$28,'OAM1 (2)'!M$2)</f>
        <v>19</v>
      </c>
      <c r="N14" s="19">
        <f>RANK('OAM1'!N14,'OAM1'!N$4:N$28,'OAM1 (2)'!N$2)</f>
        <v>18</v>
      </c>
      <c r="O14" s="19">
        <f>RANK('OAM1'!O14,'OAM1'!O$4:O$28,'OAM1 (2)'!O$2)</f>
        <v>18</v>
      </c>
      <c r="P14" s="19">
        <f>RANK('OAM1'!P14,'OAM1'!P$4:P$28,'OAM1 (2)'!P$2)</f>
        <v>20</v>
      </c>
      <c r="Q14" s="19">
        <f>VALUE('Adatok (2)'!Q15)</f>
        <v>81020</v>
      </c>
      <c r="R14" s="19">
        <f t="shared" si="2"/>
        <v>80484.899999999994</v>
      </c>
      <c r="S14" s="34">
        <f t="shared" si="3"/>
        <v>0.66</v>
      </c>
      <c r="T14" s="35">
        <f t="shared" si="4"/>
        <v>12</v>
      </c>
      <c r="U14" s="38"/>
      <c r="V14" s="38">
        <f t="shared" si="5"/>
        <v>535.10000000000582</v>
      </c>
      <c r="W14" s="19" t="str">
        <f t="shared" si="1"/>
        <v>VALID</v>
      </c>
      <c r="Y14" s="25" t="s">
        <v>342</v>
      </c>
      <c r="Z14" s="26">
        <v>12</v>
      </c>
      <c r="AA14" s="26">
        <v>11</v>
      </c>
      <c r="AB14" s="26">
        <v>23</v>
      </c>
      <c r="AC14" s="26">
        <v>19</v>
      </c>
      <c r="AD14" s="26">
        <v>20</v>
      </c>
      <c r="AE14" s="26">
        <v>22</v>
      </c>
      <c r="AF14" s="26">
        <v>25</v>
      </c>
      <c r="AG14" s="26">
        <v>21</v>
      </c>
      <c r="AH14" s="26">
        <v>21</v>
      </c>
      <c r="AI14" s="26">
        <v>23</v>
      </c>
      <c r="AJ14" s="26">
        <v>23</v>
      </c>
      <c r="AK14" s="26">
        <v>22</v>
      </c>
      <c r="AL14" s="26">
        <v>20</v>
      </c>
      <c r="AM14" s="26">
        <v>23</v>
      </c>
      <c r="AN14" s="26">
        <v>23</v>
      </c>
      <c r="AO14" s="26">
        <v>94960</v>
      </c>
      <c r="AQ14">
        <f t="shared" si="7"/>
        <v>14</v>
      </c>
      <c r="AR14">
        <f t="shared" si="6"/>
        <v>15</v>
      </c>
      <c r="AS14">
        <f t="shared" si="6"/>
        <v>3</v>
      </c>
      <c r="AT14">
        <f t="shared" si="6"/>
        <v>7</v>
      </c>
      <c r="AU14">
        <f t="shared" si="6"/>
        <v>6</v>
      </c>
      <c r="AV14">
        <f t="shared" si="6"/>
        <v>4</v>
      </c>
      <c r="AW14">
        <f t="shared" si="6"/>
        <v>1</v>
      </c>
      <c r="AX14">
        <f t="shared" si="6"/>
        <v>5</v>
      </c>
      <c r="AY14">
        <f t="shared" si="6"/>
        <v>5</v>
      </c>
      <c r="AZ14">
        <f t="shared" si="6"/>
        <v>3</v>
      </c>
      <c r="BA14">
        <f t="shared" si="6"/>
        <v>3</v>
      </c>
      <c r="BB14">
        <f t="shared" si="6"/>
        <v>4</v>
      </c>
      <c r="BC14">
        <f t="shared" si="6"/>
        <v>6</v>
      </c>
      <c r="BD14">
        <f t="shared" si="6"/>
        <v>3</v>
      </c>
      <c r="BE14">
        <f t="shared" si="6"/>
        <v>3</v>
      </c>
      <c r="BF14">
        <f t="shared" si="8"/>
        <v>94960</v>
      </c>
      <c r="BI14" s="25" t="s">
        <v>342</v>
      </c>
      <c r="BJ14" s="26">
        <v>14</v>
      </c>
      <c r="BK14" s="26">
        <v>15</v>
      </c>
      <c r="BL14" s="26">
        <v>3</v>
      </c>
      <c r="BM14" s="26">
        <v>7</v>
      </c>
      <c r="BN14" s="26">
        <v>6</v>
      </c>
      <c r="BO14" s="26">
        <v>4</v>
      </c>
      <c r="BP14" s="26">
        <v>1</v>
      </c>
      <c r="BQ14" s="26">
        <v>5</v>
      </c>
      <c r="BR14" s="26">
        <v>5</v>
      </c>
      <c r="BS14" s="26">
        <v>3</v>
      </c>
      <c r="BT14" s="26">
        <v>3</v>
      </c>
      <c r="BU14" s="26">
        <v>4</v>
      </c>
      <c r="BV14" s="26">
        <v>6</v>
      </c>
      <c r="BW14" s="26">
        <v>3</v>
      </c>
      <c r="BX14" s="26">
        <v>3</v>
      </c>
      <c r="BY14" s="26">
        <v>94960</v>
      </c>
    </row>
    <row r="15" spans="1:77" ht="15.75" thickBot="1" x14ac:dyDescent="0.3">
      <c r="A15" t="str">
        <f>'Adatok (2)'!A16</f>
        <v>Intel Core i5-8400</v>
      </c>
      <c r="B15" s="19">
        <f>RANK('OAM1'!B15,'OAM1'!B$4:B$28,'OAM1 (2)'!B$2)</f>
        <v>12</v>
      </c>
      <c r="C15" s="19">
        <f>RANK('OAM1'!C15,'OAM1'!C$4:C$28,'OAM1 (2)'!C$2)</f>
        <v>20</v>
      </c>
      <c r="D15" s="19">
        <f>RANK('OAM1'!D15,'OAM1'!D$4:D$28,'OAM1 (2)'!D$2)</f>
        <v>20</v>
      </c>
      <c r="E15" s="19">
        <f>RANK('OAM1'!E15,'OAM1'!E$4:E$28,'OAM1 (2)'!E$2)</f>
        <v>10</v>
      </c>
      <c r="F15" s="19">
        <f>RANK('OAM1'!F15,'OAM1'!F$4:F$28,'OAM1 (2)'!F$2)</f>
        <v>17</v>
      </c>
      <c r="G15" s="19">
        <f>RANK('OAM1'!G15,'OAM1'!G$4:G$28,'OAM1 (2)'!G$2)</f>
        <v>18</v>
      </c>
      <c r="H15" s="19">
        <f>RANK('OAM1'!H15,'OAM1'!H$4:H$28,'OAM1 (2)'!H$2)</f>
        <v>18</v>
      </c>
      <c r="I15" s="19">
        <f>RANK('OAM1'!I15,'OAM1'!I$4:I$28,'OAM1 (2)'!I$2)</f>
        <v>14</v>
      </c>
      <c r="J15" s="19">
        <f>RANK('OAM1'!J15,'OAM1'!J$4:J$28,'OAM1 (2)'!J$2)</f>
        <v>16</v>
      </c>
      <c r="K15" s="19">
        <f>RANK('OAM1'!K15,'OAM1'!K$4:K$28,'OAM1 (2)'!K$2)</f>
        <v>19</v>
      </c>
      <c r="L15" s="19">
        <f>RANK('OAM1'!L15,'OAM1'!L$4:L$28,'OAM1 (2)'!L$2)</f>
        <v>18</v>
      </c>
      <c r="M15" s="19">
        <f>RANK('OAM1'!M15,'OAM1'!M$4:M$28,'OAM1 (2)'!M$2)</f>
        <v>16</v>
      </c>
      <c r="N15" s="19">
        <f>RANK('OAM1'!N15,'OAM1'!N$4:N$28,'OAM1 (2)'!N$2)</f>
        <v>16</v>
      </c>
      <c r="O15" s="19">
        <f>RANK('OAM1'!O15,'OAM1'!O$4:O$28,'OAM1 (2)'!O$2)</f>
        <v>20</v>
      </c>
      <c r="P15" s="19">
        <f>RANK('OAM1'!P15,'OAM1'!P$4:P$28,'OAM1 (2)'!P$2)</f>
        <v>18</v>
      </c>
      <c r="Q15" s="19">
        <f>VALUE('Adatok (2)'!Q16)</f>
        <v>73990</v>
      </c>
      <c r="R15" s="19">
        <f t="shared" si="2"/>
        <v>72818.3</v>
      </c>
      <c r="S15" s="34">
        <f t="shared" si="3"/>
        <v>1.58</v>
      </c>
      <c r="T15" s="35">
        <f t="shared" si="4"/>
        <v>12</v>
      </c>
      <c r="U15" s="38"/>
      <c r="V15" s="38">
        <f t="shared" si="5"/>
        <v>1171.6999999999971</v>
      </c>
      <c r="W15" s="19" t="str">
        <f t="shared" si="1"/>
        <v>VALID</v>
      </c>
      <c r="Y15" s="25" t="s">
        <v>343</v>
      </c>
      <c r="Z15" s="26">
        <v>12</v>
      </c>
      <c r="AA15" s="26">
        <v>9</v>
      </c>
      <c r="AB15" s="26">
        <v>21</v>
      </c>
      <c r="AC15" s="26">
        <v>19</v>
      </c>
      <c r="AD15" s="26">
        <v>20</v>
      </c>
      <c r="AE15" s="26">
        <v>20</v>
      </c>
      <c r="AF15" s="26">
        <v>24</v>
      </c>
      <c r="AG15" s="26">
        <v>20</v>
      </c>
      <c r="AH15" s="26">
        <v>21</v>
      </c>
      <c r="AI15" s="26">
        <v>21</v>
      </c>
      <c r="AJ15" s="26">
        <v>21</v>
      </c>
      <c r="AK15" s="26">
        <v>20</v>
      </c>
      <c r="AL15" s="26">
        <v>24</v>
      </c>
      <c r="AM15" s="26">
        <v>22</v>
      </c>
      <c r="AN15" s="26">
        <v>21</v>
      </c>
      <c r="AO15" s="26">
        <v>67990</v>
      </c>
      <c r="AQ15">
        <f t="shared" si="7"/>
        <v>14</v>
      </c>
      <c r="AR15">
        <f t="shared" si="6"/>
        <v>17</v>
      </c>
      <c r="AS15">
        <f t="shared" si="6"/>
        <v>5</v>
      </c>
      <c r="AT15">
        <f t="shared" si="6"/>
        <v>7</v>
      </c>
      <c r="AU15">
        <f t="shared" si="6"/>
        <v>6</v>
      </c>
      <c r="AV15">
        <f t="shared" si="6"/>
        <v>6</v>
      </c>
      <c r="AW15">
        <f t="shared" si="6"/>
        <v>2</v>
      </c>
      <c r="AX15">
        <f t="shared" si="6"/>
        <v>6</v>
      </c>
      <c r="AY15">
        <f t="shared" si="6"/>
        <v>5</v>
      </c>
      <c r="AZ15">
        <f t="shared" si="6"/>
        <v>5</v>
      </c>
      <c r="BA15">
        <f t="shared" si="6"/>
        <v>5</v>
      </c>
      <c r="BB15">
        <f t="shared" si="6"/>
        <v>6</v>
      </c>
      <c r="BC15">
        <f t="shared" si="6"/>
        <v>2</v>
      </c>
      <c r="BD15">
        <f t="shared" si="6"/>
        <v>4</v>
      </c>
      <c r="BE15">
        <f t="shared" si="6"/>
        <v>5</v>
      </c>
      <c r="BF15">
        <f t="shared" si="8"/>
        <v>67990</v>
      </c>
      <c r="BI15" s="25" t="s">
        <v>343</v>
      </c>
      <c r="BJ15" s="26">
        <v>14</v>
      </c>
      <c r="BK15" s="26">
        <v>17</v>
      </c>
      <c r="BL15" s="26">
        <v>5</v>
      </c>
      <c r="BM15" s="26">
        <v>7</v>
      </c>
      <c r="BN15" s="26">
        <v>6</v>
      </c>
      <c r="BO15" s="26">
        <v>6</v>
      </c>
      <c r="BP15" s="26">
        <v>2</v>
      </c>
      <c r="BQ15" s="26">
        <v>6</v>
      </c>
      <c r="BR15" s="26">
        <v>5</v>
      </c>
      <c r="BS15" s="26">
        <v>5</v>
      </c>
      <c r="BT15" s="26">
        <v>5</v>
      </c>
      <c r="BU15" s="26">
        <v>6</v>
      </c>
      <c r="BV15" s="26">
        <v>2</v>
      </c>
      <c r="BW15" s="26">
        <v>4</v>
      </c>
      <c r="BX15" s="26">
        <v>5</v>
      </c>
      <c r="BY15" s="26">
        <v>67990</v>
      </c>
    </row>
    <row r="16" spans="1:77" ht="15.75" thickBot="1" x14ac:dyDescent="0.3">
      <c r="A16" t="str">
        <f>'Adatok (2)'!A17</f>
        <v>Intel Core i5-8600</v>
      </c>
      <c r="B16" s="19">
        <f>RANK('OAM1'!B16,'OAM1'!B$4:B$28,'OAM1 (2)'!B$2)</f>
        <v>12</v>
      </c>
      <c r="C16" s="19">
        <f>RANK('OAM1'!C16,'OAM1'!C$4:C$28,'OAM1 (2)'!C$2)</f>
        <v>13</v>
      </c>
      <c r="D16" s="19">
        <f>RANK('OAM1'!D16,'OAM1'!D$4:D$28,'OAM1 (2)'!D$2)</f>
        <v>15</v>
      </c>
      <c r="E16" s="19">
        <f>RANK('OAM1'!E16,'OAM1'!E$4:E$28,'OAM1 (2)'!E$2)</f>
        <v>10</v>
      </c>
      <c r="F16" s="19">
        <f>RANK('OAM1'!F16,'OAM1'!F$4:F$28,'OAM1 (2)'!F$2)</f>
        <v>17</v>
      </c>
      <c r="G16" s="19">
        <f>RANK('OAM1'!G16,'OAM1'!G$4:G$28,'OAM1 (2)'!G$2)</f>
        <v>15</v>
      </c>
      <c r="H16" s="19">
        <f>RANK('OAM1'!H16,'OAM1'!H$4:H$28,'OAM1 (2)'!H$2)</f>
        <v>16</v>
      </c>
      <c r="I16" s="19">
        <f>RANK('OAM1'!I16,'OAM1'!I$4:I$28,'OAM1 (2)'!I$2)</f>
        <v>12</v>
      </c>
      <c r="J16" s="19">
        <f>RANK('OAM1'!J16,'OAM1'!J$4:J$28,'OAM1 (2)'!J$2)</f>
        <v>16</v>
      </c>
      <c r="K16" s="19">
        <f>RANK('OAM1'!K16,'OAM1'!K$4:K$28,'OAM1 (2)'!K$2)</f>
        <v>16</v>
      </c>
      <c r="L16" s="19">
        <f>RANK('OAM1'!L16,'OAM1'!L$4:L$28,'OAM1 (2)'!L$2)</f>
        <v>16</v>
      </c>
      <c r="M16" s="19">
        <f>RANK('OAM1'!M16,'OAM1'!M$4:M$28,'OAM1 (2)'!M$2)</f>
        <v>14</v>
      </c>
      <c r="N16" s="19">
        <f>RANK('OAM1'!N16,'OAM1'!N$4:N$28,'OAM1 (2)'!N$2)</f>
        <v>17</v>
      </c>
      <c r="O16" s="19">
        <f>RANK('OAM1'!O16,'OAM1'!O$4:O$28,'OAM1 (2)'!O$2)</f>
        <v>16</v>
      </c>
      <c r="P16" s="19">
        <f>RANK('OAM1'!P16,'OAM1'!P$4:P$28,'OAM1 (2)'!P$2)</f>
        <v>16</v>
      </c>
      <c r="Q16" s="19">
        <f>VALUE('Adatok (2)'!Q17)</f>
        <v>92990</v>
      </c>
      <c r="R16" s="19">
        <f t="shared" si="2"/>
        <v>84731.6</v>
      </c>
      <c r="S16" s="34">
        <f t="shared" si="3"/>
        <v>8.8800000000000008</v>
      </c>
      <c r="T16" s="35">
        <f t="shared" si="4"/>
        <v>12</v>
      </c>
      <c r="U16" s="38"/>
      <c r="V16" s="38">
        <f t="shared" si="5"/>
        <v>8258.3999999999942</v>
      </c>
      <c r="W16" s="19" t="str">
        <f t="shared" si="1"/>
        <v>VALID</v>
      </c>
      <c r="Y16" s="25" t="s">
        <v>344</v>
      </c>
      <c r="Z16" s="26">
        <v>12</v>
      </c>
      <c r="AA16" s="26">
        <v>15</v>
      </c>
      <c r="AB16" s="26">
        <v>24</v>
      </c>
      <c r="AC16" s="26">
        <v>19</v>
      </c>
      <c r="AD16" s="26">
        <v>20</v>
      </c>
      <c r="AE16" s="26">
        <v>23</v>
      </c>
      <c r="AF16" s="26">
        <v>22</v>
      </c>
      <c r="AG16" s="26">
        <v>24</v>
      </c>
      <c r="AH16" s="26">
        <v>21</v>
      </c>
      <c r="AI16" s="26">
        <v>24</v>
      </c>
      <c r="AJ16" s="26">
        <v>24</v>
      </c>
      <c r="AK16" s="26">
        <v>23</v>
      </c>
      <c r="AL16" s="26">
        <v>21</v>
      </c>
      <c r="AM16" s="26">
        <v>24</v>
      </c>
      <c r="AN16" s="26">
        <v>24</v>
      </c>
      <c r="AO16" s="26">
        <v>69680</v>
      </c>
      <c r="AQ16">
        <f t="shared" si="7"/>
        <v>14</v>
      </c>
      <c r="AR16">
        <f t="shared" si="6"/>
        <v>11</v>
      </c>
      <c r="AS16">
        <f t="shared" si="6"/>
        <v>2</v>
      </c>
      <c r="AT16">
        <f t="shared" si="6"/>
        <v>7</v>
      </c>
      <c r="AU16">
        <f t="shared" si="6"/>
        <v>6</v>
      </c>
      <c r="AV16">
        <f t="shared" si="6"/>
        <v>3</v>
      </c>
      <c r="AW16">
        <f t="shared" si="6"/>
        <v>4</v>
      </c>
      <c r="AX16">
        <f t="shared" si="6"/>
        <v>2</v>
      </c>
      <c r="AY16">
        <f t="shared" si="6"/>
        <v>5</v>
      </c>
      <c r="AZ16">
        <f t="shared" si="6"/>
        <v>2</v>
      </c>
      <c r="BA16">
        <f t="shared" si="6"/>
        <v>2</v>
      </c>
      <c r="BB16">
        <f t="shared" si="6"/>
        <v>3</v>
      </c>
      <c r="BC16">
        <f t="shared" si="6"/>
        <v>5</v>
      </c>
      <c r="BD16">
        <f t="shared" si="6"/>
        <v>2</v>
      </c>
      <c r="BE16">
        <f t="shared" si="6"/>
        <v>2</v>
      </c>
      <c r="BF16">
        <f t="shared" si="8"/>
        <v>69680</v>
      </c>
      <c r="BI16" s="25" t="s">
        <v>344</v>
      </c>
      <c r="BJ16" s="26">
        <v>14</v>
      </c>
      <c r="BK16" s="26">
        <v>11</v>
      </c>
      <c r="BL16" s="26">
        <v>2</v>
      </c>
      <c r="BM16" s="26">
        <v>7</v>
      </c>
      <c r="BN16" s="26">
        <v>6</v>
      </c>
      <c r="BO16" s="26">
        <v>3</v>
      </c>
      <c r="BP16" s="26">
        <v>4</v>
      </c>
      <c r="BQ16" s="26">
        <v>2</v>
      </c>
      <c r="BR16" s="26">
        <v>5</v>
      </c>
      <c r="BS16" s="26">
        <v>2</v>
      </c>
      <c r="BT16" s="26">
        <v>2</v>
      </c>
      <c r="BU16" s="26">
        <v>3</v>
      </c>
      <c r="BV16" s="26">
        <v>5</v>
      </c>
      <c r="BW16" s="26">
        <v>2</v>
      </c>
      <c r="BX16" s="26">
        <v>2</v>
      </c>
      <c r="BY16" s="26">
        <v>69680</v>
      </c>
    </row>
    <row r="17" spans="1:77" ht="15.75" thickBot="1" x14ac:dyDescent="0.3">
      <c r="A17" t="str">
        <f>'Adatok (2)'!A18</f>
        <v>Intel Core i5-9400</v>
      </c>
      <c r="B17" s="19">
        <f>RANK('OAM1'!B17,'OAM1'!B$4:B$28,'OAM1 (2)'!B$2)</f>
        <v>12</v>
      </c>
      <c r="C17" s="19">
        <f>RANK('OAM1'!C17,'OAM1'!C$4:C$28,'OAM1 (2)'!C$2)</f>
        <v>17</v>
      </c>
      <c r="D17" s="19">
        <f>RANK('OAM1'!D17,'OAM1'!D$4:D$28,'OAM1 (2)'!D$2)</f>
        <v>18</v>
      </c>
      <c r="E17" s="19">
        <f>RANK('OAM1'!E17,'OAM1'!E$4:E$28,'OAM1 (2)'!E$2)</f>
        <v>10</v>
      </c>
      <c r="F17" s="19">
        <f>RANK('OAM1'!F17,'OAM1'!F$4:F$28,'OAM1 (2)'!F$2)</f>
        <v>17</v>
      </c>
      <c r="G17" s="19">
        <f>RANK('OAM1'!G17,'OAM1'!G$4:G$28,'OAM1 (2)'!G$2)</f>
        <v>17</v>
      </c>
      <c r="H17" s="19">
        <f>RANK('OAM1'!H17,'OAM1'!H$4:H$28,'OAM1 (2)'!H$2)</f>
        <v>17</v>
      </c>
      <c r="I17" s="19">
        <f>RANK('OAM1'!I17,'OAM1'!I$4:I$28,'OAM1 (2)'!I$2)</f>
        <v>15</v>
      </c>
      <c r="J17" s="19">
        <f>RANK('OAM1'!J17,'OAM1'!J$4:J$28,'OAM1 (2)'!J$2)</f>
        <v>16</v>
      </c>
      <c r="K17" s="19">
        <f>RANK('OAM1'!K17,'OAM1'!K$4:K$28,'OAM1 (2)'!K$2)</f>
        <v>18</v>
      </c>
      <c r="L17" s="19">
        <f>RANK('OAM1'!L17,'OAM1'!L$4:L$28,'OAM1 (2)'!L$2)</f>
        <v>17</v>
      </c>
      <c r="M17" s="19">
        <f>RANK('OAM1'!M17,'OAM1'!M$4:M$28,'OAM1 (2)'!M$2)</f>
        <v>17</v>
      </c>
      <c r="N17" s="19">
        <f>RANK('OAM1'!N17,'OAM1'!N$4:N$28,'OAM1 (2)'!N$2)</f>
        <v>15</v>
      </c>
      <c r="O17" s="19">
        <f>RANK('OAM1'!O17,'OAM1'!O$4:O$28,'OAM1 (2)'!O$2)</f>
        <v>17</v>
      </c>
      <c r="P17" s="19">
        <f>RANK('OAM1'!P17,'OAM1'!P$4:P$28,'OAM1 (2)'!P$2)</f>
        <v>17</v>
      </c>
      <c r="Q17" s="19">
        <f>VALUE('Adatok (2)'!Q18)</f>
        <v>73999</v>
      </c>
      <c r="R17" s="19">
        <f t="shared" si="2"/>
        <v>72827.199999999997</v>
      </c>
      <c r="S17" s="36">
        <f t="shared" si="3"/>
        <v>1.58</v>
      </c>
      <c r="T17" s="37">
        <f t="shared" si="4"/>
        <v>12</v>
      </c>
      <c r="U17" s="38">
        <f>AVERAGE(Q4:Q17)</f>
        <v>75787.5</v>
      </c>
      <c r="V17" s="38">
        <f t="shared" si="5"/>
        <v>1171.8000000000029</v>
      </c>
      <c r="W17" s="19" t="str">
        <f t="shared" si="1"/>
        <v>VALID</v>
      </c>
      <c r="Y17" s="25" t="s">
        <v>345</v>
      </c>
      <c r="Z17" s="26">
        <v>12</v>
      </c>
      <c r="AA17" s="26">
        <v>8</v>
      </c>
      <c r="AB17" s="26">
        <v>22</v>
      </c>
      <c r="AC17" s="26">
        <v>19</v>
      </c>
      <c r="AD17" s="26">
        <v>20</v>
      </c>
      <c r="AE17" s="26">
        <v>21</v>
      </c>
      <c r="AF17" s="26">
        <v>21</v>
      </c>
      <c r="AG17" s="26">
        <v>21</v>
      </c>
      <c r="AH17" s="26">
        <v>21</v>
      </c>
      <c r="AI17" s="26">
        <v>22</v>
      </c>
      <c r="AJ17" s="26">
        <v>22</v>
      </c>
      <c r="AK17" s="26">
        <v>21</v>
      </c>
      <c r="AL17" s="26">
        <v>19</v>
      </c>
      <c r="AM17" s="26">
        <v>21</v>
      </c>
      <c r="AN17" s="26">
        <v>22</v>
      </c>
      <c r="AO17" s="26">
        <v>64000</v>
      </c>
      <c r="AQ17">
        <f t="shared" si="7"/>
        <v>14</v>
      </c>
      <c r="AR17">
        <f t="shared" si="6"/>
        <v>18</v>
      </c>
      <c r="AS17">
        <f t="shared" si="6"/>
        <v>4</v>
      </c>
      <c r="AT17">
        <f t="shared" si="6"/>
        <v>7</v>
      </c>
      <c r="AU17">
        <f t="shared" si="6"/>
        <v>6</v>
      </c>
      <c r="AV17">
        <f t="shared" si="6"/>
        <v>5</v>
      </c>
      <c r="AW17">
        <f t="shared" si="6"/>
        <v>5</v>
      </c>
      <c r="AX17">
        <f t="shared" si="6"/>
        <v>5</v>
      </c>
      <c r="AY17">
        <f t="shared" si="6"/>
        <v>5</v>
      </c>
      <c r="AZ17">
        <f t="shared" si="6"/>
        <v>4</v>
      </c>
      <c r="BA17">
        <f t="shared" si="6"/>
        <v>4</v>
      </c>
      <c r="BB17">
        <f t="shared" si="6"/>
        <v>5</v>
      </c>
      <c r="BC17">
        <f t="shared" si="6"/>
        <v>7</v>
      </c>
      <c r="BD17">
        <f t="shared" si="6"/>
        <v>5</v>
      </c>
      <c r="BE17">
        <f t="shared" si="6"/>
        <v>4</v>
      </c>
      <c r="BF17">
        <f t="shared" si="8"/>
        <v>64000</v>
      </c>
      <c r="BI17" s="25" t="s">
        <v>345</v>
      </c>
      <c r="BJ17" s="26">
        <v>14</v>
      </c>
      <c r="BK17" s="26">
        <v>18</v>
      </c>
      <c r="BL17" s="26">
        <v>4</v>
      </c>
      <c r="BM17" s="26">
        <v>7</v>
      </c>
      <c r="BN17" s="26">
        <v>6</v>
      </c>
      <c r="BO17" s="26">
        <v>5</v>
      </c>
      <c r="BP17" s="26">
        <v>5</v>
      </c>
      <c r="BQ17" s="26">
        <v>5</v>
      </c>
      <c r="BR17" s="26">
        <v>5</v>
      </c>
      <c r="BS17" s="26">
        <v>4</v>
      </c>
      <c r="BT17" s="26">
        <v>4</v>
      </c>
      <c r="BU17" s="26">
        <v>5</v>
      </c>
      <c r="BV17" s="26">
        <v>7</v>
      </c>
      <c r="BW17" s="26">
        <v>5</v>
      </c>
      <c r="BX17" s="26">
        <v>4</v>
      </c>
      <c r="BY17" s="26">
        <v>64000</v>
      </c>
    </row>
    <row r="18" spans="1:77" ht="15.75" thickBot="1" x14ac:dyDescent="0.3">
      <c r="A18" t="str">
        <f>'Adatok (2)'!A19</f>
        <v>Intel Core i7-10700</v>
      </c>
      <c r="B18" s="19">
        <f>RANK('OAM1'!B18,'OAM1'!B$4:B$28,'OAM1 (2)'!B$2)</f>
        <v>7</v>
      </c>
      <c r="C18" s="19">
        <f>RANK('OAM1'!C18,'OAM1'!C$4:C$28,'OAM1 (2)'!C$2)</f>
        <v>17</v>
      </c>
      <c r="D18" s="19">
        <f>RANK('OAM1'!D18,'OAM1'!D$4:D$28,'OAM1 (2)'!D$2)</f>
        <v>7</v>
      </c>
      <c r="E18" s="19">
        <f>RANK('OAM1'!E18,'OAM1'!E$4:E$28,'OAM1 (2)'!E$2)</f>
        <v>3</v>
      </c>
      <c r="F18" s="19">
        <f>RANK('OAM1'!F18,'OAM1'!F$4:F$28,'OAM1 (2)'!F$2)</f>
        <v>3</v>
      </c>
      <c r="G18" s="19">
        <f>RANK('OAM1'!G18,'OAM1'!G$4:G$28,'OAM1 (2)'!G$2)</f>
        <v>7</v>
      </c>
      <c r="H18" s="19">
        <f>RANK('OAM1'!H18,'OAM1'!H$4:H$28,'OAM1 (2)'!H$2)</f>
        <v>8</v>
      </c>
      <c r="I18" s="19">
        <f>RANK('OAM1'!I18,'OAM1'!I$4:I$28,'OAM1 (2)'!I$2)</f>
        <v>8</v>
      </c>
      <c r="J18" s="19">
        <f>RANK('OAM1'!J18,'OAM1'!J$4:J$28,'OAM1 (2)'!J$2)</f>
        <v>7</v>
      </c>
      <c r="K18" s="19">
        <f>RANK('OAM1'!K18,'OAM1'!K$4:K$28,'OAM1 (2)'!K$2)</f>
        <v>10</v>
      </c>
      <c r="L18" s="19">
        <f>RANK('OAM1'!L18,'OAM1'!L$4:L$28,'OAM1 (2)'!L$2)</f>
        <v>8</v>
      </c>
      <c r="M18" s="19">
        <f>RANK('OAM1'!M18,'OAM1'!M$4:M$28,'OAM1 (2)'!M$2)</f>
        <v>7</v>
      </c>
      <c r="N18" s="19">
        <f>RANK('OAM1'!N18,'OAM1'!N$4:N$28,'OAM1 (2)'!N$2)</f>
        <v>25</v>
      </c>
      <c r="O18" s="19">
        <f>RANK('OAM1'!O18,'OAM1'!O$4:O$28,'OAM1 (2)'!O$2)</f>
        <v>10</v>
      </c>
      <c r="P18" s="19">
        <f>RANK('OAM1'!P18,'OAM1'!P$4:P$28,'OAM1 (2)'!P$2)</f>
        <v>10</v>
      </c>
      <c r="Q18" s="19">
        <f>VALUE('Adatok (2)'!Q19)</f>
        <v>113250</v>
      </c>
      <c r="R18" s="19">
        <f t="shared" si="2"/>
        <v>111279.4</v>
      </c>
      <c r="S18" s="32">
        <f t="shared" si="3"/>
        <v>1.74</v>
      </c>
      <c r="T18" s="33">
        <f t="shared" si="4"/>
        <v>7</v>
      </c>
      <c r="U18" s="38"/>
      <c r="V18" s="38">
        <f t="shared" si="5"/>
        <v>1970.6000000000058</v>
      </c>
      <c r="W18" s="19" t="str">
        <f t="shared" si="1"/>
        <v>VALID</v>
      </c>
      <c r="Y18" s="25" t="s">
        <v>346</v>
      </c>
      <c r="Z18" s="26">
        <v>12</v>
      </c>
      <c r="AA18" s="26">
        <v>5</v>
      </c>
      <c r="AB18" s="26">
        <v>18</v>
      </c>
      <c r="AC18" s="26">
        <v>19</v>
      </c>
      <c r="AD18" s="26">
        <v>20</v>
      </c>
      <c r="AE18" s="26">
        <v>19</v>
      </c>
      <c r="AF18" s="26">
        <v>20</v>
      </c>
      <c r="AG18" s="26">
        <v>19</v>
      </c>
      <c r="AH18" s="26">
        <v>20</v>
      </c>
      <c r="AI18" s="26">
        <v>20</v>
      </c>
      <c r="AJ18" s="26">
        <v>20</v>
      </c>
      <c r="AK18" s="26">
        <v>19</v>
      </c>
      <c r="AL18" s="26">
        <v>18</v>
      </c>
      <c r="AM18" s="26">
        <v>18</v>
      </c>
      <c r="AN18" s="26">
        <v>20</v>
      </c>
      <c r="AO18" s="26">
        <v>81020</v>
      </c>
      <c r="AQ18">
        <f t="shared" si="7"/>
        <v>14</v>
      </c>
      <c r="AR18">
        <f t="shared" si="6"/>
        <v>21</v>
      </c>
      <c r="AS18">
        <f t="shared" si="6"/>
        <v>8</v>
      </c>
      <c r="AT18">
        <f t="shared" si="6"/>
        <v>7</v>
      </c>
      <c r="AU18">
        <f t="shared" si="6"/>
        <v>6</v>
      </c>
      <c r="AV18">
        <f t="shared" si="6"/>
        <v>7</v>
      </c>
      <c r="AW18">
        <f t="shared" si="6"/>
        <v>6</v>
      </c>
      <c r="AX18">
        <f t="shared" si="6"/>
        <v>7</v>
      </c>
      <c r="AY18">
        <f t="shared" si="6"/>
        <v>6</v>
      </c>
      <c r="AZ18">
        <f t="shared" si="6"/>
        <v>6</v>
      </c>
      <c r="BA18">
        <f t="shared" si="6"/>
        <v>6</v>
      </c>
      <c r="BB18">
        <f t="shared" si="6"/>
        <v>7</v>
      </c>
      <c r="BC18">
        <f t="shared" si="6"/>
        <v>8</v>
      </c>
      <c r="BD18">
        <f t="shared" si="6"/>
        <v>8</v>
      </c>
      <c r="BE18">
        <f t="shared" si="6"/>
        <v>6</v>
      </c>
      <c r="BF18">
        <f t="shared" si="8"/>
        <v>81020</v>
      </c>
      <c r="BI18" s="25" t="s">
        <v>346</v>
      </c>
      <c r="BJ18" s="26">
        <v>14</v>
      </c>
      <c r="BK18" s="26">
        <v>21</v>
      </c>
      <c r="BL18" s="26">
        <v>8</v>
      </c>
      <c r="BM18" s="26">
        <v>7</v>
      </c>
      <c r="BN18" s="26">
        <v>6</v>
      </c>
      <c r="BO18" s="26">
        <v>7</v>
      </c>
      <c r="BP18" s="26">
        <v>6</v>
      </c>
      <c r="BQ18" s="26">
        <v>7</v>
      </c>
      <c r="BR18" s="26">
        <v>6</v>
      </c>
      <c r="BS18" s="26">
        <v>6</v>
      </c>
      <c r="BT18" s="26">
        <v>6</v>
      </c>
      <c r="BU18" s="26">
        <v>7</v>
      </c>
      <c r="BV18" s="26">
        <v>8</v>
      </c>
      <c r="BW18" s="26">
        <v>8</v>
      </c>
      <c r="BX18" s="26">
        <v>6</v>
      </c>
      <c r="BY18" s="26">
        <v>81020</v>
      </c>
    </row>
    <row r="19" spans="1:77" ht="15.75" thickBot="1" x14ac:dyDescent="0.3">
      <c r="A19" t="str">
        <f>'Adatok (2)'!A20</f>
        <v>Intel Core i7-11700</v>
      </c>
      <c r="B19" s="19">
        <f>RANK('OAM1'!B19,'OAM1'!B$4:B$28,'OAM1 (2)'!B$2)</f>
        <v>7</v>
      </c>
      <c r="C19" s="19">
        <f>RANK('OAM1'!C19,'OAM1'!C$4:C$28,'OAM1 (2)'!C$2)</f>
        <v>24</v>
      </c>
      <c r="D19" s="19">
        <f>RANK('OAM1'!D19,'OAM1'!D$4:D$28,'OAM1 (2)'!D$2)</f>
        <v>13</v>
      </c>
      <c r="E19" s="19">
        <f>RANK('OAM1'!E19,'OAM1'!E$4:E$28,'OAM1 (2)'!E$2)</f>
        <v>3</v>
      </c>
      <c r="F19" s="19">
        <f>RANK('OAM1'!F19,'OAM1'!F$4:F$28,'OAM1 (2)'!F$2)</f>
        <v>3</v>
      </c>
      <c r="G19" s="19">
        <f>RANK('OAM1'!G19,'OAM1'!G$4:G$28,'OAM1 (2)'!G$2)</f>
        <v>4</v>
      </c>
      <c r="H19" s="19">
        <f>RANK('OAM1'!H19,'OAM1'!H$4:H$28,'OAM1 (2)'!H$2)</f>
        <v>6</v>
      </c>
      <c r="I19" s="19">
        <f>RANK('OAM1'!I19,'OAM1'!I$4:I$28,'OAM1 (2)'!I$2)</f>
        <v>9</v>
      </c>
      <c r="J19" s="19">
        <f>RANK('OAM1'!J19,'OAM1'!J$4:J$28,'OAM1 (2)'!J$2)</f>
        <v>7</v>
      </c>
      <c r="K19" s="19">
        <f>RANK('OAM1'!K19,'OAM1'!K$4:K$28,'OAM1 (2)'!K$2)</f>
        <v>4</v>
      </c>
      <c r="L19" s="19">
        <f>RANK('OAM1'!L19,'OAM1'!L$4:L$28,'OAM1 (2)'!L$2)</f>
        <v>6</v>
      </c>
      <c r="M19" s="19">
        <f>RANK('OAM1'!M19,'OAM1'!M$4:M$28,'OAM1 (2)'!M$2)</f>
        <v>11</v>
      </c>
      <c r="N19" s="19">
        <f>RANK('OAM1'!N19,'OAM1'!N$4:N$28,'OAM1 (2)'!N$2)</f>
        <v>5</v>
      </c>
      <c r="O19" s="19">
        <f>RANK('OAM1'!O19,'OAM1'!O$4:O$28,'OAM1 (2)'!O$2)</f>
        <v>8</v>
      </c>
      <c r="P19" s="19">
        <f>RANK('OAM1'!P19,'OAM1'!P$4:P$28,'OAM1 (2)'!P$2)</f>
        <v>6</v>
      </c>
      <c r="Q19" s="19">
        <f>VALUE('Adatok (2)'!Q20)</f>
        <v>124990</v>
      </c>
      <c r="R19" s="19">
        <f t="shared" si="2"/>
        <v>123010.7</v>
      </c>
      <c r="S19" s="34">
        <f t="shared" si="3"/>
        <v>1.58</v>
      </c>
      <c r="T19" s="35">
        <f t="shared" si="4"/>
        <v>7</v>
      </c>
      <c r="U19" s="38"/>
      <c r="V19" s="38">
        <f t="shared" si="5"/>
        <v>1979.3000000000029</v>
      </c>
      <c r="W19" s="19" t="str">
        <f t="shared" si="1"/>
        <v>VALID</v>
      </c>
      <c r="Y19" s="25" t="s">
        <v>347</v>
      </c>
      <c r="Z19" s="26">
        <v>12</v>
      </c>
      <c r="AA19" s="26">
        <v>20</v>
      </c>
      <c r="AB19" s="26">
        <v>20</v>
      </c>
      <c r="AC19" s="26">
        <v>10</v>
      </c>
      <c r="AD19" s="26">
        <v>17</v>
      </c>
      <c r="AE19" s="26">
        <v>18</v>
      </c>
      <c r="AF19" s="26">
        <v>18</v>
      </c>
      <c r="AG19" s="26">
        <v>14</v>
      </c>
      <c r="AH19" s="26">
        <v>16</v>
      </c>
      <c r="AI19" s="26">
        <v>19</v>
      </c>
      <c r="AJ19" s="26">
        <v>18</v>
      </c>
      <c r="AK19" s="26">
        <v>16</v>
      </c>
      <c r="AL19" s="26">
        <v>16</v>
      </c>
      <c r="AM19" s="26">
        <v>20</v>
      </c>
      <c r="AN19" s="26">
        <v>18</v>
      </c>
      <c r="AO19" s="26">
        <v>73990</v>
      </c>
      <c r="AQ19">
        <f t="shared" si="7"/>
        <v>14</v>
      </c>
      <c r="AR19">
        <f t="shared" si="6"/>
        <v>6</v>
      </c>
      <c r="AS19">
        <f t="shared" si="6"/>
        <v>6</v>
      </c>
      <c r="AT19">
        <f t="shared" si="6"/>
        <v>16</v>
      </c>
      <c r="AU19">
        <f t="shared" si="6"/>
        <v>9</v>
      </c>
      <c r="AV19">
        <f t="shared" si="6"/>
        <v>8</v>
      </c>
      <c r="AW19">
        <f t="shared" si="6"/>
        <v>8</v>
      </c>
      <c r="AX19">
        <f t="shared" si="6"/>
        <v>12</v>
      </c>
      <c r="AY19">
        <f t="shared" si="6"/>
        <v>10</v>
      </c>
      <c r="AZ19">
        <f t="shared" si="6"/>
        <v>7</v>
      </c>
      <c r="BA19">
        <f t="shared" si="6"/>
        <v>8</v>
      </c>
      <c r="BB19">
        <f t="shared" si="6"/>
        <v>10</v>
      </c>
      <c r="BC19">
        <f t="shared" si="6"/>
        <v>10</v>
      </c>
      <c r="BD19">
        <f t="shared" si="6"/>
        <v>6</v>
      </c>
      <c r="BE19">
        <f t="shared" si="6"/>
        <v>8</v>
      </c>
      <c r="BF19">
        <f t="shared" si="8"/>
        <v>73990</v>
      </c>
      <c r="BI19" s="25" t="s">
        <v>347</v>
      </c>
      <c r="BJ19" s="26">
        <v>14</v>
      </c>
      <c r="BK19" s="26">
        <v>6</v>
      </c>
      <c r="BL19" s="26">
        <v>6</v>
      </c>
      <c r="BM19" s="26">
        <v>16</v>
      </c>
      <c r="BN19" s="26">
        <v>9</v>
      </c>
      <c r="BO19" s="26">
        <v>8</v>
      </c>
      <c r="BP19" s="26">
        <v>8</v>
      </c>
      <c r="BQ19" s="26">
        <v>12</v>
      </c>
      <c r="BR19" s="26">
        <v>10</v>
      </c>
      <c r="BS19" s="26">
        <v>7</v>
      </c>
      <c r="BT19" s="26">
        <v>8</v>
      </c>
      <c r="BU19" s="26">
        <v>10</v>
      </c>
      <c r="BV19" s="26">
        <v>10</v>
      </c>
      <c r="BW19" s="26">
        <v>6</v>
      </c>
      <c r="BX19" s="26">
        <v>8</v>
      </c>
      <c r="BY19" s="26">
        <v>73990</v>
      </c>
    </row>
    <row r="20" spans="1:77" ht="15.75" thickBot="1" x14ac:dyDescent="0.3">
      <c r="A20" t="str">
        <f>'Adatok (2)'!A21</f>
        <v>Intel Core i7-7700</v>
      </c>
      <c r="B20" s="19">
        <f>RANK('OAM1'!B20,'OAM1'!B$4:B$28,'OAM1 (2)'!B$2)</f>
        <v>7</v>
      </c>
      <c r="C20" s="19">
        <f>RANK('OAM1'!C20,'OAM1'!C$4:C$28,'OAM1 (2)'!C$2)</f>
        <v>1</v>
      </c>
      <c r="D20" s="19">
        <f>RANK('OAM1'!D20,'OAM1'!D$4:D$28,'OAM1 (2)'!D$2)</f>
        <v>17</v>
      </c>
      <c r="E20" s="19">
        <f>RANK('OAM1'!E20,'OAM1'!E$4:E$28,'OAM1 (2)'!E$2)</f>
        <v>19</v>
      </c>
      <c r="F20" s="19">
        <f>RANK('OAM1'!F20,'OAM1'!F$4:F$28,'OAM1 (2)'!F$2)</f>
        <v>15</v>
      </c>
      <c r="G20" s="19">
        <f>RANK('OAM1'!G20,'OAM1'!G$4:G$28,'OAM1 (2)'!G$2)</f>
        <v>16</v>
      </c>
      <c r="H20" s="19">
        <f>RANK('OAM1'!H20,'OAM1'!H$4:H$28,'OAM1 (2)'!H$2)</f>
        <v>19</v>
      </c>
      <c r="I20" s="19">
        <f>RANK('OAM1'!I20,'OAM1'!I$4:I$28,'OAM1 (2)'!I$2)</f>
        <v>21</v>
      </c>
      <c r="J20" s="19">
        <f>RANK('OAM1'!J20,'OAM1'!J$4:J$28,'OAM1 (2)'!J$2)</f>
        <v>19</v>
      </c>
      <c r="K20" s="19">
        <f>RANK('OAM1'!K20,'OAM1'!K$4:K$28,'OAM1 (2)'!K$2)</f>
        <v>17</v>
      </c>
      <c r="L20" s="19">
        <f>RANK('OAM1'!L20,'OAM1'!L$4:L$28,'OAM1 (2)'!L$2)</f>
        <v>19</v>
      </c>
      <c r="M20" s="19">
        <f>RANK('OAM1'!M20,'OAM1'!M$4:M$28,'OAM1 (2)'!M$2)</f>
        <v>18</v>
      </c>
      <c r="N20" s="19">
        <f>RANK('OAM1'!N20,'OAM1'!N$4:N$28,'OAM1 (2)'!N$2)</f>
        <v>23</v>
      </c>
      <c r="O20" s="19">
        <f>RANK('OAM1'!O20,'OAM1'!O$4:O$28,'OAM1 (2)'!O$2)</f>
        <v>19</v>
      </c>
      <c r="P20" s="19">
        <f>RANK('OAM1'!P20,'OAM1'!P$4:P$28,'OAM1 (2)'!P$2)</f>
        <v>19</v>
      </c>
      <c r="Q20" s="19">
        <f>VALUE('Adatok (2)'!Q21)</f>
        <v>113650</v>
      </c>
      <c r="R20" s="19">
        <f t="shared" si="2"/>
        <v>101290.2</v>
      </c>
      <c r="S20" s="34">
        <f t="shared" si="3"/>
        <v>10.88</v>
      </c>
      <c r="T20" s="35">
        <f t="shared" si="4"/>
        <v>7</v>
      </c>
      <c r="U20" s="38"/>
      <c r="V20" s="38">
        <f t="shared" si="5"/>
        <v>12359.800000000003</v>
      </c>
      <c r="W20" s="19" t="str">
        <f t="shared" si="1"/>
        <v>INVALID</v>
      </c>
      <c r="Y20" s="25" t="s">
        <v>348</v>
      </c>
      <c r="Z20" s="26">
        <v>12</v>
      </c>
      <c r="AA20" s="26">
        <v>13</v>
      </c>
      <c r="AB20" s="26">
        <v>15</v>
      </c>
      <c r="AC20" s="26">
        <v>10</v>
      </c>
      <c r="AD20" s="26">
        <v>17</v>
      </c>
      <c r="AE20" s="26">
        <v>15</v>
      </c>
      <c r="AF20" s="26">
        <v>16</v>
      </c>
      <c r="AG20" s="26">
        <v>12</v>
      </c>
      <c r="AH20" s="26">
        <v>16</v>
      </c>
      <c r="AI20" s="26">
        <v>16</v>
      </c>
      <c r="AJ20" s="26">
        <v>16</v>
      </c>
      <c r="AK20" s="26">
        <v>14</v>
      </c>
      <c r="AL20" s="26">
        <v>17</v>
      </c>
      <c r="AM20" s="26">
        <v>16</v>
      </c>
      <c r="AN20" s="26">
        <v>16</v>
      </c>
      <c r="AO20" s="26">
        <v>92990</v>
      </c>
      <c r="AQ20">
        <f t="shared" si="7"/>
        <v>14</v>
      </c>
      <c r="AR20">
        <f t="shared" si="6"/>
        <v>13</v>
      </c>
      <c r="AS20">
        <f t="shared" si="6"/>
        <v>11</v>
      </c>
      <c r="AT20">
        <f t="shared" si="6"/>
        <v>16</v>
      </c>
      <c r="AU20">
        <f t="shared" si="6"/>
        <v>9</v>
      </c>
      <c r="AV20">
        <f t="shared" si="6"/>
        <v>11</v>
      </c>
      <c r="AW20">
        <f t="shared" si="6"/>
        <v>10</v>
      </c>
      <c r="AX20">
        <f t="shared" si="6"/>
        <v>14</v>
      </c>
      <c r="AY20">
        <f t="shared" si="6"/>
        <v>10</v>
      </c>
      <c r="AZ20">
        <f t="shared" si="6"/>
        <v>10</v>
      </c>
      <c r="BA20">
        <f t="shared" si="6"/>
        <v>10</v>
      </c>
      <c r="BB20">
        <f t="shared" si="6"/>
        <v>12</v>
      </c>
      <c r="BC20">
        <f t="shared" si="6"/>
        <v>9</v>
      </c>
      <c r="BD20">
        <f t="shared" si="6"/>
        <v>10</v>
      </c>
      <c r="BE20">
        <f t="shared" si="6"/>
        <v>10</v>
      </c>
      <c r="BF20">
        <f t="shared" si="8"/>
        <v>92990</v>
      </c>
      <c r="BI20" s="25" t="s">
        <v>348</v>
      </c>
      <c r="BJ20" s="26">
        <v>14</v>
      </c>
      <c r="BK20" s="26">
        <v>13</v>
      </c>
      <c r="BL20" s="26">
        <v>11</v>
      </c>
      <c r="BM20" s="26">
        <v>16</v>
      </c>
      <c r="BN20" s="26">
        <v>9</v>
      </c>
      <c r="BO20" s="26">
        <v>11</v>
      </c>
      <c r="BP20" s="26">
        <v>10</v>
      </c>
      <c r="BQ20" s="26">
        <v>14</v>
      </c>
      <c r="BR20" s="26">
        <v>10</v>
      </c>
      <c r="BS20" s="26">
        <v>10</v>
      </c>
      <c r="BT20" s="26">
        <v>10</v>
      </c>
      <c r="BU20" s="26">
        <v>12</v>
      </c>
      <c r="BV20" s="26">
        <v>9</v>
      </c>
      <c r="BW20" s="26">
        <v>10</v>
      </c>
      <c r="BX20" s="26">
        <v>10</v>
      </c>
      <c r="BY20" s="26">
        <v>92990</v>
      </c>
    </row>
    <row r="21" spans="1:77" ht="15.75" thickBot="1" x14ac:dyDescent="0.3">
      <c r="A21" t="str">
        <f>'Adatok (2)'!A22</f>
        <v>Intel Core i7-8700</v>
      </c>
      <c r="B21" s="19">
        <f>RANK('OAM1'!B21,'OAM1'!B$4:B$28,'OAM1 (2)'!B$2)</f>
        <v>7</v>
      </c>
      <c r="C21" s="19">
        <f>RANK('OAM1'!C21,'OAM1'!C$4:C$28,'OAM1 (2)'!C$2)</f>
        <v>11</v>
      </c>
      <c r="D21" s="19">
        <f>RANK('OAM1'!D21,'OAM1'!D$4:D$28,'OAM1 (2)'!D$2)</f>
        <v>10</v>
      </c>
      <c r="E21" s="19">
        <f>RANK('OAM1'!E21,'OAM1'!E$4:E$28,'OAM1 (2)'!E$2)</f>
        <v>10</v>
      </c>
      <c r="F21" s="19">
        <f>RANK('OAM1'!F21,'OAM1'!F$4:F$28,'OAM1 (2)'!F$2)</f>
        <v>9</v>
      </c>
      <c r="G21" s="19">
        <f>RANK('OAM1'!G21,'OAM1'!G$4:G$28,'OAM1 (2)'!G$2)</f>
        <v>12</v>
      </c>
      <c r="H21" s="19">
        <f>RANK('OAM1'!H21,'OAM1'!H$4:H$28,'OAM1 (2)'!H$2)</f>
        <v>13</v>
      </c>
      <c r="I21" s="19">
        <f>RANK('OAM1'!I21,'OAM1'!I$4:I$28,'OAM1 (2)'!I$2)</f>
        <v>16</v>
      </c>
      <c r="J21" s="19">
        <f>RANK('OAM1'!J21,'OAM1'!J$4:J$28,'OAM1 (2)'!J$2)</f>
        <v>10</v>
      </c>
      <c r="K21" s="19">
        <f>RANK('OAM1'!K21,'OAM1'!K$4:K$28,'OAM1 (2)'!K$2)</f>
        <v>13</v>
      </c>
      <c r="L21" s="19">
        <f>RANK('OAM1'!L21,'OAM1'!L$4:L$28,'OAM1 (2)'!L$2)</f>
        <v>14</v>
      </c>
      <c r="M21" s="19">
        <f>RANK('OAM1'!M21,'OAM1'!M$4:M$28,'OAM1 (2)'!M$2)</f>
        <v>12</v>
      </c>
      <c r="N21" s="19">
        <f>RANK('OAM1'!N21,'OAM1'!N$4:N$28,'OAM1 (2)'!N$2)</f>
        <v>14</v>
      </c>
      <c r="O21" s="19">
        <f>RANK('OAM1'!O21,'OAM1'!O$4:O$28,'OAM1 (2)'!O$2)</f>
        <v>14</v>
      </c>
      <c r="P21" s="19">
        <f>RANK('OAM1'!P21,'OAM1'!P$4:P$28,'OAM1 (2)'!P$2)</f>
        <v>14</v>
      </c>
      <c r="Q21" s="19">
        <f>VALUE('Adatok (2)'!Q22)</f>
        <v>97110</v>
      </c>
      <c r="R21" s="19">
        <f t="shared" si="2"/>
        <v>103711.2</v>
      </c>
      <c r="S21" s="34">
        <f t="shared" si="3"/>
        <v>-6.8</v>
      </c>
      <c r="T21" s="35">
        <f t="shared" si="4"/>
        <v>7</v>
      </c>
      <c r="U21" s="38"/>
      <c r="V21" s="38">
        <f t="shared" si="5"/>
        <v>-6601.1999999999971</v>
      </c>
      <c r="W21" s="19" t="str">
        <f t="shared" si="1"/>
        <v>INVALID</v>
      </c>
      <c r="Y21" s="25" t="s">
        <v>349</v>
      </c>
      <c r="Z21" s="26">
        <v>12</v>
      </c>
      <c r="AA21" s="26">
        <v>17</v>
      </c>
      <c r="AB21" s="26">
        <v>18</v>
      </c>
      <c r="AC21" s="26">
        <v>10</v>
      </c>
      <c r="AD21" s="26">
        <v>17</v>
      </c>
      <c r="AE21" s="26">
        <v>17</v>
      </c>
      <c r="AF21" s="26">
        <v>17</v>
      </c>
      <c r="AG21" s="26">
        <v>15</v>
      </c>
      <c r="AH21" s="26">
        <v>16</v>
      </c>
      <c r="AI21" s="26">
        <v>18</v>
      </c>
      <c r="AJ21" s="26">
        <v>17</v>
      </c>
      <c r="AK21" s="26">
        <v>17</v>
      </c>
      <c r="AL21" s="26">
        <v>15</v>
      </c>
      <c r="AM21" s="26">
        <v>17</v>
      </c>
      <c r="AN21" s="26">
        <v>17</v>
      </c>
      <c r="AO21" s="26">
        <v>73999</v>
      </c>
      <c r="AQ21">
        <f t="shared" si="7"/>
        <v>14</v>
      </c>
      <c r="AR21">
        <f t="shared" si="6"/>
        <v>9</v>
      </c>
      <c r="AS21">
        <f t="shared" si="6"/>
        <v>8</v>
      </c>
      <c r="AT21">
        <f t="shared" si="6"/>
        <v>16</v>
      </c>
      <c r="AU21">
        <f t="shared" si="6"/>
        <v>9</v>
      </c>
      <c r="AV21">
        <f t="shared" si="6"/>
        <v>9</v>
      </c>
      <c r="AW21">
        <f t="shared" si="6"/>
        <v>9</v>
      </c>
      <c r="AX21">
        <f t="shared" si="6"/>
        <v>11</v>
      </c>
      <c r="AY21">
        <f t="shared" si="6"/>
        <v>10</v>
      </c>
      <c r="AZ21">
        <f t="shared" si="6"/>
        <v>8</v>
      </c>
      <c r="BA21">
        <f t="shared" si="6"/>
        <v>9</v>
      </c>
      <c r="BB21">
        <f t="shared" si="6"/>
        <v>9</v>
      </c>
      <c r="BC21">
        <f t="shared" si="6"/>
        <v>11</v>
      </c>
      <c r="BD21">
        <f t="shared" si="6"/>
        <v>9</v>
      </c>
      <c r="BE21">
        <f t="shared" si="6"/>
        <v>9</v>
      </c>
      <c r="BF21">
        <f t="shared" si="8"/>
        <v>73999</v>
      </c>
      <c r="BI21" s="25" t="s">
        <v>349</v>
      </c>
      <c r="BJ21" s="26">
        <v>14</v>
      </c>
      <c r="BK21" s="26">
        <v>9</v>
      </c>
      <c r="BL21" s="26">
        <v>8</v>
      </c>
      <c r="BM21" s="26">
        <v>16</v>
      </c>
      <c r="BN21" s="26">
        <v>9</v>
      </c>
      <c r="BO21" s="26">
        <v>9</v>
      </c>
      <c r="BP21" s="26">
        <v>9</v>
      </c>
      <c r="BQ21" s="26">
        <v>11</v>
      </c>
      <c r="BR21" s="26">
        <v>10</v>
      </c>
      <c r="BS21" s="26">
        <v>8</v>
      </c>
      <c r="BT21" s="26">
        <v>9</v>
      </c>
      <c r="BU21" s="26">
        <v>9</v>
      </c>
      <c r="BV21" s="26">
        <v>11</v>
      </c>
      <c r="BW21" s="26">
        <v>9</v>
      </c>
      <c r="BX21" s="26">
        <v>9</v>
      </c>
      <c r="BY21" s="26">
        <v>73999</v>
      </c>
    </row>
    <row r="22" spans="1:77" ht="15.75" thickBot="1" x14ac:dyDescent="0.3">
      <c r="A22" t="str">
        <f>'Adatok (2)'!A23</f>
        <v>Intel Core i7-9700</v>
      </c>
      <c r="B22" s="19">
        <f>RANK('OAM1'!B22,'OAM1'!B$4:B$28,'OAM1 (2)'!B$2)</f>
        <v>7</v>
      </c>
      <c r="C22" s="19">
        <f>RANK('OAM1'!C22,'OAM1'!C$4:C$28,'OAM1 (2)'!C$2)</f>
        <v>15</v>
      </c>
      <c r="D22" s="19">
        <f>RANK('OAM1'!D22,'OAM1'!D$4:D$28,'OAM1 (2)'!D$2)</f>
        <v>9</v>
      </c>
      <c r="E22" s="19">
        <f>RANK('OAM1'!E22,'OAM1'!E$4:E$28,'OAM1 (2)'!E$2)</f>
        <v>3</v>
      </c>
      <c r="F22" s="19">
        <f>RANK('OAM1'!F22,'OAM1'!F$4:F$28,'OAM1 (2)'!F$2)</f>
        <v>15</v>
      </c>
      <c r="G22" s="19">
        <f>RANK('OAM1'!G22,'OAM1'!G$4:G$28,'OAM1 (2)'!G$2)</f>
        <v>14</v>
      </c>
      <c r="H22" s="19">
        <f>RANK('OAM1'!H22,'OAM1'!H$4:H$28,'OAM1 (2)'!H$2)</f>
        <v>11</v>
      </c>
      <c r="I22" s="19">
        <f>RANK('OAM1'!I22,'OAM1'!I$4:I$28,'OAM1 (2)'!I$2)</f>
        <v>9</v>
      </c>
      <c r="J22" s="19">
        <f>RANK('OAM1'!J22,'OAM1'!J$4:J$28,'OAM1 (2)'!J$2)</f>
        <v>10</v>
      </c>
      <c r="K22" s="19">
        <f>RANK('OAM1'!K22,'OAM1'!K$4:K$28,'OAM1 (2)'!K$2)</f>
        <v>15</v>
      </c>
      <c r="L22" s="19">
        <f>RANK('OAM1'!L22,'OAM1'!L$4:L$28,'OAM1 (2)'!L$2)</f>
        <v>13</v>
      </c>
      <c r="M22" s="19">
        <f>RANK('OAM1'!M22,'OAM1'!M$4:M$28,'OAM1 (2)'!M$2)</f>
        <v>10</v>
      </c>
      <c r="N22" s="19">
        <f>RANK('OAM1'!N22,'OAM1'!N$4:N$28,'OAM1 (2)'!N$2)</f>
        <v>9</v>
      </c>
      <c r="O22" s="19">
        <f>RANK('OAM1'!O22,'OAM1'!O$4:O$28,'OAM1 (2)'!O$2)</f>
        <v>12</v>
      </c>
      <c r="P22" s="19">
        <f>RANK('OAM1'!P22,'OAM1'!P$4:P$28,'OAM1 (2)'!P$2)</f>
        <v>12</v>
      </c>
      <c r="Q22" s="19">
        <f>VALUE('Adatok (2)'!Q23)</f>
        <v>102790</v>
      </c>
      <c r="R22" s="19">
        <f t="shared" si="2"/>
        <v>101162.2</v>
      </c>
      <c r="S22" s="36">
        <f t="shared" si="3"/>
        <v>1.58</v>
      </c>
      <c r="T22" s="37">
        <f t="shared" si="4"/>
        <v>7</v>
      </c>
      <c r="U22" s="38">
        <f>AVERAGE(Q18:Q22)</f>
        <v>110358</v>
      </c>
      <c r="V22" s="38">
        <f t="shared" si="5"/>
        <v>1627.8000000000029</v>
      </c>
      <c r="W22" s="19" t="str">
        <f t="shared" si="1"/>
        <v>VALID</v>
      </c>
      <c r="Y22" s="25" t="s">
        <v>350</v>
      </c>
      <c r="Z22" s="26">
        <v>7</v>
      </c>
      <c r="AA22" s="26">
        <v>17</v>
      </c>
      <c r="AB22" s="26">
        <v>7</v>
      </c>
      <c r="AC22" s="26">
        <v>3</v>
      </c>
      <c r="AD22" s="26">
        <v>3</v>
      </c>
      <c r="AE22" s="26">
        <v>7</v>
      </c>
      <c r="AF22" s="26">
        <v>8</v>
      </c>
      <c r="AG22" s="26">
        <v>8</v>
      </c>
      <c r="AH22" s="26">
        <v>7</v>
      </c>
      <c r="AI22" s="26">
        <v>10</v>
      </c>
      <c r="AJ22" s="26">
        <v>8</v>
      </c>
      <c r="AK22" s="26">
        <v>7</v>
      </c>
      <c r="AL22" s="26">
        <v>25</v>
      </c>
      <c r="AM22" s="26">
        <v>10</v>
      </c>
      <c r="AN22" s="26">
        <v>10</v>
      </c>
      <c r="AO22" s="26">
        <v>113250</v>
      </c>
      <c r="AQ22">
        <f t="shared" si="7"/>
        <v>19</v>
      </c>
      <c r="AR22">
        <f t="shared" si="6"/>
        <v>9</v>
      </c>
      <c r="AS22">
        <f t="shared" si="6"/>
        <v>19</v>
      </c>
      <c r="AT22">
        <f t="shared" si="6"/>
        <v>23</v>
      </c>
      <c r="AU22">
        <f t="shared" si="6"/>
        <v>23</v>
      </c>
      <c r="AV22">
        <f t="shared" si="6"/>
        <v>19</v>
      </c>
      <c r="AW22">
        <f t="shared" si="6"/>
        <v>18</v>
      </c>
      <c r="AX22">
        <f t="shared" si="6"/>
        <v>18</v>
      </c>
      <c r="AY22">
        <f t="shared" si="6"/>
        <v>19</v>
      </c>
      <c r="AZ22">
        <f t="shared" si="6"/>
        <v>16</v>
      </c>
      <c r="BA22">
        <f t="shared" si="6"/>
        <v>18</v>
      </c>
      <c r="BB22">
        <f t="shared" si="6"/>
        <v>19</v>
      </c>
      <c r="BC22">
        <f t="shared" si="6"/>
        <v>1</v>
      </c>
      <c r="BD22">
        <f t="shared" si="6"/>
        <v>16</v>
      </c>
      <c r="BE22">
        <f t="shared" si="6"/>
        <v>16</v>
      </c>
      <c r="BF22">
        <f t="shared" si="8"/>
        <v>113250</v>
      </c>
      <c r="BI22" s="25" t="s">
        <v>350</v>
      </c>
      <c r="BJ22" s="26">
        <v>19</v>
      </c>
      <c r="BK22" s="26">
        <v>9</v>
      </c>
      <c r="BL22" s="26">
        <v>19</v>
      </c>
      <c r="BM22" s="26">
        <v>23</v>
      </c>
      <c r="BN22" s="26">
        <v>23</v>
      </c>
      <c r="BO22" s="26">
        <v>19</v>
      </c>
      <c r="BP22" s="26">
        <v>18</v>
      </c>
      <c r="BQ22" s="26">
        <v>18</v>
      </c>
      <c r="BR22" s="26">
        <v>19</v>
      </c>
      <c r="BS22" s="26">
        <v>16</v>
      </c>
      <c r="BT22" s="26">
        <v>18</v>
      </c>
      <c r="BU22" s="26">
        <v>19</v>
      </c>
      <c r="BV22" s="26">
        <v>1</v>
      </c>
      <c r="BW22" s="26">
        <v>16</v>
      </c>
      <c r="BX22" s="26">
        <v>16</v>
      </c>
      <c r="BY22" s="26">
        <v>113250</v>
      </c>
    </row>
    <row r="23" spans="1:77" ht="15.75" thickBot="1" x14ac:dyDescent="0.3">
      <c r="A23" t="str">
        <f>'Adatok (2)'!A24</f>
        <v>Intel Core i9-9900K</v>
      </c>
      <c r="B23" s="19">
        <f>RANK('OAM1'!B23,'OAM1'!B$4:B$28,'OAM1 (2)'!B$2)</f>
        <v>1</v>
      </c>
      <c r="C23" s="19">
        <f>RANK('OAM1'!C23,'OAM1'!C$4:C$28,'OAM1 (2)'!C$2)</f>
        <v>1</v>
      </c>
      <c r="D23" s="19">
        <f>RANK('OAM1'!D23,'OAM1'!D$4:D$28,'OAM1 (2)'!D$2)</f>
        <v>6</v>
      </c>
      <c r="E23" s="19">
        <f>RANK('OAM1'!E23,'OAM1'!E$4:E$28,'OAM1 (2)'!E$2)</f>
        <v>3</v>
      </c>
      <c r="F23" s="19">
        <f>RANK('OAM1'!F23,'OAM1'!F$4:F$28,'OAM1 (2)'!F$2)</f>
        <v>3</v>
      </c>
      <c r="G23" s="19">
        <f>RANK('OAM1'!G23,'OAM1'!G$4:G$28,'OAM1 (2)'!G$2)</f>
        <v>6</v>
      </c>
      <c r="H23" s="19">
        <f>RANK('OAM1'!H23,'OAM1'!H$4:H$28,'OAM1 (2)'!H$2)</f>
        <v>7</v>
      </c>
      <c r="I23" s="19">
        <f>RANK('OAM1'!I23,'OAM1'!I$4:I$28,'OAM1 (2)'!I$2)</f>
        <v>9</v>
      </c>
      <c r="J23" s="19">
        <f>RANK('OAM1'!J23,'OAM1'!J$4:J$28,'OAM1 (2)'!J$2)</f>
        <v>5</v>
      </c>
      <c r="K23" s="19">
        <f>RANK('OAM1'!K23,'OAM1'!K$4:K$28,'OAM1 (2)'!K$2)</f>
        <v>9</v>
      </c>
      <c r="L23" s="19">
        <f>RANK('OAM1'!L23,'OAM1'!L$4:L$28,'OAM1 (2)'!L$2)</f>
        <v>7</v>
      </c>
      <c r="M23" s="19">
        <f>RANK('OAM1'!M23,'OAM1'!M$4:M$28,'OAM1 (2)'!M$2)</f>
        <v>6</v>
      </c>
      <c r="N23" s="19">
        <f>RANK('OAM1'!N23,'OAM1'!N$4:N$28,'OAM1 (2)'!N$2)</f>
        <v>7</v>
      </c>
      <c r="O23" s="19">
        <f>RANK('OAM1'!O23,'OAM1'!O$4:O$28,'OAM1 (2)'!O$2)</f>
        <v>9</v>
      </c>
      <c r="P23" s="19">
        <f>RANK('OAM1'!P23,'OAM1'!P$4:P$28,'OAM1 (2)'!P$2)</f>
        <v>7</v>
      </c>
      <c r="Q23" s="19">
        <f>VALUE('Adatok (2)'!Q24)</f>
        <v>115900</v>
      </c>
      <c r="R23" s="19">
        <f t="shared" si="2"/>
        <v>130308.2</v>
      </c>
      <c r="S23" s="32">
        <f t="shared" si="3"/>
        <v>-12.43</v>
      </c>
      <c r="T23" s="33">
        <f t="shared" si="4"/>
        <v>1</v>
      </c>
      <c r="U23" s="38"/>
      <c r="V23" s="38">
        <f t="shared" si="5"/>
        <v>-14408.199999999997</v>
      </c>
      <c r="W23" s="19" t="str">
        <f t="shared" si="1"/>
        <v>VALID</v>
      </c>
      <c r="Y23" s="25" t="s">
        <v>351</v>
      </c>
      <c r="Z23" s="26">
        <v>7</v>
      </c>
      <c r="AA23" s="26">
        <v>24</v>
      </c>
      <c r="AB23" s="26">
        <v>13</v>
      </c>
      <c r="AC23" s="26">
        <v>3</v>
      </c>
      <c r="AD23" s="26">
        <v>3</v>
      </c>
      <c r="AE23" s="26">
        <v>4</v>
      </c>
      <c r="AF23" s="26">
        <v>6</v>
      </c>
      <c r="AG23" s="26">
        <v>9</v>
      </c>
      <c r="AH23" s="26">
        <v>7</v>
      </c>
      <c r="AI23" s="26">
        <v>4</v>
      </c>
      <c r="AJ23" s="26">
        <v>6</v>
      </c>
      <c r="AK23" s="26">
        <v>11</v>
      </c>
      <c r="AL23" s="26">
        <v>5</v>
      </c>
      <c r="AM23" s="26">
        <v>8</v>
      </c>
      <c r="AN23" s="26">
        <v>6</v>
      </c>
      <c r="AO23" s="26">
        <v>124990</v>
      </c>
      <c r="AQ23">
        <f t="shared" si="7"/>
        <v>19</v>
      </c>
      <c r="AR23">
        <f t="shared" ref="AR23:AR32" si="9">26-AA23</f>
        <v>2</v>
      </c>
      <c r="AS23">
        <f t="shared" ref="AS23:AS32" si="10">26-AB23</f>
        <v>13</v>
      </c>
      <c r="AT23">
        <f t="shared" ref="AT23:AT32" si="11">26-AC23</f>
        <v>23</v>
      </c>
      <c r="AU23">
        <f t="shared" ref="AU23:AU32" si="12">26-AD23</f>
        <v>23</v>
      </c>
      <c r="AV23">
        <f t="shared" ref="AV23:AV32" si="13">26-AE23</f>
        <v>22</v>
      </c>
      <c r="AW23">
        <f t="shared" ref="AW23:AW32" si="14">26-AF23</f>
        <v>20</v>
      </c>
      <c r="AX23">
        <f t="shared" ref="AX23:AX32" si="15">26-AG23</f>
        <v>17</v>
      </c>
      <c r="AY23">
        <f t="shared" ref="AY23:AY32" si="16">26-AH23</f>
        <v>19</v>
      </c>
      <c r="AZ23">
        <f t="shared" ref="AZ23:AZ32" si="17">26-AI23</f>
        <v>22</v>
      </c>
      <c r="BA23">
        <f t="shared" ref="BA23:BA32" si="18">26-AJ23</f>
        <v>20</v>
      </c>
      <c r="BB23">
        <f t="shared" ref="BB23:BB32" si="19">26-AK23</f>
        <v>15</v>
      </c>
      <c r="BC23">
        <f t="shared" ref="BC23:BC32" si="20">26-AL23</f>
        <v>21</v>
      </c>
      <c r="BD23">
        <f t="shared" ref="BD23:BD32" si="21">26-AM23</f>
        <v>18</v>
      </c>
      <c r="BE23">
        <f t="shared" ref="BE23:BE32" si="22">26-AN23</f>
        <v>20</v>
      </c>
      <c r="BF23">
        <f t="shared" si="8"/>
        <v>124990</v>
      </c>
      <c r="BI23" s="25" t="s">
        <v>351</v>
      </c>
      <c r="BJ23" s="26">
        <v>19</v>
      </c>
      <c r="BK23" s="26">
        <v>2</v>
      </c>
      <c r="BL23" s="26">
        <v>13</v>
      </c>
      <c r="BM23" s="26">
        <v>23</v>
      </c>
      <c r="BN23" s="26">
        <v>23</v>
      </c>
      <c r="BO23" s="26">
        <v>22</v>
      </c>
      <c r="BP23" s="26">
        <v>20</v>
      </c>
      <c r="BQ23" s="26">
        <v>17</v>
      </c>
      <c r="BR23" s="26">
        <v>19</v>
      </c>
      <c r="BS23" s="26">
        <v>22</v>
      </c>
      <c r="BT23" s="26">
        <v>20</v>
      </c>
      <c r="BU23" s="26">
        <v>15</v>
      </c>
      <c r="BV23" s="26">
        <v>21</v>
      </c>
      <c r="BW23" s="26">
        <v>18</v>
      </c>
      <c r="BX23" s="26">
        <v>20</v>
      </c>
      <c r="BY23" s="26">
        <v>124990</v>
      </c>
    </row>
    <row r="24" spans="1:77" ht="15.75" thickBot="1" x14ac:dyDescent="0.3">
      <c r="A24" t="str">
        <f>'Adatok (2)'!A25</f>
        <v>Intel Core i9-10850K</v>
      </c>
      <c r="B24" s="19">
        <f>RANK('OAM1'!B24,'OAM1'!B$4:B$28,'OAM1 (2)'!B$2)</f>
        <v>1</v>
      </c>
      <c r="C24" s="19">
        <f>RANK('OAM1'!C24,'OAM1'!C$4:C$28,'OAM1 (2)'!C$2)</f>
        <v>1</v>
      </c>
      <c r="D24" s="19">
        <f>RANK('OAM1'!D24,'OAM1'!D$4:D$28,'OAM1 (2)'!D$2)</f>
        <v>5</v>
      </c>
      <c r="E24" s="19">
        <f>RANK('OAM1'!E24,'OAM1'!E$4:E$28,'OAM1 (2)'!E$2)</f>
        <v>1</v>
      </c>
      <c r="F24" s="19">
        <f>RANK('OAM1'!F24,'OAM1'!F$4:F$28,'OAM1 (2)'!F$2)</f>
        <v>1</v>
      </c>
      <c r="G24" s="19">
        <f>RANK('OAM1'!G24,'OAM1'!G$4:G$28,'OAM1 (2)'!G$2)</f>
        <v>3</v>
      </c>
      <c r="H24" s="19">
        <f>RANK('OAM1'!H24,'OAM1'!H$4:H$28,'OAM1 (2)'!H$2)</f>
        <v>3</v>
      </c>
      <c r="I24" s="19">
        <f>RANK('OAM1'!I24,'OAM1'!I$4:I$28,'OAM1 (2)'!I$2)</f>
        <v>4</v>
      </c>
      <c r="J24" s="19">
        <f>RANK('OAM1'!J24,'OAM1'!J$4:J$28,'OAM1 (2)'!J$2)</f>
        <v>2</v>
      </c>
      <c r="K24" s="19">
        <f>RANK('OAM1'!K24,'OAM1'!K$4:K$28,'OAM1 (2)'!K$2)</f>
        <v>7</v>
      </c>
      <c r="L24" s="19">
        <f>RANK('OAM1'!L24,'OAM1'!L$4:L$28,'OAM1 (2)'!L$2)</f>
        <v>1</v>
      </c>
      <c r="M24" s="19">
        <f>RANK('OAM1'!M24,'OAM1'!M$4:M$28,'OAM1 (2)'!M$2)</f>
        <v>25</v>
      </c>
      <c r="N24" s="19">
        <f>RANK('OAM1'!N24,'OAM1'!N$4:N$28,'OAM1 (2)'!N$2)</f>
        <v>1</v>
      </c>
      <c r="O24" s="19">
        <f>RANK('OAM1'!O24,'OAM1'!O$4:O$28,'OAM1 (2)'!O$2)</f>
        <v>5</v>
      </c>
      <c r="P24" s="19">
        <f>RANK('OAM1'!P24,'OAM1'!P$4:P$28,'OAM1 (2)'!P$2)</f>
        <v>4</v>
      </c>
      <c r="Q24" s="19">
        <f>VALUE('Adatok (2)'!Q25)</f>
        <v>144190</v>
      </c>
      <c r="R24" s="19">
        <f t="shared" si="2"/>
        <v>141906.6</v>
      </c>
      <c r="S24" s="34">
        <f t="shared" si="3"/>
        <v>1.58</v>
      </c>
      <c r="T24" s="35">
        <f t="shared" si="4"/>
        <v>1</v>
      </c>
      <c r="U24" s="38"/>
      <c r="V24" s="38">
        <f t="shared" si="5"/>
        <v>2283.3999999999942</v>
      </c>
      <c r="W24" s="19" t="str">
        <f t="shared" si="1"/>
        <v>INVALID</v>
      </c>
      <c r="Y24" s="25" t="s">
        <v>352</v>
      </c>
      <c r="Z24" s="26">
        <v>7</v>
      </c>
      <c r="AA24" s="26">
        <v>1</v>
      </c>
      <c r="AB24" s="26">
        <v>17</v>
      </c>
      <c r="AC24" s="26">
        <v>19</v>
      </c>
      <c r="AD24" s="26">
        <v>15</v>
      </c>
      <c r="AE24" s="26">
        <v>16</v>
      </c>
      <c r="AF24" s="26">
        <v>19</v>
      </c>
      <c r="AG24" s="26">
        <v>21</v>
      </c>
      <c r="AH24" s="26">
        <v>19</v>
      </c>
      <c r="AI24" s="26">
        <v>17</v>
      </c>
      <c r="AJ24" s="26">
        <v>19</v>
      </c>
      <c r="AK24" s="26">
        <v>18</v>
      </c>
      <c r="AL24" s="26">
        <v>23</v>
      </c>
      <c r="AM24" s="26">
        <v>19</v>
      </c>
      <c r="AN24" s="26">
        <v>19</v>
      </c>
      <c r="AO24" s="26">
        <v>113650</v>
      </c>
      <c r="AQ24">
        <f t="shared" si="7"/>
        <v>19</v>
      </c>
      <c r="AR24">
        <f t="shared" si="9"/>
        <v>25</v>
      </c>
      <c r="AS24">
        <f t="shared" si="10"/>
        <v>9</v>
      </c>
      <c r="AT24">
        <f t="shared" si="11"/>
        <v>7</v>
      </c>
      <c r="AU24">
        <f t="shared" si="12"/>
        <v>11</v>
      </c>
      <c r="AV24">
        <f t="shared" si="13"/>
        <v>10</v>
      </c>
      <c r="AW24">
        <f t="shared" si="14"/>
        <v>7</v>
      </c>
      <c r="AX24">
        <f t="shared" si="15"/>
        <v>5</v>
      </c>
      <c r="AY24">
        <f t="shared" si="16"/>
        <v>7</v>
      </c>
      <c r="AZ24">
        <f t="shared" si="17"/>
        <v>9</v>
      </c>
      <c r="BA24">
        <f t="shared" si="18"/>
        <v>7</v>
      </c>
      <c r="BB24">
        <f t="shared" si="19"/>
        <v>8</v>
      </c>
      <c r="BC24">
        <f t="shared" si="20"/>
        <v>3</v>
      </c>
      <c r="BD24">
        <f t="shared" si="21"/>
        <v>7</v>
      </c>
      <c r="BE24">
        <f t="shared" si="22"/>
        <v>7</v>
      </c>
      <c r="BF24">
        <f t="shared" si="8"/>
        <v>113650</v>
      </c>
      <c r="BI24" s="25" t="s">
        <v>352</v>
      </c>
      <c r="BJ24" s="26">
        <v>19</v>
      </c>
      <c r="BK24" s="26">
        <v>25</v>
      </c>
      <c r="BL24" s="26">
        <v>9</v>
      </c>
      <c r="BM24" s="26">
        <v>7</v>
      </c>
      <c r="BN24" s="26">
        <v>11</v>
      </c>
      <c r="BO24" s="26">
        <v>10</v>
      </c>
      <c r="BP24" s="26">
        <v>7</v>
      </c>
      <c r="BQ24" s="26">
        <v>5</v>
      </c>
      <c r="BR24" s="26">
        <v>7</v>
      </c>
      <c r="BS24" s="26">
        <v>9</v>
      </c>
      <c r="BT24" s="26">
        <v>7</v>
      </c>
      <c r="BU24" s="26">
        <v>8</v>
      </c>
      <c r="BV24" s="26">
        <v>3</v>
      </c>
      <c r="BW24" s="26">
        <v>7</v>
      </c>
      <c r="BX24" s="26">
        <v>7</v>
      </c>
      <c r="BY24" s="26">
        <v>113650</v>
      </c>
    </row>
    <row r="25" spans="1:77" ht="15.75" thickBot="1" x14ac:dyDescent="0.3">
      <c r="A25" t="str">
        <f>'Adatok (2)'!A26</f>
        <v>Intel Core i9-10900F</v>
      </c>
      <c r="B25" s="19">
        <f>RANK('OAM1'!B25,'OAM1'!B$4:B$28,'OAM1 (2)'!B$2)</f>
        <v>1</v>
      </c>
      <c r="C25" s="19">
        <f>RANK('OAM1'!C25,'OAM1'!C$4:C$28,'OAM1 (2)'!C$2)</f>
        <v>20</v>
      </c>
      <c r="D25" s="19">
        <f>RANK('OAM1'!D25,'OAM1'!D$4:D$28,'OAM1 (2)'!D$2)</f>
        <v>2</v>
      </c>
      <c r="E25" s="19">
        <f>RANK('OAM1'!E25,'OAM1'!E$4:E$28,'OAM1 (2)'!E$2)</f>
        <v>1</v>
      </c>
      <c r="F25" s="19">
        <f>RANK('OAM1'!F25,'OAM1'!F$4:F$28,'OAM1 (2)'!F$2)</f>
        <v>1</v>
      </c>
      <c r="G25" s="19">
        <f>RANK('OAM1'!G25,'OAM1'!G$4:G$28,'OAM1 (2)'!G$2)</f>
        <v>5</v>
      </c>
      <c r="H25" s="19">
        <f>RANK('OAM1'!H25,'OAM1'!H$4:H$28,'OAM1 (2)'!H$2)</f>
        <v>5</v>
      </c>
      <c r="I25" s="19">
        <f>RANK('OAM1'!I25,'OAM1'!I$4:I$28,'OAM1 (2)'!I$2)</f>
        <v>5</v>
      </c>
      <c r="J25" s="19">
        <f>RANK('OAM1'!J25,'OAM1'!J$4:J$28,'OAM1 (2)'!J$2)</f>
        <v>3</v>
      </c>
      <c r="K25" s="19">
        <f>RANK('OAM1'!K25,'OAM1'!K$4:K$28,'OAM1 (2)'!K$2)</f>
        <v>8</v>
      </c>
      <c r="L25" s="19">
        <f>RANK('OAM1'!L25,'OAM1'!L$4:L$28,'OAM1 (2)'!L$2)</f>
        <v>4</v>
      </c>
      <c r="M25" s="19">
        <f>RANK('OAM1'!M25,'OAM1'!M$4:M$28,'OAM1 (2)'!M$2)</f>
        <v>5</v>
      </c>
      <c r="N25" s="19">
        <f>RANK('OAM1'!N25,'OAM1'!N$4:N$28,'OAM1 (2)'!N$2)</f>
        <v>6</v>
      </c>
      <c r="O25" s="19">
        <f>RANK('OAM1'!O25,'OAM1'!O$4:O$28,'OAM1 (2)'!O$2)</f>
        <v>6</v>
      </c>
      <c r="P25" s="19">
        <f>RANK('OAM1'!P25,'OAM1'!P$4:P$28,'OAM1 (2)'!P$2)</f>
        <v>5</v>
      </c>
      <c r="Q25" s="19">
        <f>VALUE('Adatok (2)'!Q26)</f>
        <v>127940</v>
      </c>
      <c r="R25" s="19">
        <f t="shared" si="2"/>
        <v>125914</v>
      </c>
      <c r="S25" s="34">
        <f t="shared" si="3"/>
        <v>1.58</v>
      </c>
      <c r="T25" s="35">
        <f t="shared" si="4"/>
        <v>1</v>
      </c>
      <c r="U25" s="38"/>
      <c r="V25" s="38">
        <f t="shared" si="5"/>
        <v>2026</v>
      </c>
      <c r="W25" s="19" t="str">
        <f t="shared" si="1"/>
        <v>INVALID</v>
      </c>
      <c r="Y25" s="25" t="s">
        <v>353</v>
      </c>
      <c r="Z25" s="26">
        <v>7</v>
      </c>
      <c r="AA25" s="26">
        <v>11</v>
      </c>
      <c r="AB25" s="26">
        <v>10</v>
      </c>
      <c r="AC25" s="26">
        <v>10</v>
      </c>
      <c r="AD25" s="26">
        <v>9</v>
      </c>
      <c r="AE25" s="26">
        <v>12</v>
      </c>
      <c r="AF25" s="26">
        <v>13</v>
      </c>
      <c r="AG25" s="26">
        <v>16</v>
      </c>
      <c r="AH25" s="26">
        <v>10</v>
      </c>
      <c r="AI25" s="26">
        <v>13</v>
      </c>
      <c r="AJ25" s="26">
        <v>14</v>
      </c>
      <c r="AK25" s="26">
        <v>12</v>
      </c>
      <c r="AL25" s="26">
        <v>14</v>
      </c>
      <c r="AM25" s="26">
        <v>14</v>
      </c>
      <c r="AN25" s="26">
        <v>14</v>
      </c>
      <c r="AO25" s="26">
        <v>97110</v>
      </c>
      <c r="AQ25">
        <f t="shared" si="7"/>
        <v>19</v>
      </c>
      <c r="AR25">
        <f t="shared" si="9"/>
        <v>15</v>
      </c>
      <c r="AS25">
        <f t="shared" si="10"/>
        <v>16</v>
      </c>
      <c r="AT25">
        <f t="shared" si="11"/>
        <v>16</v>
      </c>
      <c r="AU25">
        <f t="shared" si="12"/>
        <v>17</v>
      </c>
      <c r="AV25">
        <f t="shared" si="13"/>
        <v>14</v>
      </c>
      <c r="AW25">
        <f t="shared" si="14"/>
        <v>13</v>
      </c>
      <c r="AX25">
        <f t="shared" si="15"/>
        <v>10</v>
      </c>
      <c r="AY25">
        <f t="shared" si="16"/>
        <v>16</v>
      </c>
      <c r="AZ25">
        <f t="shared" si="17"/>
        <v>13</v>
      </c>
      <c r="BA25">
        <f t="shared" si="18"/>
        <v>12</v>
      </c>
      <c r="BB25">
        <f t="shared" si="19"/>
        <v>14</v>
      </c>
      <c r="BC25">
        <f t="shared" si="20"/>
        <v>12</v>
      </c>
      <c r="BD25">
        <f t="shared" si="21"/>
        <v>12</v>
      </c>
      <c r="BE25">
        <f t="shared" si="22"/>
        <v>12</v>
      </c>
      <c r="BF25">
        <f t="shared" si="8"/>
        <v>97110</v>
      </c>
      <c r="BI25" s="25" t="s">
        <v>353</v>
      </c>
      <c r="BJ25" s="26">
        <v>19</v>
      </c>
      <c r="BK25" s="26">
        <v>15</v>
      </c>
      <c r="BL25" s="26">
        <v>16</v>
      </c>
      <c r="BM25" s="26">
        <v>16</v>
      </c>
      <c r="BN25" s="26">
        <v>17</v>
      </c>
      <c r="BO25" s="26">
        <v>14</v>
      </c>
      <c r="BP25" s="26">
        <v>13</v>
      </c>
      <c r="BQ25" s="26">
        <v>10</v>
      </c>
      <c r="BR25" s="26">
        <v>16</v>
      </c>
      <c r="BS25" s="26">
        <v>13</v>
      </c>
      <c r="BT25" s="26">
        <v>12</v>
      </c>
      <c r="BU25" s="26">
        <v>14</v>
      </c>
      <c r="BV25" s="26">
        <v>12</v>
      </c>
      <c r="BW25" s="26">
        <v>12</v>
      </c>
      <c r="BX25" s="26">
        <v>12</v>
      </c>
      <c r="BY25" s="26">
        <v>97110</v>
      </c>
    </row>
    <row r="26" spans="1:77" ht="15.75" thickBot="1" x14ac:dyDescent="0.3">
      <c r="A26" t="str">
        <f>'Adatok (2)'!A27</f>
        <v>Intel Core i9-11900F</v>
      </c>
      <c r="B26" s="19">
        <f>RANK('OAM1'!B26,'OAM1'!B$4:B$28,'OAM1 (2)'!B$2)</f>
        <v>1</v>
      </c>
      <c r="C26" s="19">
        <f>RANK('OAM1'!C26,'OAM1'!C$4:C$28,'OAM1 (2)'!C$2)</f>
        <v>24</v>
      </c>
      <c r="D26" s="19">
        <f>RANK('OAM1'!D26,'OAM1'!D$4:D$28,'OAM1 (2)'!D$2)</f>
        <v>2</v>
      </c>
      <c r="E26" s="19">
        <f>RANK('OAM1'!E26,'OAM1'!E$4:E$28,'OAM1 (2)'!E$2)</f>
        <v>3</v>
      </c>
      <c r="F26" s="19">
        <f>RANK('OAM1'!F26,'OAM1'!F$4:F$28,'OAM1 (2)'!F$2)</f>
        <v>3</v>
      </c>
      <c r="G26" s="19">
        <f>RANK('OAM1'!G26,'OAM1'!G$4:G$28,'OAM1 (2)'!G$2)</f>
        <v>2</v>
      </c>
      <c r="H26" s="19">
        <f>RANK('OAM1'!H26,'OAM1'!H$4:H$28,'OAM1 (2)'!H$2)</f>
        <v>4</v>
      </c>
      <c r="I26" s="19">
        <f>RANK('OAM1'!I26,'OAM1'!I$4:I$28,'OAM1 (2)'!I$2)</f>
        <v>2</v>
      </c>
      <c r="J26" s="19">
        <f>RANK('OAM1'!J26,'OAM1'!J$4:J$28,'OAM1 (2)'!J$2)</f>
        <v>6</v>
      </c>
      <c r="K26" s="19">
        <f>RANK('OAM1'!K26,'OAM1'!K$4:K$28,'OAM1 (2)'!K$2)</f>
        <v>3</v>
      </c>
      <c r="L26" s="19">
        <f>RANK('OAM1'!L26,'OAM1'!L$4:L$28,'OAM1 (2)'!L$2)</f>
        <v>5</v>
      </c>
      <c r="M26" s="19">
        <f>RANK('OAM1'!M26,'OAM1'!M$4:M$28,'OAM1 (2)'!M$2)</f>
        <v>4</v>
      </c>
      <c r="N26" s="19">
        <f>RANK('OAM1'!N26,'OAM1'!N$4:N$28,'OAM1 (2)'!N$2)</f>
        <v>4</v>
      </c>
      <c r="O26" s="19">
        <f>RANK('OAM1'!O26,'OAM1'!O$4:O$28,'OAM1 (2)'!O$2)</f>
        <v>2</v>
      </c>
      <c r="P26" s="19">
        <f>RANK('OAM1'!P26,'OAM1'!P$4:P$28,'OAM1 (2)'!P$2)</f>
        <v>3</v>
      </c>
      <c r="Q26" s="19">
        <f>VALUE('Adatok (2)'!Q27)</f>
        <v>129380</v>
      </c>
      <c r="R26" s="19">
        <f t="shared" si="2"/>
        <v>127331.2</v>
      </c>
      <c r="S26" s="34">
        <f t="shared" si="3"/>
        <v>1.58</v>
      </c>
      <c r="T26" s="35">
        <f t="shared" si="4"/>
        <v>1</v>
      </c>
      <c r="U26" s="38"/>
      <c r="V26" s="38">
        <f t="shared" si="5"/>
        <v>2048.8000000000029</v>
      </c>
      <c r="W26" s="19" t="str">
        <f t="shared" si="1"/>
        <v>VALID</v>
      </c>
      <c r="Y26" s="25" t="s">
        <v>354</v>
      </c>
      <c r="Z26" s="26">
        <v>7</v>
      </c>
      <c r="AA26" s="26">
        <v>15</v>
      </c>
      <c r="AB26" s="26">
        <v>9</v>
      </c>
      <c r="AC26" s="26">
        <v>3</v>
      </c>
      <c r="AD26" s="26">
        <v>15</v>
      </c>
      <c r="AE26" s="26">
        <v>14</v>
      </c>
      <c r="AF26" s="26">
        <v>11</v>
      </c>
      <c r="AG26" s="26">
        <v>9</v>
      </c>
      <c r="AH26" s="26">
        <v>10</v>
      </c>
      <c r="AI26" s="26">
        <v>15</v>
      </c>
      <c r="AJ26" s="26">
        <v>13</v>
      </c>
      <c r="AK26" s="26">
        <v>10</v>
      </c>
      <c r="AL26" s="26">
        <v>9</v>
      </c>
      <c r="AM26" s="26">
        <v>12</v>
      </c>
      <c r="AN26" s="26">
        <v>12</v>
      </c>
      <c r="AO26" s="26">
        <v>102790</v>
      </c>
      <c r="AQ26">
        <f t="shared" si="7"/>
        <v>19</v>
      </c>
      <c r="AR26">
        <f t="shared" si="9"/>
        <v>11</v>
      </c>
      <c r="AS26">
        <f t="shared" si="10"/>
        <v>17</v>
      </c>
      <c r="AT26">
        <f t="shared" si="11"/>
        <v>23</v>
      </c>
      <c r="AU26">
        <f t="shared" si="12"/>
        <v>11</v>
      </c>
      <c r="AV26">
        <f t="shared" si="13"/>
        <v>12</v>
      </c>
      <c r="AW26">
        <f t="shared" si="14"/>
        <v>15</v>
      </c>
      <c r="AX26">
        <f t="shared" si="15"/>
        <v>17</v>
      </c>
      <c r="AY26">
        <f t="shared" si="16"/>
        <v>16</v>
      </c>
      <c r="AZ26">
        <f t="shared" si="17"/>
        <v>11</v>
      </c>
      <c r="BA26">
        <f t="shared" si="18"/>
        <v>13</v>
      </c>
      <c r="BB26">
        <f t="shared" si="19"/>
        <v>16</v>
      </c>
      <c r="BC26">
        <f t="shared" si="20"/>
        <v>17</v>
      </c>
      <c r="BD26">
        <f t="shared" si="21"/>
        <v>14</v>
      </c>
      <c r="BE26">
        <f t="shared" si="22"/>
        <v>14</v>
      </c>
      <c r="BF26">
        <f t="shared" si="8"/>
        <v>102790</v>
      </c>
      <c r="BI26" s="25" t="s">
        <v>354</v>
      </c>
      <c r="BJ26" s="26">
        <v>19</v>
      </c>
      <c r="BK26" s="26">
        <v>11</v>
      </c>
      <c r="BL26" s="26">
        <v>17</v>
      </c>
      <c r="BM26" s="26">
        <v>23</v>
      </c>
      <c r="BN26" s="26">
        <v>11</v>
      </c>
      <c r="BO26" s="26">
        <v>12</v>
      </c>
      <c r="BP26" s="26">
        <v>15</v>
      </c>
      <c r="BQ26" s="26">
        <v>17</v>
      </c>
      <c r="BR26" s="26">
        <v>16</v>
      </c>
      <c r="BS26" s="26">
        <v>11</v>
      </c>
      <c r="BT26" s="26">
        <v>13</v>
      </c>
      <c r="BU26" s="26">
        <v>16</v>
      </c>
      <c r="BV26" s="26">
        <v>17</v>
      </c>
      <c r="BW26" s="26">
        <v>14</v>
      </c>
      <c r="BX26" s="26">
        <v>14</v>
      </c>
      <c r="BY26" s="26">
        <v>102790</v>
      </c>
    </row>
    <row r="27" spans="1:77" ht="15.75" thickBot="1" x14ac:dyDescent="0.3">
      <c r="A27" t="str">
        <f>'Adatok (2)'!A28</f>
        <v>Intel Core i9-11900K</v>
      </c>
      <c r="B27" s="19">
        <f>RANK('OAM1'!B27,'OAM1'!B$4:B$28,'OAM1 (2)'!B$2)</f>
        <v>1</v>
      </c>
      <c r="C27" s="19">
        <f>RANK('OAM1'!C27,'OAM1'!C$4:C$28,'OAM1 (2)'!C$2)</f>
        <v>5</v>
      </c>
      <c r="D27" s="19">
        <f>RANK('OAM1'!D27,'OAM1'!D$4:D$28,'OAM1 (2)'!D$2)</f>
        <v>2</v>
      </c>
      <c r="E27" s="19">
        <f>RANK('OAM1'!E27,'OAM1'!E$4:E$28,'OAM1 (2)'!E$2)</f>
        <v>3</v>
      </c>
      <c r="F27" s="19">
        <f>RANK('OAM1'!F27,'OAM1'!F$4:F$28,'OAM1 (2)'!F$2)</f>
        <v>3</v>
      </c>
      <c r="G27" s="19">
        <f>RANK('OAM1'!G27,'OAM1'!G$4:G$28,'OAM1 (2)'!G$2)</f>
        <v>1</v>
      </c>
      <c r="H27" s="19">
        <f>RANK('OAM1'!H27,'OAM1'!H$4:H$28,'OAM1 (2)'!H$2)</f>
        <v>1</v>
      </c>
      <c r="I27" s="19">
        <f>RANK('OAM1'!I27,'OAM1'!I$4:I$28,'OAM1 (2)'!I$2)</f>
        <v>1</v>
      </c>
      <c r="J27" s="19">
        <f>RANK('OAM1'!J27,'OAM1'!J$4:J$28,'OAM1 (2)'!J$2)</f>
        <v>1</v>
      </c>
      <c r="K27" s="19">
        <f>RANK('OAM1'!K27,'OAM1'!K$4:K$28,'OAM1 (2)'!K$2)</f>
        <v>1</v>
      </c>
      <c r="L27" s="19">
        <f>RANK('OAM1'!L27,'OAM1'!L$4:L$28,'OAM1 (2)'!L$2)</f>
        <v>2</v>
      </c>
      <c r="M27" s="19">
        <f>RANK('OAM1'!M27,'OAM1'!M$4:M$28,'OAM1 (2)'!M$2)</f>
        <v>2</v>
      </c>
      <c r="N27" s="19">
        <f>RANK('OAM1'!N27,'OAM1'!N$4:N$28,'OAM1 (2)'!N$2)</f>
        <v>3</v>
      </c>
      <c r="O27" s="19">
        <f>RANK('OAM1'!O27,'OAM1'!O$4:O$28,'OAM1 (2)'!O$2)</f>
        <v>3</v>
      </c>
      <c r="P27" s="19">
        <f>RANK('OAM1'!P27,'OAM1'!P$4:P$28,'OAM1 (2)'!P$2)</f>
        <v>1</v>
      </c>
      <c r="Q27" s="19">
        <f>VALUE('Adatok (2)'!Q28)</f>
        <v>185670</v>
      </c>
      <c r="R27" s="19">
        <f t="shared" si="2"/>
        <v>182729.8</v>
      </c>
      <c r="S27" s="34">
        <f t="shared" si="3"/>
        <v>1.58</v>
      </c>
      <c r="T27" s="35">
        <f t="shared" si="4"/>
        <v>1</v>
      </c>
      <c r="U27" s="38"/>
      <c r="V27" s="38">
        <f t="shared" si="5"/>
        <v>2940.2000000000116</v>
      </c>
      <c r="W27" s="19" t="str">
        <f t="shared" si="1"/>
        <v>INVALID</v>
      </c>
      <c r="Y27" s="25" t="s">
        <v>355</v>
      </c>
      <c r="Z27" s="26">
        <v>1</v>
      </c>
      <c r="AA27" s="26">
        <v>1</v>
      </c>
      <c r="AB27" s="26">
        <v>6</v>
      </c>
      <c r="AC27" s="26">
        <v>3</v>
      </c>
      <c r="AD27" s="26">
        <v>3</v>
      </c>
      <c r="AE27" s="26">
        <v>6</v>
      </c>
      <c r="AF27" s="26">
        <v>7</v>
      </c>
      <c r="AG27" s="26">
        <v>9</v>
      </c>
      <c r="AH27" s="26">
        <v>5</v>
      </c>
      <c r="AI27" s="26">
        <v>9</v>
      </c>
      <c r="AJ27" s="26">
        <v>7</v>
      </c>
      <c r="AK27" s="26">
        <v>6</v>
      </c>
      <c r="AL27" s="26">
        <v>7</v>
      </c>
      <c r="AM27" s="26">
        <v>9</v>
      </c>
      <c r="AN27" s="26">
        <v>7</v>
      </c>
      <c r="AO27" s="26">
        <v>115900</v>
      </c>
      <c r="AQ27">
        <f t="shared" si="7"/>
        <v>25</v>
      </c>
      <c r="AR27">
        <f t="shared" si="9"/>
        <v>25</v>
      </c>
      <c r="AS27">
        <f t="shared" si="10"/>
        <v>20</v>
      </c>
      <c r="AT27">
        <f t="shared" si="11"/>
        <v>23</v>
      </c>
      <c r="AU27">
        <f t="shared" si="12"/>
        <v>23</v>
      </c>
      <c r="AV27">
        <f t="shared" si="13"/>
        <v>20</v>
      </c>
      <c r="AW27">
        <f t="shared" si="14"/>
        <v>19</v>
      </c>
      <c r="AX27">
        <f t="shared" si="15"/>
        <v>17</v>
      </c>
      <c r="AY27">
        <f t="shared" si="16"/>
        <v>21</v>
      </c>
      <c r="AZ27">
        <f t="shared" si="17"/>
        <v>17</v>
      </c>
      <c r="BA27">
        <f t="shared" si="18"/>
        <v>19</v>
      </c>
      <c r="BB27">
        <f t="shared" si="19"/>
        <v>20</v>
      </c>
      <c r="BC27">
        <f t="shared" si="20"/>
        <v>19</v>
      </c>
      <c r="BD27">
        <f t="shared" si="21"/>
        <v>17</v>
      </c>
      <c r="BE27">
        <f t="shared" si="22"/>
        <v>19</v>
      </c>
      <c r="BF27">
        <f t="shared" si="8"/>
        <v>115900</v>
      </c>
      <c r="BI27" s="25" t="s">
        <v>355</v>
      </c>
      <c r="BJ27" s="26">
        <v>25</v>
      </c>
      <c r="BK27" s="26">
        <v>25</v>
      </c>
      <c r="BL27" s="26">
        <v>20</v>
      </c>
      <c r="BM27" s="26">
        <v>23</v>
      </c>
      <c r="BN27" s="26">
        <v>23</v>
      </c>
      <c r="BO27" s="26">
        <v>20</v>
      </c>
      <c r="BP27" s="26">
        <v>19</v>
      </c>
      <c r="BQ27" s="26">
        <v>17</v>
      </c>
      <c r="BR27" s="26">
        <v>21</v>
      </c>
      <c r="BS27" s="26">
        <v>17</v>
      </c>
      <c r="BT27" s="26">
        <v>19</v>
      </c>
      <c r="BU27" s="26">
        <v>20</v>
      </c>
      <c r="BV27" s="26">
        <v>19</v>
      </c>
      <c r="BW27" s="26">
        <v>17</v>
      </c>
      <c r="BX27" s="26">
        <v>19</v>
      </c>
      <c r="BY27" s="26">
        <v>115900</v>
      </c>
    </row>
    <row r="28" spans="1:77" ht="15.75" thickBot="1" x14ac:dyDescent="0.3">
      <c r="A28" t="str">
        <f>'Adatok (2)'!A29</f>
        <v>Intel Core i9-11900KF</v>
      </c>
      <c r="B28" s="19">
        <f>RANK('OAM1'!B28,'OAM1'!B$4:B$28,'OAM1 (2)'!B$2)</f>
        <v>1</v>
      </c>
      <c r="C28" s="19">
        <f>RANK('OAM1'!C28,'OAM1'!C$4:C$28,'OAM1 (2)'!C$2)</f>
        <v>5</v>
      </c>
      <c r="D28" s="19">
        <f>RANK('OAM1'!D28,'OAM1'!D$4:D$28,'OAM1 (2)'!D$2)</f>
        <v>1</v>
      </c>
      <c r="E28" s="19">
        <f>RANK('OAM1'!E28,'OAM1'!E$4:E$28,'OAM1 (2)'!E$2)</f>
        <v>3</v>
      </c>
      <c r="F28" s="19">
        <f>RANK('OAM1'!F28,'OAM1'!F$4:F$28,'OAM1 (2)'!F$2)</f>
        <v>3</v>
      </c>
      <c r="G28" s="19">
        <f>RANK('OAM1'!G28,'OAM1'!G$4:G$28,'OAM1 (2)'!G$2)</f>
        <v>24</v>
      </c>
      <c r="H28" s="19">
        <f>RANK('OAM1'!H28,'OAM1'!H$4:H$28,'OAM1 (2)'!H$2)</f>
        <v>2</v>
      </c>
      <c r="I28" s="19">
        <f>RANK('OAM1'!I28,'OAM1'!I$4:I$28,'OAM1 (2)'!I$2)</f>
        <v>3</v>
      </c>
      <c r="J28" s="19">
        <f>RANK('OAM1'!J28,'OAM1'!J$4:J$28,'OAM1 (2)'!J$2)</f>
        <v>4</v>
      </c>
      <c r="K28" s="19">
        <f>RANK('OAM1'!K28,'OAM1'!K$4:K$28,'OAM1 (2)'!K$2)</f>
        <v>2</v>
      </c>
      <c r="L28" s="19">
        <f>RANK('OAM1'!L28,'OAM1'!L$4:L$28,'OAM1 (2)'!L$2)</f>
        <v>3</v>
      </c>
      <c r="M28" s="19">
        <f>RANK('OAM1'!M28,'OAM1'!M$4:M$28,'OAM1 (2)'!M$2)</f>
        <v>3</v>
      </c>
      <c r="N28" s="19">
        <f>RANK('OAM1'!N28,'OAM1'!N$4:N$28,'OAM1 (2)'!N$2)</f>
        <v>2</v>
      </c>
      <c r="O28" s="19">
        <f>RANK('OAM1'!O28,'OAM1'!O$4:O$28,'OAM1 (2)'!O$2)</f>
        <v>1</v>
      </c>
      <c r="P28" s="19">
        <f>RANK('OAM1'!P28,'OAM1'!P$4:P$28,'OAM1 (2)'!P$2)</f>
        <v>2</v>
      </c>
      <c r="Q28" s="19">
        <f>VALUE('Adatok (2)'!Q29)</f>
        <v>191130</v>
      </c>
      <c r="R28" s="19">
        <f t="shared" si="2"/>
        <v>188103.3</v>
      </c>
      <c r="S28" s="36">
        <f t="shared" si="3"/>
        <v>1.58</v>
      </c>
      <c r="T28" s="37">
        <f t="shared" si="4"/>
        <v>1</v>
      </c>
      <c r="U28" s="38">
        <f>AVERAGE(Q23:Q28)</f>
        <v>149035</v>
      </c>
      <c r="V28" s="38">
        <f t="shared" si="5"/>
        <v>3026.7000000000116</v>
      </c>
      <c r="W28" s="19" t="str">
        <f t="shared" si="1"/>
        <v>INVALID</v>
      </c>
      <c r="Y28" s="25" t="s">
        <v>356</v>
      </c>
      <c r="Z28" s="26">
        <v>1</v>
      </c>
      <c r="AA28" s="26">
        <v>1</v>
      </c>
      <c r="AB28" s="26">
        <v>5</v>
      </c>
      <c r="AC28" s="26">
        <v>1</v>
      </c>
      <c r="AD28" s="26">
        <v>1</v>
      </c>
      <c r="AE28" s="26">
        <v>3</v>
      </c>
      <c r="AF28" s="26">
        <v>3</v>
      </c>
      <c r="AG28" s="26">
        <v>4</v>
      </c>
      <c r="AH28" s="26">
        <v>2</v>
      </c>
      <c r="AI28" s="26">
        <v>7</v>
      </c>
      <c r="AJ28" s="26">
        <v>1</v>
      </c>
      <c r="AK28" s="26">
        <v>25</v>
      </c>
      <c r="AL28" s="26">
        <v>1</v>
      </c>
      <c r="AM28" s="26">
        <v>5</v>
      </c>
      <c r="AN28" s="26">
        <v>4</v>
      </c>
      <c r="AO28" s="26">
        <v>144190</v>
      </c>
      <c r="AQ28">
        <f t="shared" si="7"/>
        <v>25</v>
      </c>
      <c r="AR28">
        <f t="shared" si="9"/>
        <v>25</v>
      </c>
      <c r="AS28">
        <f t="shared" si="10"/>
        <v>21</v>
      </c>
      <c r="AT28">
        <f t="shared" si="11"/>
        <v>25</v>
      </c>
      <c r="AU28">
        <f t="shared" si="12"/>
        <v>25</v>
      </c>
      <c r="AV28">
        <f t="shared" si="13"/>
        <v>23</v>
      </c>
      <c r="AW28">
        <f t="shared" si="14"/>
        <v>23</v>
      </c>
      <c r="AX28">
        <f t="shared" si="15"/>
        <v>22</v>
      </c>
      <c r="AY28">
        <f t="shared" si="16"/>
        <v>24</v>
      </c>
      <c r="AZ28">
        <f t="shared" si="17"/>
        <v>19</v>
      </c>
      <c r="BA28">
        <f t="shared" si="18"/>
        <v>25</v>
      </c>
      <c r="BB28">
        <f t="shared" si="19"/>
        <v>1</v>
      </c>
      <c r="BC28">
        <f t="shared" si="20"/>
        <v>25</v>
      </c>
      <c r="BD28">
        <f t="shared" si="21"/>
        <v>21</v>
      </c>
      <c r="BE28">
        <f t="shared" si="22"/>
        <v>22</v>
      </c>
      <c r="BF28">
        <f t="shared" si="8"/>
        <v>144190</v>
      </c>
      <c r="BI28" s="25" t="s">
        <v>356</v>
      </c>
      <c r="BJ28" s="26">
        <v>25</v>
      </c>
      <c r="BK28" s="26">
        <v>25</v>
      </c>
      <c r="BL28" s="26">
        <v>21</v>
      </c>
      <c r="BM28" s="26">
        <v>25</v>
      </c>
      <c r="BN28" s="26">
        <v>25</v>
      </c>
      <c r="BO28" s="26">
        <v>23</v>
      </c>
      <c r="BP28" s="26">
        <v>23</v>
      </c>
      <c r="BQ28" s="26">
        <v>22</v>
      </c>
      <c r="BR28" s="26">
        <v>24</v>
      </c>
      <c r="BS28" s="26">
        <v>19</v>
      </c>
      <c r="BT28" s="26">
        <v>25</v>
      </c>
      <c r="BU28" s="26">
        <v>1</v>
      </c>
      <c r="BV28" s="26">
        <v>25</v>
      </c>
      <c r="BW28" s="26">
        <v>21</v>
      </c>
      <c r="BX28" s="26">
        <v>22</v>
      </c>
      <c r="BY28" s="26">
        <v>144190</v>
      </c>
    </row>
    <row r="29" spans="1:77" ht="15.75" thickBot="1" x14ac:dyDescent="0.3">
      <c r="Y29" s="25" t="s">
        <v>357</v>
      </c>
      <c r="Z29" s="26">
        <v>1</v>
      </c>
      <c r="AA29" s="26">
        <v>20</v>
      </c>
      <c r="AB29" s="26">
        <v>2</v>
      </c>
      <c r="AC29" s="26">
        <v>1</v>
      </c>
      <c r="AD29" s="26">
        <v>1</v>
      </c>
      <c r="AE29" s="26">
        <v>5</v>
      </c>
      <c r="AF29" s="26">
        <v>5</v>
      </c>
      <c r="AG29" s="26">
        <v>5</v>
      </c>
      <c r="AH29" s="26">
        <v>3</v>
      </c>
      <c r="AI29" s="26">
        <v>8</v>
      </c>
      <c r="AJ29" s="26">
        <v>4</v>
      </c>
      <c r="AK29" s="26">
        <v>5</v>
      </c>
      <c r="AL29" s="26">
        <v>6</v>
      </c>
      <c r="AM29" s="26">
        <v>6</v>
      </c>
      <c r="AN29" s="26">
        <v>5</v>
      </c>
      <c r="AO29" s="26">
        <v>127940</v>
      </c>
      <c r="AQ29">
        <f t="shared" si="7"/>
        <v>25</v>
      </c>
      <c r="AR29">
        <f t="shared" si="9"/>
        <v>6</v>
      </c>
      <c r="AS29">
        <f t="shared" si="10"/>
        <v>24</v>
      </c>
      <c r="AT29">
        <f t="shared" si="11"/>
        <v>25</v>
      </c>
      <c r="AU29">
        <f t="shared" si="12"/>
        <v>25</v>
      </c>
      <c r="AV29">
        <f t="shared" si="13"/>
        <v>21</v>
      </c>
      <c r="AW29">
        <f t="shared" si="14"/>
        <v>21</v>
      </c>
      <c r="AX29">
        <f t="shared" si="15"/>
        <v>21</v>
      </c>
      <c r="AY29">
        <f t="shared" si="16"/>
        <v>23</v>
      </c>
      <c r="AZ29">
        <f t="shared" si="17"/>
        <v>18</v>
      </c>
      <c r="BA29">
        <f t="shared" si="18"/>
        <v>22</v>
      </c>
      <c r="BB29">
        <f t="shared" si="19"/>
        <v>21</v>
      </c>
      <c r="BC29">
        <f t="shared" si="20"/>
        <v>20</v>
      </c>
      <c r="BD29">
        <f t="shared" si="21"/>
        <v>20</v>
      </c>
      <c r="BE29">
        <f t="shared" si="22"/>
        <v>21</v>
      </c>
      <c r="BF29">
        <f t="shared" si="8"/>
        <v>127940</v>
      </c>
      <c r="BI29" s="25" t="s">
        <v>357</v>
      </c>
      <c r="BJ29" s="26">
        <v>25</v>
      </c>
      <c r="BK29" s="26">
        <v>6</v>
      </c>
      <c r="BL29" s="26">
        <v>24</v>
      </c>
      <c r="BM29" s="26">
        <v>25</v>
      </c>
      <c r="BN29" s="26">
        <v>25</v>
      </c>
      <c r="BO29" s="26">
        <v>21</v>
      </c>
      <c r="BP29" s="26">
        <v>21</v>
      </c>
      <c r="BQ29" s="26">
        <v>21</v>
      </c>
      <c r="BR29" s="26">
        <v>23</v>
      </c>
      <c r="BS29" s="26">
        <v>18</v>
      </c>
      <c r="BT29" s="26">
        <v>22</v>
      </c>
      <c r="BU29" s="26">
        <v>21</v>
      </c>
      <c r="BV29" s="26">
        <v>20</v>
      </c>
      <c r="BW29" s="26">
        <v>20</v>
      </c>
      <c r="BX29" s="26">
        <v>21</v>
      </c>
      <c r="BY29" s="26">
        <v>127940</v>
      </c>
    </row>
    <row r="30" spans="1:77" ht="15.75" thickBot="1" x14ac:dyDescent="0.3">
      <c r="D30" t="s">
        <v>456</v>
      </c>
      <c r="Y30" s="25" t="s">
        <v>358</v>
      </c>
      <c r="Z30" s="26">
        <v>1</v>
      </c>
      <c r="AA30" s="26">
        <v>24</v>
      </c>
      <c r="AB30" s="26">
        <v>2</v>
      </c>
      <c r="AC30" s="26">
        <v>3</v>
      </c>
      <c r="AD30" s="26">
        <v>3</v>
      </c>
      <c r="AE30" s="26">
        <v>2</v>
      </c>
      <c r="AF30" s="26">
        <v>4</v>
      </c>
      <c r="AG30" s="26">
        <v>2</v>
      </c>
      <c r="AH30" s="26">
        <v>6</v>
      </c>
      <c r="AI30" s="26">
        <v>3</v>
      </c>
      <c r="AJ30" s="26">
        <v>5</v>
      </c>
      <c r="AK30" s="26">
        <v>4</v>
      </c>
      <c r="AL30" s="26">
        <v>4</v>
      </c>
      <c r="AM30" s="26">
        <v>2</v>
      </c>
      <c r="AN30" s="26">
        <v>3</v>
      </c>
      <c r="AO30" s="26">
        <v>129380</v>
      </c>
      <c r="AQ30">
        <f t="shared" si="7"/>
        <v>25</v>
      </c>
      <c r="AR30">
        <f t="shared" si="9"/>
        <v>2</v>
      </c>
      <c r="AS30">
        <f t="shared" si="10"/>
        <v>24</v>
      </c>
      <c r="AT30">
        <f t="shared" si="11"/>
        <v>23</v>
      </c>
      <c r="AU30">
        <f t="shared" si="12"/>
        <v>23</v>
      </c>
      <c r="AV30">
        <f t="shared" si="13"/>
        <v>24</v>
      </c>
      <c r="AW30">
        <f t="shared" si="14"/>
        <v>22</v>
      </c>
      <c r="AX30">
        <f t="shared" si="15"/>
        <v>24</v>
      </c>
      <c r="AY30">
        <f t="shared" si="16"/>
        <v>20</v>
      </c>
      <c r="AZ30">
        <f t="shared" si="17"/>
        <v>23</v>
      </c>
      <c r="BA30">
        <f t="shared" si="18"/>
        <v>21</v>
      </c>
      <c r="BB30">
        <f t="shared" si="19"/>
        <v>22</v>
      </c>
      <c r="BC30">
        <f t="shared" si="20"/>
        <v>22</v>
      </c>
      <c r="BD30">
        <f t="shared" si="21"/>
        <v>24</v>
      </c>
      <c r="BE30">
        <f t="shared" si="22"/>
        <v>23</v>
      </c>
      <c r="BF30">
        <f t="shared" si="8"/>
        <v>129380</v>
      </c>
      <c r="BI30" s="25" t="s">
        <v>358</v>
      </c>
      <c r="BJ30" s="26">
        <v>25</v>
      </c>
      <c r="BK30" s="26">
        <v>2</v>
      </c>
      <c r="BL30" s="26">
        <v>24</v>
      </c>
      <c r="BM30" s="26">
        <v>23</v>
      </c>
      <c r="BN30" s="26">
        <v>23</v>
      </c>
      <c r="BO30" s="26">
        <v>24</v>
      </c>
      <c r="BP30" s="26">
        <v>22</v>
      </c>
      <c r="BQ30" s="26">
        <v>24</v>
      </c>
      <c r="BR30" s="26">
        <v>20</v>
      </c>
      <c r="BS30" s="26">
        <v>23</v>
      </c>
      <c r="BT30" s="26">
        <v>21</v>
      </c>
      <c r="BU30" s="26">
        <v>22</v>
      </c>
      <c r="BV30" s="26">
        <v>22</v>
      </c>
      <c r="BW30" s="26">
        <v>24</v>
      </c>
      <c r="BX30" s="26">
        <v>23</v>
      </c>
      <c r="BY30" s="26">
        <v>129380</v>
      </c>
    </row>
    <row r="31" spans="1:77" ht="15.75" thickBot="1" x14ac:dyDescent="0.3">
      <c r="D31" t="s">
        <v>457</v>
      </c>
      <c r="Y31" s="25" t="s">
        <v>359</v>
      </c>
      <c r="Z31" s="26">
        <v>1</v>
      </c>
      <c r="AA31" s="26">
        <v>5</v>
      </c>
      <c r="AB31" s="26">
        <v>2</v>
      </c>
      <c r="AC31" s="26">
        <v>3</v>
      </c>
      <c r="AD31" s="26">
        <v>3</v>
      </c>
      <c r="AE31" s="26">
        <v>1</v>
      </c>
      <c r="AF31" s="26">
        <v>1</v>
      </c>
      <c r="AG31" s="26">
        <v>1</v>
      </c>
      <c r="AH31" s="26">
        <v>1</v>
      </c>
      <c r="AI31" s="26">
        <v>1</v>
      </c>
      <c r="AJ31" s="26">
        <v>2</v>
      </c>
      <c r="AK31" s="26">
        <v>2</v>
      </c>
      <c r="AL31" s="26">
        <v>3</v>
      </c>
      <c r="AM31" s="26">
        <v>3</v>
      </c>
      <c r="AN31" s="26">
        <v>1</v>
      </c>
      <c r="AO31" s="26">
        <v>185670</v>
      </c>
      <c r="AQ31">
        <f t="shared" si="7"/>
        <v>25</v>
      </c>
      <c r="AR31">
        <f t="shared" si="9"/>
        <v>21</v>
      </c>
      <c r="AS31">
        <f t="shared" si="10"/>
        <v>24</v>
      </c>
      <c r="AT31">
        <f t="shared" si="11"/>
        <v>23</v>
      </c>
      <c r="AU31">
        <f t="shared" si="12"/>
        <v>23</v>
      </c>
      <c r="AV31">
        <f t="shared" si="13"/>
        <v>25</v>
      </c>
      <c r="AW31">
        <f t="shared" si="14"/>
        <v>25</v>
      </c>
      <c r="AX31">
        <f t="shared" si="15"/>
        <v>25</v>
      </c>
      <c r="AY31">
        <f t="shared" si="16"/>
        <v>25</v>
      </c>
      <c r="AZ31">
        <f t="shared" si="17"/>
        <v>25</v>
      </c>
      <c r="BA31">
        <f t="shared" si="18"/>
        <v>24</v>
      </c>
      <c r="BB31">
        <f t="shared" si="19"/>
        <v>24</v>
      </c>
      <c r="BC31">
        <f t="shared" si="20"/>
        <v>23</v>
      </c>
      <c r="BD31">
        <f t="shared" si="21"/>
        <v>23</v>
      </c>
      <c r="BE31">
        <f t="shared" si="22"/>
        <v>25</v>
      </c>
      <c r="BF31">
        <f t="shared" si="8"/>
        <v>185670</v>
      </c>
      <c r="BI31" s="25" t="s">
        <v>359</v>
      </c>
      <c r="BJ31" s="26">
        <v>25</v>
      </c>
      <c r="BK31" s="26">
        <v>21</v>
      </c>
      <c r="BL31" s="26">
        <v>24</v>
      </c>
      <c r="BM31" s="26">
        <v>23</v>
      </c>
      <c r="BN31" s="26">
        <v>23</v>
      </c>
      <c r="BO31" s="26">
        <v>25</v>
      </c>
      <c r="BP31" s="26">
        <v>25</v>
      </c>
      <c r="BQ31" s="26">
        <v>25</v>
      </c>
      <c r="BR31" s="26">
        <v>25</v>
      </c>
      <c r="BS31" s="26">
        <v>25</v>
      </c>
      <c r="BT31" s="26">
        <v>24</v>
      </c>
      <c r="BU31" s="26">
        <v>24</v>
      </c>
      <c r="BV31" s="26">
        <v>23</v>
      </c>
      <c r="BW31" s="26">
        <v>23</v>
      </c>
      <c r="BX31" s="26">
        <v>25</v>
      </c>
      <c r="BY31" s="26">
        <v>185670</v>
      </c>
    </row>
    <row r="32" spans="1:77" ht="15.75" thickBot="1" x14ac:dyDescent="0.3">
      <c r="Y32" s="25" t="s">
        <v>360</v>
      </c>
      <c r="Z32" s="26">
        <v>1</v>
      </c>
      <c r="AA32" s="26">
        <v>5</v>
      </c>
      <c r="AB32" s="26">
        <v>1</v>
      </c>
      <c r="AC32" s="26">
        <v>3</v>
      </c>
      <c r="AD32" s="26">
        <v>3</v>
      </c>
      <c r="AE32" s="26">
        <v>24</v>
      </c>
      <c r="AF32" s="26">
        <v>2</v>
      </c>
      <c r="AG32" s="26">
        <v>3</v>
      </c>
      <c r="AH32" s="26">
        <v>4</v>
      </c>
      <c r="AI32" s="26">
        <v>2</v>
      </c>
      <c r="AJ32" s="26">
        <v>3</v>
      </c>
      <c r="AK32" s="26">
        <v>3</v>
      </c>
      <c r="AL32" s="26">
        <v>2</v>
      </c>
      <c r="AM32" s="26">
        <v>1</v>
      </c>
      <c r="AN32" s="26">
        <v>2</v>
      </c>
      <c r="AO32" s="26">
        <v>191130</v>
      </c>
      <c r="AQ32">
        <f t="shared" si="7"/>
        <v>25</v>
      </c>
      <c r="AR32">
        <f t="shared" si="9"/>
        <v>21</v>
      </c>
      <c r="AS32">
        <f t="shared" si="10"/>
        <v>25</v>
      </c>
      <c r="AT32">
        <f t="shared" si="11"/>
        <v>23</v>
      </c>
      <c r="AU32">
        <f t="shared" si="12"/>
        <v>23</v>
      </c>
      <c r="AV32">
        <f t="shared" si="13"/>
        <v>2</v>
      </c>
      <c r="AW32">
        <f t="shared" si="14"/>
        <v>24</v>
      </c>
      <c r="AX32">
        <f t="shared" si="15"/>
        <v>23</v>
      </c>
      <c r="AY32">
        <f t="shared" si="16"/>
        <v>22</v>
      </c>
      <c r="AZ32">
        <f t="shared" si="17"/>
        <v>24</v>
      </c>
      <c r="BA32">
        <f t="shared" si="18"/>
        <v>23</v>
      </c>
      <c r="BB32">
        <f t="shared" si="19"/>
        <v>23</v>
      </c>
      <c r="BC32">
        <f t="shared" si="20"/>
        <v>24</v>
      </c>
      <c r="BD32">
        <f t="shared" si="21"/>
        <v>25</v>
      </c>
      <c r="BE32">
        <f t="shared" si="22"/>
        <v>24</v>
      </c>
      <c r="BF32">
        <f t="shared" si="8"/>
        <v>191130</v>
      </c>
      <c r="BI32" s="25" t="s">
        <v>360</v>
      </c>
      <c r="BJ32" s="26">
        <v>25</v>
      </c>
      <c r="BK32" s="26">
        <v>21</v>
      </c>
      <c r="BL32" s="26">
        <v>25</v>
      </c>
      <c r="BM32" s="26">
        <v>23</v>
      </c>
      <c r="BN32" s="26">
        <v>23</v>
      </c>
      <c r="BO32" s="26">
        <v>2</v>
      </c>
      <c r="BP32" s="26">
        <v>24</v>
      </c>
      <c r="BQ32" s="26">
        <v>23</v>
      </c>
      <c r="BR32" s="26">
        <v>22</v>
      </c>
      <c r="BS32" s="26">
        <v>24</v>
      </c>
      <c r="BT32" s="26">
        <v>23</v>
      </c>
      <c r="BU32" s="26">
        <v>23</v>
      </c>
      <c r="BV32" s="26">
        <v>24</v>
      </c>
      <c r="BW32" s="26">
        <v>25</v>
      </c>
      <c r="BX32" s="26">
        <v>24</v>
      </c>
      <c r="BY32" s="26">
        <v>191130</v>
      </c>
    </row>
    <row r="33" spans="25:76" ht="19.5" thickBot="1" x14ac:dyDescent="0.3">
      <c r="Y33" s="21"/>
      <c r="BI33" s="21"/>
    </row>
    <row r="34" spans="25:76" ht="15.75" thickBot="1" x14ac:dyDescent="0.3">
      <c r="Y34" s="25" t="s">
        <v>361</v>
      </c>
      <c r="Z34" s="25" t="s">
        <v>320</v>
      </c>
      <c r="AA34" s="25" t="s">
        <v>321</v>
      </c>
      <c r="AB34" s="25" t="s">
        <v>322</v>
      </c>
      <c r="AC34" s="25" t="s">
        <v>323</v>
      </c>
      <c r="AD34" s="25" t="s">
        <v>324</v>
      </c>
      <c r="AE34" s="25" t="s">
        <v>325</v>
      </c>
      <c r="AF34" s="25" t="s">
        <v>326</v>
      </c>
      <c r="AG34" s="25" t="s">
        <v>327</v>
      </c>
      <c r="AH34" s="25" t="s">
        <v>328</v>
      </c>
      <c r="AI34" s="25" t="s">
        <v>329</v>
      </c>
      <c r="AJ34" s="25" t="s">
        <v>330</v>
      </c>
      <c r="AK34" s="25" t="s">
        <v>331</v>
      </c>
      <c r="AL34" s="25" t="s">
        <v>332</v>
      </c>
      <c r="AM34" s="25" t="s">
        <v>333</v>
      </c>
      <c r="AN34" s="25" t="s">
        <v>334</v>
      </c>
      <c r="BI34" s="25" t="s">
        <v>361</v>
      </c>
      <c r="BJ34" s="25" t="s">
        <v>320</v>
      </c>
      <c r="BK34" s="25" t="s">
        <v>321</v>
      </c>
      <c r="BL34" s="25" t="s">
        <v>322</v>
      </c>
      <c r="BM34" s="25" t="s">
        <v>323</v>
      </c>
      <c r="BN34" s="25" t="s">
        <v>324</v>
      </c>
      <c r="BO34" s="25" t="s">
        <v>325</v>
      </c>
      <c r="BP34" s="25" t="s">
        <v>326</v>
      </c>
      <c r="BQ34" s="25" t="s">
        <v>327</v>
      </c>
      <c r="BR34" s="25" t="s">
        <v>328</v>
      </c>
      <c r="BS34" s="25" t="s">
        <v>329</v>
      </c>
      <c r="BT34" s="25" t="s">
        <v>330</v>
      </c>
      <c r="BU34" s="25" t="s">
        <v>331</v>
      </c>
      <c r="BV34" s="25" t="s">
        <v>332</v>
      </c>
      <c r="BW34" s="25" t="s">
        <v>333</v>
      </c>
      <c r="BX34" s="25" t="s">
        <v>334</v>
      </c>
    </row>
    <row r="35" spans="25:76" ht="42.75" thickBot="1" x14ac:dyDescent="0.3">
      <c r="Y35" s="25" t="s">
        <v>362</v>
      </c>
      <c r="Z35" s="26" t="s">
        <v>363</v>
      </c>
      <c r="AA35" s="26" t="s">
        <v>364</v>
      </c>
      <c r="AB35" s="26" t="s">
        <v>365</v>
      </c>
      <c r="AC35" s="26" t="s">
        <v>366</v>
      </c>
      <c r="AD35" s="26" t="s">
        <v>367</v>
      </c>
      <c r="AE35" s="26" t="s">
        <v>368</v>
      </c>
      <c r="AF35" s="26" t="s">
        <v>367</v>
      </c>
      <c r="AG35" s="26" t="s">
        <v>369</v>
      </c>
      <c r="AH35" s="26" t="s">
        <v>370</v>
      </c>
      <c r="AI35" s="26" t="s">
        <v>371</v>
      </c>
      <c r="AJ35" s="26" t="s">
        <v>367</v>
      </c>
      <c r="AK35" s="26" t="s">
        <v>372</v>
      </c>
      <c r="AL35" s="26" t="s">
        <v>373</v>
      </c>
      <c r="AM35" s="26" t="s">
        <v>374</v>
      </c>
      <c r="AN35" s="26" t="s">
        <v>375</v>
      </c>
      <c r="BI35" s="25" t="s">
        <v>362</v>
      </c>
      <c r="BJ35" s="26" t="s">
        <v>367</v>
      </c>
      <c r="BK35" s="26" t="s">
        <v>439</v>
      </c>
      <c r="BL35" s="26" t="s">
        <v>440</v>
      </c>
      <c r="BM35" s="26" t="s">
        <v>441</v>
      </c>
      <c r="BN35" s="26" t="s">
        <v>367</v>
      </c>
      <c r="BO35" s="26" t="s">
        <v>442</v>
      </c>
      <c r="BP35" s="26" t="s">
        <v>443</v>
      </c>
      <c r="BQ35" s="26" t="s">
        <v>367</v>
      </c>
      <c r="BR35" s="26" t="s">
        <v>367</v>
      </c>
      <c r="BS35" s="26" t="s">
        <v>367</v>
      </c>
      <c r="BT35" s="26" t="s">
        <v>367</v>
      </c>
      <c r="BU35" s="26" t="s">
        <v>444</v>
      </c>
      <c r="BV35" s="26" t="s">
        <v>445</v>
      </c>
      <c r="BW35" s="26" t="s">
        <v>367</v>
      </c>
      <c r="BX35" s="26" t="s">
        <v>367</v>
      </c>
    </row>
    <row r="36" spans="25:76" ht="42.75" thickBot="1" x14ac:dyDescent="0.3">
      <c r="Y36" s="25" t="s">
        <v>376</v>
      </c>
      <c r="Z36" s="26" t="s">
        <v>363</v>
      </c>
      <c r="AA36" s="26" t="s">
        <v>364</v>
      </c>
      <c r="AB36" s="26" t="s">
        <v>377</v>
      </c>
      <c r="AC36" s="26" t="s">
        <v>366</v>
      </c>
      <c r="AD36" s="26" t="s">
        <v>367</v>
      </c>
      <c r="AE36" s="26" t="s">
        <v>378</v>
      </c>
      <c r="AF36" s="26" t="s">
        <v>367</v>
      </c>
      <c r="AG36" s="26" t="s">
        <v>369</v>
      </c>
      <c r="AH36" s="26" t="s">
        <v>379</v>
      </c>
      <c r="AI36" s="26" t="s">
        <v>371</v>
      </c>
      <c r="AJ36" s="26" t="s">
        <v>367</v>
      </c>
      <c r="AK36" s="26" t="s">
        <v>380</v>
      </c>
      <c r="AL36" s="26" t="s">
        <v>373</v>
      </c>
      <c r="AM36" s="26" t="s">
        <v>374</v>
      </c>
      <c r="AN36" s="26" t="s">
        <v>375</v>
      </c>
      <c r="BI36" s="25" t="s">
        <v>376</v>
      </c>
      <c r="BJ36" s="26" t="s">
        <v>367</v>
      </c>
      <c r="BK36" s="26" t="s">
        <v>439</v>
      </c>
      <c r="BL36" s="26" t="s">
        <v>440</v>
      </c>
      <c r="BM36" s="26" t="s">
        <v>441</v>
      </c>
      <c r="BN36" s="26" t="s">
        <v>367</v>
      </c>
      <c r="BO36" s="26" t="s">
        <v>442</v>
      </c>
      <c r="BP36" s="26" t="s">
        <v>367</v>
      </c>
      <c r="BQ36" s="26" t="s">
        <v>367</v>
      </c>
      <c r="BR36" s="26" t="s">
        <v>367</v>
      </c>
      <c r="BS36" s="26" t="s">
        <v>367</v>
      </c>
      <c r="BT36" s="26" t="s">
        <v>367</v>
      </c>
      <c r="BU36" s="26" t="s">
        <v>446</v>
      </c>
      <c r="BV36" s="26" t="s">
        <v>447</v>
      </c>
      <c r="BW36" s="26" t="s">
        <v>367</v>
      </c>
      <c r="BX36" s="26" t="s">
        <v>367</v>
      </c>
    </row>
    <row r="37" spans="25:76" ht="42.75" thickBot="1" x14ac:dyDescent="0.3">
      <c r="Y37" s="25" t="s">
        <v>381</v>
      </c>
      <c r="Z37" s="26" t="s">
        <v>363</v>
      </c>
      <c r="AA37" s="26" t="s">
        <v>364</v>
      </c>
      <c r="AB37" s="26" t="s">
        <v>377</v>
      </c>
      <c r="AC37" s="26" t="s">
        <v>366</v>
      </c>
      <c r="AD37" s="26" t="s">
        <v>367</v>
      </c>
      <c r="AE37" s="26" t="s">
        <v>378</v>
      </c>
      <c r="AF37" s="26" t="s">
        <v>367</v>
      </c>
      <c r="AG37" s="26" t="s">
        <v>369</v>
      </c>
      <c r="AH37" s="26" t="s">
        <v>379</v>
      </c>
      <c r="AI37" s="26" t="s">
        <v>371</v>
      </c>
      <c r="AJ37" s="26" t="s">
        <v>367</v>
      </c>
      <c r="AK37" s="26" t="s">
        <v>380</v>
      </c>
      <c r="AL37" s="26" t="s">
        <v>373</v>
      </c>
      <c r="AM37" s="26" t="s">
        <v>374</v>
      </c>
      <c r="AN37" s="26" t="s">
        <v>375</v>
      </c>
      <c r="BI37" s="25" t="s">
        <v>381</v>
      </c>
      <c r="BJ37" s="26" t="s">
        <v>367</v>
      </c>
      <c r="BK37" s="26" t="s">
        <v>448</v>
      </c>
      <c r="BL37" s="26" t="s">
        <v>440</v>
      </c>
      <c r="BM37" s="26" t="s">
        <v>441</v>
      </c>
      <c r="BN37" s="26" t="s">
        <v>367</v>
      </c>
      <c r="BO37" s="26" t="s">
        <v>367</v>
      </c>
      <c r="BP37" s="26" t="s">
        <v>367</v>
      </c>
      <c r="BQ37" s="26" t="s">
        <v>367</v>
      </c>
      <c r="BR37" s="26" t="s">
        <v>367</v>
      </c>
      <c r="BS37" s="26" t="s">
        <v>367</v>
      </c>
      <c r="BT37" s="26" t="s">
        <v>367</v>
      </c>
      <c r="BU37" s="26" t="s">
        <v>446</v>
      </c>
      <c r="BV37" s="26" t="s">
        <v>447</v>
      </c>
      <c r="BW37" s="26" t="s">
        <v>367</v>
      </c>
      <c r="BX37" s="26" t="s">
        <v>367</v>
      </c>
    </row>
    <row r="38" spans="25:76" ht="42.75" thickBot="1" x14ac:dyDescent="0.3">
      <c r="Y38" s="25" t="s">
        <v>382</v>
      </c>
      <c r="Z38" s="26" t="s">
        <v>363</v>
      </c>
      <c r="AA38" s="26" t="s">
        <v>364</v>
      </c>
      <c r="AB38" s="26" t="s">
        <v>377</v>
      </c>
      <c r="AC38" s="26" t="s">
        <v>366</v>
      </c>
      <c r="AD38" s="26" t="s">
        <v>367</v>
      </c>
      <c r="AE38" s="26" t="s">
        <v>378</v>
      </c>
      <c r="AF38" s="26" t="s">
        <v>367</v>
      </c>
      <c r="AG38" s="26" t="s">
        <v>369</v>
      </c>
      <c r="AH38" s="26" t="s">
        <v>379</v>
      </c>
      <c r="AI38" s="26" t="s">
        <v>371</v>
      </c>
      <c r="AJ38" s="26" t="s">
        <v>367</v>
      </c>
      <c r="AK38" s="26" t="s">
        <v>380</v>
      </c>
      <c r="AL38" s="26" t="s">
        <v>373</v>
      </c>
      <c r="AM38" s="26" t="s">
        <v>374</v>
      </c>
      <c r="AN38" s="26" t="s">
        <v>375</v>
      </c>
      <c r="BI38" s="25" t="s">
        <v>382</v>
      </c>
      <c r="BJ38" s="26" t="s">
        <v>367</v>
      </c>
      <c r="BK38" s="26" t="s">
        <v>448</v>
      </c>
      <c r="BL38" s="26" t="s">
        <v>440</v>
      </c>
      <c r="BM38" s="26" t="s">
        <v>441</v>
      </c>
      <c r="BN38" s="26" t="s">
        <v>367</v>
      </c>
      <c r="BO38" s="26" t="s">
        <v>367</v>
      </c>
      <c r="BP38" s="26" t="s">
        <v>367</v>
      </c>
      <c r="BQ38" s="26" t="s">
        <v>367</v>
      </c>
      <c r="BR38" s="26" t="s">
        <v>367</v>
      </c>
      <c r="BS38" s="26" t="s">
        <v>367</v>
      </c>
      <c r="BT38" s="26" t="s">
        <v>367</v>
      </c>
      <c r="BU38" s="26" t="s">
        <v>446</v>
      </c>
      <c r="BV38" s="26" t="s">
        <v>367</v>
      </c>
      <c r="BW38" s="26" t="s">
        <v>367</v>
      </c>
      <c r="BX38" s="26" t="s">
        <v>367</v>
      </c>
    </row>
    <row r="39" spans="25:76" ht="42.75" thickBot="1" x14ac:dyDescent="0.3">
      <c r="Y39" s="25" t="s">
        <v>383</v>
      </c>
      <c r="Z39" s="26" t="s">
        <v>363</v>
      </c>
      <c r="AA39" s="26" t="s">
        <v>364</v>
      </c>
      <c r="AB39" s="26" t="s">
        <v>377</v>
      </c>
      <c r="AC39" s="26" t="s">
        <v>366</v>
      </c>
      <c r="AD39" s="26" t="s">
        <v>367</v>
      </c>
      <c r="AE39" s="26" t="s">
        <v>384</v>
      </c>
      <c r="AF39" s="26" t="s">
        <v>367</v>
      </c>
      <c r="AG39" s="26" t="s">
        <v>369</v>
      </c>
      <c r="AH39" s="26" t="s">
        <v>385</v>
      </c>
      <c r="AI39" s="26" t="s">
        <v>367</v>
      </c>
      <c r="AJ39" s="26" t="s">
        <v>367</v>
      </c>
      <c r="AK39" s="26" t="s">
        <v>380</v>
      </c>
      <c r="AL39" s="26" t="s">
        <v>373</v>
      </c>
      <c r="AM39" s="26" t="s">
        <v>374</v>
      </c>
      <c r="AN39" s="26" t="s">
        <v>375</v>
      </c>
      <c r="BI39" s="25" t="s">
        <v>383</v>
      </c>
      <c r="BJ39" s="26" t="s">
        <v>367</v>
      </c>
      <c r="BK39" s="26" t="s">
        <v>448</v>
      </c>
      <c r="BL39" s="26" t="s">
        <v>440</v>
      </c>
      <c r="BM39" s="26" t="s">
        <v>441</v>
      </c>
      <c r="BN39" s="26" t="s">
        <v>367</v>
      </c>
      <c r="BO39" s="26" t="s">
        <v>367</v>
      </c>
      <c r="BP39" s="26" t="s">
        <v>367</v>
      </c>
      <c r="BQ39" s="26" t="s">
        <v>367</v>
      </c>
      <c r="BR39" s="26" t="s">
        <v>367</v>
      </c>
      <c r="BS39" s="26" t="s">
        <v>367</v>
      </c>
      <c r="BT39" s="26" t="s">
        <v>367</v>
      </c>
      <c r="BU39" s="26" t="s">
        <v>446</v>
      </c>
      <c r="BV39" s="26" t="s">
        <v>367</v>
      </c>
      <c r="BW39" s="26" t="s">
        <v>367</v>
      </c>
      <c r="BX39" s="26" t="s">
        <v>367</v>
      </c>
    </row>
    <row r="40" spans="25:76" ht="42.75" thickBot="1" x14ac:dyDescent="0.3">
      <c r="Y40" s="25" t="s">
        <v>386</v>
      </c>
      <c r="Z40" s="26" t="s">
        <v>363</v>
      </c>
      <c r="AA40" s="26" t="s">
        <v>364</v>
      </c>
      <c r="AB40" s="26" t="s">
        <v>377</v>
      </c>
      <c r="AC40" s="26" t="s">
        <v>367</v>
      </c>
      <c r="AD40" s="26" t="s">
        <v>367</v>
      </c>
      <c r="AE40" s="26" t="s">
        <v>384</v>
      </c>
      <c r="AF40" s="26" t="s">
        <v>367</v>
      </c>
      <c r="AG40" s="26" t="s">
        <v>369</v>
      </c>
      <c r="AH40" s="26" t="s">
        <v>385</v>
      </c>
      <c r="AI40" s="26" t="s">
        <v>367</v>
      </c>
      <c r="AJ40" s="26" t="s">
        <v>367</v>
      </c>
      <c r="AK40" s="26" t="s">
        <v>380</v>
      </c>
      <c r="AL40" s="26" t="s">
        <v>373</v>
      </c>
      <c r="AM40" s="26" t="s">
        <v>387</v>
      </c>
      <c r="AN40" s="26" t="s">
        <v>375</v>
      </c>
      <c r="BI40" s="25" t="s">
        <v>386</v>
      </c>
      <c r="BJ40" s="26" t="s">
        <v>367</v>
      </c>
      <c r="BK40" s="26" t="s">
        <v>448</v>
      </c>
      <c r="BL40" s="26" t="s">
        <v>440</v>
      </c>
      <c r="BM40" s="26" t="s">
        <v>441</v>
      </c>
      <c r="BN40" s="26" t="s">
        <v>367</v>
      </c>
      <c r="BO40" s="26" t="s">
        <v>367</v>
      </c>
      <c r="BP40" s="26" t="s">
        <v>367</v>
      </c>
      <c r="BQ40" s="26" t="s">
        <v>367</v>
      </c>
      <c r="BR40" s="26" t="s">
        <v>367</v>
      </c>
      <c r="BS40" s="26" t="s">
        <v>367</v>
      </c>
      <c r="BT40" s="26" t="s">
        <v>367</v>
      </c>
      <c r="BU40" s="26" t="s">
        <v>446</v>
      </c>
      <c r="BV40" s="26" t="s">
        <v>367</v>
      </c>
      <c r="BW40" s="26" t="s">
        <v>367</v>
      </c>
      <c r="BX40" s="26" t="s">
        <v>367</v>
      </c>
    </row>
    <row r="41" spans="25:76" ht="42.75" thickBot="1" x14ac:dyDescent="0.3">
      <c r="Y41" s="25" t="s">
        <v>388</v>
      </c>
      <c r="Z41" s="26" t="s">
        <v>363</v>
      </c>
      <c r="AA41" s="26" t="s">
        <v>364</v>
      </c>
      <c r="AB41" s="26" t="s">
        <v>377</v>
      </c>
      <c r="AC41" s="26" t="s">
        <v>367</v>
      </c>
      <c r="AD41" s="26" t="s">
        <v>367</v>
      </c>
      <c r="AE41" s="26" t="s">
        <v>384</v>
      </c>
      <c r="AF41" s="26" t="s">
        <v>367</v>
      </c>
      <c r="AG41" s="26" t="s">
        <v>369</v>
      </c>
      <c r="AH41" s="26" t="s">
        <v>385</v>
      </c>
      <c r="AI41" s="26" t="s">
        <v>367</v>
      </c>
      <c r="AJ41" s="26" t="s">
        <v>367</v>
      </c>
      <c r="AK41" s="26" t="s">
        <v>380</v>
      </c>
      <c r="AL41" s="26" t="s">
        <v>373</v>
      </c>
      <c r="AM41" s="26" t="s">
        <v>367</v>
      </c>
      <c r="AN41" s="26" t="s">
        <v>375</v>
      </c>
      <c r="BI41" s="25" t="s">
        <v>388</v>
      </c>
      <c r="BJ41" s="26" t="s">
        <v>367</v>
      </c>
      <c r="BK41" s="26" t="s">
        <v>448</v>
      </c>
      <c r="BL41" s="26" t="s">
        <v>440</v>
      </c>
      <c r="BM41" s="26" t="s">
        <v>441</v>
      </c>
      <c r="BN41" s="26" t="s">
        <v>367</v>
      </c>
      <c r="BO41" s="26" t="s">
        <v>367</v>
      </c>
      <c r="BP41" s="26" t="s">
        <v>367</v>
      </c>
      <c r="BQ41" s="26" t="s">
        <v>367</v>
      </c>
      <c r="BR41" s="26" t="s">
        <v>367</v>
      </c>
      <c r="BS41" s="26" t="s">
        <v>367</v>
      </c>
      <c r="BT41" s="26" t="s">
        <v>367</v>
      </c>
      <c r="BU41" s="26" t="s">
        <v>446</v>
      </c>
      <c r="BV41" s="26" t="s">
        <v>367</v>
      </c>
      <c r="BW41" s="26" t="s">
        <v>367</v>
      </c>
      <c r="BX41" s="26" t="s">
        <v>367</v>
      </c>
    </row>
    <row r="42" spans="25:76" ht="42.75" thickBot="1" x14ac:dyDescent="0.3">
      <c r="Y42" s="25" t="s">
        <v>389</v>
      </c>
      <c r="Z42" s="26" t="s">
        <v>390</v>
      </c>
      <c r="AA42" s="26" t="s">
        <v>364</v>
      </c>
      <c r="AB42" s="26" t="s">
        <v>377</v>
      </c>
      <c r="AC42" s="26" t="s">
        <v>367</v>
      </c>
      <c r="AD42" s="26" t="s">
        <v>367</v>
      </c>
      <c r="AE42" s="26" t="s">
        <v>367</v>
      </c>
      <c r="AF42" s="26" t="s">
        <v>367</v>
      </c>
      <c r="AG42" s="26" t="s">
        <v>369</v>
      </c>
      <c r="AH42" s="26" t="s">
        <v>385</v>
      </c>
      <c r="AI42" s="26" t="s">
        <v>367</v>
      </c>
      <c r="AJ42" s="26" t="s">
        <v>367</v>
      </c>
      <c r="AK42" s="26" t="s">
        <v>391</v>
      </c>
      <c r="AL42" s="26" t="s">
        <v>373</v>
      </c>
      <c r="AM42" s="26" t="s">
        <v>367</v>
      </c>
      <c r="AN42" s="26" t="s">
        <v>375</v>
      </c>
      <c r="BI42" s="25" t="s">
        <v>389</v>
      </c>
      <c r="BJ42" s="26" t="s">
        <v>367</v>
      </c>
      <c r="BK42" s="26" t="s">
        <v>448</v>
      </c>
      <c r="BL42" s="26" t="s">
        <v>440</v>
      </c>
      <c r="BM42" s="26" t="s">
        <v>441</v>
      </c>
      <c r="BN42" s="26" t="s">
        <v>367</v>
      </c>
      <c r="BO42" s="26" t="s">
        <v>367</v>
      </c>
      <c r="BP42" s="26" t="s">
        <v>367</v>
      </c>
      <c r="BQ42" s="26" t="s">
        <v>367</v>
      </c>
      <c r="BR42" s="26" t="s">
        <v>367</v>
      </c>
      <c r="BS42" s="26" t="s">
        <v>367</v>
      </c>
      <c r="BT42" s="26" t="s">
        <v>367</v>
      </c>
      <c r="BU42" s="26" t="s">
        <v>446</v>
      </c>
      <c r="BV42" s="26" t="s">
        <v>367</v>
      </c>
      <c r="BW42" s="26" t="s">
        <v>367</v>
      </c>
      <c r="BX42" s="26" t="s">
        <v>367</v>
      </c>
    </row>
    <row r="43" spans="25:76" ht="42.75" thickBot="1" x14ac:dyDescent="0.3">
      <c r="Y43" s="25" t="s">
        <v>392</v>
      </c>
      <c r="Z43" s="26" t="s">
        <v>390</v>
      </c>
      <c r="AA43" s="26" t="s">
        <v>364</v>
      </c>
      <c r="AB43" s="26" t="s">
        <v>377</v>
      </c>
      <c r="AC43" s="26" t="s">
        <v>367</v>
      </c>
      <c r="AD43" s="26" t="s">
        <v>367</v>
      </c>
      <c r="AE43" s="26" t="s">
        <v>367</v>
      </c>
      <c r="AF43" s="26" t="s">
        <v>367</v>
      </c>
      <c r="AG43" s="26" t="s">
        <v>369</v>
      </c>
      <c r="AH43" s="26" t="s">
        <v>393</v>
      </c>
      <c r="AI43" s="26" t="s">
        <v>367</v>
      </c>
      <c r="AJ43" s="26" t="s">
        <v>367</v>
      </c>
      <c r="AK43" s="26" t="s">
        <v>391</v>
      </c>
      <c r="AL43" s="26" t="s">
        <v>373</v>
      </c>
      <c r="AM43" s="26" t="s">
        <v>367</v>
      </c>
      <c r="AN43" s="26" t="s">
        <v>375</v>
      </c>
      <c r="BI43" s="25" t="s">
        <v>392</v>
      </c>
      <c r="BJ43" s="26" t="s">
        <v>367</v>
      </c>
      <c r="BK43" s="26" t="s">
        <v>448</v>
      </c>
      <c r="BL43" s="26" t="s">
        <v>440</v>
      </c>
      <c r="BM43" s="26" t="s">
        <v>441</v>
      </c>
      <c r="BN43" s="26" t="s">
        <v>367</v>
      </c>
      <c r="BO43" s="26" t="s">
        <v>367</v>
      </c>
      <c r="BP43" s="26" t="s">
        <v>367</v>
      </c>
      <c r="BQ43" s="26" t="s">
        <v>367</v>
      </c>
      <c r="BR43" s="26" t="s">
        <v>367</v>
      </c>
      <c r="BS43" s="26" t="s">
        <v>367</v>
      </c>
      <c r="BT43" s="26" t="s">
        <v>367</v>
      </c>
      <c r="BU43" s="26" t="s">
        <v>446</v>
      </c>
      <c r="BV43" s="26" t="s">
        <v>367</v>
      </c>
      <c r="BW43" s="26" t="s">
        <v>367</v>
      </c>
      <c r="BX43" s="26" t="s">
        <v>367</v>
      </c>
    </row>
    <row r="44" spans="25:76" ht="42.75" thickBot="1" x14ac:dyDescent="0.3">
      <c r="Y44" s="25" t="s">
        <v>394</v>
      </c>
      <c r="Z44" s="26" t="s">
        <v>390</v>
      </c>
      <c r="AA44" s="26" t="s">
        <v>364</v>
      </c>
      <c r="AB44" s="26" t="s">
        <v>377</v>
      </c>
      <c r="AC44" s="26" t="s">
        <v>367</v>
      </c>
      <c r="AD44" s="26" t="s">
        <v>367</v>
      </c>
      <c r="AE44" s="26" t="s">
        <v>367</v>
      </c>
      <c r="AF44" s="26" t="s">
        <v>367</v>
      </c>
      <c r="AG44" s="26" t="s">
        <v>369</v>
      </c>
      <c r="AH44" s="26" t="s">
        <v>367</v>
      </c>
      <c r="AI44" s="26" t="s">
        <v>367</v>
      </c>
      <c r="AJ44" s="26" t="s">
        <v>367</v>
      </c>
      <c r="AK44" s="26" t="s">
        <v>391</v>
      </c>
      <c r="AL44" s="26" t="s">
        <v>373</v>
      </c>
      <c r="AM44" s="26" t="s">
        <v>367</v>
      </c>
      <c r="AN44" s="26" t="s">
        <v>375</v>
      </c>
      <c r="BI44" s="25" t="s">
        <v>394</v>
      </c>
      <c r="BJ44" s="26" t="s">
        <v>367</v>
      </c>
      <c r="BK44" s="26" t="s">
        <v>448</v>
      </c>
      <c r="BL44" s="26" t="s">
        <v>440</v>
      </c>
      <c r="BM44" s="26" t="s">
        <v>441</v>
      </c>
      <c r="BN44" s="26" t="s">
        <v>367</v>
      </c>
      <c r="BO44" s="26" t="s">
        <v>367</v>
      </c>
      <c r="BP44" s="26" t="s">
        <v>367</v>
      </c>
      <c r="BQ44" s="26" t="s">
        <v>367</v>
      </c>
      <c r="BR44" s="26" t="s">
        <v>367</v>
      </c>
      <c r="BS44" s="26" t="s">
        <v>367</v>
      </c>
      <c r="BT44" s="26" t="s">
        <v>367</v>
      </c>
      <c r="BU44" s="26" t="s">
        <v>446</v>
      </c>
      <c r="BV44" s="26" t="s">
        <v>367</v>
      </c>
      <c r="BW44" s="26" t="s">
        <v>367</v>
      </c>
      <c r="BX44" s="26" t="s">
        <v>367</v>
      </c>
    </row>
    <row r="45" spans="25:76" ht="42.75" thickBot="1" x14ac:dyDescent="0.3">
      <c r="Y45" s="25" t="s">
        <v>395</v>
      </c>
      <c r="Z45" s="26" t="s">
        <v>390</v>
      </c>
      <c r="AA45" s="26" t="s">
        <v>364</v>
      </c>
      <c r="AB45" s="26" t="s">
        <v>377</v>
      </c>
      <c r="AC45" s="26" t="s">
        <v>367</v>
      </c>
      <c r="AD45" s="26" t="s">
        <v>367</v>
      </c>
      <c r="AE45" s="26" t="s">
        <v>367</v>
      </c>
      <c r="AF45" s="26" t="s">
        <v>367</v>
      </c>
      <c r="AG45" s="26" t="s">
        <v>369</v>
      </c>
      <c r="AH45" s="26" t="s">
        <v>367</v>
      </c>
      <c r="AI45" s="26" t="s">
        <v>367</v>
      </c>
      <c r="AJ45" s="26" t="s">
        <v>367</v>
      </c>
      <c r="AK45" s="26" t="s">
        <v>391</v>
      </c>
      <c r="AL45" s="26" t="s">
        <v>373</v>
      </c>
      <c r="AM45" s="26" t="s">
        <v>367</v>
      </c>
      <c r="AN45" s="26" t="s">
        <v>375</v>
      </c>
      <c r="BI45" s="25" t="s">
        <v>395</v>
      </c>
      <c r="BJ45" s="26" t="s">
        <v>367</v>
      </c>
      <c r="BK45" s="26" t="s">
        <v>448</v>
      </c>
      <c r="BL45" s="26" t="s">
        <v>440</v>
      </c>
      <c r="BM45" s="26" t="s">
        <v>441</v>
      </c>
      <c r="BN45" s="26" t="s">
        <v>367</v>
      </c>
      <c r="BO45" s="26" t="s">
        <v>367</v>
      </c>
      <c r="BP45" s="26" t="s">
        <v>367</v>
      </c>
      <c r="BQ45" s="26" t="s">
        <v>367</v>
      </c>
      <c r="BR45" s="26" t="s">
        <v>367</v>
      </c>
      <c r="BS45" s="26" t="s">
        <v>367</v>
      </c>
      <c r="BT45" s="26" t="s">
        <v>367</v>
      </c>
      <c r="BU45" s="26" t="s">
        <v>446</v>
      </c>
      <c r="BV45" s="26" t="s">
        <v>367</v>
      </c>
      <c r="BW45" s="26" t="s">
        <v>367</v>
      </c>
      <c r="BX45" s="26" t="s">
        <v>367</v>
      </c>
    </row>
    <row r="46" spans="25:76" ht="42.75" thickBot="1" x14ac:dyDescent="0.3">
      <c r="Y46" s="25" t="s">
        <v>396</v>
      </c>
      <c r="Z46" s="26" t="s">
        <v>390</v>
      </c>
      <c r="AA46" s="26" t="s">
        <v>397</v>
      </c>
      <c r="AB46" s="26" t="s">
        <v>377</v>
      </c>
      <c r="AC46" s="26" t="s">
        <v>367</v>
      </c>
      <c r="AD46" s="26" t="s">
        <v>367</v>
      </c>
      <c r="AE46" s="26" t="s">
        <v>367</v>
      </c>
      <c r="AF46" s="26" t="s">
        <v>367</v>
      </c>
      <c r="AG46" s="26" t="s">
        <v>369</v>
      </c>
      <c r="AH46" s="26" t="s">
        <v>367</v>
      </c>
      <c r="AI46" s="26" t="s">
        <v>367</v>
      </c>
      <c r="AJ46" s="26" t="s">
        <v>367</v>
      </c>
      <c r="AK46" s="26" t="s">
        <v>391</v>
      </c>
      <c r="AL46" s="26" t="s">
        <v>373</v>
      </c>
      <c r="AM46" s="26" t="s">
        <v>367</v>
      </c>
      <c r="AN46" s="26" t="s">
        <v>375</v>
      </c>
      <c r="BI46" s="25" t="s">
        <v>396</v>
      </c>
      <c r="BJ46" s="26" t="s">
        <v>367</v>
      </c>
      <c r="BK46" s="26" t="s">
        <v>448</v>
      </c>
      <c r="BL46" s="26" t="s">
        <v>440</v>
      </c>
      <c r="BM46" s="26" t="s">
        <v>441</v>
      </c>
      <c r="BN46" s="26" t="s">
        <v>367</v>
      </c>
      <c r="BO46" s="26" t="s">
        <v>367</v>
      </c>
      <c r="BP46" s="26" t="s">
        <v>367</v>
      </c>
      <c r="BQ46" s="26" t="s">
        <v>367</v>
      </c>
      <c r="BR46" s="26" t="s">
        <v>367</v>
      </c>
      <c r="BS46" s="26" t="s">
        <v>367</v>
      </c>
      <c r="BT46" s="26" t="s">
        <v>367</v>
      </c>
      <c r="BU46" s="26" t="s">
        <v>446</v>
      </c>
      <c r="BV46" s="26" t="s">
        <v>367</v>
      </c>
      <c r="BW46" s="26" t="s">
        <v>367</v>
      </c>
      <c r="BX46" s="26" t="s">
        <v>367</v>
      </c>
    </row>
    <row r="47" spans="25:76" ht="42.75" thickBot="1" x14ac:dyDescent="0.3">
      <c r="Y47" s="25" t="s">
        <v>398</v>
      </c>
      <c r="Z47" s="26" t="s">
        <v>367</v>
      </c>
      <c r="AA47" s="26" t="s">
        <v>397</v>
      </c>
      <c r="AB47" s="26" t="s">
        <v>377</v>
      </c>
      <c r="AC47" s="26" t="s">
        <v>367</v>
      </c>
      <c r="AD47" s="26" t="s">
        <v>367</v>
      </c>
      <c r="AE47" s="26" t="s">
        <v>367</v>
      </c>
      <c r="AF47" s="26" t="s">
        <v>367</v>
      </c>
      <c r="AG47" s="26" t="s">
        <v>369</v>
      </c>
      <c r="AH47" s="26" t="s">
        <v>367</v>
      </c>
      <c r="AI47" s="26" t="s">
        <v>367</v>
      </c>
      <c r="AJ47" s="26" t="s">
        <v>367</v>
      </c>
      <c r="AK47" s="26" t="s">
        <v>391</v>
      </c>
      <c r="AL47" s="26" t="s">
        <v>373</v>
      </c>
      <c r="AM47" s="26" t="s">
        <v>367</v>
      </c>
      <c r="AN47" s="26" t="s">
        <v>375</v>
      </c>
      <c r="BI47" s="25" t="s">
        <v>398</v>
      </c>
      <c r="BJ47" s="26" t="s">
        <v>367</v>
      </c>
      <c r="BK47" s="26" t="s">
        <v>448</v>
      </c>
      <c r="BL47" s="26" t="s">
        <v>440</v>
      </c>
      <c r="BM47" s="26" t="s">
        <v>441</v>
      </c>
      <c r="BN47" s="26" t="s">
        <v>367</v>
      </c>
      <c r="BO47" s="26" t="s">
        <v>367</v>
      </c>
      <c r="BP47" s="26" t="s">
        <v>367</v>
      </c>
      <c r="BQ47" s="26" t="s">
        <v>367</v>
      </c>
      <c r="BR47" s="26" t="s">
        <v>367</v>
      </c>
      <c r="BS47" s="26" t="s">
        <v>367</v>
      </c>
      <c r="BT47" s="26" t="s">
        <v>367</v>
      </c>
      <c r="BU47" s="26" t="s">
        <v>446</v>
      </c>
      <c r="BV47" s="26" t="s">
        <v>367</v>
      </c>
      <c r="BW47" s="26" t="s">
        <v>367</v>
      </c>
      <c r="BX47" s="26" t="s">
        <v>367</v>
      </c>
    </row>
    <row r="48" spans="25:76" ht="32.25" thickBot="1" x14ac:dyDescent="0.3">
      <c r="Y48" s="25" t="s">
        <v>399</v>
      </c>
      <c r="Z48" s="26" t="s">
        <v>367</v>
      </c>
      <c r="AA48" s="26" t="s">
        <v>400</v>
      </c>
      <c r="AB48" s="26" t="s">
        <v>377</v>
      </c>
      <c r="AC48" s="26" t="s">
        <v>367</v>
      </c>
      <c r="AD48" s="26" t="s">
        <v>367</v>
      </c>
      <c r="AE48" s="26" t="s">
        <v>367</v>
      </c>
      <c r="AF48" s="26" t="s">
        <v>367</v>
      </c>
      <c r="AG48" s="26" t="s">
        <v>369</v>
      </c>
      <c r="AH48" s="26" t="s">
        <v>367</v>
      </c>
      <c r="AI48" s="26" t="s">
        <v>367</v>
      </c>
      <c r="AJ48" s="26" t="s">
        <v>367</v>
      </c>
      <c r="AK48" s="26" t="s">
        <v>391</v>
      </c>
      <c r="AL48" s="26" t="s">
        <v>373</v>
      </c>
      <c r="AM48" s="26" t="s">
        <v>367</v>
      </c>
      <c r="AN48" s="26" t="s">
        <v>375</v>
      </c>
      <c r="BI48" s="25" t="s">
        <v>399</v>
      </c>
      <c r="BJ48" s="26" t="s">
        <v>367</v>
      </c>
      <c r="BK48" s="26" t="s">
        <v>448</v>
      </c>
      <c r="BL48" s="26" t="s">
        <v>440</v>
      </c>
      <c r="BM48" s="26" t="s">
        <v>441</v>
      </c>
      <c r="BN48" s="26" t="s">
        <v>367</v>
      </c>
      <c r="BO48" s="26" t="s">
        <v>367</v>
      </c>
      <c r="BP48" s="26" t="s">
        <v>367</v>
      </c>
      <c r="BQ48" s="26" t="s">
        <v>367</v>
      </c>
      <c r="BR48" s="26" t="s">
        <v>367</v>
      </c>
      <c r="BS48" s="26" t="s">
        <v>367</v>
      </c>
      <c r="BT48" s="26" t="s">
        <v>367</v>
      </c>
      <c r="BU48" s="26" t="s">
        <v>446</v>
      </c>
      <c r="BV48" s="26" t="s">
        <v>367</v>
      </c>
      <c r="BW48" s="26" t="s">
        <v>367</v>
      </c>
      <c r="BX48" s="26" t="s">
        <v>367</v>
      </c>
    </row>
    <row r="49" spans="22:76" ht="32.25" thickBot="1" x14ac:dyDescent="0.3">
      <c r="Y49" s="25" t="s">
        <v>401</v>
      </c>
      <c r="Z49" s="26" t="s">
        <v>367</v>
      </c>
      <c r="AA49" s="26" t="s">
        <v>400</v>
      </c>
      <c r="AB49" s="26" t="s">
        <v>377</v>
      </c>
      <c r="AC49" s="26" t="s">
        <v>367</v>
      </c>
      <c r="AD49" s="26" t="s">
        <v>367</v>
      </c>
      <c r="AE49" s="26" t="s">
        <v>367</v>
      </c>
      <c r="AF49" s="26" t="s">
        <v>367</v>
      </c>
      <c r="AG49" s="26" t="s">
        <v>369</v>
      </c>
      <c r="AH49" s="26" t="s">
        <v>367</v>
      </c>
      <c r="AI49" s="26" t="s">
        <v>367</v>
      </c>
      <c r="AJ49" s="26" t="s">
        <v>367</v>
      </c>
      <c r="AK49" s="26" t="s">
        <v>402</v>
      </c>
      <c r="AL49" s="26" t="s">
        <v>373</v>
      </c>
      <c r="AM49" s="26" t="s">
        <v>367</v>
      </c>
      <c r="AN49" s="26" t="s">
        <v>375</v>
      </c>
      <c r="BI49" s="25" t="s">
        <v>401</v>
      </c>
      <c r="BJ49" s="26" t="s">
        <v>367</v>
      </c>
      <c r="BK49" s="26" t="s">
        <v>448</v>
      </c>
      <c r="BL49" s="26" t="s">
        <v>440</v>
      </c>
      <c r="BM49" s="26" t="s">
        <v>441</v>
      </c>
      <c r="BN49" s="26" t="s">
        <v>367</v>
      </c>
      <c r="BO49" s="26" t="s">
        <v>367</v>
      </c>
      <c r="BP49" s="26" t="s">
        <v>367</v>
      </c>
      <c r="BQ49" s="26" t="s">
        <v>367</v>
      </c>
      <c r="BR49" s="26" t="s">
        <v>367</v>
      </c>
      <c r="BS49" s="26" t="s">
        <v>367</v>
      </c>
      <c r="BT49" s="26" t="s">
        <v>367</v>
      </c>
      <c r="BU49" s="26" t="s">
        <v>446</v>
      </c>
      <c r="BV49" s="26" t="s">
        <v>367</v>
      </c>
      <c r="BW49" s="26" t="s">
        <v>367</v>
      </c>
      <c r="BX49" s="26" t="s">
        <v>367</v>
      </c>
    </row>
    <row r="50" spans="22:76" ht="32.25" thickBot="1" x14ac:dyDescent="0.3">
      <c r="Y50" s="25" t="s">
        <v>403</v>
      </c>
      <c r="Z50" s="26" t="s">
        <v>367</v>
      </c>
      <c r="AA50" s="26" t="s">
        <v>404</v>
      </c>
      <c r="AB50" s="26" t="s">
        <v>377</v>
      </c>
      <c r="AC50" s="26" t="s">
        <v>367</v>
      </c>
      <c r="AD50" s="26" t="s">
        <v>367</v>
      </c>
      <c r="AE50" s="26" t="s">
        <v>367</v>
      </c>
      <c r="AF50" s="26" t="s">
        <v>367</v>
      </c>
      <c r="AG50" s="26" t="s">
        <v>405</v>
      </c>
      <c r="AH50" s="26" t="s">
        <v>367</v>
      </c>
      <c r="AI50" s="26" t="s">
        <v>367</v>
      </c>
      <c r="AJ50" s="26" t="s">
        <v>367</v>
      </c>
      <c r="AK50" s="26" t="s">
        <v>402</v>
      </c>
      <c r="AL50" s="26" t="s">
        <v>373</v>
      </c>
      <c r="AM50" s="26" t="s">
        <v>367</v>
      </c>
      <c r="AN50" s="26" t="s">
        <v>375</v>
      </c>
      <c r="BI50" s="25" t="s">
        <v>403</v>
      </c>
      <c r="BJ50" s="26" t="s">
        <v>367</v>
      </c>
      <c r="BK50" s="26" t="s">
        <v>448</v>
      </c>
      <c r="BL50" s="26" t="s">
        <v>440</v>
      </c>
      <c r="BM50" s="26" t="s">
        <v>441</v>
      </c>
      <c r="BN50" s="26" t="s">
        <v>367</v>
      </c>
      <c r="BO50" s="26" t="s">
        <v>367</v>
      </c>
      <c r="BP50" s="26" t="s">
        <v>367</v>
      </c>
      <c r="BQ50" s="26" t="s">
        <v>367</v>
      </c>
      <c r="BR50" s="26" t="s">
        <v>367</v>
      </c>
      <c r="BS50" s="26" t="s">
        <v>367</v>
      </c>
      <c r="BT50" s="26" t="s">
        <v>367</v>
      </c>
      <c r="BU50" s="26" t="s">
        <v>446</v>
      </c>
      <c r="BV50" s="26" t="s">
        <v>367</v>
      </c>
      <c r="BW50" s="26" t="s">
        <v>367</v>
      </c>
      <c r="BX50" s="26" t="s">
        <v>367</v>
      </c>
    </row>
    <row r="51" spans="22:76" ht="32.25" thickBot="1" x14ac:dyDescent="0.3">
      <c r="Y51" s="25" t="s">
        <v>406</v>
      </c>
      <c r="Z51" s="26" t="s">
        <v>367</v>
      </c>
      <c r="AA51" s="26" t="s">
        <v>404</v>
      </c>
      <c r="AB51" s="26" t="s">
        <v>377</v>
      </c>
      <c r="AC51" s="26" t="s">
        <v>367</v>
      </c>
      <c r="AD51" s="26" t="s">
        <v>367</v>
      </c>
      <c r="AE51" s="26" t="s">
        <v>367</v>
      </c>
      <c r="AF51" s="26" t="s">
        <v>367</v>
      </c>
      <c r="AG51" s="26" t="s">
        <v>367</v>
      </c>
      <c r="AH51" s="26" t="s">
        <v>367</v>
      </c>
      <c r="AI51" s="26" t="s">
        <v>367</v>
      </c>
      <c r="AJ51" s="26" t="s">
        <v>367</v>
      </c>
      <c r="AK51" s="26" t="s">
        <v>402</v>
      </c>
      <c r="AL51" s="26" t="s">
        <v>373</v>
      </c>
      <c r="AM51" s="26" t="s">
        <v>367</v>
      </c>
      <c r="AN51" s="26" t="s">
        <v>375</v>
      </c>
      <c r="BI51" s="25" t="s">
        <v>406</v>
      </c>
      <c r="BJ51" s="26" t="s">
        <v>367</v>
      </c>
      <c r="BK51" s="26" t="s">
        <v>448</v>
      </c>
      <c r="BL51" s="26" t="s">
        <v>440</v>
      </c>
      <c r="BM51" s="26" t="s">
        <v>441</v>
      </c>
      <c r="BN51" s="26" t="s">
        <v>367</v>
      </c>
      <c r="BO51" s="26" t="s">
        <v>367</v>
      </c>
      <c r="BP51" s="26" t="s">
        <v>367</v>
      </c>
      <c r="BQ51" s="26" t="s">
        <v>367</v>
      </c>
      <c r="BR51" s="26" t="s">
        <v>367</v>
      </c>
      <c r="BS51" s="26" t="s">
        <v>367</v>
      </c>
      <c r="BT51" s="26" t="s">
        <v>367</v>
      </c>
      <c r="BU51" s="26" t="s">
        <v>446</v>
      </c>
      <c r="BV51" s="26" t="s">
        <v>367</v>
      </c>
      <c r="BW51" s="26" t="s">
        <v>367</v>
      </c>
      <c r="BX51" s="26" t="s">
        <v>367</v>
      </c>
    </row>
    <row r="52" spans="22:76" ht="32.25" thickBot="1" x14ac:dyDescent="0.3">
      <c r="Y52" s="25" t="s">
        <v>407</v>
      </c>
      <c r="Z52" s="26" t="s">
        <v>367</v>
      </c>
      <c r="AA52" s="26" t="s">
        <v>367</v>
      </c>
      <c r="AB52" s="26" t="s">
        <v>377</v>
      </c>
      <c r="AC52" s="26" t="s">
        <v>367</v>
      </c>
      <c r="AD52" s="26" t="s">
        <v>367</v>
      </c>
      <c r="AE52" s="26" t="s">
        <v>367</v>
      </c>
      <c r="AF52" s="26" t="s">
        <v>367</v>
      </c>
      <c r="AG52" s="26" t="s">
        <v>367</v>
      </c>
      <c r="AH52" s="26" t="s">
        <v>367</v>
      </c>
      <c r="AI52" s="26" t="s">
        <v>367</v>
      </c>
      <c r="AJ52" s="26" t="s">
        <v>367</v>
      </c>
      <c r="AK52" s="26" t="s">
        <v>402</v>
      </c>
      <c r="AL52" s="26" t="s">
        <v>373</v>
      </c>
      <c r="AM52" s="26" t="s">
        <v>367</v>
      </c>
      <c r="AN52" s="26" t="s">
        <v>375</v>
      </c>
      <c r="BI52" s="25" t="s">
        <v>407</v>
      </c>
      <c r="BJ52" s="26" t="s">
        <v>367</v>
      </c>
      <c r="BK52" s="26" t="s">
        <v>448</v>
      </c>
      <c r="BL52" s="26" t="s">
        <v>440</v>
      </c>
      <c r="BM52" s="26" t="s">
        <v>441</v>
      </c>
      <c r="BN52" s="26" t="s">
        <v>367</v>
      </c>
      <c r="BO52" s="26" t="s">
        <v>367</v>
      </c>
      <c r="BP52" s="26" t="s">
        <v>367</v>
      </c>
      <c r="BQ52" s="26" t="s">
        <v>367</v>
      </c>
      <c r="BR52" s="26" t="s">
        <v>367</v>
      </c>
      <c r="BS52" s="26" t="s">
        <v>367</v>
      </c>
      <c r="BT52" s="26" t="s">
        <v>367</v>
      </c>
      <c r="BU52" s="26" t="s">
        <v>446</v>
      </c>
      <c r="BV52" s="26" t="s">
        <v>367</v>
      </c>
      <c r="BW52" s="26" t="s">
        <v>367</v>
      </c>
      <c r="BX52" s="26" t="s">
        <v>367</v>
      </c>
    </row>
    <row r="53" spans="22:76" ht="32.25" thickBot="1" x14ac:dyDescent="0.3">
      <c r="Y53" s="25" t="s">
        <v>408</v>
      </c>
      <c r="Z53" s="26" t="s">
        <v>367</v>
      </c>
      <c r="AA53" s="26" t="s">
        <v>367</v>
      </c>
      <c r="AB53" s="26" t="s">
        <v>377</v>
      </c>
      <c r="AC53" s="26" t="s">
        <v>367</v>
      </c>
      <c r="AD53" s="26" t="s">
        <v>367</v>
      </c>
      <c r="AE53" s="26" t="s">
        <v>367</v>
      </c>
      <c r="AF53" s="26" t="s">
        <v>367</v>
      </c>
      <c r="AG53" s="26" t="s">
        <v>367</v>
      </c>
      <c r="AH53" s="26" t="s">
        <v>367</v>
      </c>
      <c r="AI53" s="26" t="s">
        <v>367</v>
      </c>
      <c r="AJ53" s="26" t="s">
        <v>367</v>
      </c>
      <c r="AK53" s="26" t="s">
        <v>402</v>
      </c>
      <c r="AL53" s="26" t="s">
        <v>373</v>
      </c>
      <c r="AM53" s="26" t="s">
        <v>367</v>
      </c>
      <c r="AN53" s="26" t="s">
        <v>375</v>
      </c>
      <c r="BI53" s="25" t="s">
        <v>408</v>
      </c>
      <c r="BJ53" s="26" t="s">
        <v>367</v>
      </c>
      <c r="BK53" s="26" t="s">
        <v>448</v>
      </c>
      <c r="BL53" s="26" t="s">
        <v>440</v>
      </c>
      <c r="BM53" s="26" t="s">
        <v>441</v>
      </c>
      <c r="BN53" s="26" t="s">
        <v>367</v>
      </c>
      <c r="BO53" s="26" t="s">
        <v>367</v>
      </c>
      <c r="BP53" s="26" t="s">
        <v>367</v>
      </c>
      <c r="BQ53" s="26" t="s">
        <v>367</v>
      </c>
      <c r="BR53" s="26" t="s">
        <v>367</v>
      </c>
      <c r="BS53" s="26" t="s">
        <v>367</v>
      </c>
      <c r="BT53" s="26" t="s">
        <v>367</v>
      </c>
      <c r="BU53" s="26" t="s">
        <v>446</v>
      </c>
      <c r="BV53" s="26" t="s">
        <v>367</v>
      </c>
      <c r="BW53" s="26" t="s">
        <v>367</v>
      </c>
      <c r="BX53" s="26" t="s">
        <v>367</v>
      </c>
    </row>
    <row r="54" spans="22:76" ht="32.25" thickBot="1" x14ac:dyDescent="0.3">
      <c r="Y54" s="25" t="s">
        <v>409</v>
      </c>
      <c r="Z54" s="26" t="s">
        <v>367</v>
      </c>
      <c r="AA54" s="26" t="s">
        <v>367</v>
      </c>
      <c r="AB54" s="26" t="s">
        <v>410</v>
      </c>
      <c r="AC54" s="26" t="s">
        <v>367</v>
      </c>
      <c r="AD54" s="26" t="s">
        <v>367</v>
      </c>
      <c r="AE54" s="26" t="s">
        <v>367</v>
      </c>
      <c r="AF54" s="26" t="s">
        <v>367</v>
      </c>
      <c r="AG54" s="26" t="s">
        <v>367</v>
      </c>
      <c r="AH54" s="26" t="s">
        <v>367</v>
      </c>
      <c r="AI54" s="26" t="s">
        <v>367</v>
      </c>
      <c r="AJ54" s="26" t="s">
        <v>367</v>
      </c>
      <c r="AK54" s="26" t="s">
        <v>402</v>
      </c>
      <c r="AL54" s="26" t="s">
        <v>373</v>
      </c>
      <c r="AM54" s="26" t="s">
        <v>367</v>
      </c>
      <c r="AN54" s="26" t="s">
        <v>375</v>
      </c>
      <c r="BI54" s="25" t="s">
        <v>409</v>
      </c>
      <c r="BJ54" s="26" t="s">
        <v>367</v>
      </c>
      <c r="BK54" s="26" t="s">
        <v>448</v>
      </c>
      <c r="BL54" s="26" t="s">
        <v>440</v>
      </c>
      <c r="BM54" s="26" t="s">
        <v>441</v>
      </c>
      <c r="BN54" s="26" t="s">
        <v>367</v>
      </c>
      <c r="BO54" s="26" t="s">
        <v>367</v>
      </c>
      <c r="BP54" s="26" t="s">
        <v>367</v>
      </c>
      <c r="BQ54" s="26" t="s">
        <v>367</v>
      </c>
      <c r="BR54" s="26" t="s">
        <v>367</v>
      </c>
      <c r="BS54" s="26" t="s">
        <v>367</v>
      </c>
      <c r="BT54" s="26" t="s">
        <v>367</v>
      </c>
      <c r="BU54" s="26" t="s">
        <v>446</v>
      </c>
      <c r="BV54" s="26" t="s">
        <v>367</v>
      </c>
      <c r="BW54" s="26" t="s">
        <v>367</v>
      </c>
      <c r="BX54" s="26" t="s">
        <v>367</v>
      </c>
    </row>
    <row r="55" spans="22:76" ht="32.25" thickBot="1" x14ac:dyDescent="0.3">
      <c r="Y55" s="25" t="s">
        <v>411</v>
      </c>
      <c r="Z55" s="26" t="s">
        <v>367</v>
      </c>
      <c r="AA55" s="26" t="s">
        <v>367</v>
      </c>
      <c r="AB55" s="26" t="s">
        <v>412</v>
      </c>
      <c r="AC55" s="26" t="s">
        <v>367</v>
      </c>
      <c r="AD55" s="26" t="s">
        <v>367</v>
      </c>
      <c r="AE55" s="26" t="s">
        <v>367</v>
      </c>
      <c r="AF55" s="26" t="s">
        <v>367</v>
      </c>
      <c r="AG55" s="26" t="s">
        <v>367</v>
      </c>
      <c r="AH55" s="26" t="s">
        <v>367</v>
      </c>
      <c r="AI55" s="26" t="s">
        <v>367</v>
      </c>
      <c r="AJ55" s="26" t="s">
        <v>367</v>
      </c>
      <c r="AK55" s="26" t="s">
        <v>402</v>
      </c>
      <c r="AL55" s="26" t="s">
        <v>373</v>
      </c>
      <c r="AM55" s="26" t="s">
        <v>367</v>
      </c>
      <c r="AN55" s="26" t="s">
        <v>375</v>
      </c>
      <c r="BI55" s="25" t="s">
        <v>411</v>
      </c>
      <c r="BJ55" s="26" t="s">
        <v>367</v>
      </c>
      <c r="BK55" s="26" t="s">
        <v>448</v>
      </c>
      <c r="BL55" s="26" t="s">
        <v>440</v>
      </c>
      <c r="BM55" s="26" t="s">
        <v>441</v>
      </c>
      <c r="BN55" s="26" t="s">
        <v>367</v>
      </c>
      <c r="BO55" s="26" t="s">
        <v>367</v>
      </c>
      <c r="BP55" s="26" t="s">
        <v>367</v>
      </c>
      <c r="BQ55" s="26" t="s">
        <v>367</v>
      </c>
      <c r="BR55" s="26" t="s">
        <v>367</v>
      </c>
      <c r="BS55" s="26" t="s">
        <v>367</v>
      </c>
      <c r="BT55" s="26" t="s">
        <v>367</v>
      </c>
      <c r="BU55" s="26" t="s">
        <v>446</v>
      </c>
      <c r="BV55" s="26" t="s">
        <v>367</v>
      </c>
      <c r="BW55" s="26" t="s">
        <v>367</v>
      </c>
      <c r="BX55" s="26" t="s">
        <v>367</v>
      </c>
    </row>
    <row r="56" spans="22:76" ht="32.25" thickBot="1" x14ac:dyDescent="0.3">
      <c r="Y56" s="25" t="s">
        <v>413</v>
      </c>
      <c r="Z56" s="26" t="s">
        <v>367</v>
      </c>
      <c r="AA56" s="26" t="s">
        <v>367</v>
      </c>
      <c r="AB56" s="26" t="s">
        <v>367</v>
      </c>
      <c r="AC56" s="26" t="s">
        <v>367</v>
      </c>
      <c r="AD56" s="26" t="s">
        <v>367</v>
      </c>
      <c r="AE56" s="26" t="s">
        <v>367</v>
      </c>
      <c r="AF56" s="26" t="s">
        <v>367</v>
      </c>
      <c r="AG56" s="26" t="s">
        <v>367</v>
      </c>
      <c r="AH56" s="26" t="s">
        <v>367</v>
      </c>
      <c r="AI56" s="26" t="s">
        <v>367</v>
      </c>
      <c r="AJ56" s="26" t="s">
        <v>367</v>
      </c>
      <c r="AK56" s="26" t="s">
        <v>402</v>
      </c>
      <c r="AL56" s="26" t="s">
        <v>373</v>
      </c>
      <c r="AM56" s="26" t="s">
        <v>367</v>
      </c>
      <c r="AN56" s="26" t="s">
        <v>375</v>
      </c>
      <c r="BI56" s="25" t="s">
        <v>413</v>
      </c>
      <c r="BJ56" s="26" t="s">
        <v>367</v>
      </c>
      <c r="BK56" s="26" t="s">
        <v>367</v>
      </c>
      <c r="BL56" s="26" t="s">
        <v>440</v>
      </c>
      <c r="BM56" s="26" t="s">
        <v>441</v>
      </c>
      <c r="BN56" s="26" t="s">
        <v>367</v>
      </c>
      <c r="BO56" s="26" t="s">
        <v>367</v>
      </c>
      <c r="BP56" s="26" t="s">
        <v>367</v>
      </c>
      <c r="BQ56" s="26" t="s">
        <v>367</v>
      </c>
      <c r="BR56" s="26" t="s">
        <v>367</v>
      </c>
      <c r="BS56" s="26" t="s">
        <v>367</v>
      </c>
      <c r="BT56" s="26" t="s">
        <v>367</v>
      </c>
      <c r="BU56" s="26" t="s">
        <v>446</v>
      </c>
      <c r="BV56" s="26" t="s">
        <v>367</v>
      </c>
      <c r="BW56" s="26" t="s">
        <v>367</v>
      </c>
      <c r="BX56" s="26" t="s">
        <v>367</v>
      </c>
    </row>
    <row r="57" spans="22:76" ht="32.25" thickBot="1" x14ac:dyDescent="0.3">
      <c r="Y57" s="25" t="s">
        <v>414</v>
      </c>
      <c r="Z57" s="26" t="s">
        <v>367</v>
      </c>
      <c r="AA57" s="26" t="s">
        <v>367</v>
      </c>
      <c r="AB57" s="26" t="s">
        <v>367</v>
      </c>
      <c r="AC57" s="26" t="s">
        <v>367</v>
      </c>
      <c r="AD57" s="26" t="s">
        <v>367</v>
      </c>
      <c r="AE57" s="26" t="s">
        <v>367</v>
      </c>
      <c r="AF57" s="26" t="s">
        <v>367</v>
      </c>
      <c r="AG57" s="26" t="s">
        <v>367</v>
      </c>
      <c r="AH57" s="26" t="s">
        <v>367</v>
      </c>
      <c r="AI57" s="26" t="s">
        <v>367</v>
      </c>
      <c r="AJ57" s="26" t="s">
        <v>367</v>
      </c>
      <c r="AK57" s="26" t="s">
        <v>402</v>
      </c>
      <c r="AL57" s="26" t="s">
        <v>373</v>
      </c>
      <c r="AM57" s="26" t="s">
        <v>367</v>
      </c>
      <c r="AN57" s="26" t="s">
        <v>375</v>
      </c>
      <c r="BI57" s="25" t="s">
        <v>414</v>
      </c>
      <c r="BJ57" s="26" t="s">
        <v>367</v>
      </c>
      <c r="BK57" s="26" t="s">
        <v>367</v>
      </c>
      <c r="BL57" s="26" t="s">
        <v>440</v>
      </c>
      <c r="BM57" s="26" t="s">
        <v>441</v>
      </c>
      <c r="BN57" s="26" t="s">
        <v>367</v>
      </c>
      <c r="BO57" s="26" t="s">
        <v>367</v>
      </c>
      <c r="BP57" s="26" t="s">
        <v>367</v>
      </c>
      <c r="BQ57" s="26" t="s">
        <v>367</v>
      </c>
      <c r="BR57" s="26" t="s">
        <v>367</v>
      </c>
      <c r="BS57" s="26" t="s">
        <v>367</v>
      </c>
      <c r="BT57" s="26" t="s">
        <v>367</v>
      </c>
      <c r="BU57" s="26" t="s">
        <v>446</v>
      </c>
      <c r="BV57" s="26" t="s">
        <v>367</v>
      </c>
      <c r="BW57" s="26" t="s">
        <v>367</v>
      </c>
      <c r="BX57" s="26" t="s">
        <v>367</v>
      </c>
    </row>
    <row r="58" spans="22:76" ht="32.25" thickBot="1" x14ac:dyDescent="0.3">
      <c r="Y58" s="25" t="s">
        <v>415</v>
      </c>
      <c r="Z58" s="26" t="s">
        <v>367</v>
      </c>
      <c r="AA58" s="26" t="s">
        <v>367</v>
      </c>
      <c r="AB58" s="26" t="s">
        <v>367</v>
      </c>
      <c r="AC58" s="26" t="s">
        <v>367</v>
      </c>
      <c r="AD58" s="26" t="s">
        <v>367</v>
      </c>
      <c r="AE58" s="26" t="s">
        <v>367</v>
      </c>
      <c r="AF58" s="26" t="s">
        <v>367</v>
      </c>
      <c r="AG58" s="26" t="s">
        <v>367</v>
      </c>
      <c r="AH58" s="26" t="s">
        <v>367</v>
      </c>
      <c r="AI58" s="26" t="s">
        <v>367</v>
      </c>
      <c r="AJ58" s="26" t="s">
        <v>367</v>
      </c>
      <c r="AK58" s="26" t="s">
        <v>402</v>
      </c>
      <c r="AL58" s="26" t="s">
        <v>367</v>
      </c>
      <c r="AM58" s="26" t="s">
        <v>367</v>
      </c>
      <c r="AN58" s="26" t="s">
        <v>416</v>
      </c>
      <c r="BI58" s="25" t="s">
        <v>415</v>
      </c>
      <c r="BJ58" s="26" t="s">
        <v>367</v>
      </c>
      <c r="BK58" s="26" t="s">
        <v>367</v>
      </c>
      <c r="BL58" s="26" t="s">
        <v>440</v>
      </c>
      <c r="BM58" s="26" t="s">
        <v>367</v>
      </c>
      <c r="BN58" s="26" t="s">
        <v>367</v>
      </c>
      <c r="BO58" s="26" t="s">
        <v>367</v>
      </c>
      <c r="BP58" s="26" t="s">
        <v>367</v>
      </c>
      <c r="BQ58" s="26" t="s">
        <v>367</v>
      </c>
      <c r="BR58" s="26" t="s">
        <v>367</v>
      </c>
      <c r="BS58" s="26" t="s">
        <v>367</v>
      </c>
      <c r="BT58" s="26" t="s">
        <v>367</v>
      </c>
      <c r="BU58" s="26" t="s">
        <v>446</v>
      </c>
      <c r="BV58" s="26" t="s">
        <v>367</v>
      </c>
      <c r="BW58" s="26" t="s">
        <v>367</v>
      </c>
      <c r="BX58" s="26" t="s">
        <v>367</v>
      </c>
    </row>
    <row r="59" spans="22:76" ht="32.25" thickBot="1" x14ac:dyDescent="0.3">
      <c r="Y59" s="25" t="s">
        <v>417</v>
      </c>
      <c r="Z59" s="26" t="s">
        <v>367</v>
      </c>
      <c r="AA59" s="26" t="s">
        <v>367</v>
      </c>
      <c r="AB59" s="26" t="s">
        <v>367</v>
      </c>
      <c r="AC59" s="26" t="s">
        <v>367</v>
      </c>
      <c r="AD59" s="26" t="s">
        <v>367</v>
      </c>
      <c r="AE59" s="26" t="s">
        <v>367</v>
      </c>
      <c r="AF59" s="26" t="s">
        <v>367</v>
      </c>
      <c r="AG59" s="26" t="s">
        <v>367</v>
      </c>
      <c r="AH59" s="26" t="s">
        <v>367</v>
      </c>
      <c r="AI59" s="26" t="s">
        <v>367</v>
      </c>
      <c r="AJ59" s="26" t="s">
        <v>367</v>
      </c>
      <c r="AK59" s="26" t="s">
        <v>367</v>
      </c>
      <c r="AL59" s="26" t="s">
        <v>367</v>
      </c>
      <c r="AM59" s="26" t="s">
        <v>367</v>
      </c>
      <c r="AN59" s="26" t="s">
        <v>416</v>
      </c>
      <c r="BI59" s="25" t="s">
        <v>417</v>
      </c>
      <c r="BJ59" s="26" t="s">
        <v>367</v>
      </c>
      <c r="BK59" s="26" t="s">
        <v>367</v>
      </c>
      <c r="BL59" s="26" t="s">
        <v>440</v>
      </c>
      <c r="BM59" s="26" t="s">
        <v>367</v>
      </c>
      <c r="BN59" s="26" t="s">
        <v>367</v>
      </c>
      <c r="BO59" s="26" t="s">
        <v>367</v>
      </c>
      <c r="BP59" s="26" t="s">
        <v>367</v>
      </c>
      <c r="BQ59" s="26" t="s">
        <v>367</v>
      </c>
      <c r="BR59" s="26" t="s">
        <v>367</v>
      </c>
      <c r="BS59" s="26" t="s">
        <v>367</v>
      </c>
      <c r="BT59" s="26" t="s">
        <v>367</v>
      </c>
      <c r="BU59" s="26" t="s">
        <v>367</v>
      </c>
      <c r="BV59" s="26" t="s">
        <v>367</v>
      </c>
      <c r="BW59" s="26" t="s">
        <v>367</v>
      </c>
      <c r="BX59" s="26" t="s">
        <v>367</v>
      </c>
    </row>
    <row r="60" spans="22:76" ht="19.5" thickBot="1" x14ac:dyDescent="0.3">
      <c r="Y60" s="21"/>
      <c r="BI60" s="21"/>
    </row>
    <row r="61" spans="22:76" ht="120.75" thickBot="1" x14ac:dyDescent="0.3">
      <c r="V61" s="40" t="s">
        <v>454</v>
      </c>
      <c r="Y61" s="25" t="s">
        <v>418</v>
      </c>
      <c r="Z61" s="25" t="str">
        <f>B3</f>
        <v>Type</v>
      </c>
      <c r="AA61" s="25" t="str">
        <f t="shared" ref="AA61:AN61" si="23">C3</f>
        <v>Clockspeed</v>
      </c>
      <c r="AB61" s="41" t="str">
        <f t="shared" si="23"/>
        <v>Turbo Speed</v>
      </c>
      <c r="AC61" s="44" t="str">
        <f t="shared" si="23"/>
        <v>Cores</v>
      </c>
      <c r="AD61" s="42" t="str">
        <f t="shared" si="23"/>
        <v>Threads</v>
      </c>
      <c r="AE61" s="25" t="str">
        <f t="shared" si="23"/>
        <v>Integer Math</v>
      </c>
      <c r="AF61" s="25" t="str">
        <f t="shared" si="23"/>
        <v>Floating Point Math</v>
      </c>
      <c r="AG61" s="25" t="str">
        <f t="shared" si="23"/>
        <v>Find Prime Numbers</v>
      </c>
      <c r="AH61" s="25" t="str">
        <f t="shared" si="23"/>
        <v>Random String Sorting</v>
      </c>
      <c r="AI61" s="25" t="str">
        <f t="shared" si="23"/>
        <v>Data Encryption</v>
      </c>
      <c r="AJ61" s="25" t="str">
        <f t="shared" si="23"/>
        <v>Data Compression</v>
      </c>
      <c r="AK61" s="25" t="str">
        <f t="shared" si="23"/>
        <v>Physics</v>
      </c>
      <c r="AL61" s="25" t="str">
        <f t="shared" si="23"/>
        <v>Extended Instructions</v>
      </c>
      <c r="AM61" s="25" t="str">
        <f t="shared" si="23"/>
        <v>Single Thread</v>
      </c>
      <c r="AN61" s="25" t="str">
        <f t="shared" si="23"/>
        <v>Average CPU Mark</v>
      </c>
      <c r="BI61" s="25" t="s">
        <v>418</v>
      </c>
      <c r="BJ61" s="25" t="s">
        <v>320</v>
      </c>
      <c r="BK61" s="25" t="s">
        <v>321</v>
      </c>
      <c r="BL61" s="25" t="s">
        <v>322</v>
      </c>
      <c r="BM61" s="25" t="s">
        <v>323</v>
      </c>
      <c r="BN61" s="25" t="s">
        <v>324</v>
      </c>
      <c r="BO61" s="25" t="s">
        <v>325</v>
      </c>
      <c r="BP61" s="25" t="s">
        <v>326</v>
      </c>
      <c r="BQ61" s="25" t="s">
        <v>327</v>
      </c>
      <c r="BR61" s="25" t="s">
        <v>328</v>
      </c>
      <c r="BS61" s="25" t="s">
        <v>329</v>
      </c>
      <c r="BT61" s="25" t="s">
        <v>330</v>
      </c>
      <c r="BU61" s="25" t="s">
        <v>331</v>
      </c>
      <c r="BV61" s="25" t="s">
        <v>332</v>
      </c>
      <c r="BW61" s="25" t="s">
        <v>333</v>
      </c>
      <c r="BX61" s="25" t="s">
        <v>334</v>
      </c>
    </row>
    <row r="62" spans="22:76" ht="15.75" thickBot="1" x14ac:dyDescent="0.3">
      <c r="Y62" s="25" t="s">
        <v>362</v>
      </c>
      <c r="Z62" s="26">
        <v>50817.3</v>
      </c>
      <c r="AA62" s="26">
        <v>11800.1</v>
      </c>
      <c r="AB62" s="26">
        <v>64796.9</v>
      </c>
      <c r="AC62" s="43">
        <v>698.8</v>
      </c>
      <c r="AD62" s="26">
        <v>0</v>
      </c>
      <c r="AE62" s="26">
        <v>37826.300000000003</v>
      </c>
      <c r="AF62" s="26">
        <v>0</v>
      </c>
      <c r="AG62" s="26">
        <v>4137.8999999999996</v>
      </c>
      <c r="AH62" s="26">
        <v>32669.3</v>
      </c>
      <c r="AI62" s="26">
        <v>708.6</v>
      </c>
      <c r="AJ62" s="26">
        <v>0</v>
      </c>
      <c r="AK62" s="26">
        <v>9286.1</v>
      </c>
      <c r="AL62" s="26">
        <v>7233.1</v>
      </c>
      <c r="AM62" s="26">
        <v>2160.1999999999998</v>
      </c>
      <c r="AN62" s="26">
        <v>29013.7</v>
      </c>
      <c r="BI62" s="25" t="s">
        <v>362</v>
      </c>
      <c r="BJ62" s="26">
        <v>0</v>
      </c>
      <c r="BK62" s="26">
        <v>56634.2</v>
      </c>
      <c r="BL62" s="26">
        <v>25821.3</v>
      </c>
      <c r="BM62" s="26">
        <v>6642.7</v>
      </c>
      <c r="BN62" s="26">
        <v>0</v>
      </c>
      <c r="BO62" s="26">
        <v>2311.6</v>
      </c>
      <c r="BP62" s="26">
        <v>14381.9</v>
      </c>
      <c r="BQ62" s="26">
        <v>0</v>
      </c>
      <c r="BR62" s="26">
        <v>0</v>
      </c>
      <c r="BS62" s="26">
        <v>0</v>
      </c>
      <c r="BT62" s="26">
        <v>0</v>
      </c>
      <c r="BU62" s="26">
        <v>96270.1</v>
      </c>
      <c r="BV62" s="26">
        <v>22125.3</v>
      </c>
      <c r="BW62" s="26">
        <v>0</v>
      </c>
      <c r="BX62" s="26">
        <v>0</v>
      </c>
    </row>
    <row r="63" spans="22:76" ht="15.75" thickBot="1" x14ac:dyDescent="0.3">
      <c r="Y63" s="25" t="s">
        <v>376</v>
      </c>
      <c r="Z63" s="26">
        <v>50817.3</v>
      </c>
      <c r="AA63" s="26">
        <v>11800.1</v>
      </c>
      <c r="AB63" s="26">
        <v>2263.6</v>
      </c>
      <c r="AC63" s="26">
        <v>698.8</v>
      </c>
      <c r="AD63" s="26">
        <v>0</v>
      </c>
      <c r="AE63" s="26">
        <v>20446</v>
      </c>
      <c r="AF63" s="26">
        <v>0</v>
      </c>
      <c r="AG63" s="26">
        <v>4137.8999999999996</v>
      </c>
      <c r="AH63" s="26">
        <v>13335.9</v>
      </c>
      <c r="AI63" s="26">
        <v>708.6</v>
      </c>
      <c r="AJ63" s="26">
        <v>0</v>
      </c>
      <c r="AK63" s="26">
        <v>3400.8</v>
      </c>
      <c r="AL63" s="26">
        <v>7233.1</v>
      </c>
      <c r="AM63" s="26">
        <v>2160.1999999999998</v>
      </c>
      <c r="AN63" s="26">
        <v>29013.7</v>
      </c>
      <c r="BI63" s="25" t="s">
        <v>376</v>
      </c>
      <c r="BJ63" s="26">
        <v>0</v>
      </c>
      <c r="BK63" s="26">
        <v>56634.2</v>
      </c>
      <c r="BL63" s="26">
        <v>25821.3</v>
      </c>
      <c r="BM63" s="26">
        <v>6642.7</v>
      </c>
      <c r="BN63" s="26">
        <v>0</v>
      </c>
      <c r="BO63" s="26">
        <v>2311.6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42425.9</v>
      </c>
      <c r="BV63" s="26">
        <v>2963.6</v>
      </c>
      <c r="BW63" s="26">
        <v>0</v>
      </c>
      <c r="BX63" s="26">
        <v>0</v>
      </c>
    </row>
    <row r="64" spans="22:76" ht="15.75" thickBot="1" x14ac:dyDescent="0.3">
      <c r="Y64" s="25" t="s">
        <v>381</v>
      </c>
      <c r="Z64" s="26">
        <v>50817.3</v>
      </c>
      <c r="AA64" s="26">
        <v>11800.1</v>
      </c>
      <c r="AB64" s="26">
        <v>2263.6</v>
      </c>
      <c r="AC64" s="26">
        <v>698.8</v>
      </c>
      <c r="AD64" s="26">
        <v>0</v>
      </c>
      <c r="AE64" s="26">
        <v>20446</v>
      </c>
      <c r="AF64" s="26">
        <v>0</v>
      </c>
      <c r="AG64" s="26">
        <v>4137.8999999999996</v>
      </c>
      <c r="AH64" s="26">
        <v>13335.9</v>
      </c>
      <c r="AI64" s="26">
        <v>708.6</v>
      </c>
      <c r="AJ64" s="26">
        <v>0</v>
      </c>
      <c r="AK64" s="26">
        <v>3400.8</v>
      </c>
      <c r="AL64" s="26">
        <v>7233.1</v>
      </c>
      <c r="AM64" s="26">
        <v>2160.1999999999998</v>
      </c>
      <c r="AN64" s="26">
        <v>29013.7</v>
      </c>
      <c r="BI64" s="25" t="s">
        <v>381</v>
      </c>
      <c r="BJ64" s="26">
        <v>0</v>
      </c>
      <c r="BK64" s="26">
        <v>29538.5</v>
      </c>
      <c r="BL64" s="26">
        <v>25821.3</v>
      </c>
      <c r="BM64" s="26">
        <v>6642.7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42425.9</v>
      </c>
      <c r="BV64" s="26">
        <v>2963.6</v>
      </c>
      <c r="BW64" s="26">
        <v>0</v>
      </c>
      <c r="BX64" s="26">
        <v>0</v>
      </c>
    </row>
    <row r="65" spans="25:76" ht="15.75" thickBot="1" x14ac:dyDescent="0.3">
      <c r="Y65" s="25" t="s">
        <v>382</v>
      </c>
      <c r="Z65" s="26">
        <v>50817.3</v>
      </c>
      <c r="AA65" s="26">
        <v>11800.1</v>
      </c>
      <c r="AB65" s="26">
        <v>2263.6</v>
      </c>
      <c r="AC65" s="26">
        <v>698.8</v>
      </c>
      <c r="AD65" s="26">
        <v>0</v>
      </c>
      <c r="AE65" s="26">
        <v>20446</v>
      </c>
      <c r="AF65" s="26">
        <v>0</v>
      </c>
      <c r="AG65" s="26">
        <v>4137.8999999999996</v>
      </c>
      <c r="AH65" s="26">
        <v>13335.9</v>
      </c>
      <c r="AI65" s="26">
        <v>708.6</v>
      </c>
      <c r="AJ65" s="26">
        <v>0</v>
      </c>
      <c r="AK65" s="26">
        <v>3400.8</v>
      </c>
      <c r="AL65" s="26">
        <v>7233.1</v>
      </c>
      <c r="AM65" s="26">
        <v>2160.1999999999998</v>
      </c>
      <c r="AN65" s="26">
        <v>29013.7</v>
      </c>
      <c r="BI65" s="25" t="s">
        <v>382</v>
      </c>
      <c r="BJ65" s="26">
        <v>0</v>
      </c>
      <c r="BK65" s="26">
        <v>29538.5</v>
      </c>
      <c r="BL65" s="26">
        <v>25821.3</v>
      </c>
      <c r="BM65" s="26">
        <v>6642.7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42425.9</v>
      </c>
      <c r="BV65" s="26">
        <v>0</v>
      </c>
      <c r="BW65" s="26">
        <v>0</v>
      </c>
      <c r="BX65" s="26">
        <v>0</v>
      </c>
    </row>
    <row r="66" spans="25:76" ht="15.75" thickBot="1" x14ac:dyDescent="0.3">
      <c r="Y66" s="25" t="s">
        <v>383</v>
      </c>
      <c r="Z66" s="26">
        <v>50817.3</v>
      </c>
      <c r="AA66" s="26">
        <v>11800.1</v>
      </c>
      <c r="AB66" s="26">
        <v>2263.6</v>
      </c>
      <c r="AC66" s="26">
        <v>698.8</v>
      </c>
      <c r="AD66" s="26">
        <v>0</v>
      </c>
      <c r="AE66" s="26">
        <v>14491.8</v>
      </c>
      <c r="AF66" s="26">
        <v>0</v>
      </c>
      <c r="AG66" s="26">
        <v>4137.8999999999996</v>
      </c>
      <c r="AH66" s="26">
        <v>6451.2</v>
      </c>
      <c r="AI66" s="26">
        <v>0</v>
      </c>
      <c r="AJ66" s="26">
        <v>0</v>
      </c>
      <c r="AK66" s="26">
        <v>3400.8</v>
      </c>
      <c r="AL66" s="26">
        <v>7233.1</v>
      </c>
      <c r="AM66" s="26">
        <v>2160.1999999999998</v>
      </c>
      <c r="AN66" s="26">
        <v>29013.7</v>
      </c>
      <c r="BI66" s="25" t="s">
        <v>383</v>
      </c>
      <c r="BJ66" s="26">
        <v>0</v>
      </c>
      <c r="BK66" s="26">
        <v>29538.5</v>
      </c>
      <c r="BL66" s="26">
        <v>25821.3</v>
      </c>
      <c r="BM66" s="26">
        <v>6642.7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42425.9</v>
      </c>
      <c r="BV66" s="26">
        <v>0</v>
      </c>
      <c r="BW66" s="26">
        <v>0</v>
      </c>
      <c r="BX66" s="26">
        <v>0</v>
      </c>
    </row>
    <row r="67" spans="25:76" ht="15.75" thickBot="1" x14ac:dyDescent="0.3">
      <c r="Y67" s="25" t="s">
        <v>386</v>
      </c>
      <c r="Z67" s="26">
        <v>50817.3</v>
      </c>
      <c r="AA67" s="26">
        <v>11800.1</v>
      </c>
      <c r="AB67" s="26">
        <v>2263.6</v>
      </c>
      <c r="AC67" s="26">
        <v>0</v>
      </c>
      <c r="AD67" s="26">
        <v>0</v>
      </c>
      <c r="AE67" s="26">
        <v>14491.8</v>
      </c>
      <c r="AF67" s="26">
        <v>0</v>
      </c>
      <c r="AG67" s="26">
        <v>4137.8999999999996</v>
      </c>
      <c r="AH67" s="26">
        <v>6451.2</v>
      </c>
      <c r="AI67" s="26">
        <v>0</v>
      </c>
      <c r="AJ67" s="26">
        <v>0</v>
      </c>
      <c r="AK67" s="26">
        <v>3400.8</v>
      </c>
      <c r="AL67" s="26">
        <v>7233.1</v>
      </c>
      <c r="AM67" s="26">
        <v>521.1</v>
      </c>
      <c r="AN67" s="26">
        <v>29013.7</v>
      </c>
      <c r="BI67" s="25" t="s">
        <v>386</v>
      </c>
      <c r="BJ67" s="26">
        <v>0</v>
      </c>
      <c r="BK67" s="26">
        <v>29538.5</v>
      </c>
      <c r="BL67" s="26">
        <v>25821.3</v>
      </c>
      <c r="BM67" s="26">
        <v>6642.7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42425.9</v>
      </c>
      <c r="BV67" s="26">
        <v>0</v>
      </c>
      <c r="BW67" s="26">
        <v>0</v>
      </c>
      <c r="BX67" s="26">
        <v>0</v>
      </c>
    </row>
    <row r="68" spans="25:76" ht="15.75" thickBot="1" x14ac:dyDescent="0.3">
      <c r="Y68" s="25" t="s">
        <v>388</v>
      </c>
      <c r="Z68" s="26">
        <v>50817.3</v>
      </c>
      <c r="AA68" s="26">
        <v>11800.1</v>
      </c>
      <c r="AB68" s="26">
        <v>2263.6</v>
      </c>
      <c r="AC68" s="26">
        <v>0</v>
      </c>
      <c r="AD68" s="26">
        <v>0</v>
      </c>
      <c r="AE68" s="26">
        <v>14491.8</v>
      </c>
      <c r="AF68" s="26">
        <v>0</v>
      </c>
      <c r="AG68" s="26">
        <v>4137.8999999999996</v>
      </c>
      <c r="AH68" s="26">
        <v>6451.2</v>
      </c>
      <c r="AI68" s="26">
        <v>0</v>
      </c>
      <c r="AJ68" s="26">
        <v>0</v>
      </c>
      <c r="AK68" s="26">
        <v>3400.8</v>
      </c>
      <c r="AL68" s="26">
        <v>7233.1</v>
      </c>
      <c r="AM68" s="26">
        <v>0</v>
      </c>
      <c r="AN68" s="26">
        <v>29013.7</v>
      </c>
      <c r="BI68" s="25" t="s">
        <v>388</v>
      </c>
      <c r="BJ68" s="26">
        <v>0</v>
      </c>
      <c r="BK68" s="26">
        <v>29538.5</v>
      </c>
      <c r="BL68" s="26">
        <v>25821.3</v>
      </c>
      <c r="BM68" s="26">
        <v>6642.7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42425.9</v>
      </c>
      <c r="BV68" s="26">
        <v>0</v>
      </c>
      <c r="BW68" s="26">
        <v>0</v>
      </c>
      <c r="BX68" s="26">
        <v>0</v>
      </c>
    </row>
    <row r="69" spans="25:76" ht="15.75" thickBot="1" x14ac:dyDescent="0.3">
      <c r="Y69" s="25" t="s">
        <v>389</v>
      </c>
      <c r="Z69" s="26">
        <v>30012.1</v>
      </c>
      <c r="AA69" s="26">
        <v>11800.1</v>
      </c>
      <c r="AB69" s="26">
        <v>2263.6</v>
      </c>
      <c r="AC69" s="26">
        <v>0</v>
      </c>
      <c r="AD69" s="26">
        <v>0</v>
      </c>
      <c r="AE69" s="26">
        <v>0</v>
      </c>
      <c r="AF69" s="26">
        <v>0</v>
      </c>
      <c r="AG69" s="26">
        <v>4137.8999999999996</v>
      </c>
      <c r="AH69" s="26">
        <v>6451.2</v>
      </c>
      <c r="AI69" s="26">
        <v>0</v>
      </c>
      <c r="AJ69" s="26">
        <v>0</v>
      </c>
      <c r="AK69" s="26">
        <v>1240.5</v>
      </c>
      <c r="AL69" s="26">
        <v>7233.1</v>
      </c>
      <c r="AM69" s="26">
        <v>0</v>
      </c>
      <c r="AN69" s="26">
        <v>29013.7</v>
      </c>
      <c r="BI69" s="25" t="s">
        <v>389</v>
      </c>
      <c r="BJ69" s="26">
        <v>0</v>
      </c>
      <c r="BK69" s="26">
        <v>29538.5</v>
      </c>
      <c r="BL69" s="26">
        <v>25821.3</v>
      </c>
      <c r="BM69" s="26">
        <v>6642.7</v>
      </c>
      <c r="BN69" s="26">
        <v>0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42425.9</v>
      </c>
      <c r="BV69" s="26">
        <v>0</v>
      </c>
      <c r="BW69" s="26">
        <v>0</v>
      </c>
      <c r="BX69" s="26">
        <v>0</v>
      </c>
    </row>
    <row r="70" spans="25:76" ht="15.75" thickBot="1" x14ac:dyDescent="0.3">
      <c r="Y70" s="25" t="s">
        <v>392</v>
      </c>
      <c r="Z70" s="26">
        <v>30012.1</v>
      </c>
      <c r="AA70" s="26">
        <v>11800.1</v>
      </c>
      <c r="AB70" s="26">
        <v>2263.6</v>
      </c>
      <c r="AC70" s="26">
        <v>0</v>
      </c>
      <c r="AD70" s="26">
        <v>0</v>
      </c>
      <c r="AE70" s="26">
        <v>0</v>
      </c>
      <c r="AF70" s="26">
        <v>0</v>
      </c>
      <c r="AG70" s="26">
        <v>4137.8999999999996</v>
      </c>
      <c r="AH70" s="26">
        <v>73.8</v>
      </c>
      <c r="AI70" s="26">
        <v>0</v>
      </c>
      <c r="AJ70" s="26">
        <v>0</v>
      </c>
      <c r="AK70" s="26">
        <v>1240.5</v>
      </c>
      <c r="AL70" s="26">
        <v>7233.1</v>
      </c>
      <c r="AM70" s="26">
        <v>0</v>
      </c>
      <c r="AN70" s="26">
        <v>29013.7</v>
      </c>
      <c r="BI70" s="25" t="s">
        <v>392</v>
      </c>
      <c r="BJ70" s="26">
        <v>0</v>
      </c>
      <c r="BK70" s="26">
        <v>29538.5</v>
      </c>
      <c r="BL70" s="26">
        <v>25821.3</v>
      </c>
      <c r="BM70" s="26">
        <v>6642.7</v>
      </c>
      <c r="BN70" s="26">
        <v>0</v>
      </c>
      <c r="BO70" s="26">
        <v>0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42425.9</v>
      </c>
      <c r="BV70" s="26">
        <v>0</v>
      </c>
      <c r="BW70" s="26">
        <v>0</v>
      </c>
      <c r="BX70" s="26">
        <v>0</v>
      </c>
    </row>
    <row r="71" spans="25:76" ht="15.75" thickBot="1" x14ac:dyDescent="0.3">
      <c r="Y71" s="25" t="s">
        <v>394</v>
      </c>
      <c r="Z71" s="26">
        <v>30012.1</v>
      </c>
      <c r="AA71" s="26">
        <v>11800.1</v>
      </c>
      <c r="AB71" s="26">
        <v>2263.6</v>
      </c>
      <c r="AC71" s="26">
        <v>0</v>
      </c>
      <c r="AD71" s="26">
        <v>0</v>
      </c>
      <c r="AE71" s="26">
        <v>0</v>
      </c>
      <c r="AF71" s="26">
        <v>0</v>
      </c>
      <c r="AG71" s="26">
        <v>4137.8999999999996</v>
      </c>
      <c r="AH71" s="26">
        <v>0</v>
      </c>
      <c r="AI71" s="26">
        <v>0</v>
      </c>
      <c r="AJ71" s="26">
        <v>0</v>
      </c>
      <c r="AK71" s="26">
        <v>1240.5</v>
      </c>
      <c r="AL71" s="26">
        <v>7233.1</v>
      </c>
      <c r="AM71" s="26">
        <v>0</v>
      </c>
      <c r="AN71" s="26">
        <v>29013.7</v>
      </c>
      <c r="BI71" s="25" t="s">
        <v>394</v>
      </c>
      <c r="BJ71" s="26">
        <v>0</v>
      </c>
      <c r="BK71" s="26">
        <v>29538.5</v>
      </c>
      <c r="BL71" s="26">
        <v>25821.3</v>
      </c>
      <c r="BM71" s="26">
        <v>6642.7</v>
      </c>
      <c r="BN71" s="26">
        <v>0</v>
      </c>
      <c r="BO71" s="26">
        <v>0</v>
      </c>
      <c r="BP71" s="26">
        <v>0</v>
      </c>
      <c r="BQ71" s="26">
        <v>0</v>
      </c>
      <c r="BR71" s="26">
        <v>0</v>
      </c>
      <c r="BS71" s="26">
        <v>0</v>
      </c>
      <c r="BT71" s="26">
        <v>0</v>
      </c>
      <c r="BU71" s="26">
        <v>42425.9</v>
      </c>
      <c r="BV71" s="26">
        <v>0</v>
      </c>
      <c r="BW71" s="26">
        <v>0</v>
      </c>
      <c r="BX71" s="26">
        <v>0</v>
      </c>
    </row>
    <row r="72" spans="25:76" ht="15.75" thickBot="1" x14ac:dyDescent="0.3">
      <c r="Y72" s="25" t="s">
        <v>395</v>
      </c>
      <c r="Z72" s="26">
        <v>30012.1</v>
      </c>
      <c r="AA72" s="26">
        <v>11800.1</v>
      </c>
      <c r="AB72" s="26">
        <v>2263.6</v>
      </c>
      <c r="AC72" s="26">
        <v>0</v>
      </c>
      <c r="AD72" s="26">
        <v>0</v>
      </c>
      <c r="AE72" s="26">
        <v>0</v>
      </c>
      <c r="AF72" s="26">
        <v>0</v>
      </c>
      <c r="AG72" s="26">
        <v>4137.8999999999996</v>
      </c>
      <c r="AH72" s="26">
        <v>0</v>
      </c>
      <c r="AI72" s="26">
        <v>0</v>
      </c>
      <c r="AJ72" s="26">
        <v>0</v>
      </c>
      <c r="AK72" s="26">
        <v>1240.5</v>
      </c>
      <c r="AL72" s="26">
        <v>7233.1</v>
      </c>
      <c r="AM72" s="26">
        <v>0</v>
      </c>
      <c r="AN72" s="26">
        <v>29013.7</v>
      </c>
      <c r="BI72" s="25" t="s">
        <v>395</v>
      </c>
      <c r="BJ72" s="26">
        <v>0</v>
      </c>
      <c r="BK72" s="26">
        <v>29538.5</v>
      </c>
      <c r="BL72" s="26">
        <v>25821.3</v>
      </c>
      <c r="BM72" s="26">
        <v>6642.7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v>0</v>
      </c>
      <c r="BU72" s="26">
        <v>42425.9</v>
      </c>
      <c r="BV72" s="26">
        <v>0</v>
      </c>
      <c r="BW72" s="26">
        <v>0</v>
      </c>
      <c r="BX72" s="26">
        <v>0</v>
      </c>
    </row>
    <row r="73" spans="25:76" ht="15.75" thickBot="1" x14ac:dyDescent="0.3">
      <c r="Y73" s="25" t="s">
        <v>396</v>
      </c>
      <c r="Z73" s="26">
        <v>30012.1</v>
      </c>
      <c r="AA73" s="26">
        <v>10830.7</v>
      </c>
      <c r="AB73" s="26">
        <v>2263.6</v>
      </c>
      <c r="AC73" s="26">
        <v>0</v>
      </c>
      <c r="AD73" s="26">
        <v>0</v>
      </c>
      <c r="AE73" s="26">
        <v>0</v>
      </c>
      <c r="AF73" s="26">
        <v>0</v>
      </c>
      <c r="AG73" s="26">
        <v>4137.8999999999996</v>
      </c>
      <c r="AH73" s="26">
        <v>0</v>
      </c>
      <c r="AI73" s="26">
        <v>0</v>
      </c>
      <c r="AJ73" s="26">
        <v>0</v>
      </c>
      <c r="AK73" s="26">
        <v>1240.5</v>
      </c>
      <c r="AL73" s="26">
        <v>7233.1</v>
      </c>
      <c r="AM73" s="26">
        <v>0</v>
      </c>
      <c r="AN73" s="26">
        <v>29013.7</v>
      </c>
      <c r="BI73" s="25" t="s">
        <v>396</v>
      </c>
      <c r="BJ73" s="26">
        <v>0</v>
      </c>
      <c r="BK73" s="26">
        <v>29538.5</v>
      </c>
      <c r="BL73" s="26">
        <v>25821.3</v>
      </c>
      <c r="BM73" s="26">
        <v>6642.7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42425.9</v>
      </c>
      <c r="BV73" s="26">
        <v>0</v>
      </c>
      <c r="BW73" s="26">
        <v>0</v>
      </c>
      <c r="BX73" s="26">
        <v>0</v>
      </c>
    </row>
    <row r="74" spans="25:76" ht="15.75" thickBot="1" x14ac:dyDescent="0.3">
      <c r="Y74" s="25" t="s">
        <v>398</v>
      </c>
      <c r="Z74" s="26">
        <v>0</v>
      </c>
      <c r="AA74" s="26">
        <v>10830.7</v>
      </c>
      <c r="AB74" s="26">
        <v>2263.6</v>
      </c>
      <c r="AC74" s="26">
        <v>0</v>
      </c>
      <c r="AD74" s="26">
        <v>0</v>
      </c>
      <c r="AE74" s="26">
        <v>0</v>
      </c>
      <c r="AF74" s="26">
        <v>0</v>
      </c>
      <c r="AG74" s="26">
        <v>4137.8999999999996</v>
      </c>
      <c r="AH74" s="26">
        <v>0</v>
      </c>
      <c r="AI74" s="26">
        <v>0</v>
      </c>
      <c r="AJ74" s="26">
        <v>0</v>
      </c>
      <c r="AK74" s="26">
        <v>1240.5</v>
      </c>
      <c r="AL74" s="26">
        <v>7233.1</v>
      </c>
      <c r="AM74" s="26">
        <v>0</v>
      </c>
      <c r="AN74" s="26">
        <v>29013.7</v>
      </c>
      <c r="BI74" s="25" t="s">
        <v>398</v>
      </c>
      <c r="BJ74" s="26">
        <v>0</v>
      </c>
      <c r="BK74" s="26">
        <v>29538.5</v>
      </c>
      <c r="BL74" s="26">
        <v>25821.3</v>
      </c>
      <c r="BM74" s="26">
        <v>6642.7</v>
      </c>
      <c r="BN74" s="26">
        <v>0</v>
      </c>
      <c r="BO74" s="26">
        <v>0</v>
      </c>
      <c r="BP74" s="26">
        <v>0</v>
      </c>
      <c r="BQ74" s="26">
        <v>0</v>
      </c>
      <c r="BR74" s="26">
        <v>0</v>
      </c>
      <c r="BS74" s="26">
        <v>0</v>
      </c>
      <c r="BT74" s="26">
        <v>0</v>
      </c>
      <c r="BU74" s="26">
        <v>42425.9</v>
      </c>
      <c r="BV74" s="26">
        <v>0</v>
      </c>
      <c r="BW74" s="26">
        <v>0</v>
      </c>
      <c r="BX74" s="26">
        <v>0</v>
      </c>
    </row>
    <row r="75" spans="25:76" ht="15.75" thickBot="1" x14ac:dyDescent="0.3">
      <c r="Y75" s="25" t="s">
        <v>399</v>
      </c>
      <c r="Z75" s="26">
        <v>0</v>
      </c>
      <c r="AA75" s="26">
        <v>5757.4</v>
      </c>
      <c r="AB75" s="26">
        <v>2263.6</v>
      </c>
      <c r="AC75" s="26">
        <v>0</v>
      </c>
      <c r="AD75" s="26">
        <v>0</v>
      </c>
      <c r="AE75" s="26">
        <v>0</v>
      </c>
      <c r="AF75" s="26">
        <v>0</v>
      </c>
      <c r="AG75" s="26">
        <v>4137.8999999999996</v>
      </c>
      <c r="AH75" s="26">
        <v>0</v>
      </c>
      <c r="AI75" s="26">
        <v>0</v>
      </c>
      <c r="AJ75" s="26">
        <v>0</v>
      </c>
      <c r="AK75" s="26">
        <v>1240.5</v>
      </c>
      <c r="AL75" s="26">
        <v>7233.1</v>
      </c>
      <c r="AM75" s="26">
        <v>0</v>
      </c>
      <c r="AN75" s="26">
        <v>29013.7</v>
      </c>
      <c r="BI75" s="25" t="s">
        <v>399</v>
      </c>
      <c r="BJ75" s="26">
        <v>0</v>
      </c>
      <c r="BK75" s="26">
        <v>29538.5</v>
      </c>
      <c r="BL75" s="26">
        <v>25821.3</v>
      </c>
      <c r="BM75" s="26">
        <v>6642.7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</v>
      </c>
      <c r="BT75" s="26">
        <v>0</v>
      </c>
      <c r="BU75" s="26">
        <v>42425.9</v>
      </c>
      <c r="BV75" s="26">
        <v>0</v>
      </c>
      <c r="BW75" s="26">
        <v>0</v>
      </c>
      <c r="BX75" s="26">
        <v>0</v>
      </c>
    </row>
    <row r="76" spans="25:76" ht="15.75" thickBot="1" x14ac:dyDescent="0.3">
      <c r="Y76" s="25" t="s">
        <v>401</v>
      </c>
      <c r="Z76" s="26">
        <v>0</v>
      </c>
      <c r="AA76" s="26">
        <v>5757.4</v>
      </c>
      <c r="AB76" s="26">
        <v>2263.6</v>
      </c>
      <c r="AC76" s="26">
        <v>0</v>
      </c>
      <c r="AD76" s="26">
        <v>0</v>
      </c>
      <c r="AE76" s="26">
        <v>0</v>
      </c>
      <c r="AF76" s="26">
        <v>0</v>
      </c>
      <c r="AG76" s="26">
        <v>4137.8999999999996</v>
      </c>
      <c r="AH76" s="26">
        <v>0</v>
      </c>
      <c r="AI76" s="26">
        <v>0</v>
      </c>
      <c r="AJ76" s="26">
        <v>0</v>
      </c>
      <c r="AK76" s="26">
        <v>162.4</v>
      </c>
      <c r="AL76" s="26">
        <v>7233.1</v>
      </c>
      <c r="AM76" s="26">
        <v>0</v>
      </c>
      <c r="AN76" s="26">
        <v>29013.7</v>
      </c>
      <c r="BI76" s="25" t="s">
        <v>401</v>
      </c>
      <c r="BJ76" s="26">
        <v>0</v>
      </c>
      <c r="BK76" s="26">
        <v>29538.5</v>
      </c>
      <c r="BL76" s="26">
        <v>25821.3</v>
      </c>
      <c r="BM76" s="26">
        <v>6642.7</v>
      </c>
      <c r="BN76" s="26">
        <v>0</v>
      </c>
      <c r="BO76" s="26">
        <v>0</v>
      </c>
      <c r="BP76" s="26">
        <v>0</v>
      </c>
      <c r="BQ76" s="26">
        <v>0</v>
      </c>
      <c r="BR76" s="26">
        <v>0</v>
      </c>
      <c r="BS76" s="26">
        <v>0</v>
      </c>
      <c r="BT76" s="26">
        <v>0</v>
      </c>
      <c r="BU76" s="26">
        <v>42425.9</v>
      </c>
      <c r="BV76" s="26">
        <v>0</v>
      </c>
      <c r="BW76" s="26">
        <v>0</v>
      </c>
      <c r="BX76" s="26">
        <v>0</v>
      </c>
    </row>
    <row r="77" spans="25:76" ht="15.75" thickBot="1" x14ac:dyDescent="0.3">
      <c r="Y77" s="25" t="s">
        <v>403</v>
      </c>
      <c r="Z77" s="26">
        <v>0</v>
      </c>
      <c r="AA77" s="26">
        <v>4.4000000000000004</v>
      </c>
      <c r="AB77" s="26">
        <v>2263.6</v>
      </c>
      <c r="AC77" s="26">
        <v>0</v>
      </c>
      <c r="AD77" s="26">
        <v>0</v>
      </c>
      <c r="AE77" s="26">
        <v>0</v>
      </c>
      <c r="AF77" s="26">
        <v>0</v>
      </c>
      <c r="AG77" s="26">
        <v>1342.9</v>
      </c>
      <c r="AH77" s="26">
        <v>0</v>
      </c>
      <c r="AI77" s="26">
        <v>0</v>
      </c>
      <c r="AJ77" s="26">
        <v>0</v>
      </c>
      <c r="AK77" s="26">
        <v>162.4</v>
      </c>
      <c r="AL77" s="26">
        <v>7233.1</v>
      </c>
      <c r="AM77" s="26">
        <v>0</v>
      </c>
      <c r="AN77" s="26">
        <v>29013.7</v>
      </c>
      <c r="BI77" s="25" t="s">
        <v>403</v>
      </c>
      <c r="BJ77" s="26">
        <v>0</v>
      </c>
      <c r="BK77" s="26">
        <v>29538.5</v>
      </c>
      <c r="BL77" s="26">
        <v>25821.3</v>
      </c>
      <c r="BM77" s="26">
        <v>6642.7</v>
      </c>
      <c r="BN77" s="26">
        <v>0</v>
      </c>
      <c r="BO77" s="26">
        <v>0</v>
      </c>
      <c r="BP77" s="26">
        <v>0</v>
      </c>
      <c r="BQ77" s="26">
        <v>0</v>
      </c>
      <c r="BR77" s="26">
        <v>0</v>
      </c>
      <c r="BS77" s="26">
        <v>0</v>
      </c>
      <c r="BT77" s="26">
        <v>0</v>
      </c>
      <c r="BU77" s="26">
        <v>42425.9</v>
      </c>
      <c r="BV77" s="26">
        <v>0</v>
      </c>
      <c r="BW77" s="26">
        <v>0</v>
      </c>
      <c r="BX77" s="26">
        <v>0</v>
      </c>
    </row>
    <row r="78" spans="25:76" ht="15.75" thickBot="1" x14ac:dyDescent="0.3">
      <c r="Y78" s="25" t="s">
        <v>406</v>
      </c>
      <c r="Z78" s="26">
        <v>0</v>
      </c>
      <c r="AA78" s="26">
        <v>4.4000000000000004</v>
      </c>
      <c r="AB78" s="26">
        <v>2263.6</v>
      </c>
      <c r="AC78" s="26">
        <v>0</v>
      </c>
      <c r="AD78" s="26">
        <v>0</v>
      </c>
      <c r="AE78" s="26">
        <v>0</v>
      </c>
      <c r="AF78" s="26">
        <v>0</v>
      </c>
      <c r="AG78" s="26">
        <v>0</v>
      </c>
      <c r="AH78" s="26">
        <v>0</v>
      </c>
      <c r="AI78" s="26">
        <v>0</v>
      </c>
      <c r="AJ78" s="26">
        <v>0</v>
      </c>
      <c r="AK78" s="26">
        <v>162.4</v>
      </c>
      <c r="AL78" s="26">
        <v>7233.1</v>
      </c>
      <c r="AM78" s="26">
        <v>0</v>
      </c>
      <c r="AN78" s="26">
        <v>29013.7</v>
      </c>
      <c r="BI78" s="25" t="s">
        <v>406</v>
      </c>
      <c r="BJ78" s="26">
        <v>0</v>
      </c>
      <c r="BK78" s="26">
        <v>29538.5</v>
      </c>
      <c r="BL78" s="26">
        <v>25821.3</v>
      </c>
      <c r="BM78" s="26">
        <v>6642.7</v>
      </c>
      <c r="BN78" s="26">
        <v>0</v>
      </c>
      <c r="BO78" s="26">
        <v>0</v>
      </c>
      <c r="BP78" s="26">
        <v>0</v>
      </c>
      <c r="BQ78" s="26">
        <v>0</v>
      </c>
      <c r="BR78" s="26">
        <v>0</v>
      </c>
      <c r="BS78" s="26">
        <v>0</v>
      </c>
      <c r="BT78" s="26">
        <v>0</v>
      </c>
      <c r="BU78" s="26">
        <v>42425.9</v>
      </c>
      <c r="BV78" s="26">
        <v>0</v>
      </c>
      <c r="BW78" s="26">
        <v>0</v>
      </c>
      <c r="BX78" s="26">
        <v>0</v>
      </c>
    </row>
    <row r="79" spans="25:76" ht="15.75" thickBot="1" x14ac:dyDescent="0.3">
      <c r="Y79" s="25" t="s">
        <v>407</v>
      </c>
      <c r="Z79" s="26">
        <v>0</v>
      </c>
      <c r="AA79" s="26">
        <v>0</v>
      </c>
      <c r="AB79" s="26">
        <v>2263.6</v>
      </c>
      <c r="AC79" s="26">
        <v>0</v>
      </c>
      <c r="AD79" s="26">
        <v>0</v>
      </c>
      <c r="AE79" s="26">
        <v>0</v>
      </c>
      <c r="AF79" s="26">
        <v>0</v>
      </c>
      <c r="AG79" s="26">
        <v>0</v>
      </c>
      <c r="AH79" s="26">
        <v>0</v>
      </c>
      <c r="AI79" s="26">
        <v>0</v>
      </c>
      <c r="AJ79" s="26">
        <v>0</v>
      </c>
      <c r="AK79" s="26">
        <v>162.4</v>
      </c>
      <c r="AL79" s="26">
        <v>7233.1</v>
      </c>
      <c r="AM79" s="26">
        <v>0</v>
      </c>
      <c r="AN79" s="26">
        <v>29013.7</v>
      </c>
      <c r="BI79" s="25" t="s">
        <v>407</v>
      </c>
      <c r="BJ79" s="26">
        <v>0</v>
      </c>
      <c r="BK79" s="26">
        <v>29538.5</v>
      </c>
      <c r="BL79" s="26">
        <v>25821.3</v>
      </c>
      <c r="BM79" s="26">
        <v>6642.7</v>
      </c>
      <c r="BN79" s="26">
        <v>0</v>
      </c>
      <c r="BO79" s="26">
        <v>0</v>
      </c>
      <c r="BP79" s="26">
        <v>0</v>
      </c>
      <c r="BQ79" s="26">
        <v>0</v>
      </c>
      <c r="BR79" s="26">
        <v>0</v>
      </c>
      <c r="BS79" s="26">
        <v>0</v>
      </c>
      <c r="BT79" s="26">
        <v>0</v>
      </c>
      <c r="BU79" s="26">
        <v>42425.9</v>
      </c>
      <c r="BV79" s="26">
        <v>0</v>
      </c>
      <c r="BW79" s="26">
        <v>0</v>
      </c>
      <c r="BX79" s="26">
        <v>0</v>
      </c>
    </row>
    <row r="80" spans="25:76" ht="15.75" thickBot="1" x14ac:dyDescent="0.3">
      <c r="Y80" s="25" t="s">
        <v>408</v>
      </c>
      <c r="Z80" s="26">
        <v>0</v>
      </c>
      <c r="AA80" s="26">
        <v>0</v>
      </c>
      <c r="AB80" s="26">
        <v>2263.6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6">
        <v>0</v>
      </c>
      <c r="AI80" s="26">
        <v>0</v>
      </c>
      <c r="AJ80" s="26">
        <v>0</v>
      </c>
      <c r="AK80" s="26">
        <v>162.4</v>
      </c>
      <c r="AL80" s="26">
        <v>7233.1</v>
      </c>
      <c r="AM80" s="26">
        <v>0</v>
      </c>
      <c r="AN80" s="26">
        <v>29013.7</v>
      </c>
      <c r="BI80" s="25" t="s">
        <v>408</v>
      </c>
      <c r="BJ80" s="26">
        <v>0</v>
      </c>
      <c r="BK80" s="26">
        <v>29538.5</v>
      </c>
      <c r="BL80" s="26">
        <v>25821.3</v>
      </c>
      <c r="BM80" s="26">
        <v>6642.7</v>
      </c>
      <c r="BN80" s="26">
        <v>0</v>
      </c>
      <c r="BO80" s="26">
        <v>0</v>
      </c>
      <c r="BP80" s="26">
        <v>0</v>
      </c>
      <c r="BQ80" s="26">
        <v>0</v>
      </c>
      <c r="BR80" s="26">
        <v>0</v>
      </c>
      <c r="BS80" s="26">
        <v>0</v>
      </c>
      <c r="BT80" s="26">
        <v>0</v>
      </c>
      <c r="BU80" s="26">
        <v>42425.9</v>
      </c>
      <c r="BV80" s="26">
        <v>0</v>
      </c>
      <c r="BW80" s="26">
        <v>0</v>
      </c>
      <c r="BX80" s="26">
        <v>0</v>
      </c>
    </row>
    <row r="81" spans="25:81" ht="15.75" thickBot="1" x14ac:dyDescent="0.3">
      <c r="Y81" s="25" t="s">
        <v>409</v>
      </c>
      <c r="Z81" s="26">
        <v>0</v>
      </c>
      <c r="AA81" s="26">
        <v>0</v>
      </c>
      <c r="AB81" s="26">
        <v>2259.1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6">
        <v>0</v>
      </c>
      <c r="AI81" s="26">
        <v>0</v>
      </c>
      <c r="AJ81" s="26">
        <v>0</v>
      </c>
      <c r="AK81" s="26">
        <v>162.4</v>
      </c>
      <c r="AL81" s="26">
        <v>7233.1</v>
      </c>
      <c r="AM81" s="26">
        <v>0</v>
      </c>
      <c r="AN81" s="26">
        <v>29013.7</v>
      </c>
      <c r="BI81" s="25" t="s">
        <v>409</v>
      </c>
      <c r="BJ81" s="26">
        <v>0</v>
      </c>
      <c r="BK81" s="26">
        <v>29538.5</v>
      </c>
      <c r="BL81" s="26">
        <v>25821.3</v>
      </c>
      <c r="BM81" s="26">
        <v>6642.7</v>
      </c>
      <c r="BN81" s="26">
        <v>0</v>
      </c>
      <c r="BO81" s="26">
        <v>0</v>
      </c>
      <c r="BP81" s="26">
        <v>0</v>
      </c>
      <c r="BQ81" s="26">
        <v>0</v>
      </c>
      <c r="BR81" s="26">
        <v>0</v>
      </c>
      <c r="BS81" s="26">
        <v>0</v>
      </c>
      <c r="BT81" s="26">
        <v>0</v>
      </c>
      <c r="BU81" s="26">
        <v>42425.9</v>
      </c>
      <c r="BV81" s="26">
        <v>0</v>
      </c>
      <c r="BW81" s="26">
        <v>0</v>
      </c>
      <c r="BX81" s="26">
        <v>0</v>
      </c>
    </row>
    <row r="82" spans="25:81" ht="15.75" thickBot="1" x14ac:dyDescent="0.3">
      <c r="Y82" s="25" t="s">
        <v>411</v>
      </c>
      <c r="Z82" s="26">
        <v>0</v>
      </c>
      <c r="AA82" s="26">
        <v>0</v>
      </c>
      <c r="AB82" s="26">
        <v>1963.4</v>
      </c>
      <c r="AC82" s="26">
        <v>0</v>
      </c>
      <c r="AD82" s="26">
        <v>0</v>
      </c>
      <c r="AE82" s="26">
        <v>0</v>
      </c>
      <c r="AF82" s="26">
        <v>0</v>
      </c>
      <c r="AG82" s="26">
        <v>0</v>
      </c>
      <c r="AH82" s="26">
        <v>0</v>
      </c>
      <c r="AI82" s="26">
        <v>0</v>
      </c>
      <c r="AJ82" s="26">
        <v>0</v>
      </c>
      <c r="AK82" s="26">
        <v>162.4</v>
      </c>
      <c r="AL82" s="26">
        <v>7233.1</v>
      </c>
      <c r="AM82" s="26">
        <v>0</v>
      </c>
      <c r="AN82" s="26">
        <v>29013.7</v>
      </c>
      <c r="BI82" s="25" t="s">
        <v>411</v>
      </c>
      <c r="BJ82" s="26">
        <v>0</v>
      </c>
      <c r="BK82" s="26">
        <v>29538.5</v>
      </c>
      <c r="BL82" s="26">
        <v>25821.3</v>
      </c>
      <c r="BM82" s="26">
        <v>6642.7</v>
      </c>
      <c r="BN82" s="26">
        <v>0</v>
      </c>
      <c r="BO82" s="26">
        <v>0</v>
      </c>
      <c r="BP82" s="26">
        <v>0</v>
      </c>
      <c r="BQ82" s="26">
        <v>0</v>
      </c>
      <c r="BR82" s="26">
        <v>0</v>
      </c>
      <c r="BS82" s="26">
        <v>0</v>
      </c>
      <c r="BT82" s="26">
        <v>0</v>
      </c>
      <c r="BU82" s="26">
        <v>42425.9</v>
      </c>
      <c r="BV82" s="26">
        <v>0</v>
      </c>
      <c r="BW82" s="26">
        <v>0</v>
      </c>
      <c r="BX82" s="26">
        <v>0</v>
      </c>
    </row>
    <row r="83" spans="25:81" ht="15.75" thickBot="1" x14ac:dyDescent="0.3">
      <c r="Y83" s="25" t="s">
        <v>413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162.4</v>
      </c>
      <c r="AL83" s="26">
        <v>7233.1</v>
      </c>
      <c r="AM83" s="26">
        <v>0</v>
      </c>
      <c r="AN83" s="26">
        <v>29013.7</v>
      </c>
      <c r="BI83" s="25" t="s">
        <v>413</v>
      </c>
      <c r="BJ83" s="26">
        <v>0</v>
      </c>
      <c r="BK83" s="26">
        <v>0</v>
      </c>
      <c r="BL83" s="26">
        <v>25821.3</v>
      </c>
      <c r="BM83" s="26">
        <v>6642.7</v>
      </c>
      <c r="BN83" s="26">
        <v>0</v>
      </c>
      <c r="BO83" s="26">
        <v>0</v>
      </c>
      <c r="BP83" s="26">
        <v>0</v>
      </c>
      <c r="BQ83" s="26">
        <v>0</v>
      </c>
      <c r="BR83" s="26">
        <v>0</v>
      </c>
      <c r="BS83" s="26">
        <v>0</v>
      </c>
      <c r="BT83" s="26">
        <v>0</v>
      </c>
      <c r="BU83" s="26">
        <v>42425.9</v>
      </c>
      <c r="BV83" s="26">
        <v>0</v>
      </c>
      <c r="BW83" s="26">
        <v>0</v>
      </c>
      <c r="BX83" s="26">
        <v>0</v>
      </c>
    </row>
    <row r="84" spans="25:81" ht="15.75" thickBot="1" x14ac:dyDescent="0.3">
      <c r="Y84" s="25" t="s">
        <v>414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26">
        <v>0</v>
      </c>
      <c r="AI84" s="26">
        <v>0</v>
      </c>
      <c r="AJ84" s="26">
        <v>0</v>
      </c>
      <c r="AK84" s="26">
        <v>162.4</v>
      </c>
      <c r="AL84" s="26">
        <v>7233.1</v>
      </c>
      <c r="AM84" s="26">
        <v>0</v>
      </c>
      <c r="AN84" s="26">
        <v>29013.7</v>
      </c>
      <c r="BI84" s="25" t="s">
        <v>414</v>
      </c>
      <c r="BJ84" s="26">
        <v>0</v>
      </c>
      <c r="BK84" s="26">
        <v>0</v>
      </c>
      <c r="BL84" s="26">
        <v>25821.3</v>
      </c>
      <c r="BM84" s="26">
        <v>6642.7</v>
      </c>
      <c r="BN84" s="26">
        <v>0</v>
      </c>
      <c r="BO84" s="26">
        <v>0</v>
      </c>
      <c r="BP84" s="26">
        <v>0</v>
      </c>
      <c r="BQ84" s="26">
        <v>0</v>
      </c>
      <c r="BR84" s="26">
        <v>0</v>
      </c>
      <c r="BS84" s="26">
        <v>0</v>
      </c>
      <c r="BT84" s="26">
        <v>0</v>
      </c>
      <c r="BU84" s="26">
        <v>42425.9</v>
      </c>
      <c r="BV84" s="26">
        <v>0</v>
      </c>
      <c r="BW84" s="26">
        <v>0</v>
      </c>
      <c r="BX84" s="26">
        <v>0</v>
      </c>
    </row>
    <row r="85" spans="25:81" ht="15.75" thickBot="1" x14ac:dyDescent="0.3">
      <c r="Y85" s="25" t="s">
        <v>415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6">
        <v>0</v>
      </c>
      <c r="AI85" s="26">
        <v>0</v>
      </c>
      <c r="AJ85" s="26">
        <v>0</v>
      </c>
      <c r="AK85" s="26">
        <v>162.4</v>
      </c>
      <c r="AL85" s="26">
        <v>0</v>
      </c>
      <c r="AM85" s="26">
        <v>0</v>
      </c>
      <c r="AN85" s="26">
        <v>22616.6</v>
      </c>
      <c r="BI85" s="25" t="s">
        <v>415</v>
      </c>
      <c r="BJ85" s="26">
        <v>0</v>
      </c>
      <c r="BK85" s="26">
        <v>0</v>
      </c>
      <c r="BL85" s="26">
        <v>25821.3</v>
      </c>
      <c r="BM85" s="26">
        <v>0</v>
      </c>
      <c r="BN85" s="26">
        <v>0</v>
      </c>
      <c r="BO85" s="26">
        <v>0</v>
      </c>
      <c r="BP85" s="26">
        <v>0</v>
      </c>
      <c r="BQ85" s="26">
        <v>0</v>
      </c>
      <c r="BR85" s="26">
        <v>0</v>
      </c>
      <c r="BS85" s="26">
        <v>0</v>
      </c>
      <c r="BT85" s="26">
        <v>0</v>
      </c>
      <c r="BU85" s="26">
        <v>42425.9</v>
      </c>
      <c r="BV85" s="26">
        <v>0</v>
      </c>
      <c r="BW85" s="26">
        <v>0</v>
      </c>
      <c r="BX85" s="26">
        <v>0</v>
      </c>
    </row>
    <row r="86" spans="25:81" ht="15.75" thickBot="1" x14ac:dyDescent="0.3">
      <c r="Y86" s="25" t="s">
        <v>417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6">
        <v>0</v>
      </c>
      <c r="AI86" s="26">
        <v>0</v>
      </c>
      <c r="AJ86" s="26">
        <v>0</v>
      </c>
      <c r="AK86" s="26">
        <v>0</v>
      </c>
      <c r="AL86" s="26">
        <v>0</v>
      </c>
      <c r="AM86" s="26">
        <v>0</v>
      </c>
      <c r="AN86" s="26">
        <v>22616.6</v>
      </c>
      <c r="BI86" s="25" t="s">
        <v>417</v>
      </c>
      <c r="BJ86" s="26">
        <v>0</v>
      </c>
      <c r="BK86" s="26">
        <v>0</v>
      </c>
      <c r="BL86" s="26">
        <v>25821.3</v>
      </c>
      <c r="BM86" s="26">
        <v>0</v>
      </c>
      <c r="BN86" s="26">
        <v>0</v>
      </c>
      <c r="BO86" s="26">
        <v>0</v>
      </c>
      <c r="BP86" s="26">
        <v>0</v>
      </c>
      <c r="BQ86" s="26">
        <v>0</v>
      </c>
      <c r="BR86" s="26">
        <v>0</v>
      </c>
      <c r="BS86" s="26">
        <v>0</v>
      </c>
      <c r="BT86" s="26">
        <v>0</v>
      </c>
      <c r="BU86" s="26">
        <v>0</v>
      </c>
      <c r="BV86" s="26">
        <v>0</v>
      </c>
      <c r="BW86" s="26">
        <v>0</v>
      </c>
      <c r="BX86" s="26">
        <v>0</v>
      </c>
    </row>
    <row r="87" spans="25:81" ht="19.5" thickBot="1" x14ac:dyDescent="0.3">
      <c r="Y87" s="21"/>
      <c r="BI87" s="21"/>
    </row>
    <row r="88" spans="25:81" ht="15.75" thickBot="1" x14ac:dyDescent="0.3">
      <c r="Y88" s="25" t="s">
        <v>419</v>
      </c>
      <c r="Z88" s="25" t="s">
        <v>320</v>
      </c>
      <c r="AA88" s="25" t="s">
        <v>321</v>
      </c>
      <c r="AB88" s="25" t="s">
        <v>322</v>
      </c>
      <c r="AC88" s="25" t="s">
        <v>323</v>
      </c>
      <c r="AD88" s="25" t="s">
        <v>324</v>
      </c>
      <c r="AE88" s="25" t="s">
        <v>325</v>
      </c>
      <c r="AF88" s="25" t="s">
        <v>326</v>
      </c>
      <c r="AG88" s="25" t="s">
        <v>327</v>
      </c>
      <c r="AH88" s="25" t="s">
        <v>328</v>
      </c>
      <c r="AI88" s="25" t="s">
        <v>329</v>
      </c>
      <c r="AJ88" s="25" t="s">
        <v>330</v>
      </c>
      <c r="AK88" s="25" t="s">
        <v>331</v>
      </c>
      <c r="AL88" s="25" t="s">
        <v>332</v>
      </c>
      <c r="AM88" s="25" t="s">
        <v>333</v>
      </c>
      <c r="AN88" s="25" t="s">
        <v>334</v>
      </c>
      <c r="AO88" s="25" t="s">
        <v>420</v>
      </c>
      <c r="AP88" s="25" t="s">
        <v>421</v>
      </c>
      <c r="AQ88" s="25" t="s">
        <v>422</v>
      </c>
      <c r="AR88" s="25" t="s">
        <v>423</v>
      </c>
      <c r="BI88" s="25" t="s">
        <v>419</v>
      </c>
      <c r="BJ88" s="25" t="s">
        <v>320</v>
      </c>
      <c r="BK88" s="25" t="s">
        <v>321</v>
      </c>
      <c r="BL88" s="25" t="s">
        <v>322</v>
      </c>
      <c r="BM88" s="25" t="s">
        <v>323</v>
      </c>
      <c r="BN88" s="25" t="s">
        <v>324</v>
      </c>
      <c r="BO88" s="25" t="s">
        <v>325</v>
      </c>
      <c r="BP88" s="25" t="s">
        <v>326</v>
      </c>
      <c r="BQ88" s="25" t="s">
        <v>327</v>
      </c>
      <c r="BR88" s="25" t="s">
        <v>328</v>
      </c>
      <c r="BS88" s="25" t="s">
        <v>329</v>
      </c>
      <c r="BT88" s="25" t="s">
        <v>330</v>
      </c>
      <c r="BU88" s="25" t="s">
        <v>331</v>
      </c>
      <c r="BV88" s="25" t="s">
        <v>332</v>
      </c>
      <c r="BW88" s="25" t="s">
        <v>333</v>
      </c>
      <c r="BX88" s="25" t="s">
        <v>334</v>
      </c>
      <c r="BY88" s="25" t="s">
        <v>420</v>
      </c>
      <c r="BZ88" s="25" t="s">
        <v>421</v>
      </c>
      <c r="CA88" s="25" t="s">
        <v>422</v>
      </c>
      <c r="CB88" s="25" t="s">
        <v>423</v>
      </c>
      <c r="CC88" s="39" t="s">
        <v>450</v>
      </c>
    </row>
    <row r="89" spans="25:81" ht="15.75" thickBot="1" x14ac:dyDescent="0.3">
      <c r="Y89" s="25" t="s">
        <v>336</v>
      </c>
      <c r="Z89" s="26">
        <v>30012.1</v>
      </c>
      <c r="AA89" s="26">
        <v>4.4000000000000004</v>
      </c>
      <c r="AB89" s="26">
        <v>2263.6</v>
      </c>
      <c r="AC89" s="26">
        <v>0</v>
      </c>
      <c r="AD89" s="26">
        <v>0</v>
      </c>
      <c r="AE89" s="26">
        <v>0</v>
      </c>
      <c r="AF89" s="26">
        <v>0</v>
      </c>
      <c r="AG89" s="26">
        <v>0</v>
      </c>
      <c r="AH89" s="26">
        <v>0</v>
      </c>
      <c r="AI89" s="26">
        <v>0</v>
      </c>
      <c r="AJ89" s="26">
        <v>0</v>
      </c>
      <c r="AK89" s="26">
        <v>162.4</v>
      </c>
      <c r="AL89" s="26">
        <v>7233.1</v>
      </c>
      <c r="AM89" s="26">
        <v>0</v>
      </c>
      <c r="AN89" s="26">
        <v>29013.7</v>
      </c>
      <c r="AO89" s="26">
        <v>68689.2</v>
      </c>
      <c r="AP89" s="26">
        <v>65590</v>
      </c>
      <c r="AQ89" s="26">
        <v>-3099.2</v>
      </c>
      <c r="AR89" s="26">
        <v>-4.7300000000000004</v>
      </c>
      <c r="BI89" s="25" t="s">
        <v>336</v>
      </c>
      <c r="BJ89" s="26">
        <v>0</v>
      </c>
      <c r="BK89" s="26">
        <v>29538.5</v>
      </c>
      <c r="BL89" s="26">
        <v>25821.3</v>
      </c>
      <c r="BM89" s="26">
        <v>6642.7</v>
      </c>
      <c r="BN89" s="26">
        <v>0</v>
      </c>
      <c r="BO89" s="26">
        <v>0</v>
      </c>
      <c r="BP89" s="26">
        <v>0</v>
      </c>
      <c r="BQ89" s="26">
        <v>0</v>
      </c>
      <c r="BR89" s="26">
        <v>0</v>
      </c>
      <c r="BS89" s="26">
        <v>0</v>
      </c>
      <c r="BT89" s="26">
        <v>0</v>
      </c>
      <c r="BU89" s="26">
        <v>42425.9</v>
      </c>
      <c r="BV89" s="26">
        <v>0</v>
      </c>
      <c r="BW89" s="26">
        <v>0</v>
      </c>
      <c r="BX89" s="26">
        <v>0</v>
      </c>
      <c r="BY89" s="26">
        <v>104428.5</v>
      </c>
      <c r="BZ89" s="26">
        <v>65590</v>
      </c>
      <c r="CA89" s="26">
        <v>-38838.5</v>
      </c>
      <c r="CB89" s="26">
        <v>-59.21</v>
      </c>
      <c r="CC89" t="str">
        <f>IF(CB89*AR89&lt;=0,"VALID","INVALID")</f>
        <v>INVALID</v>
      </c>
    </row>
    <row r="90" spans="25:81" ht="15.75" thickBot="1" x14ac:dyDescent="0.3">
      <c r="Y90" s="25" t="s">
        <v>337</v>
      </c>
      <c r="Z90" s="26">
        <v>30012.1</v>
      </c>
      <c r="AA90" s="26">
        <v>10830.7</v>
      </c>
      <c r="AB90" s="26">
        <v>2263.6</v>
      </c>
      <c r="AC90" s="26">
        <v>0</v>
      </c>
      <c r="AD90" s="26">
        <v>0</v>
      </c>
      <c r="AE90" s="26">
        <v>0</v>
      </c>
      <c r="AF90" s="26">
        <v>0</v>
      </c>
      <c r="AG90" s="26">
        <v>0</v>
      </c>
      <c r="AH90" s="26">
        <v>0</v>
      </c>
      <c r="AI90" s="26">
        <v>0</v>
      </c>
      <c r="AJ90" s="26">
        <v>0</v>
      </c>
      <c r="AK90" s="26">
        <v>1240.5</v>
      </c>
      <c r="AL90" s="26">
        <v>7233.1</v>
      </c>
      <c r="AM90" s="26">
        <v>0</v>
      </c>
      <c r="AN90" s="26">
        <v>29013.7</v>
      </c>
      <c r="AO90" s="26">
        <v>80593.7</v>
      </c>
      <c r="AP90" s="26">
        <v>71806</v>
      </c>
      <c r="AQ90" s="26">
        <v>-8787.7000000000007</v>
      </c>
      <c r="AR90" s="26">
        <v>-12.24</v>
      </c>
      <c r="BI90" s="25" t="s">
        <v>337</v>
      </c>
      <c r="BJ90" s="26">
        <v>0</v>
      </c>
      <c r="BK90" s="26">
        <v>29538.5</v>
      </c>
      <c r="BL90" s="26">
        <v>25821.3</v>
      </c>
      <c r="BM90" s="26">
        <v>6642.7</v>
      </c>
      <c r="BN90" s="26">
        <v>0</v>
      </c>
      <c r="BO90" s="26">
        <v>0</v>
      </c>
      <c r="BP90" s="26">
        <v>0</v>
      </c>
      <c r="BQ90" s="26">
        <v>0</v>
      </c>
      <c r="BR90" s="26">
        <v>0</v>
      </c>
      <c r="BS90" s="26">
        <v>0</v>
      </c>
      <c r="BT90" s="26">
        <v>0</v>
      </c>
      <c r="BU90" s="26">
        <v>42425.9</v>
      </c>
      <c r="BV90" s="26">
        <v>0</v>
      </c>
      <c r="BW90" s="26">
        <v>0</v>
      </c>
      <c r="BX90" s="26">
        <v>0</v>
      </c>
      <c r="BY90" s="26">
        <v>104428.5</v>
      </c>
      <c r="BZ90" s="26">
        <v>71806</v>
      </c>
      <c r="CA90" s="26">
        <v>-32622.5</v>
      </c>
      <c r="CB90" s="26">
        <v>-45.43</v>
      </c>
      <c r="CC90" t="str">
        <f t="shared" ref="CC90:CC113" si="24">IF(CB90*AR90&lt;=0,"VALID","INVALID")</f>
        <v>INVALID</v>
      </c>
    </row>
    <row r="91" spans="25:81" ht="15.75" thickBot="1" x14ac:dyDescent="0.3">
      <c r="Y91" s="25" t="s">
        <v>338</v>
      </c>
      <c r="Z91" s="26">
        <v>30012.1</v>
      </c>
      <c r="AA91" s="26">
        <v>11800.1</v>
      </c>
      <c r="AB91" s="26">
        <v>2263.6</v>
      </c>
      <c r="AC91" s="26">
        <v>0</v>
      </c>
      <c r="AD91" s="26">
        <v>0</v>
      </c>
      <c r="AE91" s="26">
        <v>0</v>
      </c>
      <c r="AF91" s="26">
        <v>0</v>
      </c>
      <c r="AG91" s="26">
        <v>4137.8999999999996</v>
      </c>
      <c r="AH91" s="26">
        <v>73.8</v>
      </c>
      <c r="AI91" s="26">
        <v>0</v>
      </c>
      <c r="AJ91" s="26">
        <v>0</v>
      </c>
      <c r="AK91" s="26">
        <v>1240.5</v>
      </c>
      <c r="AL91" s="26">
        <v>7233.1</v>
      </c>
      <c r="AM91" s="26">
        <v>0</v>
      </c>
      <c r="AN91" s="26">
        <v>29013.7</v>
      </c>
      <c r="AO91" s="26">
        <v>85774.8</v>
      </c>
      <c r="AP91" s="26">
        <v>79350</v>
      </c>
      <c r="AQ91" s="26">
        <v>-6424.8</v>
      </c>
      <c r="AR91" s="26">
        <v>-8.1</v>
      </c>
      <c r="BI91" s="25" t="s">
        <v>338</v>
      </c>
      <c r="BJ91" s="26">
        <v>0</v>
      </c>
      <c r="BK91" s="26">
        <v>29538.5</v>
      </c>
      <c r="BL91" s="26">
        <v>25821.3</v>
      </c>
      <c r="BM91" s="26">
        <v>6642.7</v>
      </c>
      <c r="BN91" s="26">
        <v>0</v>
      </c>
      <c r="BO91" s="26">
        <v>0</v>
      </c>
      <c r="BP91" s="26">
        <v>0</v>
      </c>
      <c r="BQ91" s="26">
        <v>0</v>
      </c>
      <c r="BR91" s="26">
        <v>0</v>
      </c>
      <c r="BS91" s="26">
        <v>0</v>
      </c>
      <c r="BT91" s="26">
        <v>0</v>
      </c>
      <c r="BU91" s="26">
        <v>42425.9</v>
      </c>
      <c r="BV91" s="26">
        <v>0</v>
      </c>
      <c r="BW91" s="26">
        <v>0</v>
      </c>
      <c r="BX91" s="26">
        <v>0</v>
      </c>
      <c r="BY91" s="26">
        <v>104428.5</v>
      </c>
      <c r="BZ91" s="26">
        <v>79350</v>
      </c>
      <c r="CA91" s="26">
        <v>-25078.5</v>
      </c>
      <c r="CB91" s="26">
        <v>-31.6</v>
      </c>
      <c r="CC91" t="str">
        <f t="shared" si="24"/>
        <v>INVALID</v>
      </c>
    </row>
    <row r="92" spans="25:81" ht="15.75" thickBot="1" x14ac:dyDescent="0.3">
      <c r="Y92" s="25" t="s">
        <v>339</v>
      </c>
      <c r="Z92" s="26">
        <v>30012.1</v>
      </c>
      <c r="AA92" s="26">
        <v>11800.1</v>
      </c>
      <c r="AB92" s="26">
        <v>2263.6</v>
      </c>
      <c r="AC92" s="26">
        <v>0</v>
      </c>
      <c r="AD92" s="26">
        <v>0</v>
      </c>
      <c r="AE92" s="26">
        <v>0</v>
      </c>
      <c r="AF92" s="26">
        <v>0</v>
      </c>
      <c r="AG92" s="26">
        <v>4137.8999999999996</v>
      </c>
      <c r="AH92" s="26">
        <v>0</v>
      </c>
      <c r="AI92" s="26">
        <v>0</v>
      </c>
      <c r="AJ92" s="26">
        <v>0</v>
      </c>
      <c r="AK92" s="26">
        <v>1240.5</v>
      </c>
      <c r="AL92" s="26">
        <v>7233.1</v>
      </c>
      <c r="AM92" s="26">
        <v>0</v>
      </c>
      <c r="AN92" s="26">
        <v>29013.7</v>
      </c>
      <c r="AO92" s="26">
        <v>85701</v>
      </c>
      <c r="AP92" s="26">
        <v>79200</v>
      </c>
      <c r="AQ92" s="26">
        <v>-6501</v>
      </c>
      <c r="AR92" s="26">
        <v>-8.2100000000000009</v>
      </c>
      <c r="BI92" s="25" t="s">
        <v>339</v>
      </c>
      <c r="BJ92" s="26">
        <v>0</v>
      </c>
      <c r="BK92" s="26">
        <v>0</v>
      </c>
      <c r="BL92" s="26">
        <v>25821.3</v>
      </c>
      <c r="BM92" s="26">
        <v>6642.7</v>
      </c>
      <c r="BN92" s="26">
        <v>0</v>
      </c>
      <c r="BO92" s="26">
        <v>0</v>
      </c>
      <c r="BP92" s="26">
        <v>0</v>
      </c>
      <c r="BQ92" s="26">
        <v>0</v>
      </c>
      <c r="BR92" s="26">
        <v>0</v>
      </c>
      <c r="BS92" s="26">
        <v>0</v>
      </c>
      <c r="BT92" s="26">
        <v>0</v>
      </c>
      <c r="BU92" s="26">
        <v>42425.9</v>
      </c>
      <c r="BV92" s="26">
        <v>0</v>
      </c>
      <c r="BW92" s="26">
        <v>0</v>
      </c>
      <c r="BX92" s="26">
        <v>0</v>
      </c>
      <c r="BY92" s="26">
        <v>74889.899999999994</v>
      </c>
      <c r="BZ92" s="26">
        <v>79200</v>
      </c>
      <c r="CA92" s="26">
        <v>4310.1000000000004</v>
      </c>
      <c r="CB92" s="26">
        <v>5.44</v>
      </c>
      <c r="CC92" t="str">
        <f t="shared" si="24"/>
        <v>VALID</v>
      </c>
    </row>
    <row r="93" spans="25:81" ht="15.75" thickBot="1" x14ac:dyDescent="0.3">
      <c r="Y93" s="25" t="s">
        <v>340</v>
      </c>
      <c r="Z93" s="26">
        <v>30012.1</v>
      </c>
      <c r="AA93" s="26">
        <v>0</v>
      </c>
      <c r="AB93" s="26">
        <v>2263.6</v>
      </c>
      <c r="AC93" s="26">
        <v>0</v>
      </c>
      <c r="AD93" s="26">
        <v>0</v>
      </c>
      <c r="AE93" s="26">
        <v>0</v>
      </c>
      <c r="AF93" s="26">
        <v>0</v>
      </c>
      <c r="AG93" s="26">
        <v>4137.8999999999996</v>
      </c>
      <c r="AH93" s="26">
        <v>0</v>
      </c>
      <c r="AI93" s="26">
        <v>0</v>
      </c>
      <c r="AJ93" s="26">
        <v>0</v>
      </c>
      <c r="AK93" s="26">
        <v>9286.1</v>
      </c>
      <c r="AL93" s="26">
        <v>7233.1</v>
      </c>
      <c r="AM93" s="26">
        <v>2160.1999999999998</v>
      </c>
      <c r="AN93" s="26">
        <v>29013.7</v>
      </c>
      <c r="AO93" s="26">
        <v>84106.7</v>
      </c>
      <c r="AP93" s="26">
        <v>85460</v>
      </c>
      <c r="AQ93" s="26">
        <v>1353.3</v>
      </c>
      <c r="AR93" s="26">
        <v>1.58</v>
      </c>
      <c r="BI93" s="25" t="s">
        <v>340</v>
      </c>
      <c r="BJ93" s="26">
        <v>0</v>
      </c>
      <c r="BK93" s="26">
        <v>29538.5</v>
      </c>
      <c r="BL93" s="26">
        <v>25821.3</v>
      </c>
      <c r="BM93" s="26">
        <v>6642.7</v>
      </c>
      <c r="BN93" s="26">
        <v>0</v>
      </c>
      <c r="BO93" s="26">
        <v>0</v>
      </c>
      <c r="BP93" s="26">
        <v>0</v>
      </c>
      <c r="BQ93" s="26">
        <v>0</v>
      </c>
      <c r="BR93" s="26">
        <v>0</v>
      </c>
      <c r="BS93" s="26">
        <v>0</v>
      </c>
      <c r="BT93" s="26">
        <v>0</v>
      </c>
      <c r="BU93" s="26">
        <v>0</v>
      </c>
      <c r="BV93" s="26">
        <v>0</v>
      </c>
      <c r="BW93" s="26">
        <v>0</v>
      </c>
      <c r="BX93" s="26">
        <v>0</v>
      </c>
      <c r="BY93" s="26">
        <v>62002.5</v>
      </c>
      <c r="BZ93" s="26">
        <v>85460</v>
      </c>
      <c r="CA93" s="26">
        <v>23457.5</v>
      </c>
      <c r="CB93" s="26">
        <v>27.45</v>
      </c>
      <c r="CC93" t="str">
        <f t="shared" si="24"/>
        <v>INVALID</v>
      </c>
    </row>
    <row r="94" spans="25:81" ht="15.75" thickBot="1" x14ac:dyDescent="0.3">
      <c r="Y94" s="25" t="s">
        <v>341</v>
      </c>
      <c r="Z94" s="26">
        <v>30012.1</v>
      </c>
      <c r="AA94" s="26">
        <v>0</v>
      </c>
      <c r="AB94" s="26">
        <v>0</v>
      </c>
      <c r="AC94" s="26">
        <v>0</v>
      </c>
      <c r="AD94" s="26">
        <v>0</v>
      </c>
      <c r="AE94" s="26">
        <v>0</v>
      </c>
      <c r="AF94" s="26">
        <v>0</v>
      </c>
      <c r="AG94" s="26">
        <v>0</v>
      </c>
      <c r="AH94" s="26">
        <v>0</v>
      </c>
      <c r="AI94" s="26">
        <v>0</v>
      </c>
      <c r="AJ94" s="26">
        <v>0</v>
      </c>
      <c r="AK94" s="26">
        <v>162.4</v>
      </c>
      <c r="AL94" s="26">
        <v>7233.1</v>
      </c>
      <c r="AM94" s="26">
        <v>0</v>
      </c>
      <c r="AN94" s="26">
        <v>22616.6</v>
      </c>
      <c r="AO94" s="26">
        <v>60024.2</v>
      </c>
      <c r="AP94" s="26">
        <v>60990</v>
      </c>
      <c r="AQ94" s="26">
        <v>965.8</v>
      </c>
      <c r="AR94" s="26">
        <v>1.58</v>
      </c>
      <c r="BI94" s="25" t="s">
        <v>341</v>
      </c>
      <c r="BJ94" s="26">
        <v>0</v>
      </c>
      <c r="BK94" s="26">
        <v>29538.5</v>
      </c>
      <c r="BL94" s="26">
        <v>25821.3</v>
      </c>
      <c r="BM94" s="26">
        <v>6642.7</v>
      </c>
      <c r="BN94" s="26">
        <v>0</v>
      </c>
      <c r="BO94" s="26">
        <v>2311.6</v>
      </c>
      <c r="BP94" s="26">
        <v>0</v>
      </c>
      <c r="BQ94" s="26">
        <v>0</v>
      </c>
      <c r="BR94" s="26">
        <v>0</v>
      </c>
      <c r="BS94" s="26">
        <v>0</v>
      </c>
      <c r="BT94" s="26">
        <v>0</v>
      </c>
      <c r="BU94" s="26">
        <v>42425.9</v>
      </c>
      <c r="BV94" s="26">
        <v>0</v>
      </c>
      <c r="BW94" s="26">
        <v>0</v>
      </c>
      <c r="BX94" s="26">
        <v>0</v>
      </c>
      <c r="BY94" s="26">
        <v>106740.1</v>
      </c>
      <c r="BZ94" s="26">
        <v>60990</v>
      </c>
      <c r="CA94" s="26">
        <v>-45750.1</v>
      </c>
      <c r="CB94" s="26">
        <v>-75.010000000000005</v>
      </c>
      <c r="CC94" t="str">
        <f t="shared" si="24"/>
        <v>VALID</v>
      </c>
    </row>
    <row r="95" spans="25:81" ht="15.75" thickBot="1" x14ac:dyDescent="0.3">
      <c r="Y95" s="25" t="s">
        <v>342</v>
      </c>
      <c r="Z95" s="26">
        <v>30012.1</v>
      </c>
      <c r="AA95" s="26">
        <v>11800.1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v>0</v>
      </c>
      <c r="AH95" s="26">
        <v>0</v>
      </c>
      <c r="AI95" s="26">
        <v>0</v>
      </c>
      <c r="AJ95" s="26">
        <v>0</v>
      </c>
      <c r="AK95" s="26">
        <v>162.4</v>
      </c>
      <c r="AL95" s="26">
        <v>7233.1</v>
      </c>
      <c r="AM95" s="26">
        <v>0</v>
      </c>
      <c r="AN95" s="26">
        <v>29013.7</v>
      </c>
      <c r="AO95" s="26">
        <v>78221.399999999994</v>
      </c>
      <c r="AP95" s="26">
        <v>94960</v>
      </c>
      <c r="AQ95" s="26">
        <v>16738.599999999999</v>
      </c>
      <c r="AR95" s="26">
        <v>17.63</v>
      </c>
      <c r="BI95" s="25" t="s">
        <v>342</v>
      </c>
      <c r="BJ95" s="26">
        <v>0</v>
      </c>
      <c r="BK95" s="26">
        <v>29538.5</v>
      </c>
      <c r="BL95" s="26">
        <v>25821.3</v>
      </c>
      <c r="BM95" s="26">
        <v>6642.7</v>
      </c>
      <c r="BN95" s="26">
        <v>0</v>
      </c>
      <c r="BO95" s="26">
        <v>0</v>
      </c>
      <c r="BP95" s="26">
        <v>14381.9</v>
      </c>
      <c r="BQ95" s="26">
        <v>0</v>
      </c>
      <c r="BR95" s="26">
        <v>0</v>
      </c>
      <c r="BS95" s="26">
        <v>0</v>
      </c>
      <c r="BT95" s="26">
        <v>0</v>
      </c>
      <c r="BU95" s="26">
        <v>42425.9</v>
      </c>
      <c r="BV95" s="26">
        <v>0</v>
      </c>
      <c r="BW95" s="26">
        <v>0</v>
      </c>
      <c r="BX95" s="26">
        <v>0</v>
      </c>
      <c r="BY95" s="26">
        <v>118810.3</v>
      </c>
      <c r="BZ95" s="26">
        <v>94960</v>
      </c>
      <c r="CA95" s="26">
        <v>-23850.3</v>
      </c>
      <c r="CB95" s="26">
        <v>-25.12</v>
      </c>
      <c r="CC95" t="str">
        <f t="shared" si="24"/>
        <v>VALID</v>
      </c>
    </row>
    <row r="96" spans="25:81" ht="15.75" thickBot="1" x14ac:dyDescent="0.3">
      <c r="Y96" s="25" t="s">
        <v>343</v>
      </c>
      <c r="Z96" s="26">
        <v>30012.1</v>
      </c>
      <c r="AA96" s="26">
        <v>11800.1</v>
      </c>
      <c r="AB96" s="26">
        <v>1963.4</v>
      </c>
      <c r="AC96" s="26">
        <v>0</v>
      </c>
      <c r="AD96" s="26">
        <v>0</v>
      </c>
      <c r="AE96" s="26">
        <v>0</v>
      </c>
      <c r="AF96" s="26">
        <v>0</v>
      </c>
      <c r="AG96" s="26">
        <v>0</v>
      </c>
      <c r="AH96" s="26">
        <v>0</v>
      </c>
      <c r="AI96" s="26">
        <v>0</v>
      </c>
      <c r="AJ96" s="26">
        <v>0</v>
      </c>
      <c r="AK96" s="26">
        <v>162.4</v>
      </c>
      <c r="AL96" s="26">
        <v>0</v>
      </c>
      <c r="AM96" s="26">
        <v>0</v>
      </c>
      <c r="AN96" s="26">
        <v>29013.7</v>
      </c>
      <c r="AO96" s="26">
        <v>72951.7</v>
      </c>
      <c r="AP96" s="26">
        <v>67990</v>
      </c>
      <c r="AQ96" s="26">
        <v>-4961.7</v>
      </c>
      <c r="AR96" s="26">
        <v>-7.3</v>
      </c>
      <c r="BI96" s="25" t="s">
        <v>343</v>
      </c>
      <c r="BJ96" s="26">
        <v>0</v>
      </c>
      <c r="BK96" s="26">
        <v>29538.5</v>
      </c>
      <c r="BL96" s="26">
        <v>25821.3</v>
      </c>
      <c r="BM96" s="26">
        <v>6642.7</v>
      </c>
      <c r="BN96" s="26">
        <v>0</v>
      </c>
      <c r="BO96" s="26">
        <v>0</v>
      </c>
      <c r="BP96" s="26">
        <v>0</v>
      </c>
      <c r="BQ96" s="26">
        <v>0</v>
      </c>
      <c r="BR96" s="26">
        <v>0</v>
      </c>
      <c r="BS96" s="26">
        <v>0</v>
      </c>
      <c r="BT96" s="26">
        <v>0</v>
      </c>
      <c r="BU96" s="26">
        <v>42425.9</v>
      </c>
      <c r="BV96" s="26">
        <v>2963.6</v>
      </c>
      <c r="BW96" s="26">
        <v>0</v>
      </c>
      <c r="BX96" s="26">
        <v>0</v>
      </c>
      <c r="BY96" s="26">
        <v>107392.1</v>
      </c>
      <c r="BZ96" s="26">
        <v>67990</v>
      </c>
      <c r="CA96" s="26">
        <v>-39402.1</v>
      </c>
      <c r="CB96" s="26">
        <v>-57.95</v>
      </c>
      <c r="CC96" t="str">
        <f t="shared" si="24"/>
        <v>INVALID</v>
      </c>
    </row>
    <row r="97" spans="25:81" ht="15.75" thickBot="1" x14ac:dyDescent="0.3">
      <c r="Y97" s="25" t="s">
        <v>344</v>
      </c>
      <c r="Z97" s="26">
        <v>30012.1</v>
      </c>
      <c r="AA97" s="26">
        <v>5757.4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v>0</v>
      </c>
      <c r="AH97" s="26">
        <v>0</v>
      </c>
      <c r="AI97" s="26">
        <v>0</v>
      </c>
      <c r="AJ97" s="26">
        <v>0</v>
      </c>
      <c r="AK97" s="26">
        <v>162.4</v>
      </c>
      <c r="AL97" s="26">
        <v>7233.1</v>
      </c>
      <c r="AM97" s="26">
        <v>0</v>
      </c>
      <c r="AN97" s="26">
        <v>22616.6</v>
      </c>
      <c r="AO97" s="26">
        <v>65781.5</v>
      </c>
      <c r="AP97" s="26">
        <v>69680</v>
      </c>
      <c r="AQ97" s="26">
        <v>3898.5</v>
      </c>
      <c r="AR97" s="26">
        <v>5.59</v>
      </c>
      <c r="BI97" s="25" t="s">
        <v>344</v>
      </c>
      <c r="BJ97" s="26">
        <v>0</v>
      </c>
      <c r="BK97" s="26">
        <v>29538.5</v>
      </c>
      <c r="BL97" s="26">
        <v>25821.3</v>
      </c>
      <c r="BM97" s="26">
        <v>6642.7</v>
      </c>
      <c r="BN97" s="26">
        <v>0</v>
      </c>
      <c r="BO97" s="26">
        <v>0</v>
      </c>
      <c r="BP97" s="26">
        <v>0</v>
      </c>
      <c r="BQ97" s="26">
        <v>0</v>
      </c>
      <c r="BR97" s="26">
        <v>0</v>
      </c>
      <c r="BS97" s="26">
        <v>0</v>
      </c>
      <c r="BT97" s="26">
        <v>0</v>
      </c>
      <c r="BU97" s="26">
        <v>42425.9</v>
      </c>
      <c r="BV97" s="26">
        <v>0</v>
      </c>
      <c r="BW97" s="26">
        <v>0</v>
      </c>
      <c r="BX97" s="26">
        <v>0</v>
      </c>
      <c r="BY97" s="26">
        <v>104428.5</v>
      </c>
      <c r="BZ97" s="26">
        <v>69680</v>
      </c>
      <c r="CA97" s="26">
        <v>-34748.5</v>
      </c>
      <c r="CB97" s="26">
        <v>-49.87</v>
      </c>
      <c r="CC97" t="str">
        <f t="shared" si="24"/>
        <v>VALID</v>
      </c>
    </row>
    <row r="98" spans="25:81" ht="15.75" thickBot="1" x14ac:dyDescent="0.3">
      <c r="Y98" s="25" t="s">
        <v>345</v>
      </c>
      <c r="Z98" s="26">
        <v>30012.1</v>
      </c>
      <c r="AA98" s="26">
        <v>11800.1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6">
        <v>0</v>
      </c>
      <c r="AI98" s="26">
        <v>0</v>
      </c>
      <c r="AJ98" s="26">
        <v>0</v>
      </c>
      <c r="AK98" s="26">
        <v>162.4</v>
      </c>
      <c r="AL98" s="26">
        <v>7233.1</v>
      </c>
      <c r="AM98" s="26">
        <v>0</v>
      </c>
      <c r="AN98" s="26">
        <v>29013.7</v>
      </c>
      <c r="AO98" s="26">
        <v>78221.399999999994</v>
      </c>
      <c r="AP98" s="26">
        <v>64000</v>
      </c>
      <c r="AQ98" s="26">
        <v>-14221.4</v>
      </c>
      <c r="AR98" s="26">
        <v>-22.22</v>
      </c>
      <c r="BI98" s="25" t="s">
        <v>345</v>
      </c>
      <c r="BJ98" s="26">
        <v>0</v>
      </c>
      <c r="BK98" s="26">
        <v>29538.5</v>
      </c>
      <c r="BL98" s="26">
        <v>25821.3</v>
      </c>
      <c r="BM98" s="26">
        <v>6642.7</v>
      </c>
      <c r="BN98" s="26">
        <v>0</v>
      </c>
      <c r="BO98" s="26">
        <v>0</v>
      </c>
      <c r="BP98" s="26">
        <v>0</v>
      </c>
      <c r="BQ98" s="26">
        <v>0</v>
      </c>
      <c r="BR98" s="26">
        <v>0</v>
      </c>
      <c r="BS98" s="26">
        <v>0</v>
      </c>
      <c r="BT98" s="26">
        <v>0</v>
      </c>
      <c r="BU98" s="26">
        <v>42425.9</v>
      </c>
      <c r="BV98" s="26">
        <v>0</v>
      </c>
      <c r="BW98" s="26">
        <v>0</v>
      </c>
      <c r="BX98" s="26">
        <v>0</v>
      </c>
      <c r="BY98" s="26">
        <v>104428.5</v>
      </c>
      <c r="BZ98" s="26">
        <v>64000</v>
      </c>
      <c r="CA98" s="26">
        <v>-40428.5</v>
      </c>
      <c r="CB98" s="26">
        <v>-63.17</v>
      </c>
      <c r="CC98" t="str">
        <f t="shared" si="24"/>
        <v>INVALID</v>
      </c>
    </row>
    <row r="99" spans="25:81" ht="15.75" thickBot="1" x14ac:dyDescent="0.3">
      <c r="Y99" s="25" t="s">
        <v>346</v>
      </c>
      <c r="Z99" s="26">
        <v>30012.1</v>
      </c>
      <c r="AA99" s="26">
        <v>11800.1</v>
      </c>
      <c r="AB99" s="26">
        <v>2263.6</v>
      </c>
      <c r="AC99" s="26">
        <v>0</v>
      </c>
      <c r="AD99" s="26">
        <v>0</v>
      </c>
      <c r="AE99" s="26">
        <v>0</v>
      </c>
      <c r="AF99" s="26">
        <v>0</v>
      </c>
      <c r="AG99" s="26">
        <v>0</v>
      </c>
      <c r="AH99" s="26">
        <v>0</v>
      </c>
      <c r="AI99" s="26">
        <v>0</v>
      </c>
      <c r="AJ99" s="26">
        <v>0</v>
      </c>
      <c r="AK99" s="26">
        <v>162.4</v>
      </c>
      <c r="AL99" s="26">
        <v>7233.1</v>
      </c>
      <c r="AM99" s="26">
        <v>0</v>
      </c>
      <c r="AN99" s="26">
        <v>29013.7</v>
      </c>
      <c r="AO99" s="26">
        <v>80484.899999999994</v>
      </c>
      <c r="AP99" s="26">
        <v>81020</v>
      </c>
      <c r="AQ99" s="26">
        <v>535.1</v>
      </c>
      <c r="AR99" s="26">
        <v>0.66</v>
      </c>
      <c r="BI99" s="25" t="s">
        <v>346</v>
      </c>
      <c r="BJ99" s="26">
        <v>0</v>
      </c>
      <c r="BK99" s="26">
        <v>29538.5</v>
      </c>
      <c r="BL99" s="26">
        <v>25821.3</v>
      </c>
      <c r="BM99" s="26">
        <v>6642.7</v>
      </c>
      <c r="BN99" s="26">
        <v>0</v>
      </c>
      <c r="BO99" s="26">
        <v>0</v>
      </c>
      <c r="BP99" s="26">
        <v>0</v>
      </c>
      <c r="BQ99" s="26">
        <v>0</v>
      </c>
      <c r="BR99" s="26">
        <v>0</v>
      </c>
      <c r="BS99" s="26">
        <v>0</v>
      </c>
      <c r="BT99" s="26">
        <v>0</v>
      </c>
      <c r="BU99" s="26">
        <v>42425.9</v>
      </c>
      <c r="BV99" s="26">
        <v>0</v>
      </c>
      <c r="BW99" s="26">
        <v>0</v>
      </c>
      <c r="BX99" s="26">
        <v>0</v>
      </c>
      <c r="BY99" s="26">
        <v>104428.5</v>
      </c>
      <c r="BZ99" s="26">
        <v>81020</v>
      </c>
      <c r="CA99" s="26">
        <v>-23408.5</v>
      </c>
      <c r="CB99" s="26">
        <v>-28.89</v>
      </c>
      <c r="CC99" t="str">
        <f t="shared" si="24"/>
        <v>VALID</v>
      </c>
    </row>
    <row r="100" spans="25:81" ht="15.75" thickBot="1" x14ac:dyDescent="0.3">
      <c r="Y100" s="25" t="s">
        <v>347</v>
      </c>
      <c r="Z100" s="26">
        <v>30012.1</v>
      </c>
      <c r="AA100" s="26">
        <v>0</v>
      </c>
      <c r="AB100" s="26">
        <v>2259.1</v>
      </c>
      <c r="AC100" s="26">
        <v>0</v>
      </c>
      <c r="AD100" s="26">
        <v>0</v>
      </c>
      <c r="AE100" s="26">
        <v>0</v>
      </c>
      <c r="AF100" s="26">
        <v>0</v>
      </c>
      <c r="AG100" s="26">
        <v>4137.8999999999996</v>
      </c>
      <c r="AH100" s="26">
        <v>0</v>
      </c>
      <c r="AI100" s="26">
        <v>0</v>
      </c>
      <c r="AJ100" s="26">
        <v>0</v>
      </c>
      <c r="AK100" s="26">
        <v>162.4</v>
      </c>
      <c r="AL100" s="26">
        <v>7233.1</v>
      </c>
      <c r="AM100" s="26">
        <v>0</v>
      </c>
      <c r="AN100" s="26">
        <v>29013.7</v>
      </c>
      <c r="AO100" s="26">
        <v>72818.3</v>
      </c>
      <c r="AP100" s="26">
        <v>73990</v>
      </c>
      <c r="AQ100" s="26">
        <v>1171.7</v>
      </c>
      <c r="AR100" s="26">
        <v>1.58</v>
      </c>
      <c r="BI100" s="25" t="s">
        <v>347</v>
      </c>
      <c r="BJ100" s="26">
        <v>0</v>
      </c>
      <c r="BK100" s="26">
        <v>29538.5</v>
      </c>
      <c r="BL100" s="26">
        <v>25821.3</v>
      </c>
      <c r="BM100" s="26">
        <v>6642.7</v>
      </c>
      <c r="BN100" s="26">
        <v>0</v>
      </c>
      <c r="BO100" s="26">
        <v>0</v>
      </c>
      <c r="BP100" s="26">
        <v>0</v>
      </c>
      <c r="BQ100" s="26">
        <v>0</v>
      </c>
      <c r="BR100" s="26">
        <v>0</v>
      </c>
      <c r="BS100" s="26">
        <v>0</v>
      </c>
      <c r="BT100" s="26">
        <v>0</v>
      </c>
      <c r="BU100" s="26">
        <v>42425.9</v>
      </c>
      <c r="BV100" s="26">
        <v>0</v>
      </c>
      <c r="BW100" s="26">
        <v>0</v>
      </c>
      <c r="BX100" s="26">
        <v>0</v>
      </c>
      <c r="BY100" s="26">
        <v>104428.5</v>
      </c>
      <c r="BZ100" s="26">
        <v>73990</v>
      </c>
      <c r="CA100" s="26">
        <v>-30438.5</v>
      </c>
      <c r="CB100" s="26">
        <v>-41.14</v>
      </c>
      <c r="CC100" t="str">
        <f t="shared" si="24"/>
        <v>VALID</v>
      </c>
    </row>
    <row r="101" spans="25:81" ht="15.75" thickBot="1" x14ac:dyDescent="0.3">
      <c r="Y101" s="25" t="s">
        <v>348</v>
      </c>
      <c r="Z101" s="26">
        <v>30012.1</v>
      </c>
      <c r="AA101" s="26">
        <v>10830.7</v>
      </c>
      <c r="AB101" s="26">
        <v>2263.6</v>
      </c>
      <c r="AC101" s="26">
        <v>0</v>
      </c>
      <c r="AD101" s="26">
        <v>0</v>
      </c>
      <c r="AE101" s="26">
        <v>0</v>
      </c>
      <c r="AF101" s="26">
        <v>0</v>
      </c>
      <c r="AG101" s="26">
        <v>4137.8999999999996</v>
      </c>
      <c r="AH101" s="26">
        <v>0</v>
      </c>
      <c r="AI101" s="26">
        <v>0</v>
      </c>
      <c r="AJ101" s="26">
        <v>0</v>
      </c>
      <c r="AK101" s="26">
        <v>1240.5</v>
      </c>
      <c r="AL101" s="26">
        <v>7233.1</v>
      </c>
      <c r="AM101" s="26">
        <v>0</v>
      </c>
      <c r="AN101" s="26">
        <v>29013.7</v>
      </c>
      <c r="AO101" s="26">
        <v>84731.6</v>
      </c>
      <c r="AP101" s="26">
        <v>92990</v>
      </c>
      <c r="AQ101" s="26">
        <v>8258.4</v>
      </c>
      <c r="AR101" s="26">
        <v>8.8800000000000008</v>
      </c>
      <c r="BI101" s="25" t="s">
        <v>348</v>
      </c>
      <c r="BJ101" s="26">
        <v>0</v>
      </c>
      <c r="BK101" s="26">
        <v>29538.5</v>
      </c>
      <c r="BL101" s="26">
        <v>25821.3</v>
      </c>
      <c r="BM101" s="26">
        <v>6642.7</v>
      </c>
      <c r="BN101" s="26">
        <v>0</v>
      </c>
      <c r="BO101" s="26">
        <v>0</v>
      </c>
      <c r="BP101" s="26">
        <v>0</v>
      </c>
      <c r="BQ101" s="26">
        <v>0</v>
      </c>
      <c r="BR101" s="26">
        <v>0</v>
      </c>
      <c r="BS101" s="26">
        <v>0</v>
      </c>
      <c r="BT101" s="26">
        <v>0</v>
      </c>
      <c r="BU101" s="26">
        <v>42425.9</v>
      </c>
      <c r="BV101" s="26">
        <v>0</v>
      </c>
      <c r="BW101" s="26">
        <v>0</v>
      </c>
      <c r="BX101" s="26">
        <v>0</v>
      </c>
      <c r="BY101" s="26">
        <v>104428.5</v>
      </c>
      <c r="BZ101" s="26">
        <v>92990</v>
      </c>
      <c r="CA101" s="26">
        <v>-11438.5</v>
      </c>
      <c r="CB101" s="26">
        <v>-12.3</v>
      </c>
      <c r="CC101" t="str">
        <f t="shared" si="24"/>
        <v>VALID</v>
      </c>
    </row>
    <row r="102" spans="25:81" ht="15.75" thickBot="1" x14ac:dyDescent="0.3">
      <c r="Y102" s="25" t="s">
        <v>349</v>
      </c>
      <c r="Z102" s="26">
        <v>30012.1</v>
      </c>
      <c r="AA102" s="26">
        <v>4.4000000000000004</v>
      </c>
      <c r="AB102" s="26">
        <v>2263.6</v>
      </c>
      <c r="AC102" s="26">
        <v>0</v>
      </c>
      <c r="AD102" s="26">
        <v>0</v>
      </c>
      <c r="AE102" s="26">
        <v>0</v>
      </c>
      <c r="AF102" s="26">
        <v>0</v>
      </c>
      <c r="AG102" s="26">
        <v>4137.8999999999996</v>
      </c>
      <c r="AH102" s="26">
        <v>0</v>
      </c>
      <c r="AI102" s="26">
        <v>0</v>
      </c>
      <c r="AJ102" s="26">
        <v>0</v>
      </c>
      <c r="AK102" s="26">
        <v>162.4</v>
      </c>
      <c r="AL102" s="26">
        <v>7233.1</v>
      </c>
      <c r="AM102" s="26">
        <v>0</v>
      </c>
      <c r="AN102" s="26">
        <v>29013.7</v>
      </c>
      <c r="AO102" s="26">
        <v>72827.199999999997</v>
      </c>
      <c r="AP102" s="26">
        <v>73999</v>
      </c>
      <c r="AQ102" s="26">
        <v>1171.8</v>
      </c>
      <c r="AR102" s="26">
        <v>1.58</v>
      </c>
      <c r="BI102" s="25" t="s">
        <v>349</v>
      </c>
      <c r="BJ102" s="26">
        <v>0</v>
      </c>
      <c r="BK102" s="26">
        <v>29538.5</v>
      </c>
      <c r="BL102" s="26">
        <v>25821.3</v>
      </c>
      <c r="BM102" s="26">
        <v>6642.7</v>
      </c>
      <c r="BN102" s="26">
        <v>0</v>
      </c>
      <c r="BO102" s="26">
        <v>0</v>
      </c>
      <c r="BP102" s="26">
        <v>0</v>
      </c>
      <c r="BQ102" s="26">
        <v>0</v>
      </c>
      <c r="BR102" s="26">
        <v>0</v>
      </c>
      <c r="BS102" s="26">
        <v>0</v>
      </c>
      <c r="BT102" s="26">
        <v>0</v>
      </c>
      <c r="BU102" s="26">
        <v>42425.9</v>
      </c>
      <c r="BV102" s="26">
        <v>0</v>
      </c>
      <c r="BW102" s="26">
        <v>0</v>
      </c>
      <c r="BX102" s="26">
        <v>0</v>
      </c>
      <c r="BY102" s="26">
        <v>104428.5</v>
      </c>
      <c r="BZ102" s="26">
        <v>73999</v>
      </c>
      <c r="CA102" s="26">
        <v>-30429.5</v>
      </c>
      <c r="CB102" s="26">
        <v>-41.12</v>
      </c>
      <c r="CC102" t="str">
        <f t="shared" si="24"/>
        <v>VALID</v>
      </c>
    </row>
    <row r="103" spans="25:81" ht="15.75" thickBot="1" x14ac:dyDescent="0.3">
      <c r="Y103" s="25" t="s">
        <v>350</v>
      </c>
      <c r="Z103" s="26">
        <v>50817.3</v>
      </c>
      <c r="AA103" s="26">
        <v>4.4000000000000004</v>
      </c>
      <c r="AB103" s="26">
        <v>2263.6</v>
      </c>
      <c r="AC103" s="26">
        <v>698.8</v>
      </c>
      <c r="AD103" s="26">
        <v>0</v>
      </c>
      <c r="AE103" s="26">
        <v>14491.8</v>
      </c>
      <c r="AF103" s="26">
        <v>0</v>
      </c>
      <c r="AG103" s="26">
        <v>4137.8999999999996</v>
      </c>
      <c r="AH103" s="26">
        <v>6451.2</v>
      </c>
      <c r="AI103" s="26">
        <v>0</v>
      </c>
      <c r="AJ103" s="26">
        <v>0</v>
      </c>
      <c r="AK103" s="26">
        <v>3400.8</v>
      </c>
      <c r="AL103" s="26">
        <v>0</v>
      </c>
      <c r="AM103" s="26">
        <v>0</v>
      </c>
      <c r="AN103" s="26">
        <v>29013.7</v>
      </c>
      <c r="AO103" s="26">
        <v>111279.4</v>
      </c>
      <c r="AP103" s="26">
        <v>113250</v>
      </c>
      <c r="AQ103" s="26">
        <v>1970.6</v>
      </c>
      <c r="AR103" s="26">
        <v>1.74</v>
      </c>
      <c r="BI103" s="25" t="s">
        <v>350</v>
      </c>
      <c r="BJ103" s="26">
        <v>0</v>
      </c>
      <c r="BK103" s="26">
        <v>29538.5</v>
      </c>
      <c r="BL103" s="26">
        <v>25821.3</v>
      </c>
      <c r="BM103" s="26">
        <v>6642.7</v>
      </c>
      <c r="BN103" s="26">
        <v>0</v>
      </c>
      <c r="BO103" s="26">
        <v>0</v>
      </c>
      <c r="BP103" s="26">
        <v>0</v>
      </c>
      <c r="BQ103" s="26">
        <v>0</v>
      </c>
      <c r="BR103" s="26">
        <v>0</v>
      </c>
      <c r="BS103" s="26">
        <v>0</v>
      </c>
      <c r="BT103" s="26">
        <v>0</v>
      </c>
      <c r="BU103" s="26">
        <v>42425.9</v>
      </c>
      <c r="BV103" s="26">
        <v>22125.3</v>
      </c>
      <c r="BW103" s="26">
        <v>0</v>
      </c>
      <c r="BX103" s="26">
        <v>0</v>
      </c>
      <c r="BY103" s="26">
        <v>126553.8</v>
      </c>
      <c r="BZ103" s="26">
        <v>113250</v>
      </c>
      <c r="CA103" s="26">
        <v>-13303.8</v>
      </c>
      <c r="CB103" s="26">
        <v>-11.75</v>
      </c>
      <c r="CC103" t="str">
        <f t="shared" si="24"/>
        <v>VALID</v>
      </c>
    </row>
    <row r="104" spans="25:81" ht="15.75" thickBot="1" x14ac:dyDescent="0.3">
      <c r="Y104" s="25" t="s">
        <v>351</v>
      </c>
      <c r="Z104" s="26">
        <v>50817.3</v>
      </c>
      <c r="AA104" s="26">
        <v>0</v>
      </c>
      <c r="AB104" s="26">
        <v>2263.6</v>
      </c>
      <c r="AC104" s="26">
        <v>698.8</v>
      </c>
      <c r="AD104" s="26">
        <v>0</v>
      </c>
      <c r="AE104" s="26">
        <v>20446</v>
      </c>
      <c r="AF104" s="26">
        <v>0</v>
      </c>
      <c r="AG104" s="26">
        <v>4137.8999999999996</v>
      </c>
      <c r="AH104" s="26">
        <v>6451.2</v>
      </c>
      <c r="AI104" s="26">
        <v>708.6</v>
      </c>
      <c r="AJ104" s="26">
        <v>0</v>
      </c>
      <c r="AK104" s="26">
        <v>1240.5</v>
      </c>
      <c r="AL104" s="26">
        <v>7233.1</v>
      </c>
      <c r="AM104" s="26">
        <v>0</v>
      </c>
      <c r="AN104" s="26">
        <v>29013.7</v>
      </c>
      <c r="AO104" s="26">
        <v>123010.7</v>
      </c>
      <c r="AP104" s="26">
        <v>124990</v>
      </c>
      <c r="AQ104" s="26">
        <v>1979.3</v>
      </c>
      <c r="AR104" s="26">
        <v>1.58</v>
      </c>
      <c r="BI104" s="25" t="s">
        <v>351</v>
      </c>
      <c r="BJ104" s="26">
        <v>0</v>
      </c>
      <c r="BK104" s="26">
        <v>56634.2</v>
      </c>
      <c r="BL104" s="26">
        <v>25821.3</v>
      </c>
      <c r="BM104" s="26">
        <v>6642.7</v>
      </c>
      <c r="BN104" s="26">
        <v>0</v>
      </c>
      <c r="BO104" s="26">
        <v>0</v>
      </c>
      <c r="BP104" s="26">
        <v>0</v>
      </c>
      <c r="BQ104" s="26">
        <v>0</v>
      </c>
      <c r="BR104" s="26">
        <v>0</v>
      </c>
      <c r="BS104" s="26">
        <v>0</v>
      </c>
      <c r="BT104" s="26">
        <v>0</v>
      </c>
      <c r="BU104" s="26">
        <v>42425.9</v>
      </c>
      <c r="BV104" s="26">
        <v>0</v>
      </c>
      <c r="BW104" s="26">
        <v>0</v>
      </c>
      <c r="BX104" s="26">
        <v>0</v>
      </c>
      <c r="BY104" s="26">
        <v>131524.1</v>
      </c>
      <c r="BZ104" s="26">
        <v>124990</v>
      </c>
      <c r="CA104" s="26">
        <v>-6534.1</v>
      </c>
      <c r="CB104" s="26">
        <v>-5.23</v>
      </c>
      <c r="CC104" t="str">
        <f t="shared" si="24"/>
        <v>VALID</v>
      </c>
    </row>
    <row r="105" spans="25:81" ht="15.75" thickBot="1" x14ac:dyDescent="0.3">
      <c r="Y105" s="25" t="s">
        <v>352</v>
      </c>
      <c r="Z105" s="26">
        <v>50817.3</v>
      </c>
      <c r="AA105" s="26">
        <v>11800.1</v>
      </c>
      <c r="AB105" s="26">
        <v>2263.6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6">
        <v>0</v>
      </c>
      <c r="AI105" s="26">
        <v>0</v>
      </c>
      <c r="AJ105" s="26">
        <v>0</v>
      </c>
      <c r="AK105" s="26">
        <v>162.4</v>
      </c>
      <c r="AL105" s="26">
        <v>7233.1</v>
      </c>
      <c r="AM105" s="26">
        <v>0</v>
      </c>
      <c r="AN105" s="26">
        <v>29013.7</v>
      </c>
      <c r="AO105" s="26">
        <v>101290.2</v>
      </c>
      <c r="AP105" s="26">
        <v>113650</v>
      </c>
      <c r="AQ105" s="26">
        <v>12359.8</v>
      </c>
      <c r="AR105" s="26">
        <v>10.88</v>
      </c>
      <c r="BI105" s="25" t="s">
        <v>352</v>
      </c>
      <c r="BJ105" s="26">
        <v>0</v>
      </c>
      <c r="BK105" s="26">
        <v>0</v>
      </c>
      <c r="BL105" s="26">
        <v>25821.3</v>
      </c>
      <c r="BM105" s="26">
        <v>6642.7</v>
      </c>
      <c r="BN105" s="26">
        <v>0</v>
      </c>
      <c r="BO105" s="26">
        <v>0</v>
      </c>
      <c r="BP105" s="26">
        <v>0</v>
      </c>
      <c r="BQ105" s="26">
        <v>0</v>
      </c>
      <c r="BR105" s="26">
        <v>0</v>
      </c>
      <c r="BS105" s="26">
        <v>0</v>
      </c>
      <c r="BT105" s="26">
        <v>0</v>
      </c>
      <c r="BU105" s="26">
        <v>42425.9</v>
      </c>
      <c r="BV105" s="26">
        <v>2963.6</v>
      </c>
      <c r="BW105" s="26">
        <v>0</v>
      </c>
      <c r="BX105" s="26">
        <v>0</v>
      </c>
      <c r="BY105" s="26">
        <v>77853.5</v>
      </c>
      <c r="BZ105" s="26">
        <v>113650</v>
      </c>
      <c r="CA105" s="26">
        <v>35796.5</v>
      </c>
      <c r="CB105" s="26">
        <v>31.5</v>
      </c>
      <c r="CC105" t="str">
        <f t="shared" si="24"/>
        <v>INVALID</v>
      </c>
    </row>
    <row r="106" spans="25:81" ht="15.75" thickBot="1" x14ac:dyDescent="0.3">
      <c r="Y106" s="25" t="s">
        <v>353</v>
      </c>
      <c r="Z106" s="26">
        <v>50817.3</v>
      </c>
      <c r="AA106" s="26">
        <v>11800.1</v>
      </c>
      <c r="AB106" s="26">
        <v>2263.6</v>
      </c>
      <c r="AC106" s="26">
        <v>0</v>
      </c>
      <c r="AD106" s="26">
        <v>0</v>
      </c>
      <c r="AE106" s="26">
        <v>0</v>
      </c>
      <c r="AF106" s="26">
        <v>0</v>
      </c>
      <c r="AG106" s="26">
        <v>1342.9</v>
      </c>
      <c r="AH106" s="26">
        <v>0</v>
      </c>
      <c r="AI106" s="26">
        <v>0</v>
      </c>
      <c r="AJ106" s="26">
        <v>0</v>
      </c>
      <c r="AK106" s="26">
        <v>1240.5</v>
      </c>
      <c r="AL106" s="26">
        <v>7233.1</v>
      </c>
      <c r="AM106" s="26">
        <v>0</v>
      </c>
      <c r="AN106" s="26">
        <v>29013.7</v>
      </c>
      <c r="AO106" s="26">
        <v>103711.2</v>
      </c>
      <c r="AP106" s="26">
        <v>97110</v>
      </c>
      <c r="AQ106" s="26">
        <v>-6601.2</v>
      </c>
      <c r="AR106" s="26">
        <v>-6.8</v>
      </c>
      <c r="BI106" s="25" t="s">
        <v>353</v>
      </c>
      <c r="BJ106" s="26">
        <v>0</v>
      </c>
      <c r="BK106" s="26">
        <v>29538.5</v>
      </c>
      <c r="BL106" s="26">
        <v>25821.3</v>
      </c>
      <c r="BM106" s="26">
        <v>6642.7</v>
      </c>
      <c r="BN106" s="26">
        <v>0</v>
      </c>
      <c r="BO106" s="26">
        <v>0</v>
      </c>
      <c r="BP106" s="26">
        <v>0</v>
      </c>
      <c r="BQ106" s="26">
        <v>0</v>
      </c>
      <c r="BR106" s="26">
        <v>0</v>
      </c>
      <c r="BS106" s="26">
        <v>0</v>
      </c>
      <c r="BT106" s="26">
        <v>0</v>
      </c>
      <c r="BU106" s="26">
        <v>42425.9</v>
      </c>
      <c r="BV106" s="26">
        <v>0</v>
      </c>
      <c r="BW106" s="26">
        <v>0</v>
      </c>
      <c r="BX106" s="26">
        <v>0</v>
      </c>
      <c r="BY106" s="26">
        <v>104428.5</v>
      </c>
      <c r="BZ106" s="26">
        <v>97110</v>
      </c>
      <c r="CA106" s="26">
        <v>-7318.5</v>
      </c>
      <c r="CB106" s="26">
        <v>-7.54</v>
      </c>
      <c r="CC106" t="str">
        <f t="shared" si="24"/>
        <v>INVALID</v>
      </c>
    </row>
    <row r="107" spans="25:81" ht="15.75" thickBot="1" x14ac:dyDescent="0.3">
      <c r="Y107" s="25" t="s">
        <v>354</v>
      </c>
      <c r="Z107" s="26">
        <v>50817.3</v>
      </c>
      <c r="AA107" s="26">
        <v>5757.4</v>
      </c>
      <c r="AB107" s="26">
        <v>2263.6</v>
      </c>
      <c r="AC107" s="26">
        <v>698.8</v>
      </c>
      <c r="AD107" s="26">
        <v>0</v>
      </c>
      <c r="AE107" s="26">
        <v>0</v>
      </c>
      <c r="AF107" s="26">
        <v>0</v>
      </c>
      <c r="AG107" s="26">
        <v>4137.8999999999996</v>
      </c>
      <c r="AH107" s="26">
        <v>0</v>
      </c>
      <c r="AI107" s="26">
        <v>0</v>
      </c>
      <c r="AJ107" s="26">
        <v>0</v>
      </c>
      <c r="AK107" s="26">
        <v>1240.5</v>
      </c>
      <c r="AL107" s="26">
        <v>7233.1</v>
      </c>
      <c r="AM107" s="26">
        <v>0</v>
      </c>
      <c r="AN107" s="26">
        <v>29013.7</v>
      </c>
      <c r="AO107" s="26">
        <v>101162.2</v>
      </c>
      <c r="AP107" s="26">
        <v>102790</v>
      </c>
      <c r="AQ107" s="26">
        <v>1627.8</v>
      </c>
      <c r="AR107" s="26">
        <v>1.58</v>
      </c>
      <c r="BI107" s="25" t="s">
        <v>354</v>
      </c>
      <c r="BJ107" s="26">
        <v>0</v>
      </c>
      <c r="BK107" s="26">
        <v>29538.5</v>
      </c>
      <c r="BL107" s="26">
        <v>25821.3</v>
      </c>
      <c r="BM107" s="26">
        <v>6642.7</v>
      </c>
      <c r="BN107" s="26">
        <v>0</v>
      </c>
      <c r="BO107" s="26">
        <v>0</v>
      </c>
      <c r="BP107" s="26">
        <v>0</v>
      </c>
      <c r="BQ107" s="26">
        <v>0</v>
      </c>
      <c r="BR107" s="26">
        <v>0</v>
      </c>
      <c r="BS107" s="26">
        <v>0</v>
      </c>
      <c r="BT107" s="26">
        <v>0</v>
      </c>
      <c r="BU107" s="26">
        <v>42425.9</v>
      </c>
      <c r="BV107" s="26">
        <v>0</v>
      </c>
      <c r="BW107" s="26">
        <v>0</v>
      </c>
      <c r="BX107" s="26">
        <v>0</v>
      </c>
      <c r="BY107" s="26">
        <v>104428.5</v>
      </c>
      <c r="BZ107" s="26">
        <v>102790</v>
      </c>
      <c r="CA107" s="26">
        <v>-1638.5</v>
      </c>
      <c r="CB107" s="26">
        <v>-1.59</v>
      </c>
      <c r="CC107" t="str">
        <f t="shared" si="24"/>
        <v>VALID</v>
      </c>
    </row>
    <row r="108" spans="25:81" ht="15.75" thickBot="1" x14ac:dyDescent="0.3">
      <c r="Y108" s="25" t="s">
        <v>355</v>
      </c>
      <c r="Z108" s="26">
        <v>50817.3</v>
      </c>
      <c r="AA108" s="26">
        <v>11800.1</v>
      </c>
      <c r="AB108" s="26">
        <v>2263.6</v>
      </c>
      <c r="AC108" s="26">
        <v>698.8</v>
      </c>
      <c r="AD108" s="26">
        <v>0</v>
      </c>
      <c r="AE108" s="26">
        <v>14491.8</v>
      </c>
      <c r="AF108" s="26">
        <v>0</v>
      </c>
      <c r="AG108" s="26">
        <v>4137.8999999999996</v>
      </c>
      <c r="AH108" s="26">
        <v>6451.2</v>
      </c>
      <c r="AI108" s="26">
        <v>0</v>
      </c>
      <c r="AJ108" s="26">
        <v>0</v>
      </c>
      <c r="AK108" s="26">
        <v>3400.8</v>
      </c>
      <c r="AL108" s="26">
        <v>7233.1</v>
      </c>
      <c r="AM108" s="26">
        <v>0</v>
      </c>
      <c r="AN108" s="26">
        <v>29013.7</v>
      </c>
      <c r="AO108" s="26">
        <v>130308.2</v>
      </c>
      <c r="AP108" s="26">
        <v>115900</v>
      </c>
      <c r="AQ108" s="26">
        <v>-14408.2</v>
      </c>
      <c r="AR108" s="26">
        <v>-12.43</v>
      </c>
      <c r="BI108" s="25" t="s">
        <v>355</v>
      </c>
      <c r="BJ108" s="26">
        <v>0</v>
      </c>
      <c r="BK108" s="26">
        <v>0</v>
      </c>
      <c r="BL108" s="26">
        <v>25821.3</v>
      </c>
      <c r="BM108" s="26">
        <v>6642.7</v>
      </c>
      <c r="BN108" s="26">
        <v>0</v>
      </c>
      <c r="BO108" s="26">
        <v>0</v>
      </c>
      <c r="BP108" s="26">
        <v>0</v>
      </c>
      <c r="BQ108" s="26">
        <v>0</v>
      </c>
      <c r="BR108" s="26">
        <v>0</v>
      </c>
      <c r="BS108" s="26">
        <v>0</v>
      </c>
      <c r="BT108" s="26">
        <v>0</v>
      </c>
      <c r="BU108" s="26">
        <v>42425.9</v>
      </c>
      <c r="BV108" s="26">
        <v>0</v>
      </c>
      <c r="BW108" s="26">
        <v>0</v>
      </c>
      <c r="BX108" s="26">
        <v>0</v>
      </c>
      <c r="BY108" s="26">
        <v>74889.899999999994</v>
      </c>
      <c r="BZ108" s="26">
        <v>115900</v>
      </c>
      <c r="CA108" s="26">
        <v>41010.1</v>
      </c>
      <c r="CB108" s="26">
        <v>35.380000000000003</v>
      </c>
      <c r="CC108" t="str">
        <f t="shared" si="24"/>
        <v>VALID</v>
      </c>
    </row>
    <row r="109" spans="25:81" ht="15.75" thickBot="1" x14ac:dyDescent="0.3">
      <c r="Y109" s="25" t="s">
        <v>356</v>
      </c>
      <c r="Z109" s="26">
        <v>50817.3</v>
      </c>
      <c r="AA109" s="26">
        <v>11800.1</v>
      </c>
      <c r="AB109" s="26">
        <v>2263.6</v>
      </c>
      <c r="AC109" s="26">
        <v>698.8</v>
      </c>
      <c r="AD109" s="26">
        <v>0</v>
      </c>
      <c r="AE109" s="26">
        <v>20446</v>
      </c>
      <c r="AF109" s="26">
        <v>0</v>
      </c>
      <c r="AG109" s="26">
        <v>4137.8999999999996</v>
      </c>
      <c r="AH109" s="26">
        <v>13335.9</v>
      </c>
      <c r="AI109" s="26">
        <v>0</v>
      </c>
      <c r="AJ109" s="26">
        <v>0</v>
      </c>
      <c r="AK109" s="26">
        <v>0</v>
      </c>
      <c r="AL109" s="26">
        <v>7233.1</v>
      </c>
      <c r="AM109" s="26">
        <v>2160.1999999999998</v>
      </c>
      <c r="AN109" s="26">
        <v>29013.7</v>
      </c>
      <c r="AO109" s="26">
        <v>141906.6</v>
      </c>
      <c r="AP109" s="26">
        <v>144190</v>
      </c>
      <c r="AQ109" s="26">
        <v>2283.4</v>
      </c>
      <c r="AR109" s="26">
        <v>1.58</v>
      </c>
      <c r="BI109" s="25" t="s">
        <v>356</v>
      </c>
      <c r="BJ109" s="26">
        <v>0</v>
      </c>
      <c r="BK109" s="26">
        <v>0</v>
      </c>
      <c r="BL109" s="26">
        <v>25821.3</v>
      </c>
      <c r="BM109" s="26">
        <v>0</v>
      </c>
      <c r="BN109" s="26">
        <v>0</v>
      </c>
      <c r="BO109" s="26">
        <v>0</v>
      </c>
      <c r="BP109" s="26">
        <v>0</v>
      </c>
      <c r="BQ109" s="26">
        <v>0</v>
      </c>
      <c r="BR109" s="26">
        <v>0</v>
      </c>
      <c r="BS109" s="26">
        <v>0</v>
      </c>
      <c r="BT109" s="26">
        <v>0</v>
      </c>
      <c r="BU109" s="26">
        <v>96270.1</v>
      </c>
      <c r="BV109" s="26">
        <v>0</v>
      </c>
      <c r="BW109" s="26">
        <v>0</v>
      </c>
      <c r="BX109" s="26">
        <v>0</v>
      </c>
      <c r="BY109" s="26">
        <v>122091.5</v>
      </c>
      <c r="BZ109" s="26">
        <v>144190</v>
      </c>
      <c r="CA109" s="26">
        <v>22098.5</v>
      </c>
      <c r="CB109" s="26">
        <v>15.33</v>
      </c>
      <c r="CC109" t="str">
        <f t="shared" si="24"/>
        <v>INVALID</v>
      </c>
    </row>
    <row r="110" spans="25:81" ht="15.75" thickBot="1" x14ac:dyDescent="0.3">
      <c r="Y110" s="25" t="s">
        <v>357</v>
      </c>
      <c r="Z110" s="26">
        <v>50817.3</v>
      </c>
      <c r="AA110" s="26">
        <v>0</v>
      </c>
      <c r="AB110" s="26">
        <v>2263.6</v>
      </c>
      <c r="AC110" s="26">
        <v>698.8</v>
      </c>
      <c r="AD110" s="26">
        <v>0</v>
      </c>
      <c r="AE110" s="26">
        <v>14491.8</v>
      </c>
      <c r="AF110" s="26">
        <v>0</v>
      </c>
      <c r="AG110" s="26">
        <v>4137.8999999999996</v>
      </c>
      <c r="AH110" s="26">
        <v>13335.9</v>
      </c>
      <c r="AI110" s="26">
        <v>0</v>
      </c>
      <c r="AJ110" s="26">
        <v>0</v>
      </c>
      <c r="AK110" s="26">
        <v>3400.8</v>
      </c>
      <c r="AL110" s="26">
        <v>7233.1</v>
      </c>
      <c r="AM110" s="26">
        <v>521.1</v>
      </c>
      <c r="AN110" s="26">
        <v>29013.7</v>
      </c>
      <c r="AO110" s="26">
        <v>125914</v>
      </c>
      <c r="AP110" s="26">
        <v>127940</v>
      </c>
      <c r="AQ110" s="26">
        <v>2026</v>
      </c>
      <c r="AR110" s="26">
        <v>1.58</v>
      </c>
      <c r="BI110" s="25" t="s">
        <v>357</v>
      </c>
      <c r="BJ110" s="26">
        <v>0</v>
      </c>
      <c r="BK110" s="26">
        <v>29538.5</v>
      </c>
      <c r="BL110" s="26">
        <v>25821.3</v>
      </c>
      <c r="BM110" s="26">
        <v>0</v>
      </c>
      <c r="BN110" s="26">
        <v>0</v>
      </c>
      <c r="BO110" s="26">
        <v>0</v>
      </c>
      <c r="BP110" s="26">
        <v>0</v>
      </c>
      <c r="BQ110" s="26">
        <v>0</v>
      </c>
      <c r="BR110" s="26">
        <v>0</v>
      </c>
      <c r="BS110" s="26">
        <v>0</v>
      </c>
      <c r="BT110" s="26">
        <v>0</v>
      </c>
      <c r="BU110" s="26">
        <v>42425.9</v>
      </c>
      <c r="BV110" s="26">
        <v>0</v>
      </c>
      <c r="BW110" s="26">
        <v>0</v>
      </c>
      <c r="BX110" s="26">
        <v>0</v>
      </c>
      <c r="BY110" s="26">
        <v>97785.8</v>
      </c>
      <c r="BZ110" s="26">
        <v>127940</v>
      </c>
      <c r="CA110" s="26">
        <v>30154.2</v>
      </c>
      <c r="CB110" s="26">
        <v>23.57</v>
      </c>
      <c r="CC110" t="str">
        <f t="shared" si="24"/>
        <v>INVALID</v>
      </c>
    </row>
    <row r="111" spans="25:81" ht="15.75" thickBot="1" x14ac:dyDescent="0.3">
      <c r="Y111" s="25" t="s">
        <v>358</v>
      </c>
      <c r="Z111" s="26">
        <v>50817.3</v>
      </c>
      <c r="AA111" s="26">
        <v>0</v>
      </c>
      <c r="AB111" s="26">
        <v>2263.6</v>
      </c>
      <c r="AC111" s="26">
        <v>698.8</v>
      </c>
      <c r="AD111" s="26">
        <v>0</v>
      </c>
      <c r="AE111" s="26">
        <v>20446</v>
      </c>
      <c r="AF111" s="26">
        <v>0</v>
      </c>
      <c r="AG111" s="26">
        <v>4137.8999999999996</v>
      </c>
      <c r="AH111" s="26">
        <v>6451.2</v>
      </c>
      <c r="AI111" s="26">
        <v>708.6</v>
      </c>
      <c r="AJ111" s="26">
        <v>0</v>
      </c>
      <c r="AK111" s="26">
        <v>3400.8</v>
      </c>
      <c r="AL111" s="26">
        <v>7233.1</v>
      </c>
      <c r="AM111" s="26">
        <v>2160.1999999999998</v>
      </c>
      <c r="AN111" s="26">
        <v>29013.7</v>
      </c>
      <c r="AO111" s="26">
        <v>127331.2</v>
      </c>
      <c r="AP111" s="26">
        <v>129380</v>
      </c>
      <c r="AQ111" s="26">
        <v>2048.8000000000002</v>
      </c>
      <c r="AR111" s="26">
        <v>1.58</v>
      </c>
      <c r="BI111" s="25" t="s">
        <v>358</v>
      </c>
      <c r="BJ111" s="26">
        <v>0</v>
      </c>
      <c r="BK111" s="26">
        <v>56634.2</v>
      </c>
      <c r="BL111" s="26">
        <v>25821.3</v>
      </c>
      <c r="BM111" s="26">
        <v>6642.7</v>
      </c>
      <c r="BN111" s="26">
        <v>0</v>
      </c>
      <c r="BO111" s="26">
        <v>0</v>
      </c>
      <c r="BP111" s="26">
        <v>0</v>
      </c>
      <c r="BQ111" s="26">
        <v>0</v>
      </c>
      <c r="BR111" s="26">
        <v>0</v>
      </c>
      <c r="BS111" s="26">
        <v>0</v>
      </c>
      <c r="BT111" s="26">
        <v>0</v>
      </c>
      <c r="BU111" s="26">
        <v>42425.9</v>
      </c>
      <c r="BV111" s="26">
        <v>0</v>
      </c>
      <c r="BW111" s="26">
        <v>0</v>
      </c>
      <c r="BX111" s="26">
        <v>0</v>
      </c>
      <c r="BY111" s="26">
        <v>131524.1</v>
      </c>
      <c r="BZ111" s="26">
        <v>129380</v>
      </c>
      <c r="CA111" s="26">
        <v>-2144.1</v>
      </c>
      <c r="CB111" s="26">
        <v>-1.66</v>
      </c>
      <c r="CC111" t="str">
        <f t="shared" si="24"/>
        <v>VALID</v>
      </c>
    </row>
    <row r="112" spans="25:81" ht="15.75" thickBot="1" x14ac:dyDescent="0.3">
      <c r="Y112" s="25" t="s">
        <v>359</v>
      </c>
      <c r="Z112" s="26">
        <v>50817.3</v>
      </c>
      <c r="AA112" s="26">
        <v>11800.1</v>
      </c>
      <c r="AB112" s="26">
        <v>2263.6</v>
      </c>
      <c r="AC112" s="26">
        <v>698.8</v>
      </c>
      <c r="AD112" s="26">
        <v>0</v>
      </c>
      <c r="AE112" s="26">
        <v>37826.300000000003</v>
      </c>
      <c r="AF112" s="26">
        <v>0</v>
      </c>
      <c r="AG112" s="26">
        <v>4137.8999999999996</v>
      </c>
      <c r="AH112" s="26">
        <v>32669.3</v>
      </c>
      <c r="AI112" s="26">
        <v>708.6</v>
      </c>
      <c r="AJ112" s="26">
        <v>0</v>
      </c>
      <c r="AK112" s="26">
        <v>3400.8</v>
      </c>
      <c r="AL112" s="26">
        <v>7233.1</v>
      </c>
      <c r="AM112" s="26">
        <v>2160.1999999999998</v>
      </c>
      <c r="AN112" s="26">
        <v>29013.7</v>
      </c>
      <c r="AO112" s="26">
        <v>182729.8</v>
      </c>
      <c r="AP112" s="26">
        <v>185670</v>
      </c>
      <c r="AQ112" s="26">
        <v>2940.2</v>
      </c>
      <c r="AR112" s="26">
        <v>1.58</v>
      </c>
      <c r="BI112" s="25" t="s">
        <v>359</v>
      </c>
      <c r="BJ112" s="26">
        <v>0</v>
      </c>
      <c r="BK112" s="26">
        <v>29538.5</v>
      </c>
      <c r="BL112" s="26">
        <v>25821.3</v>
      </c>
      <c r="BM112" s="26">
        <v>6642.7</v>
      </c>
      <c r="BN112" s="26">
        <v>0</v>
      </c>
      <c r="BO112" s="26">
        <v>0</v>
      </c>
      <c r="BP112" s="26">
        <v>0</v>
      </c>
      <c r="BQ112" s="26">
        <v>0</v>
      </c>
      <c r="BR112" s="26">
        <v>0</v>
      </c>
      <c r="BS112" s="26">
        <v>0</v>
      </c>
      <c r="BT112" s="26">
        <v>0</v>
      </c>
      <c r="BU112" s="26">
        <v>42425.9</v>
      </c>
      <c r="BV112" s="26">
        <v>0</v>
      </c>
      <c r="BW112" s="26">
        <v>0</v>
      </c>
      <c r="BX112" s="26">
        <v>0</v>
      </c>
      <c r="BY112" s="26">
        <v>104428.5</v>
      </c>
      <c r="BZ112" s="26">
        <v>185670</v>
      </c>
      <c r="CA112" s="26">
        <v>81241.5</v>
      </c>
      <c r="CB112" s="26">
        <v>43.76</v>
      </c>
      <c r="CC112" t="str">
        <f t="shared" si="24"/>
        <v>INVALID</v>
      </c>
    </row>
    <row r="113" spans="25:81" ht="15.75" thickBot="1" x14ac:dyDescent="0.3">
      <c r="Y113" s="25" t="s">
        <v>360</v>
      </c>
      <c r="Z113" s="26">
        <v>50817.3</v>
      </c>
      <c r="AA113" s="26">
        <v>11800.1</v>
      </c>
      <c r="AB113" s="26">
        <v>64796.9</v>
      </c>
      <c r="AC113" s="26">
        <v>698.8</v>
      </c>
      <c r="AD113" s="26">
        <v>0</v>
      </c>
      <c r="AE113" s="26">
        <v>0</v>
      </c>
      <c r="AF113" s="26">
        <v>0</v>
      </c>
      <c r="AG113" s="26">
        <v>4137.8999999999996</v>
      </c>
      <c r="AH113" s="26">
        <v>13335.9</v>
      </c>
      <c r="AI113" s="26">
        <v>708.6</v>
      </c>
      <c r="AJ113" s="26">
        <v>0</v>
      </c>
      <c r="AK113" s="26">
        <v>3400.8</v>
      </c>
      <c r="AL113" s="26">
        <v>7233.1</v>
      </c>
      <c r="AM113" s="26">
        <v>2160.1999999999998</v>
      </c>
      <c r="AN113" s="26">
        <v>29013.7</v>
      </c>
      <c r="AO113" s="26">
        <v>188103.3</v>
      </c>
      <c r="AP113" s="26">
        <v>191130</v>
      </c>
      <c r="AQ113" s="26">
        <v>3026.7</v>
      </c>
      <c r="AR113" s="26">
        <v>1.58</v>
      </c>
      <c r="BI113" s="25" t="s">
        <v>360</v>
      </c>
      <c r="BJ113" s="26">
        <v>0</v>
      </c>
      <c r="BK113" s="26">
        <v>29538.5</v>
      </c>
      <c r="BL113" s="26">
        <v>25821.3</v>
      </c>
      <c r="BM113" s="26">
        <v>6642.7</v>
      </c>
      <c r="BN113" s="26">
        <v>0</v>
      </c>
      <c r="BO113" s="26">
        <v>2311.6</v>
      </c>
      <c r="BP113" s="26">
        <v>0</v>
      </c>
      <c r="BQ113" s="26">
        <v>0</v>
      </c>
      <c r="BR113" s="26">
        <v>0</v>
      </c>
      <c r="BS113" s="26">
        <v>0</v>
      </c>
      <c r="BT113" s="26">
        <v>0</v>
      </c>
      <c r="BU113" s="26">
        <v>42425.9</v>
      </c>
      <c r="BV113" s="26">
        <v>0</v>
      </c>
      <c r="BW113" s="26">
        <v>0</v>
      </c>
      <c r="BX113" s="26">
        <v>0</v>
      </c>
      <c r="BY113" s="26">
        <v>106740.1</v>
      </c>
      <c r="BZ113" s="26">
        <v>191130</v>
      </c>
      <c r="CA113" s="26">
        <v>84389.9</v>
      </c>
      <c r="CB113" s="26">
        <v>44.15</v>
      </c>
      <c r="CC113" t="str">
        <f t="shared" si="24"/>
        <v>INVALID</v>
      </c>
    </row>
    <row r="114" spans="25:81" ht="15.75" thickBot="1" x14ac:dyDescent="0.3"/>
    <row r="115" spans="25:81" ht="15.75" thickBot="1" x14ac:dyDescent="0.3">
      <c r="Y115" s="27" t="s">
        <v>424</v>
      </c>
      <c r="Z115" s="28">
        <v>251148.3</v>
      </c>
      <c r="BI115" s="27" t="s">
        <v>424</v>
      </c>
      <c r="BJ115" s="28">
        <v>224187.1</v>
      </c>
    </row>
    <row r="116" spans="25:81" ht="21.75" thickBot="1" x14ac:dyDescent="0.3">
      <c r="Y116" s="27" t="s">
        <v>425</v>
      </c>
      <c r="Z116" s="28">
        <v>22616.6</v>
      </c>
      <c r="BI116" s="27" t="s">
        <v>425</v>
      </c>
      <c r="BJ116" s="28">
        <v>25821.3</v>
      </c>
    </row>
    <row r="117" spans="25:81" ht="21.75" thickBot="1" x14ac:dyDescent="0.3">
      <c r="Y117" s="27" t="s">
        <v>426</v>
      </c>
      <c r="Z117" s="28">
        <v>2507674.4</v>
      </c>
      <c r="BI117" s="27" t="s">
        <v>426</v>
      </c>
      <c r="BJ117" s="28">
        <v>2591939.7000000002</v>
      </c>
    </row>
    <row r="118" spans="25:81" ht="21.75" thickBot="1" x14ac:dyDescent="0.3">
      <c r="Y118" s="27" t="s">
        <v>427</v>
      </c>
      <c r="Z118" s="28">
        <v>2507025</v>
      </c>
      <c r="BI118" s="27" t="s">
        <v>427</v>
      </c>
      <c r="BJ118" s="28">
        <v>2507025</v>
      </c>
    </row>
    <row r="119" spans="25:81" ht="32.25" thickBot="1" x14ac:dyDescent="0.3">
      <c r="Y119" s="27" t="s">
        <v>428</v>
      </c>
      <c r="Z119" s="28">
        <v>649.4</v>
      </c>
      <c r="BI119" s="27" t="s">
        <v>428</v>
      </c>
      <c r="BJ119" s="28">
        <v>84914.7</v>
      </c>
    </row>
    <row r="120" spans="25:81" ht="32.25" thickBot="1" x14ac:dyDescent="0.3">
      <c r="Y120" s="27" t="s">
        <v>429</v>
      </c>
      <c r="Z120" s="28"/>
      <c r="BI120" s="27" t="s">
        <v>429</v>
      </c>
      <c r="BJ120" s="28"/>
    </row>
    <row r="121" spans="25:81" ht="32.25" thickBot="1" x14ac:dyDescent="0.3">
      <c r="Y121" s="27" t="s">
        <v>430</v>
      </c>
      <c r="Z121" s="28"/>
      <c r="BI121" s="27" t="s">
        <v>430</v>
      </c>
      <c r="BJ121" s="28"/>
    </row>
    <row r="122" spans="25:81" ht="21.75" thickBot="1" x14ac:dyDescent="0.3">
      <c r="Y122" s="27" t="s">
        <v>431</v>
      </c>
      <c r="Z122" s="28">
        <v>0</v>
      </c>
      <c r="BI122" s="27" t="s">
        <v>431</v>
      </c>
      <c r="BJ122" s="28">
        <v>0</v>
      </c>
    </row>
    <row r="124" spans="25:81" x14ac:dyDescent="0.25">
      <c r="Y124" s="29" t="s">
        <v>432</v>
      </c>
      <c r="BI124" s="29" t="s">
        <v>432</v>
      </c>
    </row>
    <row r="126" spans="25:81" x14ac:dyDescent="0.25">
      <c r="Y126" s="30" t="s">
        <v>433</v>
      </c>
      <c r="BI126" s="30" t="s">
        <v>433</v>
      </c>
    </row>
    <row r="127" spans="25:81" x14ac:dyDescent="0.25">
      <c r="Y127" s="30" t="s">
        <v>434</v>
      </c>
      <c r="BI127" s="30" t="s">
        <v>449</v>
      </c>
    </row>
  </sheetData>
  <conditionalFormatting sqref="B4:P28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4:R2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:R2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:V2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:V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62:AN8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Y124" r:id="rId1" display="https://miau.my-x.hu/myx-free/coco/test/455724920211005152328.html" xr:uid="{E1389EED-30EA-4522-BE41-942745B40D6F}"/>
    <hyperlink ref="BI124" r:id="rId2" display="https://miau.my-x.hu/myx-free/coco/test/302081820211005154454.html" xr:uid="{17C97343-591C-44A2-9525-62BDDEC782FB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Adatok</vt:lpstr>
      <vt:lpstr>Adatok (2)</vt:lpstr>
      <vt:lpstr>OAM1</vt:lpstr>
      <vt:lpstr>OAM1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Varga-Dudás József</dc:creator>
  <cp:lastModifiedBy>József</cp:lastModifiedBy>
  <dcterms:created xsi:type="dcterms:W3CDTF">2015-06-05T18:19:34Z</dcterms:created>
  <dcterms:modified xsi:type="dcterms:W3CDTF">2021-10-05T14:29:36Z</dcterms:modified>
</cp:coreProperties>
</file>