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DC582BA9-60B1-4E24-B2F7-6C693F1B510E}" xr6:coauthVersionLast="47" xr6:coauthVersionMax="47" xr10:uidLastSave="{00000000-0000-0000-0000-000000000000}"/>
  <bookViews>
    <workbookView xWindow="-108" yWindow="-108" windowWidth="23256" windowHeight="12720" activeTab="1" xr2:uid="{C836486C-B1C3-4B5A-A918-404E6E8942D7}"/>
  </bookViews>
  <sheets>
    <sheet name="regression" sheetId="1" r:id="rId1"/>
    <sheet name="details" sheetId="2" r:id="rId2"/>
    <sheet name="check" sheetId="3" r:id="rId3"/>
    <sheet name="Solver" sheetId="4" r:id="rId4"/>
  </sheets>
  <definedNames>
    <definedName name="solver_adj" localSheetId="3" hidden="1">Solver!$B$22:$Q$22</definedName>
    <definedName name="solver_cvg" localSheetId="3" hidden="1">"""""""0,0001"""""""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"""""""0,075"""""""</definedName>
    <definedName name="solver_msl" localSheetId="3" hidden="1">2</definedName>
    <definedName name="solver_neg" localSheetId="3" hidden="1">2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Solver!$S$24</definedName>
    <definedName name="solver_pre" localSheetId="3" hidden="1">"""""""0,000001"""""""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R45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I12" i="2"/>
  <c r="S24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26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Q26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Q42" i="3"/>
  <c r="A42" i="3"/>
  <c r="Q41" i="3"/>
  <c r="A41" i="3"/>
  <c r="Q40" i="3"/>
  <c r="A40" i="3"/>
  <c r="Q39" i="3"/>
  <c r="A39" i="3"/>
  <c r="Q38" i="3"/>
  <c r="A38" i="3"/>
  <c r="Q37" i="3"/>
  <c r="A37" i="3"/>
  <c r="Q36" i="3"/>
  <c r="A36" i="3"/>
  <c r="Q35" i="3"/>
  <c r="A35" i="3"/>
  <c r="Q34" i="3"/>
  <c r="A34" i="3"/>
  <c r="Q33" i="3"/>
  <c r="A33" i="3"/>
  <c r="Q32" i="3"/>
  <c r="A32" i="3"/>
  <c r="Q31" i="3"/>
  <c r="A31" i="3"/>
  <c r="Q30" i="3"/>
  <c r="A30" i="3"/>
  <c r="Q29" i="3"/>
  <c r="A29" i="3"/>
  <c r="Q28" i="3"/>
  <c r="A28" i="3"/>
  <c r="Q27" i="3"/>
  <c r="A27" i="3"/>
  <c r="A26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R42" i="4" l="1"/>
  <c r="S42" i="4" s="1"/>
  <c r="R27" i="4"/>
  <c r="S27" i="4" s="1"/>
  <c r="R35" i="4"/>
  <c r="S35" i="4" s="1"/>
  <c r="R36" i="4"/>
  <c r="S36" i="4" s="1"/>
  <c r="R29" i="4"/>
  <c r="S29" i="4" s="1"/>
  <c r="R37" i="4"/>
  <c r="S37" i="4" s="1"/>
  <c r="R28" i="4"/>
  <c r="S28" i="4" s="1"/>
  <c r="R26" i="4"/>
  <c r="S26" i="4" s="1"/>
  <c r="R30" i="4"/>
  <c r="S30" i="4" s="1"/>
  <c r="R38" i="4"/>
  <c r="S38" i="4" s="1"/>
  <c r="R31" i="4"/>
  <c r="S31" i="4" s="1"/>
  <c r="R39" i="4"/>
  <c r="S39" i="4" s="1"/>
  <c r="R32" i="4"/>
  <c r="S32" i="4" s="1"/>
  <c r="R40" i="4"/>
  <c r="S40" i="4" s="1"/>
  <c r="R33" i="4"/>
  <c r="S33" i="4" s="1"/>
  <c r="R41" i="4"/>
  <c r="S41" i="4" s="1"/>
  <c r="R34" i="4"/>
  <c r="S34" i="4" s="1"/>
  <c r="S24" i="4" l="1"/>
</calcChain>
</file>

<file path=xl/sharedStrings.xml><?xml version="1.0" encoding="utf-8"?>
<sst xmlns="http://schemas.openxmlformats.org/spreadsheetml/2006/main" count="186" uniqueCount="79">
  <si>
    <t>attributes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</si>
  <si>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</si>
  <si>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</si>
  <si>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</si>
  <si>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</si>
  <si>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</si>
  <si>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</si>
  <si>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</si>
  <si>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</si>
  <si>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</si>
  <si>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</si>
  <si>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</si>
  <si>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</si>
  <si>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</si>
  <si>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</si>
  <si>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</si>
  <si>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(real)</t>
  </si>
  <si>
    <t>id (event=login=object)</t>
  </si>
  <si>
    <t>length of the password</t>
  </si>
  <si>
    <t>ratio of letters to numbers within the password</t>
  </si>
  <si>
    <t>ratio of letters to other characters within the password</t>
  </si>
  <si>
    <t>ratio of numbers to other characters within the password</t>
  </si>
  <si>
    <t>ratio of capital letters to small letters within the password</t>
  </si>
  <si>
    <t>IP-number</t>
  </si>
  <si>
    <t>length of the username</t>
  </si>
  <si>
    <t>date of login</t>
  </si>
  <si>
    <t>time of login</t>
  </si>
  <si>
    <t>date of the last change of the password</t>
  </si>
  <si>
    <t>ratio of errors during the login procedures</t>
  </si>
  <si>
    <t>date of the registration</t>
  </si>
  <si>
    <t>number of all the logins</t>
  </si>
  <si>
    <t>number of the previous passwords</t>
  </si>
  <si>
    <t>password is complex and long</t>
  </si>
  <si>
    <r>
      <t xml:space="preserve">Y = </t>
    </r>
    <r>
      <rPr>
        <sz val="11"/>
        <color rgb="FF00B050"/>
        <rFont val="Calibri"/>
        <family val="2"/>
        <charset val="238"/>
        <scheme val="minor"/>
      </rPr>
      <t>damages</t>
    </r>
    <r>
      <rPr>
        <sz val="11"/>
        <color theme="1"/>
        <rFont val="Calibri"/>
        <family val="2"/>
        <scheme val="minor"/>
      </rPr>
      <t xml:space="preserve"> (USD)</t>
    </r>
  </si>
  <si>
    <t>OUTPUT RIEPILOGO</t>
  </si>
  <si>
    <t>Regression statistics</t>
  </si>
  <si>
    <t>R multiplo</t>
  </si>
  <si>
    <t>R al quadrato</t>
  </si>
  <si>
    <t>R al quadrato corretto</t>
  </si>
  <si>
    <t>Errore standard</t>
  </si>
  <si>
    <t>Osservazioni</t>
  </si>
  <si>
    <t>ANALISI VARIANZA</t>
  </si>
  <si>
    <t>gdl</t>
  </si>
  <si>
    <t>SQ</t>
  </si>
  <si>
    <t>MQ</t>
  </si>
  <si>
    <t>F</t>
  </si>
  <si>
    <t>Significatività F</t>
  </si>
  <si>
    <t>Regressione</t>
  </si>
  <si>
    <t>Residuo</t>
  </si>
  <si>
    <t>Totale</t>
  </si>
  <si>
    <t>Coefficienti</t>
  </si>
  <si>
    <t>Stat t</t>
  </si>
  <si>
    <t>Valore di significatività</t>
  </si>
  <si>
    <t>Inferiore 95%</t>
  </si>
  <si>
    <t>Superiore 95%</t>
  </si>
  <si>
    <t>Inferiore 95.0%</t>
  </si>
  <si>
    <t>Superiore 95.0%</t>
  </si>
  <si>
    <t>Intercetta</t>
  </si>
  <si>
    <t>Variabile X 1</t>
  </si>
  <si>
    <t>Variabile X 2</t>
  </si>
  <si>
    <t>Variabile X 3</t>
  </si>
  <si>
    <t>Variabile X 4</t>
  </si>
  <si>
    <t>Variabile X 5</t>
  </si>
  <si>
    <t>Variabile X 6</t>
  </si>
  <si>
    <t>Variabile X 7</t>
  </si>
  <si>
    <t>Variabile X 8</t>
  </si>
  <si>
    <t>Variabile X 9</t>
  </si>
  <si>
    <t>Variabile X 10</t>
  </si>
  <si>
    <t>Variabile X 11</t>
  </si>
  <si>
    <t>Variabile X 12</t>
  </si>
  <si>
    <t>Variabile X 13</t>
  </si>
  <si>
    <t>Variabile X 14</t>
  </si>
  <si>
    <t>Variabile X 15</t>
  </si>
  <si>
    <t>&lt;-- It mean that the content of the colums affects the damage</t>
  </si>
  <si>
    <t>estimation</t>
  </si>
  <si>
    <t>error</t>
  </si>
  <si>
    <t>difference</t>
  </si>
  <si>
    <t>check</t>
  </si>
  <si>
    <t>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</si>
</sst>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2" fillId="0" borderId="0" xfId="1" applyAlignment="1">
      <alignment horizontal="center"/>
    </xf>
    <xf numFmtId="0" fontId="2" fillId="0" borderId="0" xfId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center" wrapText="1"/>
    </xf>
    <xf numFmtId="0" fontId="2" fillId="0" borderId="1" xfId="1" applyBorder="1" applyAlignment="1">
      <alignment horizontal="center"/>
    </xf>
    <xf numFmtId="0" fontId="2" fillId="0" borderId="1" xfId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Continuous"/>
    </xf>
    <xf numFmtId="1" fontId="0" fillId="0" borderId="0" xfId="0" applyNumberFormat="1"/>
    <xf numFmtId="1" fontId="0" fillId="2" borderId="0" xfId="0" applyNumberFormat="1" applyFill="1"/>
  </cellXfs>
  <cellStyles count="3">
    <cellStyle name="Normál" xfId="0" builtinId="0"/>
    <cellStyle name="Normál 2" xfId="1" xr:uid="{CAE3D8BE-4EB2-4868-9852-A4F6D3CF960D}"/>
    <cellStyle name="Normale 2" xfId="2" xr:uid="{E47ED37B-DA07-4108-9E48-7AA06B681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7836-6621-423E-A269-A67F31188256}">
  <dimension ref="A1:Q19"/>
  <sheetViews>
    <sheetView workbookViewId="0"/>
  </sheetViews>
  <sheetFormatPr defaultRowHeight="14.4" x14ac:dyDescent="0.3"/>
  <cols>
    <col min="1" max="1" width="10.777343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15.2" x14ac:dyDescent="0.3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</row>
    <row r="3" spans="1:17" x14ac:dyDescent="0.3">
      <c r="A3" s="1">
        <v>1</v>
      </c>
      <c r="B3" s="3">
        <v>6</v>
      </c>
      <c r="C3" s="3">
        <v>3</v>
      </c>
      <c r="D3" s="3">
        <v>4</v>
      </c>
      <c r="E3" s="3">
        <v>10</v>
      </c>
      <c r="F3" s="3">
        <v>7</v>
      </c>
      <c r="G3" s="3">
        <v>7</v>
      </c>
      <c r="H3" s="3">
        <v>1</v>
      </c>
      <c r="I3" s="3">
        <v>14</v>
      </c>
      <c r="J3" s="3">
        <v>5</v>
      </c>
      <c r="K3" s="3">
        <v>17</v>
      </c>
      <c r="L3" s="3">
        <v>8</v>
      </c>
      <c r="M3" s="3">
        <v>15</v>
      </c>
      <c r="N3" s="3">
        <v>5</v>
      </c>
      <c r="O3" s="3">
        <v>3</v>
      </c>
      <c r="P3" s="3">
        <v>1</v>
      </c>
      <c r="Q3" s="3">
        <v>0</v>
      </c>
    </row>
    <row r="4" spans="1:17" x14ac:dyDescent="0.3">
      <c r="A4" s="1">
        <v>2</v>
      </c>
      <c r="B4" s="3">
        <v>11</v>
      </c>
      <c r="C4" s="3">
        <v>8</v>
      </c>
      <c r="D4" s="3">
        <v>5</v>
      </c>
      <c r="E4" s="3">
        <v>6</v>
      </c>
      <c r="F4" s="3">
        <v>10</v>
      </c>
      <c r="G4" s="3">
        <v>4</v>
      </c>
      <c r="H4" s="3">
        <v>7</v>
      </c>
      <c r="I4" s="3">
        <v>7</v>
      </c>
      <c r="J4" s="3">
        <v>7</v>
      </c>
      <c r="K4" s="3">
        <v>10</v>
      </c>
      <c r="L4" s="3">
        <v>12</v>
      </c>
      <c r="M4" s="3">
        <v>7</v>
      </c>
      <c r="N4" s="3">
        <v>17</v>
      </c>
      <c r="O4" s="3">
        <v>10</v>
      </c>
      <c r="P4" s="3">
        <v>1</v>
      </c>
      <c r="Q4" s="3">
        <v>0</v>
      </c>
    </row>
    <row r="5" spans="1:17" x14ac:dyDescent="0.3">
      <c r="A5" s="1">
        <v>3</v>
      </c>
      <c r="B5" s="3">
        <v>4</v>
      </c>
      <c r="C5" s="3">
        <v>15</v>
      </c>
      <c r="D5" s="3">
        <v>5</v>
      </c>
      <c r="E5" s="3">
        <v>16</v>
      </c>
      <c r="F5" s="3">
        <v>2</v>
      </c>
      <c r="G5" s="3">
        <v>6</v>
      </c>
      <c r="H5" s="3">
        <v>14</v>
      </c>
      <c r="I5" s="3">
        <v>3</v>
      </c>
      <c r="J5" s="3">
        <v>16</v>
      </c>
      <c r="K5" s="3">
        <v>5</v>
      </c>
      <c r="L5" s="3">
        <v>6</v>
      </c>
      <c r="M5" s="3">
        <v>1</v>
      </c>
      <c r="N5" s="3">
        <v>14</v>
      </c>
      <c r="O5" s="3">
        <v>10</v>
      </c>
      <c r="P5" s="3">
        <v>1</v>
      </c>
      <c r="Q5" s="3">
        <v>5000</v>
      </c>
    </row>
    <row r="6" spans="1:17" x14ac:dyDescent="0.3">
      <c r="A6" s="1">
        <v>4</v>
      </c>
      <c r="B6" s="3">
        <v>17</v>
      </c>
      <c r="C6" s="3">
        <v>14</v>
      </c>
      <c r="D6" s="3">
        <v>5</v>
      </c>
      <c r="E6" s="3">
        <v>13</v>
      </c>
      <c r="F6" s="3">
        <v>7</v>
      </c>
      <c r="G6" s="3">
        <v>1</v>
      </c>
      <c r="H6" s="3">
        <v>9</v>
      </c>
      <c r="I6" s="3">
        <v>11</v>
      </c>
      <c r="J6" s="3">
        <v>17</v>
      </c>
      <c r="K6" s="3">
        <v>2</v>
      </c>
      <c r="L6" s="3">
        <v>1</v>
      </c>
      <c r="M6" s="3">
        <v>2</v>
      </c>
      <c r="N6" s="3">
        <v>1</v>
      </c>
      <c r="O6" s="3">
        <v>15</v>
      </c>
      <c r="P6" s="3">
        <v>11</v>
      </c>
      <c r="Q6" s="3">
        <v>85000</v>
      </c>
    </row>
    <row r="7" spans="1:17" x14ac:dyDescent="0.3">
      <c r="A7" s="1">
        <v>5</v>
      </c>
      <c r="B7" s="3">
        <v>9</v>
      </c>
      <c r="C7" s="3">
        <v>15</v>
      </c>
      <c r="D7" s="3">
        <v>3</v>
      </c>
      <c r="E7" s="3">
        <v>14</v>
      </c>
      <c r="F7" s="3">
        <v>10</v>
      </c>
      <c r="G7" s="3">
        <v>5</v>
      </c>
      <c r="H7" s="3">
        <v>6</v>
      </c>
      <c r="I7" s="3">
        <v>12</v>
      </c>
      <c r="J7" s="3">
        <v>8</v>
      </c>
      <c r="K7" s="3">
        <v>7</v>
      </c>
      <c r="L7" s="3">
        <v>12</v>
      </c>
      <c r="M7" s="3">
        <v>4</v>
      </c>
      <c r="N7" s="3">
        <v>11</v>
      </c>
      <c r="O7" s="3">
        <v>2</v>
      </c>
      <c r="P7" s="3">
        <v>1</v>
      </c>
      <c r="Q7" s="3">
        <v>0</v>
      </c>
    </row>
    <row r="8" spans="1:17" x14ac:dyDescent="0.3">
      <c r="A8" s="1">
        <v>6</v>
      </c>
      <c r="B8" s="3">
        <v>6</v>
      </c>
      <c r="C8" s="3">
        <v>10</v>
      </c>
      <c r="D8" s="3">
        <v>5</v>
      </c>
      <c r="E8" s="3">
        <v>3</v>
      </c>
      <c r="F8" s="3">
        <v>10</v>
      </c>
      <c r="G8" s="3">
        <v>3</v>
      </c>
      <c r="H8" s="3">
        <v>2</v>
      </c>
      <c r="I8" s="3">
        <v>5</v>
      </c>
      <c r="J8" s="3">
        <v>9</v>
      </c>
      <c r="K8" s="3">
        <v>8</v>
      </c>
      <c r="L8" s="3">
        <v>3</v>
      </c>
      <c r="M8" s="3">
        <v>8</v>
      </c>
      <c r="N8" s="3">
        <v>5</v>
      </c>
      <c r="O8" s="3">
        <v>16</v>
      </c>
      <c r="P8" s="3">
        <v>11</v>
      </c>
      <c r="Q8" s="3">
        <v>9500</v>
      </c>
    </row>
    <row r="9" spans="1:17" x14ac:dyDescent="0.3">
      <c r="A9" s="1">
        <v>7</v>
      </c>
      <c r="B9" s="3">
        <v>11</v>
      </c>
      <c r="C9" s="3">
        <v>5</v>
      </c>
      <c r="D9" s="3">
        <v>5</v>
      </c>
      <c r="E9" s="3">
        <v>9</v>
      </c>
      <c r="F9" s="3">
        <v>7</v>
      </c>
      <c r="G9" s="3">
        <v>2</v>
      </c>
      <c r="H9" s="3">
        <v>16</v>
      </c>
      <c r="I9" s="3">
        <v>2</v>
      </c>
      <c r="J9" s="3">
        <v>3</v>
      </c>
      <c r="K9" s="3">
        <v>11</v>
      </c>
      <c r="L9" s="3">
        <v>4</v>
      </c>
      <c r="M9" s="3">
        <v>16</v>
      </c>
      <c r="N9" s="3">
        <v>4</v>
      </c>
      <c r="O9" s="3">
        <v>10</v>
      </c>
      <c r="P9" s="3">
        <v>11</v>
      </c>
      <c r="Q9" s="3">
        <v>9000</v>
      </c>
    </row>
    <row r="10" spans="1:17" x14ac:dyDescent="0.3">
      <c r="A10" s="1">
        <v>8</v>
      </c>
      <c r="B10" s="3">
        <v>6</v>
      </c>
      <c r="C10" s="3">
        <v>4</v>
      </c>
      <c r="D10" s="3">
        <v>5</v>
      </c>
      <c r="E10" s="3">
        <v>5</v>
      </c>
      <c r="F10" s="3">
        <v>10</v>
      </c>
      <c r="G10" s="3">
        <v>8</v>
      </c>
      <c r="H10" s="3">
        <v>11</v>
      </c>
      <c r="I10" s="3">
        <v>13</v>
      </c>
      <c r="J10" s="3">
        <v>1</v>
      </c>
      <c r="K10" s="3">
        <v>15</v>
      </c>
      <c r="L10" s="3">
        <v>12</v>
      </c>
      <c r="M10" s="3">
        <v>6</v>
      </c>
      <c r="N10" s="3">
        <v>13</v>
      </c>
      <c r="O10" s="3">
        <v>9</v>
      </c>
      <c r="P10" s="3">
        <v>11</v>
      </c>
      <c r="Q10" s="3">
        <v>10000</v>
      </c>
    </row>
    <row r="11" spans="1:17" x14ac:dyDescent="0.3">
      <c r="A11" s="1">
        <v>9</v>
      </c>
      <c r="B11" s="3">
        <v>15</v>
      </c>
      <c r="C11" s="3">
        <v>11</v>
      </c>
      <c r="D11" s="3">
        <v>5</v>
      </c>
      <c r="E11" s="3">
        <v>12</v>
      </c>
      <c r="F11" s="3">
        <v>4</v>
      </c>
      <c r="G11" s="3">
        <v>9</v>
      </c>
      <c r="H11" s="3">
        <v>11</v>
      </c>
      <c r="I11" s="3">
        <v>15</v>
      </c>
      <c r="J11" s="3">
        <v>14</v>
      </c>
      <c r="K11" s="3">
        <v>4</v>
      </c>
      <c r="L11" s="3">
        <v>16</v>
      </c>
      <c r="M11" s="3">
        <v>13</v>
      </c>
      <c r="N11" s="3">
        <v>9</v>
      </c>
      <c r="O11" s="3">
        <v>4</v>
      </c>
      <c r="P11" s="3">
        <v>1</v>
      </c>
      <c r="Q11" s="3">
        <v>0</v>
      </c>
    </row>
    <row r="12" spans="1:17" x14ac:dyDescent="0.3">
      <c r="A12" s="1">
        <v>10</v>
      </c>
      <c r="B12" s="3">
        <v>15</v>
      </c>
      <c r="C12" s="3">
        <v>15</v>
      </c>
      <c r="D12" s="3">
        <v>5</v>
      </c>
      <c r="E12" s="3">
        <v>16</v>
      </c>
      <c r="F12" s="3">
        <v>4</v>
      </c>
      <c r="G12" s="3">
        <v>10</v>
      </c>
      <c r="H12" s="3">
        <v>9</v>
      </c>
      <c r="I12" s="3">
        <v>17</v>
      </c>
      <c r="J12" s="3">
        <v>12</v>
      </c>
      <c r="K12" s="3">
        <v>13</v>
      </c>
      <c r="L12" s="3">
        <v>10</v>
      </c>
      <c r="M12" s="3">
        <v>17</v>
      </c>
      <c r="N12" s="3">
        <v>7</v>
      </c>
      <c r="O12" s="3">
        <v>14</v>
      </c>
      <c r="P12" s="3">
        <v>11</v>
      </c>
      <c r="Q12" s="3">
        <v>6000</v>
      </c>
    </row>
    <row r="13" spans="1:17" x14ac:dyDescent="0.3">
      <c r="A13" s="1">
        <v>11</v>
      </c>
      <c r="B13" s="3">
        <v>4</v>
      </c>
      <c r="C13" s="3">
        <v>8</v>
      </c>
      <c r="D13" s="3">
        <v>5</v>
      </c>
      <c r="E13" s="3">
        <v>1</v>
      </c>
      <c r="F13" s="3">
        <v>10</v>
      </c>
      <c r="G13" s="3">
        <v>11</v>
      </c>
      <c r="H13" s="3">
        <v>4</v>
      </c>
      <c r="I13" s="3">
        <v>8</v>
      </c>
      <c r="J13" s="3">
        <v>4</v>
      </c>
      <c r="K13" s="3">
        <v>2</v>
      </c>
      <c r="L13" s="3">
        <v>2</v>
      </c>
      <c r="M13" s="3">
        <v>14</v>
      </c>
      <c r="N13" s="3">
        <v>3</v>
      </c>
      <c r="O13" s="3">
        <v>1</v>
      </c>
      <c r="P13" s="3">
        <v>1</v>
      </c>
      <c r="Q13" s="3">
        <v>5550</v>
      </c>
    </row>
    <row r="14" spans="1:17" x14ac:dyDescent="0.3">
      <c r="A14" s="1">
        <v>12</v>
      </c>
      <c r="B14" s="3">
        <v>1</v>
      </c>
      <c r="C14" s="3">
        <v>2</v>
      </c>
      <c r="D14" s="3">
        <v>2</v>
      </c>
      <c r="E14" s="3">
        <v>2</v>
      </c>
      <c r="F14" s="3">
        <v>10</v>
      </c>
      <c r="G14" s="3">
        <v>12</v>
      </c>
      <c r="H14" s="3">
        <v>4</v>
      </c>
      <c r="I14" s="3">
        <v>4</v>
      </c>
      <c r="J14" s="3">
        <v>15</v>
      </c>
      <c r="K14" s="3">
        <v>9</v>
      </c>
      <c r="L14" s="3">
        <v>11</v>
      </c>
      <c r="M14" s="3">
        <v>11</v>
      </c>
      <c r="N14" s="3">
        <v>2</v>
      </c>
      <c r="O14" s="3">
        <v>7</v>
      </c>
      <c r="P14" s="3">
        <v>1</v>
      </c>
      <c r="Q14" s="3">
        <v>0</v>
      </c>
    </row>
    <row r="15" spans="1:17" x14ac:dyDescent="0.3">
      <c r="A15" s="1">
        <v>13</v>
      </c>
      <c r="B15" s="3">
        <v>2</v>
      </c>
      <c r="C15" s="3">
        <v>1</v>
      </c>
      <c r="D15" s="3">
        <v>5</v>
      </c>
      <c r="E15" s="3">
        <v>7</v>
      </c>
      <c r="F15" s="3">
        <v>1</v>
      </c>
      <c r="G15" s="3">
        <v>17</v>
      </c>
      <c r="H15" s="3">
        <v>3</v>
      </c>
      <c r="I15" s="3">
        <v>10</v>
      </c>
      <c r="J15" s="3">
        <v>2</v>
      </c>
      <c r="K15" s="3">
        <v>12</v>
      </c>
      <c r="L15" s="3">
        <v>12</v>
      </c>
      <c r="M15" s="3">
        <v>10</v>
      </c>
      <c r="N15" s="3">
        <v>14</v>
      </c>
      <c r="O15" s="3">
        <v>7</v>
      </c>
      <c r="P15" s="3">
        <v>11</v>
      </c>
      <c r="Q15" s="3">
        <v>7400</v>
      </c>
    </row>
    <row r="16" spans="1:17" x14ac:dyDescent="0.3">
      <c r="A16" s="1">
        <v>14</v>
      </c>
      <c r="B16" s="3">
        <v>2</v>
      </c>
      <c r="C16" s="3">
        <v>13</v>
      </c>
      <c r="D16" s="3">
        <v>5</v>
      </c>
      <c r="E16" s="3">
        <v>14</v>
      </c>
      <c r="F16" s="3">
        <v>3</v>
      </c>
      <c r="G16" s="3">
        <v>14</v>
      </c>
      <c r="H16" s="3">
        <v>14</v>
      </c>
      <c r="I16" s="3">
        <v>9</v>
      </c>
      <c r="J16" s="3">
        <v>6</v>
      </c>
      <c r="K16" s="3">
        <v>14</v>
      </c>
      <c r="L16" s="3">
        <v>7</v>
      </c>
      <c r="M16" s="3">
        <v>9</v>
      </c>
      <c r="N16" s="3">
        <v>11</v>
      </c>
      <c r="O16" s="3">
        <v>17</v>
      </c>
      <c r="P16" s="3">
        <v>1</v>
      </c>
      <c r="Q16" s="3">
        <v>0</v>
      </c>
    </row>
    <row r="17" spans="1:17" x14ac:dyDescent="0.3">
      <c r="A17" s="1">
        <v>15</v>
      </c>
      <c r="B17" s="3">
        <v>9</v>
      </c>
      <c r="C17" s="3">
        <v>6</v>
      </c>
      <c r="D17" s="3">
        <v>1</v>
      </c>
      <c r="E17" s="3">
        <v>11</v>
      </c>
      <c r="F17" s="3">
        <v>4</v>
      </c>
      <c r="G17" s="3">
        <v>13</v>
      </c>
      <c r="H17" s="3">
        <v>11</v>
      </c>
      <c r="I17" s="3">
        <v>16</v>
      </c>
      <c r="J17" s="3">
        <v>13</v>
      </c>
      <c r="K17" s="3">
        <v>16</v>
      </c>
      <c r="L17" s="3">
        <v>9</v>
      </c>
      <c r="M17" s="3">
        <v>3</v>
      </c>
      <c r="N17" s="3">
        <v>9</v>
      </c>
      <c r="O17" s="3">
        <v>10</v>
      </c>
      <c r="P17" s="3">
        <v>11</v>
      </c>
      <c r="Q17" s="3">
        <v>8400</v>
      </c>
    </row>
    <row r="18" spans="1:17" x14ac:dyDescent="0.3">
      <c r="A18" s="1">
        <v>16</v>
      </c>
      <c r="B18" s="3">
        <v>11</v>
      </c>
      <c r="C18" s="3">
        <v>7</v>
      </c>
      <c r="D18" s="3">
        <v>5</v>
      </c>
      <c r="E18" s="3">
        <v>8</v>
      </c>
      <c r="F18" s="3">
        <v>10</v>
      </c>
      <c r="G18" s="3">
        <v>16</v>
      </c>
      <c r="H18" s="3">
        <v>17</v>
      </c>
      <c r="I18" s="3">
        <v>6</v>
      </c>
      <c r="J18" s="3">
        <v>10</v>
      </c>
      <c r="K18" s="3">
        <v>6</v>
      </c>
      <c r="L18" s="3">
        <v>16</v>
      </c>
      <c r="M18" s="3">
        <v>5</v>
      </c>
      <c r="N18" s="3">
        <v>16</v>
      </c>
      <c r="O18" s="3">
        <v>6</v>
      </c>
      <c r="P18" s="3">
        <v>1</v>
      </c>
      <c r="Q18" s="3">
        <v>0</v>
      </c>
    </row>
    <row r="19" spans="1:17" x14ac:dyDescent="0.3">
      <c r="A19" s="1">
        <v>17</v>
      </c>
      <c r="B19" s="3">
        <v>11</v>
      </c>
      <c r="C19" s="3">
        <v>12</v>
      </c>
      <c r="D19" s="3">
        <v>5</v>
      </c>
      <c r="E19" s="3">
        <v>4</v>
      </c>
      <c r="F19" s="3">
        <v>10</v>
      </c>
      <c r="G19" s="3">
        <v>15</v>
      </c>
      <c r="H19" s="3">
        <v>7</v>
      </c>
      <c r="I19" s="3">
        <v>1</v>
      </c>
      <c r="J19" s="3">
        <v>11</v>
      </c>
      <c r="K19" s="3">
        <v>1</v>
      </c>
      <c r="L19" s="3">
        <v>5</v>
      </c>
      <c r="M19" s="3">
        <v>12</v>
      </c>
      <c r="N19" s="3">
        <v>7</v>
      </c>
      <c r="O19" s="3">
        <v>4</v>
      </c>
      <c r="P19" s="3">
        <v>1</v>
      </c>
      <c r="Q19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81C9-732E-4446-8EA3-A7808FE2550C}">
  <dimension ref="A1:I31"/>
  <sheetViews>
    <sheetView tabSelected="1" zoomScale="80" zoomScaleNormal="80" workbookViewId="0">
      <selection activeCell="I2" sqref="I2:I12"/>
    </sheetView>
  </sheetViews>
  <sheetFormatPr defaultRowHeight="14.4" x14ac:dyDescent="0.3"/>
  <cols>
    <col min="1" max="1" width="19.33203125" bestFit="1" customWidth="1"/>
    <col min="2" max="2" width="12.6640625" bestFit="1" customWidth="1"/>
    <col min="3" max="3" width="14.33203125" bestFit="1" customWidth="1"/>
    <col min="4" max="4" width="12.6640625" bestFit="1" customWidth="1"/>
    <col min="5" max="5" width="20.109375" bestFit="1" customWidth="1"/>
    <col min="6" max="6" width="13.88671875" bestFit="1" customWidth="1"/>
    <col min="7" max="7" width="52.33203125" bestFit="1" customWidth="1"/>
    <col min="8" max="8" width="14.21875" bestFit="1" customWidth="1"/>
    <col min="9" max="9" width="14.88671875" bestFit="1" customWidth="1"/>
  </cols>
  <sheetData>
    <row r="1" spans="1:9" x14ac:dyDescent="0.3">
      <c r="A1" s="8" t="s">
        <v>34</v>
      </c>
      <c r="B1" s="8"/>
      <c r="C1" s="4"/>
      <c r="D1" s="4"/>
      <c r="E1" s="4"/>
      <c r="F1" s="4"/>
      <c r="G1" s="4"/>
    </row>
    <row r="2" spans="1:9" x14ac:dyDescent="0.3">
      <c r="A2" s="10" t="s">
        <v>35</v>
      </c>
      <c r="B2" s="10"/>
      <c r="C2" s="4"/>
      <c r="D2" s="4"/>
      <c r="E2" s="4"/>
      <c r="F2" s="4"/>
      <c r="G2" s="4"/>
      <c r="I2" t="s">
        <v>77</v>
      </c>
    </row>
    <row r="3" spans="1:9" x14ac:dyDescent="0.3">
      <c r="A3" s="8" t="s">
        <v>36</v>
      </c>
      <c r="B3" s="8">
        <v>0.97850584263555096</v>
      </c>
      <c r="C3" s="4"/>
      <c r="D3" s="4"/>
      <c r="E3" s="4"/>
      <c r="F3" s="4"/>
      <c r="G3" s="4"/>
      <c r="I3" s="12">
        <f>B3-Solver!R45</f>
        <v>6.3287042273429961E-11</v>
      </c>
    </row>
    <row r="4" spans="1:9" x14ac:dyDescent="0.3">
      <c r="A4" s="8" t="s">
        <v>37</v>
      </c>
      <c r="B4" s="8">
        <v>0.95747368407190969</v>
      </c>
      <c r="C4" s="4"/>
      <c r="D4" s="4"/>
      <c r="E4" s="4"/>
      <c r="F4" s="4"/>
      <c r="G4" s="4"/>
    </row>
    <row r="5" spans="1:9" x14ac:dyDescent="0.3">
      <c r="A5" s="8" t="s">
        <v>38</v>
      </c>
      <c r="B5" s="8">
        <v>0.31957894515055507</v>
      </c>
      <c r="C5" s="4"/>
      <c r="D5" s="4"/>
      <c r="E5" s="4"/>
      <c r="F5" s="4"/>
      <c r="G5" s="4"/>
    </row>
    <row r="6" spans="1:9" x14ac:dyDescent="0.3">
      <c r="A6" s="8" t="s">
        <v>39</v>
      </c>
      <c r="B6" s="8">
        <v>16577.328803085096</v>
      </c>
      <c r="C6" s="4"/>
      <c r="D6" s="4"/>
      <c r="E6" s="4"/>
      <c r="F6" s="4"/>
      <c r="G6" s="4"/>
    </row>
    <row r="7" spans="1:9" x14ac:dyDescent="0.3">
      <c r="A7" s="8" t="s">
        <v>40</v>
      </c>
      <c r="B7" s="8">
        <v>17</v>
      </c>
      <c r="C7" s="4"/>
      <c r="D7" s="4"/>
      <c r="E7" s="4"/>
      <c r="F7" s="4"/>
      <c r="G7" s="4"/>
    </row>
    <row r="8" spans="1:9" x14ac:dyDescent="0.3">
      <c r="A8" s="4"/>
      <c r="B8" s="4"/>
      <c r="C8" s="4"/>
      <c r="D8" s="4"/>
      <c r="E8" s="4"/>
      <c r="F8" s="4"/>
      <c r="G8" s="4"/>
    </row>
    <row r="9" spans="1:9" x14ac:dyDescent="0.3">
      <c r="A9" s="7" t="s">
        <v>41</v>
      </c>
      <c r="B9" s="7"/>
      <c r="C9" s="7"/>
      <c r="D9" s="7"/>
      <c r="E9" s="7"/>
      <c r="F9" s="7"/>
      <c r="G9" s="7"/>
    </row>
    <row r="10" spans="1:9" x14ac:dyDescent="0.3">
      <c r="A10" s="9"/>
      <c r="B10" s="9" t="s">
        <v>42</v>
      </c>
      <c r="C10" s="9" t="s">
        <v>43</v>
      </c>
      <c r="D10" s="9" t="s">
        <v>44</v>
      </c>
      <c r="E10" s="9" t="s">
        <v>45</v>
      </c>
      <c r="F10" s="9" t="s">
        <v>46</v>
      </c>
      <c r="G10" s="8"/>
    </row>
    <row r="11" spans="1:9" x14ac:dyDescent="0.3">
      <c r="A11" s="8" t="s">
        <v>47</v>
      </c>
      <c r="B11" s="8">
        <v>15</v>
      </c>
      <c r="C11" s="8">
        <v>6187257463.8720493</v>
      </c>
      <c r="D11" s="8">
        <v>412483830.92480332</v>
      </c>
      <c r="E11" s="8">
        <v>1.5009900939000467</v>
      </c>
      <c r="F11" s="8">
        <v>0.57285708364164534</v>
      </c>
      <c r="G11" s="8" t="s">
        <v>73</v>
      </c>
      <c r="I11" t="s">
        <v>77</v>
      </c>
    </row>
    <row r="12" spans="1:9" x14ac:dyDescent="0.3">
      <c r="A12" s="8" t="s">
        <v>48</v>
      </c>
      <c r="B12" s="8">
        <v>1</v>
      </c>
      <c r="C12" s="8">
        <v>274807830.24559474</v>
      </c>
      <c r="D12" s="8">
        <v>274807830.24559474</v>
      </c>
      <c r="E12" s="8"/>
      <c r="F12" s="8"/>
      <c r="G12" s="8"/>
      <c r="I12" s="12">
        <f>C12-check!S24</f>
        <v>-5.3644180297851563E-7</v>
      </c>
    </row>
    <row r="13" spans="1:9" x14ac:dyDescent="0.3">
      <c r="A13" s="8" t="s">
        <v>49</v>
      </c>
      <c r="B13" s="8">
        <v>16</v>
      </c>
      <c r="C13" s="8">
        <v>6462065294.1176443</v>
      </c>
      <c r="D13" s="8"/>
      <c r="E13" s="8"/>
      <c r="F13" s="8"/>
      <c r="G13" s="8"/>
      <c r="H13" s="4"/>
      <c r="I13" s="4"/>
    </row>
    <row r="14" spans="1:9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9"/>
      <c r="B15" s="9" t="s">
        <v>50</v>
      </c>
      <c r="C15" s="9" t="s">
        <v>39</v>
      </c>
      <c r="D15" s="9" t="s">
        <v>51</v>
      </c>
      <c r="E15" s="9" t="s">
        <v>52</v>
      </c>
      <c r="F15" s="9" t="s">
        <v>53</v>
      </c>
      <c r="G15" s="9" t="s">
        <v>54</v>
      </c>
      <c r="H15" s="9" t="s">
        <v>55</v>
      </c>
      <c r="I15" s="9" t="s">
        <v>56</v>
      </c>
    </row>
    <row r="16" spans="1:9" x14ac:dyDescent="0.3">
      <c r="A16" s="8" t="s">
        <v>57</v>
      </c>
      <c r="B16" s="8">
        <v>24560.45451203355</v>
      </c>
      <c r="C16" s="8">
        <v>79397.969678463007</v>
      </c>
      <c r="D16" s="8">
        <v>0.30933353348323295</v>
      </c>
      <c r="E16" s="8">
        <v>0.80901564642113311</v>
      </c>
      <c r="F16" s="8">
        <v>-984286.40385910892</v>
      </c>
      <c r="G16" s="8">
        <v>1033407.3128831759</v>
      </c>
      <c r="H16" s="8">
        <v>-984286.40385910892</v>
      </c>
      <c r="I16" s="8">
        <v>1033407.3128831759</v>
      </c>
    </row>
    <row r="17" spans="1:9" x14ac:dyDescent="0.3">
      <c r="A17" s="8" t="s">
        <v>58</v>
      </c>
      <c r="B17" s="8">
        <v>1047.6636459457159</v>
      </c>
      <c r="C17" s="8">
        <v>2703.9359135679624</v>
      </c>
      <c r="D17" s="8">
        <v>0.387458756211155</v>
      </c>
      <c r="E17" s="8">
        <v>0.76467450127080205</v>
      </c>
      <c r="F17" s="8">
        <v>-33309.099665344409</v>
      </c>
      <c r="G17" s="8">
        <v>35404.426957235839</v>
      </c>
      <c r="H17" s="8">
        <v>-33309.099665344409</v>
      </c>
      <c r="I17" s="8">
        <v>35404.426957235839</v>
      </c>
    </row>
    <row r="18" spans="1:9" x14ac:dyDescent="0.3">
      <c r="A18" s="8" t="s">
        <v>59</v>
      </c>
      <c r="B18" s="8">
        <v>-4729.0183470096172</v>
      </c>
      <c r="C18" s="8">
        <v>4439.0412477509035</v>
      </c>
      <c r="D18" s="8">
        <v>-1.0653242632979889</v>
      </c>
      <c r="E18" s="8">
        <v>0.47987102609512583</v>
      </c>
      <c r="F18" s="8">
        <v>-61132.385273257023</v>
      </c>
      <c r="G18" s="8">
        <v>51674.348579237791</v>
      </c>
      <c r="H18" s="8">
        <v>-61132.385273257023</v>
      </c>
      <c r="I18" s="8">
        <v>51674.348579237791</v>
      </c>
    </row>
    <row r="19" spans="1:9" x14ac:dyDescent="0.3">
      <c r="A19" s="8" t="s">
        <v>60</v>
      </c>
      <c r="B19" s="8">
        <v>2886.0521252782737</v>
      </c>
      <c r="C19" s="8">
        <v>9415.2008421143637</v>
      </c>
      <c r="D19" s="8">
        <v>0.30653112702268764</v>
      </c>
      <c r="E19" s="8">
        <v>0.81064519546610192</v>
      </c>
      <c r="F19" s="8">
        <v>-116745.41740683133</v>
      </c>
      <c r="G19" s="8">
        <v>122517.52165738789</v>
      </c>
      <c r="H19" s="8">
        <v>-116745.41740683133</v>
      </c>
      <c r="I19" s="8">
        <v>122517.52165738789</v>
      </c>
    </row>
    <row r="20" spans="1:9" x14ac:dyDescent="0.3">
      <c r="A20" s="8" t="s">
        <v>61</v>
      </c>
      <c r="B20" s="8">
        <v>4105.3847437295935</v>
      </c>
      <c r="C20" s="8">
        <v>4890.9285683785592</v>
      </c>
      <c r="D20" s="8">
        <v>0.83938758997059137</v>
      </c>
      <c r="E20" s="8">
        <v>0.55544799406255174</v>
      </c>
      <c r="F20" s="8">
        <v>-58039.754996094234</v>
      </c>
      <c r="G20" s="8">
        <v>66250.524483553425</v>
      </c>
      <c r="H20" s="8">
        <v>-58039.754996094234</v>
      </c>
      <c r="I20" s="8">
        <v>66250.524483553425</v>
      </c>
    </row>
    <row r="21" spans="1:9" x14ac:dyDescent="0.3">
      <c r="A21" s="8" t="s">
        <v>62</v>
      </c>
      <c r="B21" s="8">
        <v>2282.1252337988703</v>
      </c>
      <c r="C21" s="8">
        <v>5486.4027874222566</v>
      </c>
      <c r="D21" s="8">
        <v>0.41596020602619826</v>
      </c>
      <c r="E21" s="8">
        <v>0.74905147955655704</v>
      </c>
      <c r="F21" s="8">
        <v>-67429.231848307914</v>
      </c>
      <c r="G21" s="8">
        <v>71993.482315905654</v>
      </c>
      <c r="H21" s="8">
        <v>-67429.231848307914</v>
      </c>
      <c r="I21" s="8">
        <v>71993.482315905654</v>
      </c>
    </row>
    <row r="22" spans="1:9" x14ac:dyDescent="0.3">
      <c r="A22" s="8" t="s">
        <v>63</v>
      </c>
      <c r="B22" s="8">
        <v>672.38287882870827</v>
      </c>
      <c r="C22" s="8">
        <v>1295.027813111772</v>
      </c>
      <c r="D22" s="8">
        <v>0.51920342715502421</v>
      </c>
      <c r="E22" s="8">
        <v>0.69512784428426322</v>
      </c>
      <c r="F22" s="8">
        <v>-15782.505653610062</v>
      </c>
      <c r="G22" s="8">
        <v>17127.27141126748</v>
      </c>
      <c r="H22" s="8">
        <v>-15782.505653610062</v>
      </c>
      <c r="I22" s="8">
        <v>17127.27141126748</v>
      </c>
    </row>
    <row r="23" spans="1:9" x14ac:dyDescent="0.3">
      <c r="A23" s="8" t="s">
        <v>64</v>
      </c>
      <c r="B23" s="8">
        <v>-911.5686456445593</v>
      </c>
      <c r="C23" s="8">
        <v>1343.8095252349635</v>
      </c>
      <c r="D23" s="8">
        <v>-0.67834661722997724</v>
      </c>
      <c r="E23" s="8">
        <v>0.62054584474576069</v>
      </c>
      <c r="F23" s="8">
        <v>-17986.287599701736</v>
      </c>
      <c r="G23" s="8">
        <v>16163.150308412618</v>
      </c>
      <c r="H23" s="8">
        <v>-17986.287599701736</v>
      </c>
      <c r="I23" s="8">
        <v>16163.150308412618</v>
      </c>
    </row>
    <row r="24" spans="1:9" x14ac:dyDescent="0.3">
      <c r="A24" s="8" t="s">
        <v>65</v>
      </c>
      <c r="B24" s="8">
        <v>1545.8229402035836</v>
      </c>
      <c r="C24" s="8">
        <v>2648.9797390996346</v>
      </c>
      <c r="D24" s="8">
        <v>0.58355408211955428</v>
      </c>
      <c r="E24" s="8">
        <v>0.66371252125503288</v>
      </c>
      <c r="F24" s="8">
        <v>-32112.65596677503</v>
      </c>
      <c r="G24" s="8">
        <v>35204.3018471822</v>
      </c>
      <c r="H24" s="8">
        <v>-32112.65596677503</v>
      </c>
      <c r="I24" s="8">
        <v>35204.3018471822</v>
      </c>
    </row>
    <row r="25" spans="1:9" x14ac:dyDescent="0.3">
      <c r="A25" s="8" t="s">
        <v>66</v>
      </c>
      <c r="B25" s="8">
        <v>-732.41428565559102</v>
      </c>
      <c r="C25" s="8">
        <v>2418.1597596156707</v>
      </c>
      <c r="D25" s="8">
        <v>-0.30288085092111405</v>
      </c>
      <c r="E25" s="8">
        <v>0.81277160388558634</v>
      </c>
      <c r="F25" s="8">
        <v>-31458.047276111316</v>
      </c>
      <c r="G25" s="8">
        <v>29993.218704800132</v>
      </c>
      <c r="H25" s="8">
        <v>-31458.047276111316</v>
      </c>
      <c r="I25" s="8">
        <v>29993.218704800132</v>
      </c>
    </row>
    <row r="26" spans="1:9" x14ac:dyDescent="0.3">
      <c r="A26" s="8" t="s">
        <v>67</v>
      </c>
      <c r="B26" s="8">
        <v>-3690.6666885539266</v>
      </c>
      <c r="C26" s="8">
        <v>4971.0812745589101</v>
      </c>
      <c r="D26" s="8">
        <v>-0.74242734823952439</v>
      </c>
      <c r="E26" s="8">
        <v>0.59343107794002359</v>
      </c>
      <c r="F26" s="8">
        <v>-66854.243123263746</v>
      </c>
      <c r="G26" s="8">
        <v>59472.909746155899</v>
      </c>
      <c r="H26" s="8">
        <v>-66854.243123263746</v>
      </c>
      <c r="I26" s="8">
        <v>59472.909746155899</v>
      </c>
    </row>
    <row r="27" spans="1:9" x14ac:dyDescent="0.3">
      <c r="A27" s="8" t="s">
        <v>68</v>
      </c>
      <c r="B27" s="8">
        <v>-1658.3258636066896</v>
      </c>
      <c r="C27" s="8">
        <v>3454.8778428146061</v>
      </c>
      <c r="D27" s="8">
        <v>-0.47999551331623674</v>
      </c>
      <c r="E27" s="8">
        <v>0.71510225673916683</v>
      </c>
      <c r="F27" s="8">
        <v>-45556.711072882688</v>
      </c>
      <c r="G27" s="8">
        <v>42240.05934566931</v>
      </c>
      <c r="H27" s="8">
        <v>-45556.711072882688</v>
      </c>
      <c r="I27" s="8">
        <v>42240.05934566931</v>
      </c>
    </row>
    <row r="28" spans="1:9" x14ac:dyDescent="0.3">
      <c r="A28" s="8" t="s">
        <v>69</v>
      </c>
      <c r="B28" s="8">
        <v>-1946.521789679724</v>
      </c>
      <c r="C28" s="8">
        <v>3663.2898639406867</v>
      </c>
      <c r="D28" s="8">
        <v>-0.53135893199174933</v>
      </c>
      <c r="E28" s="8">
        <v>0.68906286943178197</v>
      </c>
      <c r="F28" s="8">
        <v>-48493.032808863674</v>
      </c>
      <c r="G28" s="8">
        <v>44599.989229504223</v>
      </c>
      <c r="H28" s="8">
        <v>-48493.032808863674</v>
      </c>
      <c r="I28" s="8">
        <v>44599.989229504223</v>
      </c>
    </row>
    <row r="29" spans="1:9" x14ac:dyDescent="0.3">
      <c r="A29" s="8" t="s">
        <v>70</v>
      </c>
      <c r="B29" s="8">
        <v>-1272.5315296054423</v>
      </c>
      <c r="C29" s="8">
        <v>4652.5209821663457</v>
      </c>
      <c r="D29" s="8">
        <v>-0.27351440960356843</v>
      </c>
      <c r="E29" s="8">
        <v>0.83003235945413156</v>
      </c>
      <c r="F29" s="8">
        <v>-60388.415668359659</v>
      </c>
      <c r="G29" s="8">
        <v>57843.35260914878</v>
      </c>
      <c r="H29" s="8">
        <v>-60388.415668359659</v>
      </c>
      <c r="I29" s="8">
        <v>57843.35260914878</v>
      </c>
    </row>
    <row r="30" spans="1:9" x14ac:dyDescent="0.3">
      <c r="A30" s="8" t="s">
        <v>71</v>
      </c>
      <c r="B30" s="8">
        <v>2596.7035264898918</v>
      </c>
      <c r="C30" s="8">
        <v>2784.2489526193331</v>
      </c>
      <c r="D30" s="8">
        <v>0.93264056867005218</v>
      </c>
      <c r="E30" s="8">
        <v>0.52217949632969363</v>
      </c>
      <c r="F30" s="8">
        <v>-32780.533701971341</v>
      </c>
      <c r="G30" s="8">
        <v>37973.940754951131</v>
      </c>
      <c r="H30" s="8">
        <v>-32780.533701971341</v>
      </c>
      <c r="I30" s="8">
        <v>37973.940754951131</v>
      </c>
    </row>
    <row r="31" spans="1:9" x14ac:dyDescent="0.3">
      <c r="A31" s="8" t="s">
        <v>72</v>
      </c>
      <c r="B31" s="8">
        <v>-36.511410204935252</v>
      </c>
      <c r="C31" s="8">
        <v>1740.9620271418894</v>
      </c>
      <c r="D31" s="8">
        <v>-2.0971973906217516E-2</v>
      </c>
      <c r="E31" s="8">
        <v>0.98665078361676939</v>
      </c>
      <c r="F31" s="8">
        <v>-22157.531364975526</v>
      </c>
      <c r="G31" s="8">
        <v>22084.508544565659</v>
      </c>
      <c r="H31" s="8">
        <v>-22157.531364975526</v>
      </c>
      <c r="I31" s="8">
        <v>22084.508544565659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ADDF-D3EF-4FD6-96B1-5BB9B7D8691A}">
  <dimension ref="A1:S42"/>
  <sheetViews>
    <sheetView zoomScale="37" workbookViewId="0">
      <selection activeCell="S24" sqref="S24"/>
    </sheetView>
  </sheetViews>
  <sheetFormatPr defaultRowHeight="14.4" x14ac:dyDescent="0.3"/>
  <cols>
    <col min="1" max="1" width="10.44140625" bestFit="1" customWidth="1"/>
    <col min="2" max="2" width="11.33203125" bestFit="1" customWidth="1"/>
    <col min="3" max="7" width="11" bestFit="1" customWidth="1"/>
    <col min="8" max="8" width="11.33203125" bestFit="1" customWidth="1"/>
    <col min="9" max="9" width="11" bestFit="1" customWidth="1"/>
    <col min="10" max="10" width="11.21875" bestFit="1" customWidth="1"/>
    <col min="11" max="11" width="12.33203125" bestFit="1" customWidth="1"/>
    <col min="12" max="12" width="12.44140625" bestFit="1" customWidth="1"/>
    <col min="13" max="16" width="12" bestFit="1" customWidth="1"/>
    <col min="17" max="17" width="11.109375" bestFit="1" customWidth="1"/>
    <col min="19" max="19" width="12" bestFit="1" customWidth="1"/>
  </cols>
  <sheetData>
    <row r="1" spans="1:17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ht="115.2" x14ac:dyDescent="0.3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6" t="s">
        <v>28</v>
      </c>
      <c r="M2" s="6" t="s">
        <v>29</v>
      </c>
      <c r="N2" s="6" t="s">
        <v>30</v>
      </c>
      <c r="O2" s="6" t="s">
        <v>31</v>
      </c>
      <c r="P2" s="6" t="s">
        <v>32</v>
      </c>
      <c r="Q2" s="6" t="s">
        <v>33</v>
      </c>
    </row>
    <row r="3" spans="1:17" x14ac:dyDescent="0.3">
      <c r="A3" s="5">
        <v>1</v>
      </c>
      <c r="B3" s="7">
        <v>6</v>
      </c>
      <c r="C3" s="7">
        <v>3</v>
      </c>
      <c r="D3" s="7">
        <v>4</v>
      </c>
      <c r="E3" s="7">
        <v>10</v>
      </c>
      <c r="F3" s="7">
        <v>7</v>
      </c>
      <c r="G3" s="7">
        <v>7</v>
      </c>
      <c r="H3" s="7">
        <v>1</v>
      </c>
      <c r="I3" s="7">
        <v>14</v>
      </c>
      <c r="J3" s="7">
        <v>5</v>
      </c>
      <c r="K3" s="7">
        <v>17</v>
      </c>
      <c r="L3" s="7">
        <v>8</v>
      </c>
      <c r="M3" s="7">
        <v>15</v>
      </c>
      <c r="N3" s="7">
        <v>5</v>
      </c>
      <c r="O3" s="7">
        <v>3</v>
      </c>
      <c r="P3" s="7">
        <v>1</v>
      </c>
      <c r="Q3" s="7">
        <v>0</v>
      </c>
    </row>
    <row r="4" spans="1:17" x14ac:dyDescent="0.3">
      <c r="A4" s="5">
        <v>2</v>
      </c>
      <c r="B4" s="7">
        <v>11</v>
      </c>
      <c r="C4" s="7">
        <v>8</v>
      </c>
      <c r="D4" s="7">
        <v>5</v>
      </c>
      <c r="E4" s="7">
        <v>6</v>
      </c>
      <c r="F4" s="7">
        <v>10</v>
      </c>
      <c r="G4" s="7">
        <v>4</v>
      </c>
      <c r="H4" s="7">
        <v>7</v>
      </c>
      <c r="I4" s="7">
        <v>7</v>
      </c>
      <c r="J4" s="7">
        <v>7</v>
      </c>
      <c r="K4" s="7">
        <v>10</v>
      </c>
      <c r="L4" s="7">
        <v>12</v>
      </c>
      <c r="M4" s="7">
        <v>7</v>
      </c>
      <c r="N4" s="7">
        <v>17</v>
      </c>
      <c r="O4" s="7">
        <v>10</v>
      </c>
      <c r="P4" s="7">
        <v>1</v>
      </c>
      <c r="Q4" s="7">
        <v>0</v>
      </c>
    </row>
    <row r="5" spans="1:17" x14ac:dyDescent="0.3">
      <c r="A5" s="5">
        <v>3</v>
      </c>
      <c r="B5" s="7">
        <v>4</v>
      </c>
      <c r="C5" s="7">
        <v>15</v>
      </c>
      <c r="D5" s="7">
        <v>5</v>
      </c>
      <c r="E5" s="7">
        <v>16</v>
      </c>
      <c r="F5" s="7">
        <v>2</v>
      </c>
      <c r="G5" s="7">
        <v>6</v>
      </c>
      <c r="H5" s="7">
        <v>14</v>
      </c>
      <c r="I5" s="7">
        <v>3</v>
      </c>
      <c r="J5" s="7">
        <v>16</v>
      </c>
      <c r="K5" s="7">
        <v>5</v>
      </c>
      <c r="L5" s="7">
        <v>6</v>
      </c>
      <c r="M5" s="7">
        <v>1</v>
      </c>
      <c r="N5" s="7">
        <v>14</v>
      </c>
      <c r="O5" s="7">
        <v>10</v>
      </c>
      <c r="P5" s="7">
        <v>1</v>
      </c>
      <c r="Q5" s="7">
        <v>5000</v>
      </c>
    </row>
    <row r="6" spans="1:17" x14ac:dyDescent="0.3">
      <c r="A6" s="5">
        <v>4</v>
      </c>
      <c r="B6" s="7">
        <v>17</v>
      </c>
      <c r="C6" s="7">
        <v>14</v>
      </c>
      <c r="D6" s="7">
        <v>5</v>
      </c>
      <c r="E6" s="7">
        <v>13</v>
      </c>
      <c r="F6" s="7">
        <v>7</v>
      </c>
      <c r="G6" s="7">
        <v>1</v>
      </c>
      <c r="H6" s="7">
        <v>9</v>
      </c>
      <c r="I6" s="7">
        <v>11</v>
      </c>
      <c r="J6" s="7">
        <v>17</v>
      </c>
      <c r="K6" s="7">
        <v>2</v>
      </c>
      <c r="L6" s="7">
        <v>1</v>
      </c>
      <c r="M6" s="7">
        <v>2</v>
      </c>
      <c r="N6" s="7">
        <v>1</v>
      </c>
      <c r="O6" s="7">
        <v>15</v>
      </c>
      <c r="P6" s="7">
        <v>11</v>
      </c>
      <c r="Q6" s="7">
        <v>85000</v>
      </c>
    </row>
    <row r="7" spans="1:17" x14ac:dyDescent="0.3">
      <c r="A7" s="5">
        <v>5</v>
      </c>
      <c r="B7" s="7">
        <v>9</v>
      </c>
      <c r="C7" s="7">
        <v>15</v>
      </c>
      <c r="D7" s="7">
        <v>3</v>
      </c>
      <c r="E7" s="7">
        <v>14</v>
      </c>
      <c r="F7" s="7">
        <v>10</v>
      </c>
      <c r="G7" s="7">
        <v>5</v>
      </c>
      <c r="H7" s="7">
        <v>6</v>
      </c>
      <c r="I7" s="7">
        <v>12</v>
      </c>
      <c r="J7" s="7">
        <v>8</v>
      </c>
      <c r="K7" s="7">
        <v>7</v>
      </c>
      <c r="L7" s="7">
        <v>12</v>
      </c>
      <c r="M7" s="7">
        <v>4</v>
      </c>
      <c r="N7" s="7">
        <v>11</v>
      </c>
      <c r="O7" s="7">
        <v>2</v>
      </c>
      <c r="P7" s="7">
        <v>1</v>
      </c>
      <c r="Q7" s="7">
        <v>0</v>
      </c>
    </row>
    <row r="8" spans="1:17" x14ac:dyDescent="0.3">
      <c r="A8" s="5">
        <v>6</v>
      </c>
      <c r="B8" s="7">
        <v>6</v>
      </c>
      <c r="C8" s="7">
        <v>10</v>
      </c>
      <c r="D8" s="7">
        <v>5</v>
      </c>
      <c r="E8" s="7">
        <v>3</v>
      </c>
      <c r="F8" s="7">
        <v>10</v>
      </c>
      <c r="G8" s="7">
        <v>3</v>
      </c>
      <c r="H8" s="7">
        <v>2</v>
      </c>
      <c r="I8" s="7">
        <v>5</v>
      </c>
      <c r="J8" s="7">
        <v>9</v>
      </c>
      <c r="K8" s="7">
        <v>8</v>
      </c>
      <c r="L8" s="7">
        <v>3</v>
      </c>
      <c r="M8" s="7">
        <v>8</v>
      </c>
      <c r="N8" s="7">
        <v>5</v>
      </c>
      <c r="O8" s="7">
        <v>16</v>
      </c>
      <c r="P8" s="7">
        <v>11</v>
      </c>
      <c r="Q8" s="7">
        <v>9500</v>
      </c>
    </row>
    <row r="9" spans="1:17" x14ac:dyDescent="0.3">
      <c r="A9" s="5">
        <v>7</v>
      </c>
      <c r="B9" s="7">
        <v>11</v>
      </c>
      <c r="C9" s="7">
        <v>5</v>
      </c>
      <c r="D9" s="7">
        <v>5</v>
      </c>
      <c r="E9" s="7">
        <v>9</v>
      </c>
      <c r="F9" s="7">
        <v>7</v>
      </c>
      <c r="G9" s="7">
        <v>2</v>
      </c>
      <c r="H9" s="7">
        <v>16</v>
      </c>
      <c r="I9" s="7">
        <v>2</v>
      </c>
      <c r="J9" s="7">
        <v>3</v>
      </c>
      <c r="K9" s="7">
        <v>11</v>
      </c>
      <c r="L9" s="7">
        <v>4</v>
      </c>
      <c r="M9" s="7">
        <v>16</v>
      </c>
      <c r="N9" s="7">
        <v>4</v>
      </c>
      <c r="O9" s="7">
        <v>10</v>
      </c>
      <c r="P9" s="7">
        <v>11</v>
      </c>
      <c r="Q9" s="7">
        <v>9000</v>
      </c>
    </row>
    <row r="10" spans="1:17" x14ac:dyDescent="0.3">
      <c r="A10" s="5">
        <v>8</v>
      </c>
      <c r="B10" s="7">
        <v>6</v>
      </c>
      <c r="C10" s="7">
        <v>4</v>
      </c>
      <c r="D10" s="7">
        <v>5</v>
      </c>
      <c r="E10" s="7">
        <v>5</v>
      </c>
      <c r="F10" s="7">
        <v>10</v>
      </c>
      <c r="G10" s="7">
        <v>8</v>
      </c>
      <c r="H10" s="7">
        <v>11</v>
      </c>
      <c r="I10" s="7">
        <v>13</v>
      </c>
      <c r="J10" s="7">
        <v>1</v>
      </c>
      <c r="K10" s="7">
        <v>15</v>
      </c>
      <c r="L10" s="7">
        <v>12</v>
      </c>
      <c r="M10" s="7">
        <v>6</v>
      </c>
      <c r="N10" s="7">
        <v>13</v>
      </c>
      <c r="O10" s="7">
        <v>9</v>
      </c>
      <c r="P10" s="7">
        <v>11</v>
      </c>
      <c r="Q10" s="7">
        <v>10000</v>
      </c>
    </row>
    <row r="11" spans="1:17" x14ac:dyDescent="0.3">
      <c r="A11" s="5">
        <v>9</v>
      </c>
      <c r="B11" s="7">
        <v>15</v>
      </c>
      <c r="C11" s="7">
        <v>11</v>
      </c>
      <c r="D11" s="7">
        <v>5</v>
      </c>
      <c r="E11" s="7">
        <v>12</v>
      </c>
      <c r="F11" s="7">
        <v>4</v>
      </c>
      <c r="G11" s="7">
        <v>9</v>
      </c>
      <c r="H11" s="7">
        <v>11</v>
      </c>
      <c r="I11" s="7">
        <v>15</v>
      </c>
      <c r="J11" s="7">
        <v>14</v>
      </c>
      <c r="K11" s="7">
        <v>4</v>
      </c>
      <c r="L11" s="7">
        <v>16</v>
      </c>
      <c r="M11" s="7">
        <v>13</v>
      </c>
      <c r="N11" s="7">
        <v>9</v>
      </c>
      <c r="O11" s="7">
        <v>4</v>
      </c>
      <c r="P11" s="7">
        <v>1</v>
      </c>
      <c r="Q11" s="7">
        <v>0</v>
      </c>
    </row>
    <row r="12" spans="1:17" x14ac:dyDescent="0.3">
      <c r="A12" s="5">
        <v>10</v>
      </c>
      <c r="B12" s="7">
        <v>15</v>
      </c>
      <c r="C12" s="7">
        <v>15</v>
      </c>
      <c r="D12" s="7">
        <v>5</v>
      </c>
      <c r="E12" s="7">
        <v>16</v>
      </c>
      <c r="F12" s="7">
        <v>4</v>
      </c>
      <c r="G12" s="7">
        <v>10</v>
      </c>
      <c r="H12" s="7">
        <v>9</v>
      </c>
      <c r="I12" s="7">
        <v>17</v>
      </c>
      <c r="J12" s="7">
        <v>12</v>
      </c>
      <c r="K12" s="7">
        <v>13</v>
      </c>
      <c r="L12" s="7">
        <v>10</v>
      </c>
      <c r="M12" s="7">
        <v>17</v>
      </c>
      <c r="N12" s="7">
        <v>7</v>
      </c>
      <c r="O12" s="7">
        <v>14</v>
      </c>
      <c r="P12" s="7">
        <v>11</v>
      </c>
      <c r="Q12" s="7">
        <v>6000</v>
      </c>
    </row>
    <row r="13" spans="1:17" x14ac:dyDescent="0.3">
      <c r="A13" s="5">
        <v>11</v>
      </c>
      <c r="B13" s="7">
        <v>4</v>
      </c>
      <c r="C13" s="7">
        <v>8</v>
      </c>
      <c r="D13" s="7">
        <v>5</v>
      </c>
      <c r="E13" s="7">
        <v>1</v>
      </c>
      <c r="F13" s="7">
        <v>10</v>
      </c>
      <c r="G13" s="7">
        <v>11</v>
      </c>
      <c r="H13" s="7">
        <v>4</v>
      </c>
      <c r="I13" s="7">
        <v>8</v>
      </c>
      <c r="J13" s="7">
        <v>4</v>
      </c>
      <c r="K13" s="7">
        <v>2</v>
      </c>
      <c r="L13" s="7">
        <v>2</v>
      </c>
      <c r="M13" s="7">
        <v>14</v>
      </c>
      <c r="N13" s="7">
        <v>3</v>
      </c>
      <c r="O13" s="7">
        <v>1</v>
      </c>
      <c r="P13" s="7">
        <v>1</v>
      </c>
      <c r="Q13" s="7">
        <v>5550</v>
      </c>
    </row>
    <row r="14" spans="1:17" x14ac:dyDescent="0.3">
      <c r="A14" s="5">
        <v>12</v>
      </c>
      <c r="B14" s="7">
        <v>1</v>
      </c>
      <c r="C14" s="7">
        <v>2</v>
      </c>
      <c r="D14" s="7">
        <v>2</v>
      </c>
      <c r="E14" s="7">
        <v>2</v>
      </c>
      <c r="F14" s="7">
        <v>10</v>
      </c>
      <c r="G14" s="7">
        <v>12</v>
      </c>
      <c r="H14" s="7">
        <v>4</v>
      </c>
      <c r="I14" s="7">
        <v>4</v>
      </c>
      <c r="J14" s="7">
        <v>15</v>
      </c>
      <c r="K14" s="7">
        <v>9</v>
      </c>
      <c r="L14" s="7">
        <v>11</v>
      </c>
      <c r="M14" s="7">
        <v>11</v>
      </c>
      <c r="N14" s="7">
        <v>2</v>
      </c>
      <c r="O14" s="7">
        <v>7</v>
      </c>
      <c r="P14" s="7">
        <v>1</v>
      </c>
      <c r="Q14" s="7">
        <v>0</v>
      </c>
    </row>
    <row r="15" spans="1:17" x14ac:dyDescent="0.3">
      <c r="A15" s="5">
        <v>13</v>
      </c>
      <c r="B15" s="7">
        <v>2</v>
      </c>
      <c r="C15" s="7">
        <v>1</v>
      </c>
      <c r="D15" s="7">
        <v>5</v>
      </c>
      <c r="E15" s="7">
        <v>7</v>
      </c>
      <c r="F15" s="7">
        <v>1</v>
      </c>
      <c r="G15" s="7">
        <v>17</v>
      </c>
      <c r="H15" s="7">
        <v>3</v>
      </c>
      <c r="I15" s="7">
        <v>10</v>
      </c>
      <c r="J15" s="7">
        <v>2</v>
      </c>
      <c r="K15" s="7">
        <v>12</v>
      </c>
      <c r="L15" s="7">
        <v>12</v>
      </c>
      <c r="M15" s="7">
        <v>10</v>
      </c>
      <c r="N15" s="7">
        <v>14</v>
      </c>
      <c r="O15" s="7">
        <v>7</v>
      </c>
      <c r="P15" s="7">
        <v>11</v>
      </c>
      <c r="Q15" s="7">
        <v>7400</v>
      </c>
    </row>
    <row r="16" spans="1:17" x14ac:dyDescent="0.3">
      <c r="A16" s="5">
        <v>14</v>
      </c>
      <c r="B16" s="7">
        <v>2</v>
      </c>
      <c r="C16" s="7">
        <v>13</v>
      </c>
      <c r="D16" s="7">
        <v>5</v>
      </c>
      <c r="E16" s="7">
        <v>14</v>
      </c>
      <c r="F16" s="7">
        <v>3</v>
      </c>
      <c r="G16" s="7">
        <v>14</v>
      </c>
      <c r="H16" s="7">
        <v>14</v>
      </c>
      <c r="I16" s="7">
        <v>9</v>
      </c>
      <c r="J16" s="7">
        <v>6</v>
      </c>
      <c r="K16" s="7">
        <v>14</v>
      </c>
      <c r="L16" s="7">
        <v>7</v>
      </c>
      <c r="M16" s="7">
        <v>9</v>
      </c>
      <c r="N16" s="7">
        <v>11</v>
      </c>
      <c r="O16" s="7">
        <v>17</v>
      </c>
      <c r="P16" s="7">
        <v>1</v>
      </c>
      <c r="Q16" s="7">
        <v>0</v>
      </c>
    </row>
    <row r="17" spans="1:19" x14ac:dyDescent="0.3">
      <c r="A17" s="5">
        <v>15</v>
      </c>
      <c r="B17" s="7">
        <v>9</v>
      </c>
      <c r="C17" s="7">
        <v>6</v>
      </c>
      <c r="D17" s="7">
        <v>1</v>
      </c>
      <c r="E17" s="7">
        <v>11</v>
      </c>
      <c r="F17" s="7">
        <v>4</v>
      </c>
      <c r="G17" s="7">
        <v>13</v>
      </c>
      <c r="H17" s="7">
        <v>11</v>
      </c>
      <c r="I17" s="7">
        <v>16</v>
      </c>
      <c r="J17" s="7">
        <v>13</v>
      </c>
      <c r="K17" s="7">
        <v>16</v>
      </c>
      <c r="L17" s="7">
        <v>9</v>
      </c>
      <c r="M17" s="7">
        <v>3</v>
      </c>
      <c r="N17" s="7">
        <v>9</v>
      </c>
      <c r="O17" s="7">
        <v>10</v>
      </c>
      <c r="P17" s="7">
        <v>11</v>
      </c>
      <c r="Q17" s="7">
        <v>8400</v>
      </c>
    </row>
    <row r="18" spans="1:19" x14ac:dyDescent="0.3">
      <c r="A18" s="5">
        <v>16</v>
      </c>
      <c r="B18" s="7">
        <v>11</v>
      </c>
      <c r="C18" s="7">
        <v>7</v>
      </c>
      <c r="D18" s="7">
        <v>5</v>
      </c>
      <c r="E18" s="7">
        <v>8</v>
      </c>
      <c r="F18" s="7">
        <v>10</v>
      </c>
      <c r="G18" s="7">
        <v>16</v>
      </c>
      <c r="H18" s="7">
        <v>17</v>
      </c>
      <c r="I18" s="7">
        <v>6</v>
      </c>
      <c r="J18" s="7">
        <v>10</v>
      </c>
      <c r="K18" s="7">
        <v>6</v>
      </c>
      <c r="L18" s="7">
        <v>16</v>
      </c>
      <c r="M18" s="7">
        <v>5</v>
      </c>
      <c r="N18" s="7">
        <v>16</v>
      </c>
      <c r="O18" s="7">
        <v>6</v>
      </c>
      <c r="P18" s="7">
        <v>1</v>
      </c>
      <c r="Q18" s="7">
        <v>0</v>
      </c>
    </row>
    <row r="19" spans="1:19" x14ac:dyDescent="0.3">
      <c r="A19" s="5">
        <v>17</v>
      </c>
      <c r="B19" s="7">
        <v>11</v>
      </c>
      <c r="C19" s="7">
        <v>12</v>
      </c>
      <c r="D19" s="7">
        <v>5</v>
      </c>
      <c r="E19" s="7">
        <v>4</v>
      </c>
      <c r="F19" s="7">
        <v>10</v>
      </c>
      <c r="G19" s="7">
        <v>15</v>
      </c>
      <c r="H19" s="7">
        <v>7</v>
      </c>
      <c r="I19" s="7">
        <v>1</v>
      </c>
      <c r="J19" s="7">
        <v>11</v>
      </c>
      <c r="K19" s="7">
        <v>1</v>
      </c>
      <c r="L19" s="7">
        <v>5</v>
      </c>
      <c r="M19" s="7">
        <v>12</v>
      </c>
      <c r="N19" s="7">
        <v>7</v>
      </c>
      <c r="O19" s="7">
        <v>4</v>
      </c>
      <c r="P19" s="7">
        <v>1</v>
      </c>
      <c r="Q19" s="7">
        <v>0</v>
      </c>
    </row>
    <row r="21" spans="1:19" x14ac:dyDescent="0.3">
      <c r="B21" t="s">
        <v>58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64</v>
      </c>
      <c r="I21" t="s">
        <v>65</v>
      </c>
      <c r="J21" t="s">
        <v>66</v>
      </c>
      <c r="K21" t="s">
        <v>67</v>
      </c>
      <c r="L21" t="s">
        <v>68</v>
      </c>
      <c r="M21" t="s">
        <v>69</v>
      </c>
      <c r="N21" t="s">
        <v>70</v>
      </c>
      <c r="O21" t="s">
        <v>71</v>
      </c>
      <c r="P21" t="s">
        <v>72</v>
      </c>
      <c r="Q21" t="s">
        <v>57</v>
      </c>
    </row>
    <row r="22" spans="1:19" x14ac:dyDescent="0.3">
      <c r="A22" t="s">
        <v>50</v>
      </c>
      <c r="B22" s="11">
        <v>1047.6636459457159</v>
      </c>
      <c r="C22" s="11">
        <v>-4729.0183470096172</v>
      </c>
      <c r="D22" s="11">
        <v>2886.0521252782737</v>
      </c>
      <c r="E22" s="11">
        <v>4105.3847437295935</v>
      </c>
      <c r="F22" s="11">
        <v>2282.1252337988703</v>
      </c>
      <c r="G22" s="11">
        <v>672.38287882870827</v>
      </c>
      <c r="H22" s="11">
        <v>-911.5686456445593</v>
      </c>
      <c r="I22" s="11">
        <v>1545.8229402035836</v>
      </c>
      <c r="J22" s="11">
        <v>-732.41428565559102</v>
      </c>
      <c r="K22" s="11">
        <v>-3690.6666885539266</v>
      </c>
      <c r="L22" s="11">
        <v>-1658.3258636066896</v>
      </c>
      <c r="M22" s="11">
        <v>-1946.521789679724</v>
      </c>
      <c r="N22" s="11">
        <v>-1272.5315296054423</v>
      </c>
      <c r="O22" s="11">
        <v>2596.7035264898918</v>
      </c>
      <c r="P22" s="11">
        <v>-36.511410204935252</v>
      </c>
      <c r="Q22" s="11">
        <v>24560.45451203355</v>
      </c>
    </row>
    <row r="23" spans="1:19" x14ac:dyDescent="0.3">
      <c r="S23" t="s">
        <v>75</v>
      </c>
    </row>
    <row r="24" spans="1:19" x14ac:dyDescent="0.3">
      <c r="S24" s="11">
        <f>SUMSQ(S26:S42)</f>
        <v>274807830.24559528</v>
      </c>
    </row>
    <row r="25" spans="1:19" x14ac:dyDescent="0.3">
      <c r="A25" t="str">
        <f>A2</f>
        <v>id (event=login=object)</v>
      </c>
      <c r="B25" t="str">
        <f t="shared" ref="B25:Q25" si="0">B2</f>
        <v>length of the password</v>
      </c>
      <c r="C25" t="str">
        <f t="shared" si="0"/>
        <v>ratio of letters to numbers within the password</v>
      </c>
      <c r="D25" t="str">
        <f t="shared" si="0"/>
        <v>ratio of letters to other characters within the password</v>
      </c>
      <c r="E25" t="str">
        <f t="shared" si="0"/>
        <v>ratio of numbers to other characters within the password</v>
      </c>
      <c r="F25" t="str">
        <f t="shared" si="0"/>
        <v>ratio of capital letters to small letters within the password</v>
      </c>
      <c r="G25" t="str">
        <f t="shared" si="0"/>
        <v>IP-number</v>
      </c>
      <c r="H25" t="str">
        <f t="shared" si="0"/>
        <v>length of the username</v>
      </c>
      <c r="I25" t="str">
        <f t="shared" si="0"/>
        <v>date of login</v>
      </c>
      <c r="J25" t="str">
        <f t="shared" si="0"/>
        <v>time of login</v>
      </c>
      <c r="K25" t="str">
        <f t="shared" si="0"/>
        <v>date of the last change of the password</v>
      </c>
      <c r="L25" t="str">
        <f t="shared" si="0"/>
        <v>ratio of errors during the login procedures</v>
      </c>
      <c r="M25" t="str">
        <f t="shared" si="0"/>
        <v>date of the registration</v>
      </c>
      <c r="N25" t="str">
        <f t="shared" si="0"/>
        <v>number of all the logins</v>
      </c>
      <c r="O25" t="str">
        <f t="shared" si="0"/>
        <v>number of the previous passwords</v>
      </c>
      <c r="P25" t="str">
        <f t="shared" si="0"/>
        <v>password is complex and long</v>
      </c>
      <c r="Q25" t="str">
        <f t="shared" si="0"/>
        <v>Y = damages (USD)</v>
      </c>
      <c r="R25" t="s">
        <v>74</v>
      </c>
      <c r="S25" t="s">
        <v>76</v>
      </c>
    </row>
    <row r="26" spans="1:19" x14ac:dyDescent="0.3">
      <c r="A26">
        <f t="shared" ref="A26:Q26" si="1">A3</f>
        <v>1</v>
      </c>
      <c r="B26" s="11">
        <f>B3*B$22</f>
        <v>6285.9818756742952</v>
      </c>
      <c r="C26" s="11">
        <f t="shared" ref="C26:P26" si="2">C3*C$22</f>
        <v>-14187.055041028852</v>
      </c>
      <c r="D26" s="11">
        <f t="shared" si="2"/>
        <v>11544.208501113095</v>
      </c>
      <c r="E26" s="11">
        <f t="shared" si="2"/>
        <v>41053.847437295932</v>
      </c>
      <c r="F26" s="11">
        <f t="shared" si="2"/>
        <v>15974.876636592093</v>
      </c>
      <c r="G26" s="11">
        <f t="shared" si="2"/>
        <v>4706.6801518009579</v>
      </c>
      <c r="H26" s="11">
        <f t="shared" si="2"/>
        <v>-911.5686456445593</v>
      </c>
      <c r="I26" s="11">
        <f t="shared" si="2"/>
        <v>21641.521162850171</v>
      </c>
      <c r="J26" s="11">
        <f t="shared" si="2"/>
        <v>-3662.071428277955</v>
      </c>
      <c r="K26" s="11">
        <f t="shared" si="2"/>
        <v>-62741.33370541675</v>
      </c>
      <c r="L26" s="11">
        <f t="shared" si="2"/>
        <v>-13266.606908853517</v>
      </c>
      <c r="M26" s="11">
        <f t="shared" si="2"/>
        <v>-29197.826845195857</v>
      </c>
      <c r="N26" s="11">
        <f t="shared" si="2"/>
        <v>-6362.6576480272115</v>
      </c>
      <c r="O26" s="11">
        <f t="shared" si="2"/>
        <v>7790.1105794696759</v>
      </c>
      <c r="P26" s="11">
        <f t="shared" si="2"/>
        <v>-36.511410204935252</v>
      </c>
      <c r="Q26">
        <f t="shared" si="1"/>
        <v>0</v>
      </c>
      <c r="R26" s="11">
        <f>SUM(B26:P26)+$Q$22</f>
        <v>3192.0492241801367</v>
      </c>
      <c r="S26" s="11">
        <f>Q26-R26</f>
        <v>-3192.0492241801367</v>
      </c>
    </row>
    <row r="27" spans="1:19" x14ac:dyDescent="0.3">
      <c r="A27">
        <f t="shared" ref="A27:Q27" si="3">A4</f>
        <v>2</v>
      </c>
      <c r="B27" s="11">
        <f t="shared" ref="B27:P42" si="4">B4*B$22</f>
        <v>11524.300105402875</v>
      </c>
      <c r="C27" s="11">
        <f t="shared" si="4"/>
        <v>-37832.146776076937</v>
      </c>
      <c r="D27" s="11">
        <f t="shared" si="4"/>
        <v>14430.260626391369</v>
      </c>
      <c r="E27" s="11">
        <f t="shared" si="4"/>
        <v>24632.308462377561</v>
      </c>
      <c r="F27" s="11">
        <f t="shared" si="4"/>
        <v>22821.252337988702</v>
      </c>
      <c r="G27" s="11">
        <f t="shared" si="4"/>
        <v>2689.5315153148331</v>
      </c>
      <c r="H27" s="11">
        <f t="shared" si="4"/>
        <v>-6380.9805195119152</v>
      </c>
      <c r="I27" s="11">
        <f t="shared" si="4"/>
        <v>10820.760581425086</v>
      </c>
      <c r="J27" s="11">
        <f t="shared" si="4"/>
        <v>-5126.8999995891372</v>
      </c>
      <c r="K27" s="11">
        <f t="shared" si="4"/>
        <v>-36906.666885539264</v>
      </c>
      <c r="L27" s="11">
        <f t="shared" si="4"/>
        <v>-19899.910363280276</v>
      </c>
      <c r="M27" s="11">
        <f t="shared" si="4"/>
        <v>-13625.652527758068</v>
      </c>
      <c r="N27" s="11">
        <f t="shared" si="4"/>
        <v>-21633.03600329252</v>
      </c>
      <c r="O27" s="11">
        <f t="shared" si="4"/>
        <v>25967.035264898917</v>
      </c>
      <c r="P27" s="11">
        <f t="shared" si="4"/>
        <v>-36.511410204935252</v>
      </c>
      <c r="Q27">
        <f t="shared" si="3"/>
        <v>0</v>
      </c>
      <c r="R27" s="11">
        <f t="shared" ref="R27:R42" si="5">SUM(B27:P27)+$Q$22</f>
        <v>-3995.9010794201604</v>
      </c>
      <c r="S27" s="11">
        <f t="shared" ref="S27:S42" si="6">Q27-R27</f>
        <v>3995.9010794201604</v>
      </c>
    </row>
    <row r="28" spans="1:19" x14ac:dyDescent="0.3">
      <c r="A28">
        <f t="shared" ref="A28:Q28" si="7">A5</f>
        <v>3</v>
      </c>
      <c r="B28" s="11">
        <f t="shared" si="4"/>
        <v>4190.6545837828635</v>
      </c>
      <c r="C28" s="11">
        <f t="shared" si="4"/>
        <v>-70935.275205144251</v>
      </c>
      <c r="D28" s="11">
        <f t="shared" si="4"/>
        <v>14430.260626391369</v>
      </c>
      <c r="E28" s="11">
        <f t="shared" si="4"/>
        <v>65686.155899673497</v>
      </c>
      <c r="F28" s="11">
        <f t="shared" si="4"/>
        <v>4564.2504675977407</v>
      </c>
      <c r="G28" s="11">
        <f t="shared" si="4"/>
        <v>4034.2972729722496</v>
      </c>
      <c r="H28" s="11">
        <f t="shared" si="4"/>
        <v>-12761.96103902383</v>
      </c>
      <c r="I28" s="11">
        <f t="shared" si="4"/>
        <v>4637.4688206107512</v>
      </c>
      <c r="J28" s="11">
        <f t="shared" si="4"/>
        <v>-11718.628570489456</v>
      </c>
      <c r="K28" s="11">
        <f t="shared" si="4"/>
        <v>-18453.333442769632</v>
      </c>
      <c r="L28" s="11">
        <f t="shared" si="4"/>
        <v>-9949.9551816401381</v>
      </c>
      <c r="M28" s="11">
        <f t="shared" si="4"/>
        <v>-1946.521789679724</v>
      </c>
      <c r="N28" s="11">
        <f t="shared" si="4"/>
        <v>-17815.44141447619</v>
      </c>
      <c r="O28" s="11">
        <f t="shared" si="4"/>
        <v>25967.035264898917</v>
      </c>
      <c r="P28" s="11">
        <f t="shared" si="4"/>
        <v>-36.511410204935252</v>
      </c>
      <c r="Q28">
        <f t="shared" si="7"/>
        <v>5000</v>
      </c>
      <c r="R28" s="11">
        <f t="shared" si="5"/>
        <v>4452.9493945327777</v>
      </c>
      <c r="S28" s="11">
        <f t="shared" si="6"/>
        <v>547.05060546722234</v>
      </c>
    </row>
    <row r="29" spans="1:19" x14ac:dyDescent="0.3">
      <c r="A29">
        <f t="shared" ref="A29:Q29" si="8">A6</f>
        <v>4</v>
      </c>
      <c r="B29" s="11">
        <f t="shared" si="4"/>
        <v>17810.281981077169</v>
      </c>
      <c r="C29" s="11">
        <f t="shared" si="4"/>
        <v>-66206.256858134642</v>
      </c>
      <c r="D29" s="11">
        <f t="shared" si="4"/>
        <v>14430.260626391369</v>
      </c>
      <c r="E29" s="11">
        <f t="shared" si="4"/>
        <v>53370.001668484714</v>
      </c>
      <c r="F29" s="11">
        <f t="shared" si="4"/>
        <v>15974.876636592093</v>
      </c>
      <c r="G29" s="11">
        <f t="shared" si="4"/>
        <v>672.38287882870827</v>
      </c>
      <c r="H29" s="11">
        <f t="shared" si="4"/>
        <v>-8204.1178108010336</v>
      </c>
      <c r="I29" s="11">
        <f t="shared" si="4"/>
        <v>17004.052342239418</v>
      </c>
      <c r="J29" s="11">
        <f t="shared" si="4"/>
        <v>-12451.042856145048</v>
      </c>
      <c r="K29" s="11">
        <f t="shared" si="4"/>
        <v>-7381.3333771078533</v>
      </c>
      <c r="L29" s="11">
        <f t="shared" si="4"/>
        <v>-1658.3258636066896</v>
      </c>
      <c r="M29" s="11">
        <f t="shared" si="4"/>
        <v>-3893.0435793594479</v>
      </c>
      <c r="N29" s="11">
        <f t="shared" si="4"/>
        <v>-1272.5315296054423</v>
      </c>
      <c r="O29" s="11">
        <f t="shared" si="4"/>
        <v>38950.552897348374</v>
      </c>
      <c r="P29" s="11">
        <f t="shared" si="4"/>
        <v>-401.6255122542878</v>
      </c>
      <c r="Q29">
        <f t="shared" si="8"/>
        <v>85000</v>
      </c>
      <c r="R29" s="11">
        <f t="shared" si="5"/>
        <v>81304.586155980956</v>
      </c>
      <c r="S29" s="11">
        <f t="shared" si="6"/>
        <v>3695.4138440190436</v>
      </c>
    </row>
    <row r="30" spans="1:19" x14ac:dyDescent="0.3">
      <c r="A30">
        <f t="shared" ref="A30:Q30" si="9">A7</f>
        <v>5</v>
      </c>
      <c r="B30" s="11">
        <f t="shared" si="4"/>
        <v>9428.9728135114419</v>
      </c>
      <c r="C30" s="11">
        <f t="shared" si="4"/>
        <v>-70935.275205144251</v>
      </c>
      <c r="D30" s="11">
        <f t="shared" si="4"/>
        <v>8658.1563758348202</v>
      </c>
      <c r="E30" s="11">
        <f t="shared" si="4"/>
        <v>57475.386412214313</v>
      </c>
      <c r="F30" s="11">
        <f t="shared" si="4"/>
        <v>22821.252337988702</v>
      </c>
      <c r="G30" s="11">
        <f t="shared" si="4"/>
        <v>3361.9143941435414</v>
      </c>
      <c r="H30" s="11">
        <f t="shared" si="4"/>
        <v>-5469.411873867356</v>
      </c>
      <c r="I30" s="11">
        <f t="shared" si="4"/>
        <v>18549.875282443005</v>
      </c>
      <c r="J30" s="11">
        <f t="shared" si="4"/>
        <v>-5859.3142852447281</v>
      </c>
      <c r="K30" s="11">
        <f t="shared" si="4"/>
        <v>-25834.666819877486</v>
      </c>
      <c r="L30" s="11">
        <f t="shared" si="4"/>
        <v>-19899.910363280276</v>
      </c>
      <c r="M30" s="11">
        <f t="shared" si="4"/>
        <v>-7786.0871587188958</v>
      </c>
      <c r="N30" s="11">
        <f t="shared" si="4"/>
        <v>-13997.846825659864</v>
      </c>
      <c r="O30" s="11">
        <f t="shared" si="4"/>
        <v>5193.4070529797837</v>
      </c>
      <c r="P30" s="11">
        <f t="shared" si="4"/>
        <v>-36.511410204935252</v>
      </c>
      <c r="Q30">
        <f t="shared" si="9"/>
        <v>0</v>
      </c>
      <c r="R30" s="11">
        <f t="shared" si="5"/>
        <v>230.3952391513667</v>
      </c>
      <c r="S30" s="11">
        <f t="shared" si="6"/>
        <v>-230.3952391513667</v>
      </c>
    </row>
    <row r="31" spans="1:19" x14ac:dyDescent="0.3">
      <c r="A31">
        <f t="shared" ref="A31:Q31" si="10">A8</f>
        <v>6</v>
      </c>
      <c r="B31" s="11">
        <f t="shared" si="4"/>
        <v>6285.9818756742952</v>
      </c>
      <c r="C31" s="11">
        <f t="shared" si="4"/>
        <v>-47290.18347009617</v>
      </c>
      <c r="D31" s="11">
        <f t="shared" si="4"/>
        <v>14430.260626391369</v>
      </c>
      <c r="E31" s="11">
        <f t="shared" si="4"/>
        <v>12316.154231188781</v>
      </c>
      <c r="F31" s="11">
        <f t="shared" si="4"/>
        <v>22821.252337988702</v>
      </c>
      <c r="G31" s="11">
        <f t="shared" si="4"/>
        <v>2017.1486364861248</v>
      </c>
      <c r="H31" s="11">
        <f t="shared" si="4"/>
        <v>-1823.1372912891186</v>
      </c>
      <c r="I31" s="11">
        <f t="shared" si="4"/>
        <v>7729.1147010179175</v>
      </c>
      <c r="J31" s="11">
        <f t="shared" si="4"/>
        <v>-6591.728570900319</v>
      </c>
      <c r="K31" s="11">
        <f t="shared" si="4"/>
        <v>-29525.333508431413</v>
      </c>
      <c r="L31" s="11">
        <f t="shared" si="4"/>
        <v>-4974.9775908200691</v>
      </c>
      <c r="M31" s="11">
        <f t="shared" si="4"/>
        <v>-15572.174317437792</v>
      </c>
      <c r="N31" s="11">
        <f t="shared" si="4"/>
        <v>-6362.6576480272115</v>
      </c>
      <c r="O31" s="11">
        <f t="shared" si="4"/>
        <v>41547.256423838269</v>
      </c>
      <c r="P31" s="11">
        <f t="shared" si="4"/>
        <v>-401.6255122542878</v>
      </c>
      <c r="Q31">
        <f t="shared" si="10"/>
        <v>9500</v>
      </c>
      <c r="R31" s="11">
        <f t="shared" si="5"/>
        <v>19165.805435362628</v>
      </c>
      <c r="S31" s="11">
        <f t="shared" si="6"/>
        <v>-9665.8054353626285</v>
      </c>
    </row>
    <row r="32" spans="1:19" x14ac:dyDescent="0.3">
      <c r="A32">
        <f t="shared" ref="A32:Q32" si="11">A9</f>
        <v>7</v>
      </c>
      <c r="B32" s="11">
        <f t="shared" si="4"/>
        <v>11524.300105402875</v>
      </c>
      <c r="C32" s="11">
        <f t="shared" si="4"/>
        <v>-23645.091735048085</v>
      </c>
      <c r="D32" s="11">
        <f t="shared" si="4"/>
        <v>14430.260626391369</v>
      </c>
      <c r="E32" s="11">
        <f t="shared" si="4"/>
        <v>36948.46269356634</v>
      </c>
      <c r="F32" s="11">
        <f t="shared" si="4"/>
        <v>15974.876636592093</v>
      </c>
      <c r="G32" s="11">
        <f t="shared" si="4"/>
        <v>1344.7657576574165</v>
      </c>
      <c r="H32" s="11">
        <f t="shared" si="4"/>
        <v>-14585.098330312949</v>
      </c>
      <c r="I32" s="11">
        <f t="shared" si="4"/>
        <v>3091.6458804071672</v>
      </c>
      <c r="J32" s="11">
        <f t="shared" si="4"/>
        <v>-2197.2428569667732</v>
      </c>
      <c r="K32" s="11">
        <f t="shared" si="4"/>
        <v>-40597.333574093194</v>
      </c>
      <c r="L32" s="11">
        <f t="shared" si="4"/>
        <v>-6633.3034544267584</v>
      </c>
      <c r="M32" s="11">
        <f t="shared" si="4"/>
        <v>-31144.348634875583</v>
      </c>
      <c r="N32" s="11">
        <f t="shared" si="4"/>
        <v>-5090.1261184217692</v>
      </c>
      <c r="O32" s="11">
        <f t="shared" si="4"/>
        <v>25967.035264898917</v>
      </c>
      <c r="P32" s="11">
        <f t="shared" si="4"/>
        <v>-401.6255122542878</v>
      </c>
      <c r="Q32">
        <f t="shared" si="11"/>
        <v>9000</v>
      </c>
      <c r="R32" s="11">
        <f t="shared" si="5"/>
        <v>9547.6312605503172</v>
      </c>
      <c r="S32" s="11">
        <f t="shared" si="6"/>
        <v>-547.63126055031717</v>
      </c>
    </row>
    <row r="33" spans="1:19" x14ac:dyDescent="0.3">
      <c r="A33">
        <f t="shared" ref="A33:Q33" si="12">A10</f>
        <v>8</v>
      </c>
      <c r="B33" s="11">
        <f t="shared" si="4"/>
        <v>6285.9818756742952</v>
      </c>
      <c r="C33" s="11">
        <f t="shared" si="4"/>
        <v>-18916.073388038469</v>
      </c>
      <c r="D33" s="11">
        <f t="shared" si="4"/>
        <v>14430.260626391369</v>
      </c>
      <c r="E33" s="11">
        <f t="shared" si="4"/>
        <v>20526.923718647966</v>
      </c>
      <c r="F33" s="11">
        <f t="shared" si="4"/>
        <v>22821.252337988702</v>
      </c>
      <c r="G33" s="11">
        <f t="shared" si="4"/>
        <v>5379.0630306296662</v>
      </c>
      <c r="H33" s="11">
        <f t="shared" si="4"/>
        <v>-10027.255102090152</v>
      </c>
      <c r="I33" s="11">
        <f t="shared" si="4"/>
        <v>20095.698222646588</v>
      </c>
      <c r="J33" s="11">
        <f t="shared" si="4"/>
        <v>-732.41428565559102</v>
      </c>
      <c r="K33" s="11">
        <f t="shared" si="4"/>
        <v>-55360.000328308903</v>
      </c>
      <c r="L33" s="11">
        <f t="shared" si="4"/>
        <v>-19899.910363280276</v>
      </c>
      <c r="M33" s="11">
        <f t="shared" si="4"/>
        <v>-11679.130738078344</v>
      </c>
      <c r="N33" s="11">
        <f t="shared" si="4"/>
        <v>-16542.909884870751</v>
      </c>
      <c r="O33" s="11">
        <f t="shared" si="4"/>
        <v>23370.331738409026</v>
      </c>
      <c r="P33" s="11">
        <f t="shared" si="4"/>
        <v>-401.6255122542878</v>
      </c>
      <c r="Q33">
        <f t="shared" si="12"/>
        <v>10000</v>
      </c>
      <c r="R33" s="11">
        <f t="shared" si="5"/>
        <v>3910.6464598443818</v>
      </c>
      <c r="S33" s="11">
        <f t="shared" si="6"/>
        <v>6089.3535401556182</v>
      </c>
    </row>
    <row r="34" spans="1:19" x14ac:dyDescent="0.3">
      <c r="A34">
        <f t="shared" ref="A34:Q34" si="13">A11</f>
        <v>9</v>
      </c>
      <c r="B34" s="11">
        <f t="shared" si="4"/>
        <v>15714.954689185739</v>
      </c>
      <c r="C34" s="11">
        <f t="shared" si="4"/>
        <v>-52019.201817105786</v>
      </c>
      <c r="D34" s="11">
        <f t="shared" si="4"/>
        <v>14430.260626391369</v>
      </c>
      <c r="E34" s="11">
        <f t="shared" si="4"/>
        <v>49264.616924755122</v>
      </c>
      <c r="F34" s="11">
        <f t="shared" si="4"/>
        <v>9128.5009351954814</v>
      </c>
      <c r="G34" s="11">
        <f t="shared" si="4"/>
        <v>6051.4459094583744</v>
      </c>
      <c r="H34" s="11">
        <f t="shared" si="4"/>
        <v>-10027.255102090152</v>
      </c>
      <c r="I34" s="11">
        <f t="shared" si="4"/>
        <v>23187.344103053754</v>
      </c>
      <c r="J34" s="11">
        <f t="shared" si="4"/>
        <v>-10253.799999178274</v>
      </c>
      <c r="K34" s="11">
        <f t="shared" si="4"/>
        <v>-14762.666754215707</v>
      </c>
      <c r="L34" s="11">
        <f t="shared" si="4"/>
        <v>-26533.213817707034</v>
      </c>
      <c r="M34" s="11">
        <f t="shared" si="4"/>
        <v>-25304.783265836413</v>
      </c>
      <c r="N34" s="11">
        <f t="shared" si="4"/>
        <v>-11452.783766448982</v>
      </c>
      <c r="O34" s="11">
        <f t="shared" si="4"/>
        <v>10386.814105959567</v>
      </c>
      <c r="P34" s="11">
        <f t="shared" si="4"/>
        <v>-36.511410204935252</v>
      </c>
      <c r="Q34">
        <f t="shared" si="13"/>
        <v>0</v>
      </c>
      <c r="R34" s="11">
        <f t="shared" si="5"/>
        <v>2334.1758732456692</v>
      </c>
      <c r="S34" s="11">
        <f t="shared" si="6"/>
        <v>-2334.1758732456692</v>
      </c>
    </row>
    <row r="35" spans="1:19" x14ac:dyDescent="0.3">
      <c r="A35">
        <f t="shared" ref="A35:Q35" si="14">A12</f>
        <v>10</v>
      </c>
      <c r="B35" s="11">
        <f t="shared" si="4"/>
        <v>15714.954689185739</v>
      </c>
      <c r="C35" s="11">
        <f t="shared" si="4"/>
        <v>-70935.275205144251</v>
      </c>
      <c r="D35" s="11">
        <f t="shared" si="4"/>
        <v>14430.260626391369</v>
      </c>
      <c r="E35" s="11">
        <f t="shared" si="4"/>
        <v>65686.155899673497</v>
      </c>
      <c r="F35" s="11">
        <f t="shared" si="4"/>
        <v>9128.5009351954814</v>
      </c>
      <c r="G35" s="11">
        <f t="shared" si="4"/>
        <v>6723.8287882870827</v>
      </c>
      <c r="H35" s="11">
        <f t="shared" si="4"/>
        <v>-8204.1178108010336</v>
      </c>
      <c r="I35" s="11">
        <f t="shared" si="4"/>
        <v>26278.98998346092</v>
      </c>
      <c r="J35" s="11">
        <f t="shared" si="4"/>
        <v>-8788.9714278670926</v>
      </c>
      <c r="K35" s="11">
        <f t="shared" si="4"/>
        <v>-47978.666951201049</v>
      </c>
      <c r="L35" s="11">
        <f t="shared" si="4"/>
        <v>-16583.258636066897</v>
      </c>
      <c r="M35" s="11">
        <f t="shared" si="4"/>
        <v>-33090.870424555309</v>
      </c>
      <c r="N35" s="11">
        <f t="shared" si="4"/>
        <v>-8907.7207072380952</v>
      </c>
      <c r="O35" s="11">
        <f t="shared" si="4"/>
        <v>36353.849370858487</v>
      </c>
      <c r="P35" s="11">
        <f t="shared" si="4"/>
        <v>-401.6255122542878</v>
      </c>
      <c r="Q35">
        <f t="shared" si="14"/>
        <v>6000</v>
      </c>
      <c r="R35" s="11">
        <f t="shared" si="5"/>
        <v>3986.4881299581066</v>
      </c>
      <c r="S35" s="11">
        <f t="shared" si="6"/>
        <v>2013.5118700418934</v>
      </c>
    </row>
    <row r="36" spans="1:19" x14ac:dyDescent="0.3">
      <c r="A36">
        <f t="shared" ref="A36:Q36" si="15">A13</f>
        <v>11</v>
      </c>
      <c r="B36" s="11">
        <f t="shared" si="4"/>
        <v>4190.6545837828635</v>
      </c>
      <c r="C36" s="11">
        <f t="shared" si="4"/>
        <v>-37832.146776076937</v>
      </c>
      <c r="D36" s="11">
        <f t="shared" si="4"/>
        <v>14430.260626391369</v>
      </c>
      <c r="E36" s="11">
        <f t="shared" si="4"/>
        <v>4105.3847437295935</v>
      </c>
      <c r="F36" s="11">
        <f t="shared" si="4"/>
        <v>22821.252337988702</v>
      </c>
      <c r="G36" s="11">
        <f t="shared" si="4"/>
        <v>7396.211667115791</v>
      </c>
      <c r="H36" s="11">
        <f t="shared" si="4"/>
        <v>-3646.2745825782372</v>
      </c>
      <c r="I36" s="11">
        <f t="shared" si="4"/>
        <v>12366.583521628669</v>
      </c>
      <c r="J36" s="11">
        <f t="shared" si="4"/>
        <v>-2929.6571426223641</v>
      </c>
      <c r="K36" s="11">
        <f t="shared" si="4"/>
        <v>-7381.3333771078533</v>
      </c>
      <c r="L36" s="11">
        <f t="shared" si="4"/>
        <v>-3316.6517272133792</v>
      </c>
      <c r="M36" s="11">
        <f t="shared" si="4"/>
        <v>-27251.305055516135</v>
      </c>
      <c r="N36" s="11">
        <f t="shared" si="4"/>
        <v>-3817.5945888163269</v>
      </c>
      <c r="O36" s="11">
        <f t="shared" si="4"/>
        <v>2596.7035264898918</v>
      </c>
      <c r="P36" s="11">
        <f t="shared" si="4"/>
        <v>-36.511410204935252</v>
      </c>
      <c r="Q36">
        <f t="shared" si="15"/>
        <v>5550</v>
      </c>
      <c r="R36" s="11">
        <f t="shared" si="5"/>
        <v>6256.0308590242676</v>
      </c>
      <c r="S36" s="11">
        <f t="shared" si="6"/>
        <v>-706.03085902426756</v>
      </c>
    </row>
    <row r="37" spans="1:19" x14ac:dyDescent="0.3">
      <c r="A37">
        <f t="shared" ref="A37:Q37" si="16">A14</f>
        <v>12</v>
      </c>
      <c r="B37" s="11">
        <f t="shared" si="4"/>
        <v>1047.6636459457159</v>
      </c>
      <c r="C37" s="11">
        <f t="shared" si="4"/>
        <v>-9458.0366940192343</v>
      </c>
      <c r="D37" s="11">
        <f t="shared" si="4"/>
        <v>5772.1042505565474</v>
      </c>
      <c r="E37" s="11">
        <f t="shared" si="4"/>
        <v>8210.7694874591871</v>
      </c>
      <c r="F37" s="11">
        <f t="shared" si="4"/>
        <v>22821.252337988702</v>
      </c>
      <c r="G37" s="11">
        <f t="shared" si="4"/>
        <v>8068.5945459444993</v>
      </c>
      <c r="H37" s="11">
        <f t="shared" si="4"/>
        <v>-3646.2745825782372</v>
      </c>
      <c r="I37" s="11">
        <f t="shared" si="4"/>
        <v>6183.2917608143343</v>
      </c>
      <c r="J37" s="11">
        <f t="shared" si="4"/>
        <v>-10986.214284833864</v>
      </c>
      <c r="K37" s="11">
        <f t="shared" si="4"/>
        <v>-33216.00019698534</v>
      </c>
      <c r="L37" s="11">
        <f t="shared" si="4"/>
        <v>-18241.584499673587</v>
      </c>
      <c r="M37" s="11">
        <f t="shared" si="4"/>
        <v>-21411.739686476962</v>
      </c>
      <c r="N37" s="11">
        <f t="shared" si="4"/>
        <v>-2545.0630592108846</v>
      </c>
      <c r="O37" s="11">
        <f t="shared" si="4"/>
        <v>18176.924685429243</v>
      </c>
      <c r="P37" s="11">
        <f t="shared" si="4"/>
        <v>-36.511410204935252</v>
      </c>
      <c r="Q37">
        <f t="shared" si="16"/>
        <v>0</v>
      </c>
      <c r="R37" s="11">
        <f t="shared" si="5"/>
        <v>-4700.3691878112622</v>
      </c>
      <c r="S37" s="11">
        <f t="shared" si="6"/>
        <v>4700.3691878112622</v>
      </c>
    </row>
    <row r="38" spans="1:19" x14ac:dyDescent="0.3">
      <c r="A38">
        <f t="shared" ref="A38:Q38" si="17">A15</f>
        <v>13</v>
      </c>
      <c r="B38" s="11">
        <f t="shared" si="4"/>
        <v>2095.3272918914317</v>
      </c>
      <c r="C38" s="11">
        <f t="shared" si="4"/>
        <v>-4729.0183470096172</v>
      </c>
      <c r="D38" s="11">
        <f t="shared" si="4"/>
        <v>14430.260626391369</v>
      </c>
      <c r="E38" s="11">
        <f t="shared" si="4"/>
        <v>28737.693206107157</v>
      </c>
      <c r="F38" s="11">
        <f t="shared" si="4"/>
        <v>2282.1252337988703</v>
      </c>
      <c r="G38" s="11">
        <f t="shared" si="4"/>
        <v>11430.508940088041</v>
      </c>
      <c r="H38" s="11">
        <f t="shared" si="4"/>
        <v>-2734.705936933678</v>
      </c>
      <c r="I38" s="11">
        <f t="shared" si="4"/>
        <v>15458.229402035835</v>
      </c>
      <c r="J38" s="11">
        <f t="shared" si="4"/>
        <v>-1464.828571311182</v>
      </c>
      <c r="K38" s="11">
        <f t="shared" si="4"/>
        <v>-44288.000262647118</v>
      </c>
      <c r="L38" s="11">
        <f t="shared" si="4"/>
        <v>-19899.910363280276</v>
      </c>
      <c r="M38" s="11">
        <f t="shared" si="4"/>
        <v>-19465.21789679724</v>
      </c>
      <c r="N38" s="11">
        <f t="shared" si="4"/>
        <v>-17815.44141447619</v>
      </c>
      <c r="O38" s="11">
        <f t="shared" si="4"/>
        <v>18176.924685429243</v>
      </c>
      <c r="P38" s="11">
        <f t="shared" si="4"/>
        <v>-401.6255122542878</v>
      </c>
      <c r="Q38">
        <f t="shared" si="17"/>
        <v>7400</v>
      </c>
      <c r="R38" s="11">
        <f t="shared" si="5"/>
        <v>6372.7755930659077</v>
      </c>
      <c r="S38" s="11">
        <f t="shared" si="6"/>
        <v>1027.2244069340923</v>
      </c>
    </row>
    <row r="39" spans="1:19" x14ac:dyDescent="0.3">
      <c r="A39">
        <f t="shared" ref="A39:Q39" si="18">A16</f>
        <v>14</v>
      </c>
      <c r="B39" s="11">
        <f t="shared" si="4"/>
        <v>2095.3272918914317</v>
      </c>
      <c r="C39" s="11">
        <f t="shared" si="4"/>
        <v>-61477.238511125026</v>
      </c>
      <c r="D39" s="11">
        <f t="shared" si="4"/>
        <v>14430.260626391369</v>
      </c>
      <c r="E39" s="11">
        <f t="shared" si="4"/>
        <v>57475.386412214313</v>
      </c>
      <c r="F39" s="11">
        <f t="shared" si="4"/>
        <v>6846.3757013966115</v>
      </c>
      <c r="G39" s="11">
        <f t="shared" si="4"/>
        <v>9413.3603036019158</v>
      </c>
      <c r="H39" s="11">
        <f t="shared" si="4"/>
        <v>-12761.96103902383</v>
      </c>
      <c r="I39" s="11">
        <f t="shared" si="4"/>
        <v>13912.406461832252</v>
      </c>
      <c r="J39" s="11">
        <f t="shared" si="4"/>
        <v>-4394.4857139335463</v>
      </c>
      <c r="K39" s="11">
        <f t="shared" si="4"/>
        <v>-51669.333639754972</v>
      </c>
      <c r="L39" s="11">
        <f t="shared" si="4"/>
        <v>-11608.281045246827</v>
      </c>
      <c r="M39" s="11">
        <f t="shared" si="4"/>
        <v>-17518.696107117517</v>
      </c>
      <c r="N39" s="11">
        <f t="shared" si="4"/>
        <v>-13997.846825659864</v>
      </c>
      <c r="O39" s="11">
        <f t="shared" si="4"/>
        <v>44143.959950328164</v>
      </c>
      <c r="P39" s="11">
        <f t="shared" si="4"/>
        <v>-36.511410204935252</v>
      </c>
      <c r="Q39">
        <f t="shared" si="18"/>
        <v>0</v>
      </c>
      <c r="R39" s="11">
        <f t="shared" si="5"/>
        <v>-586.82303237692031</v>
      </c>
      <c r="S39" s="11">
        <f t="shared" si="6"/>
        <v>586.82303237692031</v>
      </c>
    </row>
    <row r="40" spans="1:19" x14ac:dyDescent="0.3">
      <c r="A40">
        <f t="shared" ref="A40:Q40" si="19">A17</f>
        <v>15</v>
      </c>
      <c r="B40" s="11">
        <f t="shared" si="4"/>
        <v>9428.9728135114419</v>
      </c>
      <c r="C40" s="11">
        <f t="shared" si="4"/>
        <v>-28374.110082057705</v>
      </c>
      <c r="D40" s="11">
        <f t="shared" si="4"/>
        <v>2886.0521252782737</v>
      </c>
      <c r="E40" s="11">
        <f t="shared" si="4"/>
        <v>45159.232181025531</v>
      </c>
      <c r="F40" s="11">
        <f t="shared" si="4"/>
        <v>9128.5009351954814</v>
      </c>
      <c r="G40" s="11">
        <f t="shared" si="4"/>
        <v>8740.9774247732075</v>
      </c>
      <c r="H40" s="11">
        <f t="shared" si="4"/>
        <v>-10027.255102090152</v>
      </c>
      <c r="I40" s="11">
        <f t="shared" si="4"/>
        <v>24733.167043257337</v>
      </c>
      <c r="J40" s="11">
        <f t="shared" si="4"/>
        <v>-9521.3857135226826</v>
      </c>
      <c r="K40" s="11">
        <f t="shared" si="4"/>
        <v>-59050.667016862826</v>
      </c>
      <c r="L40" s="11">
        <f t="shared" si="4"/>
        <v>-14924.932772460206</v>
      </c>
      <c r="M40" s="11">
        <f t="shared" si="4"/>
        <v>-5839.5653690391719</v>
      </c>
      <c r="N40" s="11">
        <f t="shared" si="4"/>
        <v>-11452.783766448982</v>
      </c>
      <c r="O40" s="11">
        <f t="shared" si="4"/>
        <v>25967.035264898917</v>
      </c>
      <c r="P40" s="11">
        <f t="shared" si="4"/>
        <v>-401.6255122542878</v>
      </c>
      <c r="Q40">
        <f t="shared" si="19"/>
        <v>8400</v>
      </c>
      <c r="R40" s="11">
        <f t="shared" si="5"/>
        <v>11012.066965237738</v>
      </c>
      <c r="S40" s="11">
        <f t="shared" si="6"/>
        <v>-2612.0669652377383</v>
      </c>
    </row>
    <row r="41" spans="1:19" x14ac:dyDescent="0.3">
      <c r="A41">
        <f t="shared" ref="A41:Q41" si="20">A18</f>
        <v>16</v>
      </c>
      <c r="B41" s="11">
        <f t="shared" si="4"/>
        <v>11524.300105402875</v>
      </c>
      <c r="C41" s="11">
        <f t="shared" si="4"/>
        <v>-33103.128429067321</v>
      </c>
      <c r="D41" s="11">
        <f t="shared" si="4"/>
        <v>14430.260626391369</v>
      </c>
      <c r="E41" s="11">
        <f t="shared" si="4"/>
        <v>32843.077949836748</v>
      </c>
      <c r="F41" s="11">
        <f t="shared" si="4"/>
        <v>22821.252337988702</v>
      </c>
      <c r="G41" s="11">
        <f t="shared" si="4"/>
        <v>10758.126061259332</v>
      </c>
      <c r="H41" s="11">
        <f t="shared" si="4"/>
        <v>-15496.666975957509</v>
      </c>
      <c r="I41" s="11">
        <f t="shared" si="4"/>
        <v>9274.9376412215024</v>
      </c>
      <c r="J41" s="11">
        <f t="shared" si="4"/>
        <v>-7324.1428565559099</v>
      </c>
      <c r="K41" s="11">
        <f t="shared" si="4"/>
        <v>-22144.000131323559</v>
      </c>
      <c r="L41" s="11">
        <f t="shared" si="4"/>
        <v>-26533.213817707034</v>
      </c>
      <c r="M41" s="11">
        <f t="shared" si="4"/>
        <v>-9732.6089483986198</v>
      </c>
      <c r="N41" s="11">
        <f t="shared" si="4"/>
        <v>-20360.504473687077</v>
      </c>
      <c r="O41" s="11">
        <f t="shared" si="4"/>
        <v>15580.221158939352</v>
      </c>
      <c r="P41" s="11">
        <f t="shared" si="4"/>
        <v>-36.511410204935252</v>
      </c>
      <c r="Q41">
        <f t="shared" si="20"/>
        <v>0</v>
      </c>
      <c r="R41" s="11">
        <f t="shared" si="5"/>
        <v>7061.8533501714628</v>
      </c>
      <c r="S41" s="11">
        <f t="shared" si="6"/>
        <v>-7061.8533501714628</v>
      </c>
    </row>
    <row r="42" spans="1:19" x14ac:dyDescent="0.3">
      <c r="A42">
        <f t="shared" ref="A42:Q42" si="21">A19</f>
        <v>17</v>
      </c>
      <c r="B42" s="11">
        <f t="shared" si="4"/>
        <v>11524.300105402875</v>
      </c>
      <c r="C42" s="11">
        <f t="shared" si="4"/>
        <v>-56748.22016411541</v>
      </c>
      <c r="D42" s="11">
        <f t="shared" si="4"/>
        <v>14430.260626391369</v>
      </c>
      <c r="E42" s="11">
        <f t="shared" si="4"/>
        <v>16421.538974918374</v>
      </c>
      <c r="F42" s="11">
        <f t="shared" si="4"/>
        <v>22821.252337988702</v>
      </c>
      <c r="G42" s="11">
        <f t="shared" si="4"/>
        <v>10085.743182430624</v>
      </c>
      <c r="H42" s="11">
        <f t="shared" si="4"/>
        <v>-6380.9805195119152</v>
      </c>
      <c r="I42" s="11">
        <f t="shared" si="4"/>
        <v>1545.8229402035836</v>
      </c>
      <c r="J42" s="11">
        <f t="shared" si="4"/>
        <v>-8056.5571422115008</v>
      </c>
      <c r="K42" s="11">
        <f t="shared" si="4"/>
        <v>-3690.6666885539266</v>
      </c>
      <c r="L42" s="11">
        <f t="shared" si="4"/>
        <v>-8291.6293180334487</v>
      </c>
      <c r="M42" s="11">
        <f t="shared" si="4"/>
        <v>-23358.261476156687</v>
      </c>
      <c r="N42" s="11">
        <f t="shared" si="4"/>
        <v>-8907.7207072380952</v>
      </c>
      <c r="O42" s="11">
        <f t="shared" si="4"/>
        <v>10386.814105959567</v>
      </c>
      <c r="P42" s="11">
        <f t="shared" si="4"/>
        <v>-36.511410204935252</v>
      </c>
      <c r="Q42">
        <f t="shared" si="21"/>
        <v>0</v>
      </c>
      <c r="R42" s="11">
        <f t="shared" si="5"/>
        <v>-3694.3606406972795</v>
      </c>
      <c r="S42" s="11">
        <f t="shared" si="6"/>
        <v>3694.3606406972795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7703-4BEE-4DCB-A52C-EE9A95A597BB}">
  <dimension ref="A1:S45"/>
  <sheetViews>
    <sheetView zoomScale="50" workbookViewId="0">
      <selection activeCell="R45" sqref="R45"/>
    </sheetView>
  </sheetViews>
  <sheetFormatPr defaultRowHeight="14.4" x14ac:dyDescent="0.3"/>
  <cols>
    <col min="1" max="1" width="10.44140625" bestFit="1" customWidth="1"/>
    <col min="2" max="2" width="11.33203125" bestFit="1" customWidth="1"/>
    <col min="3" max="7" width="11" bestFit="1" customWidth="1"/>
    <col min="8" max="8" width="11.33203125" bestFit="1" customWidth="1"/>
    <col min="9" max="9" width="11" bestFit="1" customWidth="1"/>
    <col min="10" max="10" width="11.21875" bestFit="1" customWidth="1"/>
    <col min="11" max="11" width="12.33203125" bestFit="1" customWidth="1"/>
    <col min="12" max="12" width="12.44140625" bestFit="1" customWidth="1"/>
    <col min="13" max="16" width="12" bestFit="1" customWidth="1"/>
    <col min="17" max="17" width="11.109375" bestFit="1" customWidth="1"/>
    <col min="19" max="19" width="12.5546875" bestFit="1" customWidth="1"/>
  </cols>
  <sheetData>
    <row r="1" spans="1:17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ht="115.2" x14ac:dyDescent="0.3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6" t="s">
        <v>28</v>
      </c>
      <c r="M2" s="6" t="s">
        <v>29</v>
      </c>
      <c r="N2" s="6" t="s">
        <v>30</v>
      </c>
      <c r="O2" s="6" t="s">
        <v>31</v>
      </c>
      <c r="P2" s="6" t="s">
        <v>32</v>
      </c>
      <c r="Q2" s="6" t="s">
        <v>33</v>
      </c>
    </row>
    <row r="3" spans="1:17" x14ac:dyDescent="0.3">
      <c r="A3" s="5">
        <v>1</v>
      </c>
      <c r="B3" s="7">
        <v>6</v>
      </c>
      <c r="C3" s="7">
        <v>3</v>
      </c>
      <c r="D3" s="7">
        <v>4</v>
      </c>
      <c r="E3" s="7">
        <v>10</v>
      </c>
      <c r="F3" s="7">
        <v>7</v>
      </c>
      <c r="G3" s="7">
        <v>7</v>
      </c>
      <c r="H3" s="7">
        <v>1</v>
      </c>
      <c r="I3" s="7">
        <v>14</v>
      </c>
      <c r="J3" s="7">
        <v>5</v>
      </c>
      <c r="K3" s="7">
        <v>17</v>
      </c>
      <c r="L3" s="7">
        <v>8</v>
      </c>
      <c r="M3" s="7">
        <v>15</v>
      </c>
      <c r="N3" s="7">
        <v>5</v>
      </c>
      <c r="O3" s="7">
        <v>3</v>
      </c>
      <c r="P3" s="7">
        <v>1</v>
      </c>
      <c r="Q3" s="7">
        <v>0</v>
      </c>
    </row>
    <row r="4" spans="1:17" x14ac:dyDescent="0.3">
      <c r="A4" s="5">
        <v>2</v>
      </c>
      <c r="B4" s="7">
        <v>11</v>
      </c>
      <c r="C4" s="7">
        <v>8</v>
      </c>
      <c r="D4" s="7">
        <v>5</v>
      </c>
      <c r="E4" s="7">
        <v>6</v>
      </c>
      <c r="F4" s="7">
        <v>10</v>
      </c>
      <c r="G4" s="7">
        <v>4</v>
      </c>
      <c r="H4" s="7">
        <v>7</v>
      </c>
      <c r="I4" s="7">
        <v>7</v>
      </c>
      <c r="J4" s="7">
        <v>7</v>
      </c>
      <c r="K4" s="7">
        <v>10</v>
      </c>
      <c r="L4" s="7">
        <v>12</v>
      </c>
      <c r="M4" s="7">
        <v>7</v>
      </c>
      <c r="N4" s="7">
        <v>17</v>
      </c>
      <c r="O4" s="7">
        <v>10</v>
      </c>
      <c r="P4" s="7">
        <v>1</v>
      </c>
      <c r="Q4" s="7">
        <v>0</v>
      </c>
    </row>
    <row r="5" spans="1:17" x14ac:dyDescent="0.3">
      <c r="A5" s="5">
        <v>3</v>
      </c>
      <c r="B5" s="7">
        <v>4</v>
      </c>
      <c r="C5" s="7">
        <v>15</v>
      </c>
      <c r="D5" s="7">
        <v>5</v>
      </c>
      <c r="E5" s="7">
        <v>16</v>
      </c>
      <c r="F5" s="7">
        <v>2</v>
      </c>
      <c r="G5" s="7">
        <v>6</v>
      </c>
      <c r="H5" s="7">
        <v>14</v>
      </c>
      <c r="I5" s="7">
        <v>3</v>
      </c>
      <c r="J5" s="7">
        <v>16</v>
      </c>
      <c r="K5" s="7">
        <v>5</v>
      </c>
      <c r="L5" s="7">
        <v>6</v>
      </c>
      <c r="M5" s="7">
        <v>1</v>
      </c>
      <c r="N5" s="7">
        <v>14</v>
      </c>
      <c r="O5" s="7">
        <v>10</v>
      </c>
      <c r="P5" s="7">
        <v>1</v>
      </c>
      <c r="Q5" s="7">
        <v>5000</v>
      </c>
    </row>
    <row r="6" spans="1:17" x14ac:dyDescent="0.3">
      <c r="A6" s="5">
        <v>4</v>
      </c>
      <c r="B6" s="7">
        <v>17</v>
      </c>
      <c r="C6" s="7">
        <v>14</v>
      </c>
      <c r="D6" s="7">
        <v>5</v>
      </c>
      <c r="E6" s="7">
        <v>13</v>
      </c>
      <c r="F6" s="7">
        <v>7</v>
      </c>
      <c r="G6" s="7">
        <v>1</v>
      </c>
      <c r="H6" s="7">
        <v>9</v>
      </c>
      <c r="I6" s="7">
        <v>11</v>
      </c>
      <c r="J6" s="7">
        <v>17</v>
      </c>
      <c r="K6" s="7">
        <v>2</v>
      </c>
      <c r="L6" s="7">
        <v>1</v>
      </c>
      <c r="M6" s="7">
        <v>2</v>
      </c>
      <c r="N6" s="7">
        <v>1</v>
      </c>
      <c r="O6" s="7">
        <v>15</v>
      </c>
      <c r="P6" s="7">
        <v>11</v>
      </c>
      <c r="Q6" s="7">
        <v>85000</v>
      </c>
    </row>
    <row r="7" spans="1:17" x14ac:dyDescent="0.3">
      <c r="A7" s="5">
        <v>5</v>
      </c>
      <c r="B7" s="7">
        <v>9</v>
      </c>
      <c r="C7" s="7">
        <v>15</v>
      </c>
      <c r="D7" s="7">
        <v>3</v>
      </c>
      <c r="E7" s="7">
        <v>14</v>
      </c>
      <c r="F7" s="7">
        <v>10</v>
      </c>
      <c r="G7" s="7">
        <v>5</v>
      </c>
      <c r="H7" s="7">
        <v>6</v>
      </c>
      <c r="I7" s="7">
        <v>12</v>
      </c>
      <c r="J7" s="7">
        <v>8</v>
      </c>
      <c r="K7" s="7">
        <v>7</v>
      </c>
      <c r="L7" s="7">
        <v>12</v>
      </c>
      <c r="M7" s="7">
        <v>4</v>
      </c>
      <c r="N7" s="7">
        <v>11</v>
      </c>
      <c r="O7" s="7">
        <v>2</v>
      </c>
      <c r="P7" s="7">
        <v>1</v>
      </c>
      <c r="Q7" s="7">
        <v>0</v>
      </c>
    </row>
    <row r="8" spans="1:17" x14ac:dyDescent="0.3">
      <c r="A8" s="5">
        <v>6</v>
      </c>
      <c r="B8" s="7">
        <v>6</v>
      </c>
      <c r="C8" s="7">
        <v>10</v>
      </c>
      <c r="D8" s="7">
        <v>5</v>
      </c>
      <c r="E8" s="7">
        <v>3</v>
      </c>
      <c r="F8" s="7">
        <v>10</v>
      </c>
      <c r="G8" s="7">
        <v>3</v>
      </c>
      <c r="H8" s="7">
        <v>2</v>
      </c>
      <c r="I8" s="7">
        <v>5</v>
      </c>
      <c r="J8" s="7">
        <v>9</v>
      </c>
      <c r="K8" s="7">
        <v>8</v>
      </c>
      <c r="L8" s="7">
        <v>3</v>
      </c>
      <c r="M8" s="7">
        <v>8</v>
      </c>
      <c r="N8" s="7">
        <v>5</v>
      </c>
      <c r="O8" s="7">
        <v>16</v>
      </c>
      <c r="P8" s="7">
        <v>11</v>
      </c>
      <c r="Q8" s="7">
        <v>9500</v>
      </c>
    </row>
    <row r="9" spans="1:17" x14ac:dyDescent="0.3">
      <c r="A9" s="5">
        <v>7</v>
      </c>
      <c r="B9" s="7">
        <v>11</v>
      </c>
      <c r="C9" s="7">
        <v>5</v>
      </c>
      <c r="D9" s="7">
        <v>5</v>
      </c>
      <c r="E9" s="7">
        <v>9</v>
      </c>
      <c r="F9" s="7">
        <v>7</v>
      </c>
      <c r="G9" s="7">
        <v>2</v>
      </c>
      <c r="H9" s="7">
        <v>16</v>
      </c>
      <c r="I9" s="7">
        <v>2</v>
      </c>
      <c r="J9" s="7">
        <v>3</v>
      </c>
      <c r="K9" s="7">
        <v>11</v>
      </c>
      <c r="L9" s="7">
        <v>4</v>
      </c>
      <c r="M9" s="7">
        <v>16</v>
      </c>
      <c r="N9" s="7">
        <v>4</v>
      </c>
      <c r="O9" s="7">
        <v>10</v>
      </c>
      <c r="P9" s="7">
        <v>11</v>
      </c>
      <c r="Q9" s="7">
        <v>9000</v>
      </c>
    </row>
    <row r="10" spans="1:17" x14ac:dyDescent="0.3">
      <c r="A10" s="5">
        <v>8</v>
      </c>
      <c r="B10" s="7">
        <v>6</v>
      </c>
      <c r="C10" s="7">
        <v>4</v>
      </c>
      <c r="D10" s="7">
        <v>5</v>
      </c>
      <c r="E10" s="7">
        <v>5</v>
      </c>
      <c r="F10" s="7">
        <v>10</v>
      </c>
      <c r="G10" s="7">
        <v>8</v>
      </c>
      <c r="H10" s="7">
        <v>11</v>
      </c>
      <c r="I10" s="7">
        <v>13</v>
      </c>
      <c r="J10" s="7">
        <v>1</v>
      </c>
      <c r="K10" s="7">
        <v>15</v>
      </c>
      <c r="L10" s="7">
        <v>12</v>
      </c>
      <c r="M10" s="7">
        <v>6</v>
      </c>
      <c r="N10" s="7">
        <v>13</v>
      </c>
      <c r="O10" s="7">
        <v>9</v>
      </c>
      <c r="P10" s="7">
        <v>11</v>
      </c>
      <c r="Q10" s="7">
        <v>10000</v>
      </c>
    </row>
    <row r="11" spans="1:17" x14ac:dyDescent="0.3">
      <c r="A11" s="5">
        <v>9</v>
      </c>
      <c r="B11" s="7">
        <v>15</v>
      </c>
      <c r="C11" s="7">
        <v>11</v>
      </c>
      <c r="D11" s="7">
        <v>5</v>
      </c>
      <c r="E11" s="7">
        <v>12</v>
      </c>
      <c r="F11" s="7">
        <v>4</v>
      </c>
      <c r="G11" s="7">
        <v>9</v>
      </c>
      <c r="H11" s="7">
        <v>11</v>
      </c>
      <c r="I11" s="7">
        <v>15</v>
      </c>
      <c r="J11" s="7">
        <v>14</v>
      </c>
      <c r="K11" s="7">
        <v>4</v>
      </c>
      <c r="L11" s="7">
        <v>16</v>
      </c>
      <c r="M11" s="7">
        <v>13</v>
      </c>
      <c r="N11" s="7">
        <v>9</v>
      </c>
      <c r="O11" s="7">
        <v>4</v>
      </c>
      <c r="P11" s="7">
        <v>1</v>
      </c>
      <c r="Q11" s="7">
        <v>0</v>
      </c>
    </row>
    <row r="12" spans="1:17" x14ac:dyDescent="0.3">
      <c r="A12" s="5">
        <v>10</v>
      </c>
      <c r="B12" s="7">
        <v>15</v>
      </c>
      <c r="C12" s="7">
        <v>15</v>
      </c>
      <c r="D12" s="7">
        <v>5</v>
      </c>
      <c r="E12" s="7">
        <v>16</v>
      </c>
      <c r="F12" s="7">
        <v>4</v>
      </c>
      <c r="G12" s="7">
        <v>10</v>
      </c>
      <c r="H12" s="7">
        <v>9</v>
      </c>
      <c r="I12" s="7">
        <v>17</v>
      </c>
      <c r="J12" s="7">
        <v>12</v>
      </c>
      <c r="K12" s="7">
        <v>13</v>
      </c>
      <c r="L12" s="7">
        <v>10</v>
      </c>
      <c r="M12" s="7">
        <v>17</v>
      </c>
      <c r="N12" s="7">
        <v>7</v>
      </c>
      <c r="O12" s="7">
        <v>14</v>
      </c>
      <c r="P12" s="7">
        <v>11</v>
      </c>
      <c r="Q12" s="7">
        <v>6000</v>
      </c>
    </row>
    <row r="13" spans="1:17" x14ac:dyDescent="0.3">
      <c r="A13" s="5">
        <v>11</v>
      </c>
      <c r="B13" s="7">
        <v>4</v>
      </c>
      <c r="C13" s="7">
        <v>8</v>
      </c>
      <c r="D13" s="7">
        <v>5</v>
      </c>
      <c r="E13" s="7">
        <v>1</v>
      </c>
      <c r="F13" s="7">
        <v>10</v>
      </c>
      <c r="G13" s="7">
        <v>11</v>
      </c>
      <c r="H13" s="7">
        <v>4</v>
      </c>
      <c r="I13" s="7">
        <v>8</v>
      </c>
      <c r="J13" s="7">
        <v>4</v>
      </c>
      <c r="K13" s="7">
        <v>2</v>
      </c>
      <c r="L13" s="7">
        <v>2</v>
      </c>
      <c r="M13" s="7">
        <v>14</v>
      </c>
      <c r="N13" s="7">
        <v>3</v>
      </c>
      <c r="O13" s="7">
        <v>1</v>
      </c>
      <c r="P13" s="7">
        <v>1</v>
      </c>
      <c r="Q13" s="7">
        <v>5550</v>
      </c>
    </row>
    <row r="14" spans="1:17" x14ac:dyDescent="0.3">
      <c r="A14" s="5">
        <v>12</v>
      </c>
      <c r="B14" s="7">
        <v>1</v>
      </c>
      <c r="C14" s="7">
        <v>2</v>
      </c>
      <c r="D14" s="7">
        <v>2</v>
      </c>
      <c r="E14" s="7">
        <v>2</v>
      </c>
      <c r="F14" s="7">
        <v>10</v>
      </c>
      <c r="G14" s="7">
        <v>12</v>
      </c>
      <c r="H14" s="7">
        <v>4</v>
      </c>
      <c r="I14" s="7">
        <v>4</v>
      </c>
      <c r="J14" s="7">
        <v>15</v>
      </c>
      <c r="K14" s="7">
        <v>9</v>
      </c>
      <c r="L14" s="7">
        <v>11</v>
      </c>
      <c r="M14" s="7">
        <v>11</v>
      </c>
      <c r="N14" s="7">
        <v>2</v>
      </c>
      <c r="O14" s="7">
        <v>7</v>
      </c>
      <c r="P14" s="7">
        <v>1</v>
      </c>
      <c r="Q14" s="7">
        <v>0</v>
      </c>
    </row>
    <row r="15" spans="1:17" x14ac:dyDescent="0.3">
      <c r="A15" s="5">
        <v>13</v>
      </c>
      <c r="B15" s="7">
        <v>2</v>
      </c>
      <c r="C15" s="7">
        <v>1</v>
      </c>
      <c r="D15" s="7">
        <v>5</v>
      </c>
      <c r="E15" s="7">
        <v>7</v>
      </c>
      <c r="F15" s="7">
        <v>1</v>
      </c>
      <c r="G15" s="7">
        <v>17</v>
      </c>
      <c r="H15" s="7">
        <v>3</v>
      </c>
      <c r="I15" s="7">
        <v>10</v>
      </c>
      <c r="J15" s="7">
        <v>2</v>
      </c>
      <c r="K15" s="7">
        <v>12</v>
      </c>
      <c r="L15" s="7">
        <v>12</v>
      </c>
      <c r="M15" s="7">
        <v>10</v>
      </c>
      <c r="N15" s="7">
        <v>14</v>
      </c>
      <c r="O15" s="7">
        <v>7</v>
      </c>
      <c r="P15" s="7">
        <v>11</v>
      </c>
      <c r="Q15" s="7">
        <v>7400</v>
      </c>
    </row>
    <row r="16" spans="1:17" x14ac:dyDescent="0.3">
      <c r="A16" s="5">
        <v>14</v>
      </c>
      <c r="B16" s="7">
        <v>2</v>
      </c>
      <c r="C16" s="7">
        <v>13</v>
      </c>
      <c r="D16" s="7">
        <v>5</v>
      </c>
      <c r="E16" s="7">
        <v>14</v>
      </c>
      <c r="F16" s="7">
        <v>3</v>
      </c>
      <c r="G16" s="7">
        <v>14</v>
      </c>
      <c r="H16" s="7">
        <v>14</v>
      </c>
      <c r="I16" s="7">
        <v>9</v>
      </c>
      <c r="J16" s="7">
        <v>6</v>
      </c>
      <c r="K16" s="7">
        <v>14</v>
      </c>
      <c r="L16" s="7">
        <v>7</v>
      </c>
      <c r="M16" s="7">
        <v>9</v>
      </c>
      <c r="N16" s="7">
        <v>11</v>
      </c>
      <c r="O16" s="7">
        <v>17</v>
      </c>
      <c r="P16" s="7">
        <v>1</v>
      </c>
      <c r="Q16" s="7">
        <v>0</v>
      </c>
    </row>
    <row r="17" spans="1:19" x14ac:dyDescent="0.3">
      <c r="A17" s="5">
        <v>15</v>
      </c>
      <c r="B17" s="7">
        <v>9</v>
      </c>
      <c r="C17" s="7">
        <v>6</v>
      </c>
      <c r="D17" s="7">
        <v>1</v>
      </c>
      <c r="E17" s="7">
        <v>11</v>
      </c>
      <c r="F17" s="7">
        <v>4</v>
      </c>
      <c r="G17" s="7">
        <v>13</v>
      </c>
      <c r="H17" s="7">
        <v>11</v>
      </c>
      <c r="I17" s="7">
        <v>16</v>
      </c>
      <c r="J17" s="7">
        <v>13</v>
      </c>
      <c r="K17" s="7">
        <v>16</v>
      </c>
      <c r="L17" s="7">
        <v>9</v>
      </c>
      <c r="M17" s="7">
        <v>3</v>
      </c>
      <c r="N17" s="7">
        <v>9</v>
      </c>
      <c r="O17" s="7">
        <v>10</v>
      </c>
      <c r="P17" s="7">
        <v>11</v>
      </c>
      <c r="Q17" s="7">
        <v>8400</v>
      </c>
    </row>
    <row r="18" spans="1:19" x14ac:dyDescent="0.3">
      <c r="A18" s="5">
        <v>16</v>
      </c>
      <c r="B18" s="7">
        <v>11</v>
      </c>
      <c r="C18" s="7">
        <v>7</v>
      </c>
      <c r="D18" s="7">
        <v>5</v>
      </c>
      <c r="E18" s="7">
        <v>8</v>
      </c>
      <c r="F18" s="7">
        <v>10</v>
      </c>
      <c r="G18" s="7">
        <v>16</v>
      </c>
      <c r="H18" s="7">
        <v>17</v>
      </c>
      <c r="I18" s="7">
        <v>6</v>
      </c>
      <c r="J18" s="7">
        <v>10</v>
      </c>
      <c r="K18" s="7">
        <v>6</v>
      </c>
      <c r="L18" s="7">
        <v>16</v>
      </c>
      <c r="M18" s="7">
        <v>5</v>
      </c>
      <c r="N18" s="7">
        <v>16</v>
      </c>
      <c r="O18" s="7">
        <v>6</v>
      </c>
      <c r="P18" s="7">
        <v>1</v>
      </c>
      <c r="Q18" s="7">
        <v>0</v>
      </c>
    </row>
    <row r="19" spans="1:19" x14ac:dyDescent="0.3">
      <c r="A19" s="5">
        <v>17</v>
      </c>
      <c r="B19" s="7">
        <v>11</v>
      </c>
      <c r="C19" s="7">
        <v>12</v>
      </c>
      <c r="D19" s="7">
        <v>5</v>
      </c>
      <c r="E19" s="7">
        <v>4</v>
      </c>
      <c r="F19" s="7">
        <v>10</v>
      </c>
      <c r="G19" s="7">
        <v>15</v>
      </c>
      <c r="H19" s="7">
        <v>7</v>
      </c>
      <c r="I19" s="7">
        <v>1</v>
      </c>
      <c r="J19" s="7">
        <v>11</v>
      </c>
      <c r="K19" s="7">
        <v>1</v>
      </c>
      <c r="L19" s="7">
        <v>5</v>
      </c>
      <c r="M19" s="7">
        <v>12</v>
      </c>
      <c r="N19" s="7">
        <v>7</v>
      </c>
      <c r="O19" s="7">
        <v>4</v>
      </c>
      <c r="P19" s="7">
        <v>1</v>
      </c>
      <c r="Q19" s="7">
        <v>0</v>
      </c>
    </row>
    <row r="21" spans="1:19" x14ac:dyDescent="0.3">
      <c r="B21" t="s">
        <v>58</v>
      </c>
      <c r="C21" t="s">
        <v>59</v>
      </c>
      <c r="D21" t="s">
        <v>60</v>
      </c>
      <c r="E21" t="s">
        <v>61</v>
      </c>
      <c r="F21" t="s">
        <v>62</v>
      </c>
      <c r="G21" t="s">
        <v>63</v>
      </c>
      <c r="H21" t="s">
        <v>64</v>
      </c>
      <c r="I21" t="s">
        <v>65</v>
      </c>
      <c r="J21" t="s">
        <v>66</v>
      </c>
      <c r="K21" t="s">
        <v>67</v>
      </c>
      <c r="L21" t="s">
        <v>68</v>
      </c>
      <c r="M21" t="s">
        <v>69</v>
      </c>
      <c r="N21" t="s">
        <v>70</v>
      </c>
      <c r="O21" t="s">
        <v>71</v>
      </c>
      <c r="P21" t="s">
        <v>72</v>
      </c>
      <c r="Q21" t="s">
        <v>57</v>
      </c>
    </row>
    <row r="22" spans="1:19" x14ac:dyDescent="0.3">
      <c r="A22" t="s">
        <v>50</v>
      </c>
      <c r="B22" s="11">
        <v>1047.6142566075612</v>
      </c>
      <c r="C22" s="11">
        <v>-4729.1932202604621</v>
      </c>
      <c r="D22" s="11">
        <v>2885.7295421893132</v>
      </c>
      <c r="E22" s="11">
        <v>4105.5023564361973</v>
      </c>
      <c r="F22" s="11">
        <v>2282.2517349284394</v>
      </c>
      <c r="G22" s="11">
        <v>672.36086912632834</v>
      </c>
      <c r="H22" s="11">
        <v>-911.55040602948964</v>
      </c>
      <c r="I22" s="11">
        <v>1545.9331111764729</v>
      </c>
      <c r="J22" s="11">
        <v>-732.40066168273086</v>
      </c>
      <c r="K22" s="11">
        <v>-3690.8718677145139</v>
      </c>
      <c r="L22" s="11">
        <v>-1658.4423510530778</v>
      </c>
      <c r="M22" s="11">
        <v>-1946.3919110243789</v>
      </c>
      <c r="N22" s="11">
        <v>-1272.3557316565884</v>
      </c>
      <c r="O22" s="11">
        <v>2596.8103368546299</v>
      </c>
      <c r="P22" s="11">
        <v>-36.516834612091323</v>
      </c>
      <c r="Q22" s="11">
        <v>24560.060452735925</v>
      </c>
    </row>
    <row r="23" spans="1:19" x14ac:dyDescent="0.3">
      <c r="B23" s="12">
        <f>check!B22-Solver!B22</f>
        <v>4.9389338154696816E-2</v>
      </c>
      <c r="C23" s="12">
        <f>check!C22-Solver!C22</f>
        <v>0.17487325084493932</v>
      </c>
      <c r="D23" s="12">
        <f>check!D22-Solver!D22</f>
        <v>0.32258308896052768</v>
      </c>
      <c r="E23" s="12">
        <f>check!E22-Solver!E22</f>
        <v>-0.11761270660372247</v>
      </c>
      <c r="F23" s="12">
        <f>check!F22-Solver!F22</f>
        <v>-0.12650112956907833</v>
      </c>
      <c r="G23" s="12">
        <f>check!G22-Solver!G22</f>
        <v>2.2009702379932605E-2</v>
      </c>
      <c r="H23" s="12">
        <f>check!H22-Solver!H22</f>
        <v>-1.8239615069660431E-2</v>
      </c>
      <c r="I23" s="12">
        <f>check!I22-Solver!I22</f>
        <v>-0.11017097288936384</v>
      </c>
      <c r="J23" s="12">
        <f>check!J22-Solver!J22</f>
        <v>-1.3623972860159483E-2</v>
      </c>
      <c r="K23" s="12">
        <f>check!K22-Solver!K22</f>
        <v>0.2051791605872495</v>
      </c>
      <c r="L23" s="12">
        <f>check!L22-Solver!L22</f>
        <v>0.11648744638819153</v>
      </c>
      <c r="M23" s="12">
        <f>check!M22-Solver!M22</f>
        <v>-0.12987865534500997</v>
      </c>
      <c r="N23" s="12">
        <f>check!N22-Solver!N22</f>
        <v>-0.17579794885386946</v>
      </c>
      <c r="O23" s="12">
        <f>check!O22-Solver!O22</f>
        <v>-0.10681036473806671</v>
      </c>
      <c r="P23" s="12">
        <f>check!P22-Solver!P22</f>
        <v>5.4244071560702878E-3</v>
      </c>
      <c r="Q23" s="12">
        <f>check!Q22-Solver!Q22</f>
        <v>0.39405929762506275</v>
      </c>
      <c r="S23" t="s">
        <v>75</v>
      </c>
    </row>
    <row r="24" spans="1:19" x14ac:dyDescent="0.3">
      <c r="S24" s="11">
        <f>SUMSQ(S26:S42)</f>
        <v>274807831.07878304</v>
      </c>
    </row>
    <row r="25" spans="1:19" x14ac:dyDescent="0.3">
      <c r="A25" t="str">
        <f>A2</f>
        <v>id (event=login=object)</v>
      </c>
      <c r="B25" t="str">
        <f t="shared" ref="B25:Q25" si="0">B2</f>
        <v>length of the password</v>
      </c>
      <c r="C25" t="str">
        <f t="shared" si="0"/>
        <v>ratio of letters to numbers within the password</v>
      </c>
      <c r="D25" t="str">
        <f t="shared" si="0"/>
        <v>ratio of letters to other characters within the password</v>
      </c>
      <c r="E25" t="str">
        <f t="shared" si="0"/>
        <v>ratio of numbers to other characters within the password</v>
      </c>
      <c r="F25" t="str">
        <f t="shared" si="0"/>
        <v>ratio of capital letters to small letters within the password</v>
      </c>
      <c r="G25" t="str">
        <f t="shared" si="0"/>
        <v>IP-number</v>
      </c>
      <c r="H25" t="str">
        <f t="shared" si="0"/>
        <v>length of the username</v>
      </c>
      <c r="I25" t="str">
        <f t="shared" si="0"/>
        <v>date of login</v>
      </c>
      <c r="J25" t="str">
        <f t="shared" si="0"/>
        <v>time of login</v>
      </c>
      <c r="K25" t="str">
        <f t="shared" si="0"/>
        <v>date of the last change of the password</v>
      </c>
      <c r="L25" t="str">
        <f t="shared" si="0"/>
        <v>ratio of errors during the login procedures</v>
      </c>
      <c r="M25" t="str">
        <f t="shared" si="0"/>
        <v>date of the registration</v>
      </c>
      <c r="N25" t="str">
        <f t="shared" si="0"/>
        <v>number of all the logins</v>
      </c>
      <c r="O25" t="str">
        <f t="shared" si="0"/>
        <v>number of the previous passwords</v>
      </c>
      <c r="P25" t="str">
        <f t="shared" si="0"/>
        <v>password is complex and long</v>
      </c>
      <c r="Q25" t="str">
        <f t="shared" si="0"/>
        <v>Y = damages (USD)</v>
      </c>
      <c r="R25" t="s">
        <v>74</v>
      </c>
      <c r="S25" t="s">
        <v>76</v>
      </c>
    </row>
    <row r="26" spans="1:19" x14ac:dyDescent="0.3">
      <c r="A26">
        <f t="shared" ref="A26:Q41" si="1">A3</f>
        <v>1</v>
      </c>
      <c r="B26" s="11">
        <f>B3*B$22</f>
        <v>6285.6855396453666</v>
      </c>
      <c r="C26" s="11">
        <f t="shared" ref="C26:P26" si="2">C3*C$22</f>
        <v>-14187.579660781386</v>
      </c>
      <c r="D26" s="11">
        <f t="shared" si="2"/>
        <v>11542.918168757253</v>
      </c>
      <c r="E26" s="11">
        <f t="shared" si="2"/>
        <v>41055.023564361974</v>
      </c>
      <c r="F26" s="11">
        <f t="shared" si="2"/>
        <v>15975.762144499076</v>
      </c>
      <c r="G26" s="11">
        <f t="shared" si="2"/>
        <v>4706.5260838842987</v>
      </c>
      <c r="H26" s="11">
        <f t="shared" si="2"/>
        <v>-911.55040602948964</v>
      </c>
      <c r="I26" s="11">
        <f t="shared" si="2"/>
        <v>21643.063556470621</v>
      </c>
      <c r="J26" s="11">
        <f t="shared" si="2"/>
        <v>-3662.0033084136544</v>
      </c>
      <c r="K26" s="11">
        <f t="shared" si="2"/>
        <v>-62744.821751146737</v>
      </c>
      <c r="L26" s="11">
        <f t="shared" si="2"/>
        <v>-13267.538808424622</v>
      </c>
      <c r="M26" s="11">
        <f t="shared" si="2"/>
        <v>-29195.878665365683</v>
      </c>
      <c r="N26" s="11">
        <f t="shared" si="2"/>
        <v>-6361.7786582829422</v>
      </c>
      <c r="O26" s="11">
        <f t="shared" si="2"/>
        <v>7790.4310105638897</v>
      </c>
      <c r="P26" s="11">
        <f t="shared" si="2"/>
        <v>-36.516834612091323</v>
      </c>
      <c r="Q26">
        <f t="shared" si="1"/>
        <v>0</v>
      </c>
      <c r="R26" s="11">
        <f>SUM(B26:P26)+$Q$22</f>
        <v>3191.8024278617886</v>
      </c>
      <c r="S26" s="11">
        <f>Q26-R26</f>
        <v>-3191.8024278617886</v>
      </c>
    </row>
    <row r="27" spans="1:19" x14ac:dyDescent="0.3">
      <c r="A27">
        <f t="shared" si="1"/>
        <v>2</v>
      </c>
      <c r="B27" s="11">
        <f t="shared" ref="B27:P42" si="3">B4*B$22</f>
        <v>11523.756822683174</v>
      </c>
      <c r="C27" s="11">
        <f t="shared" si="3"/>
        <v>-37833.545762083697</v>
      </c>
      <c r="D27" s="11">
        <f t="shared" si="3"/>
        <v>14428.647710946567</v>
      </c>
      <c r="E27" s="11">
        <f t="shared" si="3"/>
        <v>24633.014138617182</v>
      </c>
      <c r="F27" s="11">
        <f t="shared" si="3"/>
        <v>22822.517349284393</v>
      </c>
      <c r="G27" s="11">
        <f t="shared" si="3"/>
        <v>2689.4434765053134</v>
      </c>
      <c r="H27" s="11">
        <f t="shared" si="3"/>
        <v>-6380.8528422064273</v>
      </c>
      <c r="I27" s="11">
        <f t="shared" si="3"/>
        <v>10821.53177823531</v>
      </c>
      <c r="J27" s="11">
        <f t="shared" si="3"/>
        <v>-5126.8046317791159</v>
      </c>
      <c r="K27" s="11">
        <f t="shared" si="3"/>
        <v>-36908.718677145138</v>
      </c>
      <c r="L27" s="11">
        <f t="shared" si="3"/>
        <v>-19901.308212636934</v>
      </c>
      <c r="M27" s="11">
        <f t="shared" si="3"/>
        <v>-13624.743377170653</v>
      </c>
      <c r="N27" s="11">
        <f t="shared" si="3"/>
        <v>-21630.047438162004</v>
      </c>
      <c r="O27" s="11">
        <f t="shared" si="3"/>
        <v>25968.103368546297</v>
      </c>
      <c r="P27" s="11">
        <f t="shared" si="3"/>
        <v>-36.516834612091323</v>
      </c>
      <c r="Q27">
        <f t="shared" si="1"/>
        <v>0</v>
      </c>
      <c r="R27" s="11">
        <f t="shared" ref="R27:R42" si="4">SUM(B27:P27)+$Q$22</f>
        <v>-3995.4626782419</v>
      </c>
      <c r="S27" s="11">
        <f t="shared" ref="S27:S42" si="5">Q27-R27</f>
        <v>3995.4626782419</v>
      </c>
    </row>
    <row r="28" spans="1:19" x14ac:dyDescent="0.3">
      <c r="A28">
        <f t="shared" si="1"/>
        <v>3</v>
      </c>
      <c r="B28" s="11">
        <f t="shared" si="3"/>
        <v>4190.4570264302447</v>
      </c>
      <c r="C28" s="11">
        <f t="shared" si="3"/>
        <v>-70937.898303906928</v>
      </c>
      <c r="D28" s="11">
        <f t="shared" si="3"/>
        <v>14428.647710946567</v>
      </c>
      <c r="E28" s="11">
        <f t="shared" si="3"/>
        <v>65688.037702979156</v>
      </c>
      <c r="F28" s="11">
        <f t="shared" si="3"/>
        <v>4564.5034698568788</v>
      </c>
      <c r="G28" s="11">
        <f t="shared" si="3"/>
        <v>4034.1652147579698</v>
      </c>
      <c r="H28" s="11">
        <f t="shared" si="3"/>
        <v>-12761.705684412855</v>
      </c>
      <c r="I28" s="11">
        <f t="shared" si="3"/>
        <v>4637.7993335294186</v>
      </c>
      <c r="J28" s="11">
        <f t="shared" si="3"/>
        <v>-11718.410586923694</v>
      </c>
      <c r="K28" s="11">
        <f t="shared" si="3"/>
        <v>-18454.359338572569</v>
      </c>
      <c r="L28" s="11">
        <f t="shared" si="3"/>
        <v>-9950.6541063184668</v>
      </c>
      <c r="M28" s="11">
        <f t="shared" si="3"/>
        <v>-1946.3919110243789</v>
      </c>
      <c r="N28" s="11">
        <f t="shared" si="3"/>
        <v>-17812.980243192236</v>
      </c>
      <c r="O28" s="11">
        <f t="shared" si="3"/>
        <v>25968.103368546297</v>
      </c>
      <c r="P28" s="11">
        <f t="shared" si="3"/>
        <v>-36.516834612091323</v>
      </c>
      <c r="Q28">
        <f t="shared" si="1"/>
        <v>5000</v>
      </c>
      <c r="R28" s="11">
        <f t="shared" si="4"/>
        <v>4452.8572708192296</v>
      </c>
      <c r="S28" s="11">
        <f t="shared" si="5"/>
        <v>547.1427291807704</v>
      </c>
    </row>
    <row r="29" spans="1:19" x14ac:dyDescent="0.3">
      <c r="A29">
        <f t="shared" si="1"/>
        <v>4</v>
      </c>
      <c r="B29" s="11">
        <f t="shared" si="3"/>
        <v>17809.44236232854</v>
      </c>
      <c r="C29" s="11">
        <f t="shared" si="3"/>
        <v>-66208.705083646462</v>
      </c>
      <c r="D29" s="11">
        <f t="shared" si="3"/>
        <v>14428.647710946567</v>
      </c>
      <c r="E29" s="11">
        <f t="shared" si="3"/>
        <v>53371.530633670562</v>
      </c>
      <c r="F29" s="11">
        <f t="shared" si="3"/>
        <v>15975.762144499076</v>
      </c>
      <c r="G29" s="11">
        <f t="shared" si="3"/>
        <v>672.36086912632834</v>
      </c>
      <c r="H29" s="11">
        <f t="shared" si="3"/>
        <v>-8203.9536542654059</v>
      </c>
      <c r="I29" s="11">
        <f t="shared" si="3"/>
        <v>17005.264222941201</v>
      </c>
      <c r="J29" s="11">
        <f t="shared" si="3"/>
        <v>-12450.811248606424</v>
      </c>
      <c r="K29" s="11">
        <f t="shared" si="3"/>
        <v>-7381.7437354290278</v>
      </c>
      <c r="L29" s="11">
        <f t="shared" si="3"/>
        <v>-1658.4423510530778</v>
      </c>
      <c r="M29" s="11">
        <f t="shared" si="3"/>
        <v>-3892.7838220487579</v>
      </c>
      <c r="N29" s="11">
        <f t="shared" si="3"/>
        <v>-1272.3557316565884</v>
      </c>
      <c r="O29" s="11">
        <f t="shared" si="3"/>
        <v>38952.155052819449</v>
      </c>
      <c r="P29" s="11">
        <f t="shared" si="3"/>
        <v>-401.68518073300453</v>
      </c>
      <c r="Q29">
        <f t="shared" si="1"/>
        <v>85000</v>
      </c>
      <c r="R29" s="11">
        <f t="shared" si="4"/>
        <v>81304.742641628894</v>
      </c>
      <c r="S29" s="11">
        <f t="shared" si="5"/>
        <v>3695.2573583711055</v>
      </c>
    </row>
    <row r="30" spans="1:19" x14ac:dyDescent="0.3">
      <c r="A30">
        <f t="shared" si="1"/>
        <v>5</v>
      </c>
      <c r="B30" s="11">
        <f t="shared" si="3"/>
        <v>9428.5283094680508</v>
      </c>
      <c r="C30" s="11">
        <f t="shared" si="3"/>
        <v>-70937.898303906928</v>
      </c>
      <c r="D30" s="11">
        <f t="shared" si="3"/>
        <v>8657.1886265679386</v>
      </c>
      <c r="E30" s="11">
        <f t="shared" si="3"/>
        <v>57477.03299010676</v>
      </c>
      <c r="F30" s="11">
        <f t="shared" si="3"/>
        <v>22822.517349284393</v>
      </c>
      <c r="G30" s="11">
        <f t="shared" si="3"/>
        <v>3361.8043456316418</v>
      </c>
      <c r="H30" s="11">
        <f t="shared" si="3"/>
        <v>-5469.3024361769376</v>
      </c>
      <c r="I30" s="11">
        <f t="shared" si="3"/>
        <v>18551.197334117674</v>
      </c>
      <c r="J30" s="11">
        <f t="shared" si="3"/>
        <v>-5859.2052934618468</v>
      </c>
      <c r="K30" s="11">
        <f t="shared" si="3"/>
        <v>-25836.103074001596</v>
      </c>
      <c r="L30" s="11">
        <f t="shared" si="3"/>
        <v>-19901.308212636934</v>
      </c>
      <c r="M30" s="11">
        <f t="shared" si="3"/>
        <v>-7785.5676440975158</v>
      </c>
      <c r="N30" s="11">
        <f t="shared" si="3"/>
        <v>-13995.913048222472</v>
      </c>
      <c r="O30" s="11">
        <f t="shared" si="3"/>
        <v>5193.6206737092598</v>
      </c>
      <c r="P30" s="11">
        <f t="shared" si="3"/>
        <v>-36.516834612091323</v>
      </c>
      <c r="Q30">
        <f t="shared" si="1"/>
        <v>0</v>
      </c>
      <c r="R30" s="11">
        <f t="shared" si="4"/>
        <v>230.13523450531648</v>
      </c>
      <c r="S30" s="11">
        <f t="shared" si="5"/>
        <v>-230.13523450531648</v>
      </c>
    </row>
    <row r="31" spans="1:19" x14ac:dyDescent="0.3">
      <c r="A31">
        <f t="shared" si="1"/>
        <v>6</v>
      </c>
      <c r="B31" s="11">
        <f t="shared" si="3"/>
        <v>6285.6855396453666</v>
      </c>
      <c r="C31" s="11">
        <f t="shared" si="3"/>
        <v>-47291.932202604621</v>
      </c>
      <c r="D31" s="11">
        <f t="shared" si="3"/>
        <v>14428.647710946567</v>
      </c>
      <c r="E31" s="11">
        <f t="shared" si="3"/>
        <v>12316.507069308591</v>
      </c>
      <c r="F31" s="11">
        <f t="shared" si="3"/>
        <v>22822.517349284393</v>
      </c>
      <c r="G31" s="11">
        <f t="shared" si="3"/>
        <v>2017.0826073789849</v>
      </c>
      <c r="H31" s="11">
        <f t="shared" si="3"/>
        <v>-1823.1008120589793</v>
      </c>
      <c r="I31" s="11">
        <f t="shared" si="3"/>
        <v>7729.665555882365</v>
      </c>
      <c r="J31" s="11">
        <f t="shared" si="3"/>
        <v>-6591.6059551445778</v>
      </c>
      <c r="K31" s="11">
        <f t="shared" si="3"/>
        <v>-29526.974941716111</v>
      </c>
      <c r="L31" s="11">
        <f t="shared" si="3"/>
        <v>-4975.3270531592334</v>
      </c>
      <c r="M31" s="11">
        <f t="shared" si="3"/>
        <v>-15571.135288195032</v>
      </c>
      <c r="N31" s="11">
        <f t="shared" si="3"/>
        <v>-6361.7786582829422</v>
      </c>
      <c r="O31" s="11">
        <f t="shared" si="3"/>
        <v>41548.965389674078</v>
      </c>
      <c r="P31" s="11">
        <f t="shared" si="3"/>
        <v>-401.68518073300453</v>
      </c>
      <c r="Q31">
        <f t="shared" si="1"/>
        <v>9500</v>
      </c>
      <c r="R31" s="11">
        <f t="shared" si="4"/>
        <v>19165.59158296177</v>
      </c>
      <c r="S31" s="11">
        <f t="shared" si="5"/>
        <v>-9665.5915829617697</v>
      </c>
    </row>
    <row r="32" spans="1:19" x14ac:dyDescent="0.3">
      <c r="A32">
        <f t="shared" si="1"/>
        <v>7</v>
      </c>
      <c r="B32" s="11">
        <f t="shared" si="3"/>
        <v>11523.756822683174</v>
      </c>
      <c r="C32" s="11">
        <f t="shared" si="3"/>
        <v>-23645.966101302311</v>
      </c>
      <c r="D32" s="11">
        <f t="shared" si="3"/>
        <v>14428.647710946567</v>
      </c>
      <c r="E32" s="11">
        <f t="shared" si="3"/>
        <v>36949.521207925776</v>
      </c>
      <c r="F32" s="11">
        <f t="shared" si="3"/>
        <v>15975.762144499076</v>
      </c>
      <c r="G32" s="11">
        <f t="shared" si="3"/>
        <v>1344.7217382526567</v>
      </c>
      <c r="H32" s="11">
        <f t="shared" si="3"/>
        <v>-14584.806496471834</v>
      </c>
      <c r="I32" s="11">
        <f t="shared" si="3"/>
        <v>3091.8662223529459</v>
      </c>
      <c r="J32" s="11">
        <f t="shared" si="3"/>
        <v>-2197.2019850481925</v>
      </c>
      <c r="K32" s="11">
        <f t="shared" si="3"/>
        <v>-40599.590544859653</v>
      </c>
      <c r="L32" s="11">
        <f t="shared" si="3"/>
        <v>-6633.7694042123112</v>
      </c>
      <c r="M32" s="11">
        <f t="shared" si="3"/>
        <v>-31142.270576390063</v>
      </c>
      <c r="N32" s="11">
        <f t="shared" si="3"/>
        <v>-5089.4229266263537</v>
      </c>
      <c r="O32" s="11">
        <f t="shared" si="3"/>
        <v>25968.103368546297</v>
      </c>
      <c r="P32" s="11">
        <f t="shared" si="3"/>
        <v>-401.68518073300453</v>
      </c>
      <c r="Q32">
        <f t="shared" si="1"/>
        <v>9000</v>
      </c>
      <c r="R32" s="11">
        <f t="shared" si="4"/>
        <v>9547.7264522986934</v>
      </c>
      <c r="S32" s="11">
        <f t="shared" si="5"/>
        <v>-547.7264522986934</v>
      </c>
    </row>
    <row r="33" spans="1:19" x14ac:dyDescent="0.3">
      <c r="A33">
        <f t="shared" si="1"/>
        <v>8</v>
      </c>
      <c r="B33" s="11">
        <f t="shared" si="3"/>
        <v>6285.6855396453666</v>
      </c>
      <c r="C33" s="11">
        <f t="shared" si="3"/>
        <v>-18916.772881041848</v>
      </c>
      <c r="D33" s="11">
        <f t="shared" si="3"/>
        <v>14428.647710946567</v>
      </c>
      <c r="E33" s="11">
        <f t="shared" si="3"/>
        <v>20527.511782180987</v>
      </c>
      <c r="F33" s="11">
        <f t="shared" si="3"/>
        <v>22822.517349284393</v>
      </c>
      <c r="G33" s="11">
        <f t="shared" si="3"/>
        <v>5378.8869530106267</v>
      </c>
      <c r="H33" s="11">
        <f t="shared" si="3"/>
        <v>-10027.054466324385</v>
      </c>
      <c r="I33" s="11">
        <f t="shared" si="3"/>
        <v>20097.130445294148</v>
      </c>
      <c r="J33" s="11">
        <f t="shared" si="3"/>
        <v>-732.40066168273086</v>
      </c>
      <c r="K33" s="11">
        <f t="shared" si="3"/>
        <v>-55363.078015717707</v>
      </c>
      <c r="L33" s="11">
        <f t="shared" si="3"/>
        <v>-19901.308212636934</v>
      </c>
      <c r="M33" s="11">
        <f t="shared" si="3"/>
        <v>-11678.351466146274</v>
      </c>
      <c r="N33" s="11">
        <f t="shared" si="3"/>
        <v>-16540.624511535651</v>
      </c>
      <c r="O33" s="11">
        <f t="shared" si="3"/>
        <v>23371.293031691668</v>
      </c>
      <c r="P33" s="11">
        <f t="shared" si="3"/>
        <v>-401.68518073300453</v>
      </c>
      <c r="Q33">
        <f t="shared" si="1"/>
        <v>10000</v>
      </c>
      <c r="R33" s="11">
        <f t="shared" si="4"/>
        <v>3910.4578689711379</v>
      </c>
      <c r="S33" s="11">
        <f t="shared" si="5"/>
        <v>6089.5421310288621</v>
      </c>
    </row>
    <row r="34" spans="1:19" x14ac:dyDescent="0.3">
      <c r="A34">
        <f t="shared" si="1"/>
        <v>9</v>
      </c>
      <c r="B34" s="11">
        <f t="shared" si="3"/>
        <v>15714.213849113417</v>
      </c>
      <c r="C34" s="11">
        <f t="shared" si="3"/>
        <v>-52021.12542286508</v>
      </c>
      <c r="D34" s="11">
        <f t="shared" si="3"/>
        <v>14428.647710946567</v>
      </c>
      <c r="E34" s="11">
        <f t="shared" si="3"/>
        <v>49266.028277234363</v>
      </c>
      <c r="F34" s="11">
        <f t="shared" si="3"/>
        <v>9129.0069397137577</v>
      </c>
      <c r="G34" s="11">
        <f t="shared" si="3"/>
        <v>6051.2478221369547</v>
      </c>
      <c r="H34" s="11">
        <f t="shared" si="3"/>
        <v>-10027.054466324385</v>
      </c>
      <c r="I34" s="11">
        <f t="shared" si="3"/>
        <v>23188.996667647094</v>
      </c>
      <c r="J34" s="11">
        <f t="shared" si="3"/>
        <v>-10253.609263558232</v>
      </c>
      <c r="K34" s="11">
        <f t="shared" si="3"/>
        <v>-14763.487470858056</v>
      </c>
      <c r="L34" s="11">
        <f t="shared" si="3"/>
        <v>-26535.077616849245</v>
      </c>
      <c r="M34" s="11">
        <f t="shared" si="3"/>
        <v>-25303.094843316925</v>
      </c>
      <c r="N34" s="11">
        <f t="shared" si="3"/>
        <v>-11451.201584909297</v>
      </c>
      <c r="O34" s="11">
        <f t="shared" si="3"/>
        <v>10387.24134741852</v>
      </c>
      <c r="P34" s="11">
        <f t="shared" si="3"/>
        <v>-36.516834612091323</v>
      </c>
      <c r="Q34">
        <f t="shared" si="1"/>
        <v>0</v>
      </c>
      <c r="R34" s="11">
        <f t="shared" si="4"/>
        <v>2334.2755636532893</v>
      </c>
      <c r="S34" s="11">
        <f t="shared" si="5"/>
        <v>-2334.2755636532893</v>
      </c>
    </row>
    <row r="35" spans="1:19" x14ac:dyDescent="0.3">
      <c r="A35">
        <f t="shared" si="1"/>
        <v>10</v>
      </c>
      <c r="B35" s="11">
        <f t="shared" si="3"/>
        <v>15714.213849113417</v>
      </c>
      <c r="C35" s="11">
        <f t="shared" si="3"/>
        <v>-70937.898303906928</v>
      </c>
      <c r="D35" s="11">
        <f t="shared" si="3"/>
        <v>14428.647710946567</v>
      </c>
      <c r="E35" s="11">
        <f t="shared" si="3"/>
        <v>65688.037702979156</v>
      </c>
      <c r="F35" s="11">
        <f t="shared" si="3"/>
        <v>9129.0069397137577</v>
      </c>
      <c r="G35" s="11">
        <f t="shared" si="3"/>
        <v>6723.6086912632836</v>
      </c>
      <c r="H35" s="11">
        <f t="shared" si="3"/>
        <v>-8203.9536542654059</v>
      </c>
      <c r="I35" s="11">
        <f t="shared" si="3"/>
        <v>26280.86289000004</v>
      </c>
      <c r="J35" s="11">
        <f t="shared" si="3"/>
        <v>-8788.8079401927698</v>
      </c>
      <c r="K35" s="11">
        <f t="shared" si="3"/>
        <v>-47981.334280288684</v>
      </c>
      <c r="L35" s="11">
        <f t="shared" si="3"/>
        <v>-16584.423510530778</v>
      </c>
      <c r="M35" s="11">
        <f t="shared" si="3"/>
        <v>-33088.66248741444</v>
      </c>
      <c r="N35" s="11">
        <f t="shared" si="3"/>
        <v>-8906.4901215961181</v>
      </c>
      <c r="O35" s="11">
        <f t="shared" si="3"/>
        <v>36355.34471596482</v>
      </c>
      <c r="P35" s="11">
        <f t="shared" si="3"/>
        <v>-401.68518073300453</v>
      </c>
      <c r="Q35">
        <f t="shared" si="1"/>
        <v>6000</v>
      </c>
      <c r="R35" s="11">
        <f t="shared" si="4"/>
        <v>3986.5274737888431</v>
      </c>
      <c r="S35" s="11">
        <f t="shared" si="5"/>
        <v>2013.4725262111569</v>
      </c>
    </row>
    <row r="36" spans="1:19" x14ac:dyDescent="0.3">
      <c r="A36">
        <f t="shared" si="1"/>
        <v>11</v>
      </c>
      <c r="B36" s="11">
        <f t="shared" si="3"/>
        <v>4190.4570264302447</v>
      </c>
      <c r="C36" s="11">
        <f t="shared" si="3"/>
        <v>-37833.545762083697</v>
      </c>
      <c r="D36" s="11">
        <f t="shared" si="3"/>
        <v>14428.647710946567</v>
      </c>
      <c r="E36" s="11">
        <f t="shared" si="3"/>
        <v>4105.5023564361973</v>
      </c>
      <c r="F36" s="11">
        <f t="shared" si="3"/>
        <v>22822.517349284393</v>
      </c>
      <c r="G36" s="11">
        <f t="shared" si="3"/>
        <v>7395.9695603896116</v>
      </c>
      <c r="H36" s="11">
        <f t="shared" si="3"/>
        <v>-3646.2016241179585</v>
      </c>
      <c r="I36" s="11">
        <f t="shared" si="3"/>
        <v>12367.464889411784</v>
      </c>
      <c r="J36" s="11">
        <f t="shared" si="3"/>
        <v>-2929.6026467309234</v>
      </c>
      <c r="K36" s="11">
        <f t="shared" si="3"/>
        <v>-7381.7437354290278</v>
      </c>
      <c r="L36" s="11">
        <f t="shared" si="3"/>
        <v>-3316.8847021061556</v>
      </c>
      <c r="M36" s="11">
        <f t="shared" si="3"/>
        <v>-27249.486754341306</v>
      </c>
      <c r="N36" s="11">
        <f t="shared" si="3"/>
        <v>-3817.0671949697653</v>
      </c>
      <c r="O36" s="11">
        <f t="shared" si="3"/>
        <v>2596.8103368546299</v>
      </c>
      <c r="P36" s="11">
        <f t="shared" si="3"/>
        <v>-36.516834612091323</v>
      </c>
      <c r="Q36">
        <f t="shared" si="1"/>
        <v>5550</v>
      </c>
      <c r="R36" s="11">
        <f t="shared" si="4"/>
        <v>6256.3804280984295</v>
      </c>
      <c r="S36" s="11">
        <f t="shared" si="5"/>
        <v>-706.38042809842955</v>
      </c>
    </row>
    <row r="37" spans="1:19" x14ac:dyDescent="0.3">
      <c r="A37">
        <f t="shared" si="1"/>
        <v>12</v>
      </c>
      <c r="B37" s="11">
        <f t="shared" si="3"/>
        <v>1047.6142566075612</v>
      </c>
      <c r="C37" s="11">
        <f t="shared" si="3"/>
        <v>-9458.3864405209242</v>
      </c>
      <c r="D37" s="11">
        <f t="shared" si="3"/>
        <v>5771.4590843786264</v>
      </c>
      <c r="E37" s="11">
        <f t="shared" si="3"/>
        <v>8211.0047128723945</v>
      </c>
      <c r="F37" s="11">
        <f t="shared" si="3"/>
        <v>22822.517349284393</v>
      </c>
      <c r="G37" s="11">
        <f t="shared" si="3"/>
        <v>8068.3304295159396</v>
      </c>
      <c r="H37" s="11">
        <f t="shared" si="3"/>
        <v>-3646.2016241179585</v>
      </c>
      <c r="I37" s="11">
        <f t="shared" si="3"/>
        <v>6183.7324447058918</v>
      </c>
      <c r="J37" s="11">
        <f t="shared" si="3"/>
        <v>-10986.009925240964</v>
      </c>
      <c r="K37" s="11">
        <f t="shared" si="3"/>
        <v>-33217.846809430623</v>
      </c>
      <c r="L37" s="11">
        <f t="shared" si="3"/>
        <v>-18242.865861583858</v>
      </c>
      <c r="M37" s="11">
        <f t="shared" si="3"/>
        <v>-21410.311021268168</v>
      </c>
      <c r="N37" s="11">
        <f t="shared" si="3"/>
        <v>-2544.7114633131769</v>
      </c>
      <c r="O37" s="11">
        <f t="shared" si="3"/>
        <v>18177.67235798241</v>
      </c>
      <c r="P37" s="11">
        <f t="shared" si="3"/>
        <v>-36.516834612091323</v>
      </c>
      <c r="Q37">
        <f t="shared" si="1"/>
        <v>0</v>
      </c>
      <c r="R37" s="11">
        <f t="shared" si="4"/>
        <v>-4700.4588920046226</v>
      </c>
      <c r="S37" s="11">
        <f t="shared" si="5"/>
        <v>4700.4588920046226</v>
      </c>
    </row>
    <row r="38" spans="1:19" x14ac:dyDescent="0.3">
      <c r="A38">
        <f t="shared" si="1"/>
        <v>13</v>
      </c>
      <c r="B38" s="11">
        <f t="shared" si="3"/>
        <v>2095.2285132151223</v>
      </c>
      <c r="C38" s="11">
        <f t="shared" si="3"/>
        <v>-4729.1932202604621</v>
      </c>
      <c r="D38" s="11">
        <f t="shared" si="3"/>
        <v>14428.647710946567</v>
      </c>
      <c r="E38" s="11">
        <f t="shared" si="3"/>
        <v>28738.51649505338</v>
      </c>
      <c r="F38" s="11">
        <f t="shared" si="3"/>
        <v>2282.2517349284394</v>
      </c>
      <c r="G38" s="11">
        <f t="shared" si="3"/>
        <v>11430.134775147582</v>
      </c>
      <c r="H38" s="11">
        <f t="shared" si="3"/>
        <v>-2734.6512180884688</v>
      </c>
      <c r="I38" s="11">
        <f t="shared" si="3"/>
        <v>15459.33111176473</v>
      </c>
      <c r="J38" s="11">
        <f t="shared" si="3"/>
        <v>-1464.8013233654617</v>
      </c>
      <c r="K38" s="11">
        <f t="shared" si="3"/>
        <v>-44290.462412574168</v>
      </c>
      <c r="L38" s="11">
        <f t="shared" si="3"/>
        <v>-19901.308212636934</v>
      </c>
      <c r="M38" s="11">
        <f t="shared" si="3"/>
        <v>-19463.919110243791</v>
      </c>
      <c r="N38" s="11">
        <f t="shared" si="3"/>
        <v>-17812.980243192236</v>
      </c>
      <c r="O38" s="11">
        <f t="shared" si="3"/>
        <v>18177.67235798241</v>
      </c>
      <c r="P38" s="11">
        <f t="shared" si="3"/>
        <v>-401.68518073300453</v>
      </c>
      <c r="Q38">
        <f t="shared" si="1"/>
        <v>7400</v>
      </c>
      <c r="R38" s="11">
        <f t="shared" si="4"/>
        <v>6372.8422306796238</v>
      </c>
      <c r="S38" s="11">
        <f t="shared" si="5"/>
        <v>1027.1577693203762</v>
      </c>
    </row>
    <row r="39" spans="1:19" x14ac:dyDescent="0.3">
      <c r="A39">
        <f t="shared" si="1"/>
        <v>14</v>
      </c>
      <c r="B39" s="11">
        <f t="shared" si="3"/>
        <v>2095.2285132151223</v>
      </c>
      <c r="C39" s="11">
        <f t="shared" si="3"/>
        <v>-61479.511863386011</v>
      </c>
      <c r="D39" s="11">
        <f t="shared" si="3"/>
        <v>14428.647710946567</v>
      </c>
      <c r="E39" s="11">
        <f t="shared" si="3"/>
        <v>57477.03299010676</v>
      </c>
      <c r="F39" s="11">
        <f t="shared" si="3"/>
        <v>6846.7552047853187</v>
      </c>
      <c r="G39" s="11">
        <f t="shared" si="3"/>
        <v>9413.0521677685974</v>
      </c>
      <c r="H39" s="11">
        <f t="shared" si="3"/>
        <v>-12761.705684412855</v>
      </c>
      <c r="I39" s="11">
        <f t="shared" si="3"/>
        <v>13913.398000588257</v>
      </c>
      <c r="J39" s="11">
        <f t="shared" si="3"/>
        <v>-4394.4039700963849</v>
      </c>
      <c r="K39" s="11">
        <f t="shared" si="3"/>
        <v>-51672.206148003192</v>
      </c>
      <c r="L39" s="11">
        <f t="shared" si="3"/>
        <v>-11609.096457371545</v>
      </c>
      <c r="M39" s="11">
        <f t="shared" si="3"/>
        <v>-17517.52719921941</v>
      </c>
      <c r="N39" s="11">
        <f t="shared" si="3"/>
        <v>-13995.913048222472</v>
      </c>
      <c r="O39" s="11">
        <f t="shared" si="3"/>
        <v>44145.775726528707</v>
      </c>
      <c r="P39" s="11">
        <f t="shared" si="3"/>
        <v>-36.516834612091323</v>
      </c>
      <c r="Q39">
        <f t="shared" si="1"/>
        <v>0</v>
      </c>
      <c r="R39" s="11">
        <f t="shared" si="4"/>
        <v>-586.9304386487056</v>
      </c>
      <c r="S39" s="11">
        <f t="shared" si="5"/>
        <v>586.9304386487056</v>
      </c>
    </row>
    <row r="40" spans="1:19" x14ac:dyDescent="0.3">
      <c r="A40">
        <f t="shared" si="1"/>
        <v>15</v>
      </c>
      <c r="B40" s="11">
        <f t="shared" si="3"/>
        <v>9428.5283094680508</v>
      </c>
      <c r="C40" s="11">
        <f t="shared" si="3"/>
        <v>-28375.159321562773</v>
      </c>
      <c r="D40" s="11">
        <f t="shared" si="3"/>
        <v>2885.7295421893132</v>
      </c>
      <c r="E40" s="11">
        <f t="shared" si="3"/>
        <v>45160.525920798173</v>
      </c>
      <c r="F40" s="11">
        <f t="shared" si="3"/>
        <v>9129.0069397137577</v>
      </c>
      <c r="G40" s="11">
        <f t="shared" si="3"/>
        <v>8740.6912986422685</v>
      </c>
      <c r="H40" s="11">
        <f t="shared" si="3"/>
        <v>-10027.054466324385</v>
      </c>
      <c r="I40" s="11">
        <f t="shared" si="3"/>
        <v>24734.929778823567</v>
      </c>
      <c r="J40" s="11">
        <f t="shared" si="3"/>
        <v>-9521.2086018755017</v>
      </c>
      <c r="K40" s="11">
        <f t="shared" si="3"/>
        <v>-59053.949883432222</v>
      </c>
      <c r="L40" s="11">
        <f t="shared" si="3"/>
        <v>-14925.9811594777</v>
      </c>
      <c r="M40" s="11">
        <f t="shared" si="3"/>
        <v>-5839.1757330731371</v>
      </c>
      <c r="N40" s="11">
        <f t="shared" si="3"/>
        <v>-11451.201584909297</v>
      </c>
      <c r="O40" s="11">
        <f t="shared" si="3"/>
        <v>25968.103368546297</v>
      </c>
      <c r="P40" s="11">
        <f t="shared" si="3"/>
        <v>-401.68518073300453</v>
      </c>
      <c r="Q40">
        <f t="shared" si="1"/>
        <v>8400</v>
      </c>
      <c r="R40" s="11">
        <f t="shared" si="4"/>
        <v>11012.159679529328</v>
      </c>
      <c r="S40" s="11">
        <f t="shared" si="5"/>
        <v>-2612.1596795293281</v>
      </c>
    </row>
    <row r="41" spans="1:19" x14ac:dyDescent="0.3">
      <c r="A41">
        <f t="shared" si="1"/>
        <v>16</v>
      </c>
      <c r="B41" s="11">
        <f t="shared" si="3"/>
        <v>11523.756822683174</v>
      </c>
      <c r="C41" s="11">
        <f t="shared" si="3"/>
        <v>-33104.352541823231</v>
      </c>
      <c r="D41" s="11">
        <f t="shared" si="3"/>
        <v>14428.647710946567</v>
      </c>
      <c r="E41" s="11">
        <f t="shared" si="3"/>
        <v>32844.018851489578</v>
      </c>
      <c r="F41" s="11">
        <f t="shared" si="3"/>
        <v>22822.517349284393</v>
      </c>
      <c r="G41" s="11">
        <f t="shared" si="3"/>
        <v>10757.773906021253</v>
      </c>
      <c r="H41" s="11">
        <f t="shared" si="3"/>
        <v>-15496.356902501324</v>
      </c>
      <c r="I41" s="11">
        <f t="shared" si="3"/>
        <v>9275.5986670588372</v>
      </c>
      <c r="J41" s="11">
        <f t="shared" si="3"/>
        <v>-7324.0066168273088</v>
      </c>
      <c r="K41" s="11">
        <f t="shared" si="3"/>
        <v>-22145.231206287084</v>
      </c>
      <c r="L41" s="11">
        <f t="shared" si="3"/>
        <v>-26535.077616849245</v>
      </c>
      <c r="M41" s="11">
        <f t="shared" si="3"/>
        <v>-9731.9595551218954</v>
      </c>
      <c r="N41" s="11">
        <f t="shared" si="3"/>
        <v>-20357.691706505415</v>
      </c>
      <c r="O41" s="11">
        <f t="shared" si="3"/>
        <v>15580.862021127779</v>
      </c>
      <c r="P41" s="11">
        <f t="shared" si="3"/>
        <v>-36.516834612091323</v>
      </c>
      <c r="Q41">
        <f t="shared" si="1"/>
        <v>0</v>
      </c>
      <c r="R41" s="11">
        <f t="shared" si="4"/>
        <v>7062.0428008199087</v>
      </c>
      <c r="S41" s="11">
        <f t="shared" si="5"/>
        <v>-7062.0428008199087</v>
      </c>
    </row>
    <row r="42" spans="1:19" x14ac:dyDescent="0.3">
      <c r="A42">
        <f t="shared" ref="A42:Q42" si="6">A19</f>
        <v>17</v>
      </c>
      <c r="B42" s="11">
        <f t="shared" si="3"/>
        <v>11523.756822683174</v>
      </c>
      <c r="C42" s="11">
        <f t="shared" si="3"/>
        <v>-56750.318643125545</v>
      </c>
      <c r="D42" s="11">
        <f t="shared" si="3"/>
        <v>14428.647710946567</v>
      </c>
      <c r="E42" s="11">
        <f t="shared" si="3"/>
        <v>16422.009425744789</v>
      </c>
      <c r="F42" s="11">
        <f t="shared" si="3"/>
        <v>22822.517349284393</v>
      </c>
      <c r="G42" s="11">
        <f t="shared" si="3"/>
        <v>10085.413036894925</v>
      </c>
      <c r="H42" s="11">
        <f t="shared" si="3"/>
        <v>-6380.8528422064273</v>
      </c>
      <c r="I42" s="11">
        <f t="shared" si="3"/>
        <v>1545.9331111764729</v>
      </c>
      <c r="J42" s="11">
        <f t="shared" si="3"/>
        <v>-8056.4072785100398</v>
      </c>
      <c r="K42" s="11">
        <f t="shared" si="3"/>
        <v>-3690.8718677145139</v>
      </c>
      <c r="L42" s="11">
        <f t="shared" si="3"/>
        <v>-8292.211755265389</v>
      </c>
      <c r="M42" s="11">
        <f t="shared" si="3"/>
        <v>-23356.702932292548</v>
      </c>
      <c r="N42" s="11">
        <f t="shared" si="3"/>
        <v>-8906.4901215961181</v>
      </c>
      <c r="O42" s="11">
        <f t="shared" si="3"/>
        <v>10387.24134741852</v>
      </c>
      <c r="P42" s="11">
        <f t="shared" si="3"/>
        <v>-36.516834612091323</v>
      </c>
      <c r="Q42">
        <f t="shared" si="6"/>
        <v>0</v>
      </c>
      <c r="R42" s="11">
        <f t="shared" si="4"/>
        <v>-3694.7930184379111</v>
      </c>
      <c r="S42" s="11">
        <f t="shared" si="5"/>
        <v>3694.7930184379111</v>
      </c>
    </row>
    <row r="44" spans="1:19" x14ac:dyDescent="0.3">
      <c r="R44" t="s">
        <v>78</v>
      </c>
    </row>
    <row r="45" spans="1:19" x14ac:dyDescent="0.3">
      <c r="R45">
        <f>CORREL(R26:R42,Q26:Q42)</f>
        <v>0.97850584257226392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regression</vt:lpstr>
      <vt:lpstr>details</vt:lpstr>
      <vt:lpstr>check</vt:lpstr>
      <vt:lpstr>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2023-02-09T16:04:10Z</dcterms:created>
  <dcterms:modified xsi:type="dcterms:W3CDTF">2023-02-09T21:43:50Z</dcterms:modified>
</cp:coreProperties>
</file>