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wnloads\"/>
    </mc:Choice>
  </mc:AlternateContent>
  <xr:revisionPtr revIDLastSave="0" documentId="13_ncr:1_{2E3A731C-99FD-4D15-A49E-4C1CF2094045}" xr6:coauthVersionLast="47" xr6:coauthVersionMax="47" xr10:uidLastSave="{00000000-0000-0000-0000-000000000000}"/>
  <bookViews>
    <workbookView xWindow="-108" yWindow="-108" windowWidth="23256" windowHeight="12456" tabRatio="786" activeTab="20" xr2:uid="{00000000-000D-0000-FFFF-FFFF00000000}"/>
  </bookViews>
  <sheets>
    <sheet name="Keywords(HU)" sheetId="1" r:id="rId1"/>
    <sheet name="OAM" sheetId="2" r:id="rId2"/>
    <sheet name="oam2" sheetId="17" r:id="rId3"/>
    <sheet name="oam2 (2)" sheetId="18" r:id="rId4"/>
    <sheet name="oam3" sheetId="21" r:id="rId5"/>
    <sheet name="oam3 (2)" sheetId="30" r:id="rId6"/>
    <sheet name="oam3 (3)" sheetId="31" r:id="rId7"/>
    <sheet name="oam3 (4)" sheetId="33" r:id="rId8"/>
    <sheet name="oam3 (5)" sheetId="34" r:id="rId9"/>
    <sheet name="oam4" sheetId="32" r:id="rId10"/>
    <sheet name="opel" sheetId="29" r:id="rId11"/>
    <sheet name="ford" sheetId="28" r:id="rId12"/>
    <sheet name="volvo" sheetId="27" r:id="rId13"/>
    <sheet name="suzuki" sheetId="26" r:id="rId14"/>
    <sheet name="skoda" sheetId="25" r:id="rId15"/>
    <sheet name="seat" sheetId="24" r:id="rId16"/>
    <sheet name="VW" sheetId="23" r:id="rId17"/>
    <sheet name="merci" sheetId="20" r:id="rId18"/>
    <sheet name="fiat" sheetId="22" r:id="rId19"/>
    <sheet name="oam3std" sheetId="35" r:id="rId20"/>
    <sheet name="info" sheetId="36" r:id="rId21"/>
    <sheet name="modellek" sheetId="19" r:id="rId22"/>
    <sheet name="rangsorok" sheetId="14" r:id="rId23"/>
    <sheet name="rangsorok (2)" sheetId="15" r:id="rId24"/>
    <sheet name="rangsorok (3)" sheetId="16" r:id="rId25"/>
    <sheet name="sorrendek" sheetId="13" r:id="rId26"/>
    <sheet name="Audi megye" sheetId="3" r:id="rId27"/>
    <sheet name="Mercedes megye" sheetId="4" r:id="rId28"/>
    <sheet name="Fiat megye" sheetId="5" r:id="rId29"/>
    <sheet name="Volkswagen megye" sheetId="6" r:id="rId30"/>
    <sheet name="Seat megye" sheetId="7" r:id="rId31"/>
    <sheet name="Skoda megye" sheetId="8" r:id="rId32"/>
    <sheet name="Suzuki megye" sheetId="9" r:id="rId33"/>
    <sheet name="Volvo megye" sheetId="10" r:id="rId34"/>
    <sheet name="Ford megye" sheetId="11" r:id="rId35"/>
    <sheet name="Opel megye" sheetId="12" r:id="rId3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N39" i="35" l="1"/>
  <c r="BN38" i="35"/>
  <c r="BN37" i="35"/>
  <c r="BN36" i="35"/>
  <c r="BN35" i="35"/>
  <c r="BN34" i="35"/>
  <c r="BN33" i="35"/>
  <c r="BN32" i="35"/>
  <c r="BN31" i="35"/>
  <c r="BN30" i="35"/>
  <c r="BM39" i="35"/>
  <c r="BM38" i="35"/>
  <c r="BM37" i="35"/>
  <c r="BM36" i="35"/>
  <c r="BM35" i="35"/>
  <c r="BM34" i="35"/>
  <c r="BM33" i="35"/>
  <c r="BM32" i="35"/>
  <c r="BM31" i="35"/>
  <c r="BM30" i="35"/>
  <c r="CF90" i="35"/>
  <c r="CE90" i="35"/>
  <c r="CD90" i="35"/>
  <c r="CC90" i="35"/>
  <c r="CF89" i="35"/>
  <c r="CE89" i="35"/>
  <c r="CD89" i="35"/>
  <c r="CC89" i="35"/>
  <c r="CF88" i="35"/>
  <c r="CE88" i="35"/>
  <c r="CD88" i="35"/>
  <c r="CC88" i="35"/>
  <c r="CF87" i="35"/>
  <c r="CE87" i="35"/>
  <c r="CD87" i="35"/>
  <c r="CC87" i="35"/>
  <c r="CF86" i="35"/>
  <c r="CE86" i="35"/>
  <c r="CD86" i="35"/>
  <c r="CC86" i="35"/>
  <c r="CF85" i="35"/>
  <c r="CE85" i="35"/>
  <c r="CD85" i="35"/>
  <c r="CC85" i="35"/>
  <c r="CF84" i="35"/>
  <c r="CE84" i="35"/>
  <c r="CD84" i="35"/>
  <c r="CC84" i="35"/>
  <c r="CF83" i="35"/>
  <c r="CE83" i="35"/>
  <c r="CD83" i="35"/>
  <c r="CC83" i="35"/>
  <c r="CF82" i="35"/>
  <c r="CE82" i="35"/>
  <c r="CD82" i="35"/>
  <c r="CC82" i="35"/>
  <c r="CF81" i="35"/>
  <c r="CE81" i="35"/>
  <c r="CD81" i="35"/>
  <c r="CC81" i="35"/>
  <c r="CF80" i="35"/>
  <c r="CE80" i="35"/>
  <c r="CD80" i="35"/>
  <c r="CC80" i="35"/>
  <c r="BZ79" i="35"/>
  <c r="BY79" i="35"/>
  <c r="BX79" i="35"/>
  <c r="BW79" i="35"/>
  <c r="BV79" i="35"/>
  <c r="BU79" i="35"/>
  <c r="BT79" i="35"/>
  <c r="BS79" i="35"/>
  <c r="BR79" i="35"/>
  <c r="BQ79" i="35"/>
  <c r="BP79" i="35"/>
  <c r="BJ90" i="35"/>
  <c r="BI90" i="35"/>
  <c r="BH90" i="35"/>
  <c r="BG90" i="35"/>
  <c r="BF90" i="35"/>
  <c r="BE90" i="35"/>
  <c r="BD90" i="35"/>
  <c r="BC90" i="35"/>
  <c r="BB90" i="35"/>
  <c r="BA90" i="35"/>
  <c r="AZ90" i="35"/>
  <c r="AY90" i="35"/>
  <c r="BJ89" i="35"/>
  <c r="BI89" i="35"/>
  <c r="BH89" i="35"/>
  <c r="BG89" i="35"/>
  <c r="BF89" i="35"/>
  <c r="BE89" i="35"/>
  <c r="BD89" i="35"/>
  <c r="BC89" i="35"/>
  <c r="BB89" i="35"/>
  <c r="BA89" i="35"/>
  <c r="AZ89" i="35"/>
  <c r="AY89" i="35"/>
  <c r="BJ88" i="35"/>
  <c r="BI88" i="35"/>
  <c r="BH88" i="35"/>
  <c r="BG88" i="35"/>
  <c r="BF88" i="35"/>
  <c r="BE88" i="35"/>
  <c r="BD88" i="35"/>
  <c r="BC88" i="35"/>
  <c r="BB88" i="35"/>
  <c r="BA88" i="35"/>
  <c r="AZ88" i="35"/>
  <c r="AY88" i="35"/>
  <c r="BJ87" i="35"/>
  <c r="BI87" i="35"/>
  <c r="BH87" i="35"/>
  <c r="BG87" i="35"/>
  <c r="BF87" i="35"/>
  <c r="BE87" i="35"/>
  <c r="BD87" i="35"/>
  <c r="BC87" i="35"/>
  <c r="BB87" i="35"/>
  <c r="BA87" i="35"/>
  <c r="AZ87" i="35"/>
  <c r="AY87" i="35"/>
  <c r="BJ86" i="35"/>
  <c r="BI86" i="35"/>
  <c r="BH86" i="35"/>
  <c r="BG86" i="35"/>
  <c r="BF86" i="35"/>
  <c r="BE86" i="35"/>
  <c r="BD86" i="35"/>
  <c r="BC86" i="35"/>
  <c r="BB86" i="35"/>
  <c r="BA86" i="35"/>
  <c r="AZ86" i="35"/>
  <c r="AY86" i="35"/>
  <c r="BJ85" i="35"/>
  <c r="BI85" i="35"/>
  <c r="BH85" i="35"/>
  <c r="BG85" i="35"/>
  <c r="BF85" i="35"/>
  <c r="BE85" i="35"/>
  <c r="BD85" i="35"/>
  <c r="BC85" i="35"/>
  <c r="BB85" i="35"/>
  <c r="BA85" i="35"/>
  <c r="AZ85" i="35"/>
  <c r="AY85" i="35"/>
  <c r="BJ84" i="35"/>
  <c r="BI84" i="35"/>
  <c r="BH84" i="35"/>
  <c r="BG84" i="35"/>
  <c r="BF84" i="35"/>
  <c r="BE84" i="35"/>
  <c r="BD84" i="35"/>
  <c r="BC84" i="35"/>
  <c r="BB84" i="35"/>
  <c r="BA84" i="35"/>
  <c r="AZ84" i="35"/>
  <c r="AY84" i="35"/>
  <c r="BJ83" i="35"/>
  <c r="BI83" i="35"/>
  <c r="BH83" i="35"/>
  <c r="BG83" i="35"/>
  <c r="BF83" i="35"/>
  <c r="BE83" i="35"/>
  <c r="BD83" i="35"/>
  <c r="BC83" i="35"/>
  <c r="BB83" i="35"/>
  <c r="BA83" i="35"/>
  <c r="AZ83" i="35"/>
  <c r="AY83" i="35"/>
  <c r="BJ82" i="35"/>
  <c r="BI82" i="35"/>
  <c r="BH82" i="35"/>
  <c r="BG82" i="35"/>
  <c r="BF82" i="35"/>
  <c r="BE82" i="35"/>
  <c r="BD82" i="35"/>
  <c r="BC82" i="35"/>
  <c r="BB82" i="35"/>
  <c r="BA82" i="35"/>
  <c r="AZ82" i="35"/>
  <c r="AY82" i="35"/>
  <c r="BJ81" i="35"/>
  <c r="BI81" i="35"/>
  <c r="BH81" i="35"/>
  <c r="BG81" i="35"/>
  <c r="BF81" i="35"/>
  <c r="BE81" i="35"/>
  <c r="BD81" i="35"/>
  <c r="BC81" i="35"/>
  <c r="BB81" i="35"/>
  <c r="BA81" i="35"/>
  <c r="AZ81" i="35"/>
  <c r="AY81" i="35"/>
  <c r="BJ80" i="35"/>
  <c r="BI80" i="35"/>
  <c r="BH80" i="35"/>
  <c r="BG80" i="35"/>
  <c r="BF80" i="35"/>
  <c r="BE80" i="35"/>
  <c r="BD80" i="35"/>
  <c r="BC80" i="35"/>
  <c r="BB80" i="35"/>
  <c r="BA80" i="35"/>
  <c r="AZ80" i="35"/>
  <c r="AY80" i="35"/>
  <c r="AV79" i="35"/>
  <c r="AU79" i="35"/>
  <c r="AT79" i="35"/>
  <c r="AS79" i="35"/>
  <c r="AR79" i="35"/>
  <c r="AQ79" i="35"/>
  <c r="AP79" i="35"/>
  <c r="AO79" i="35"/>
  <c r="AN79" i="35"/>
  <c r="AM79" i="35"/>
  <c r="AL79" i="35"/>
  <c r="AK79" i="35"/>
  <c r="AJ79" i="35"/>
  <c r="AI79" i="35"/>
  <c r="AH79" i="35"/>
  <c r="AG79" i="35"/>
  <c r="AF79" i="35"/>
  <c r="AE79" i="35"/>
  <c r="AD79" i="35"/>
  <c r="AC79" i="35"/>
  <c r="AB27" i="35"/>
  <c r="AC28" i="35"/>
  <c r="AC49" i="35"/>
  <c r="AC48" i="35"/>
  <c r="AC47" i="35"/>
  <c r="AC46" i="35"/>
  <c r="AC45" i="35"/>
  <c r="AC44" i="35"/>
  <c r="AC43" i="35"/>
  <c r="AC42" i="35"/>
  <c r="AC41" i="35"/>
  <c r="AC40" i="35"/>
  <c r="AC39" i="35"/>
  <c r="AC38" i="35"/>
  <c r="AC37" i="35"/>
  <c r="AC36" i="35"/>
  <c r="AC35" i="35"/>
  <c r="AC34" i="35"/>
  <c r="AC33" i="35"/>
  <c r="AC32" i="35"/>
  <c r="AC31" i="35"/>
  <c r="AC30" i="35"/>
  <c r="AB49" i="35"/>
  <c r="AB48" i="35"/>
  <c r="AB47" i="35"/>
  <c r="AB46" i="35"/>
  <c r="AB45" i="35"/>
  <c r="AB44" i="35"/>
  <c r="AB43" i="35"/>
  <c r="AB42" i="35"/>
  <c r="AB41" i="35"/>
  <c r="AB40" i="35"/>
  <c r="AB39" i="35"/>
  <c r="AB38" i="35"/>
  <c r="AB37" i="35"/>
  <c r="AB36" i="35"/>
  <c r="AB35" i="35"/>
  <c r="AB34" i="35"/>
  <c r="AB33" i="35"/>
  <c r="AB32" i="35"/>
  <c r="AB31" i="35"/>
  <c r="AB30" i="35"/>
  <c r="K22" i="35"/>
  <c r="J22" i="35"/>
  <c r="I22" i="35"/>
  <c r="H22" i="35"/>
  <c r="G22" i="35"/>
  <c r="F22" i="35"/>
  <c r="E22" i="35"/>
  <c r="D22" i="35"/>
  <c r="C22" i="35"/>
  <c r="B22" i="35"/>
  <c r="K21" i="35"/>
  <c r="J21" i="35"/>
  <c r="I21" i="35"/>
  <c r="H21" i="35"/>
  <c r="G21" i="35"/>
  <c r="F21" i="35"/>
  <c r="E21" i="35"/>
  <c r="D21" i="35"/>
  <c r="C21" i="35"/>
  <c r="B21" i="35"/>
  <c r="K20" i="35"/>
  <c r="J20" i="35"/>
  <c r="I20" i="35"/>
  <c r="H20" i="35"/>
  <c r="G20" i="35"/>
  <c r="F20" i="35"/>
  <c r="E20" i="35"/>
  <c r="D20" i="35"/>
  <c r="C20" i="35"/>
  <c r="B20" i="35"/>
  <c r="K19" i="35"/>
  <c r="J19" i="35"/>
  <c r="I19" i="35"/>
  <c r="H19" i="35"/>
  <c r="G19" i="35"/>
  <c r="F19" i="35"/>
  <c r="E19" i="35"/>
  <c r="D19" i="35"/>
  <c r="C19" i="35"/>
  <c r="B19" i="35"/>
  <c r="B46" i="35" s="1"/>
  <c r="K18" i="35"/>
  <c r="J18" i="35"/>
  <c r="I18" i="35"/>
  <c r="H18" i="35"/>
  <c r="G18" i="35"/>
  <c r="F18" i="35"/>
  <c r="E18" i="35"/>
  <c r="D18" i="35"/>
  <c r="C18" i="35"/>
  <c r="B18" i="35"/>
  <c r="K17" i="35"/>
  <c r="J17" i="35"/>
  <c r="I17" i="35"/>
  <c r="H17" i="35"/>
  <c r="G17" i="35"/>
  <c r="F17" i="35"/>
  <c r="E17" i="35"/>
  <c r="D17" i="35"/>
  <c r="C17" i="35"/>
  <c r="B17" i="35"/>
  <c r="K16" i="35"/>
  <c r="J16" i="35"/>
  <c r="I16" i="35"/>
  <c r="H16" i="35"/>
  <c r="G16" i="35"/>
  <c r="F16" i="35"/>
  <c r="E16" i="35"/>
  <c r="D16" i="35"/>
  <c r="C16" i="35"/>
  <c r="B16" i="35"/>
  <c r="K15" i="35"/>
  <c r="J15" i="35"/>
  <c r="I15" i="35"/>
  <c r="H15" i="35"/>
  <c r="G15" i="35"/>
  <c r="F15" i="35"/>
  <c r="E15" i="35"/>
  <c r="D15" i="35"/>
  <c r="C15" i="35"/>
  <c r="B15" i="35"/>
  <c r="B42" i="35" s="1"/>
  <c r="K14" i="35"/>
  <c r="J14" i="35"/>
  <c r="I14" i="35"/>
  <c r="H14" i="35"/>
  <c r="G14" i="35"/>
  <c r="F14" i="35"/>
  <c r="E14" i="35"/>
  <c r="D14" i="35"/>
  <c r="C14" i="35"/>
  <c r="B14" i="35"/>
  <c r="K13" i="35"/>
  <c r="J13" i="35"/>
  <c r="I13" i="35"/>
  <c r="H13" i="35"/>
  <c r="G13" i="35"/>
  <c r="F13" i="35"/>
  <c r="E13" i="35"/>
  <c r="D13" i="35"/>
  <c r="C13" i="35"/>
  <c r="B13" i="35"/>
  <c r="K12" i="35"/>
  <c r="J12" i="35"/>
  <c r="I12" i="35"/>
  <c r="H12" i="35"/>
  <c r="G12" i="35"/>
  <c r="F12" i="35"/>
  <c r="E12" i="35"/>
  <c r="D12" i="35"/>
  <c r="C12" i="35"/>
  <c r="B12" i="35"/>
  <c r="K11" i="35"/>
  <c r="J11" i="35"/>
  <c r="I11" i="35"/>
  <c r="H11" i="35"/>
  <c r="G11" i="35"/>
  <c r="F11" i="35"/>
  <c r="E11" i="35"/>
  <c r="D11" i="35"/>
  <c r="C11" i="35"/>
  <c r="B11" i="35"/>
  <c r="B38" i="35" s="1"/>
  <c r="K10" i="35"/>
  <c r="J10" i="35"/>
  <c r="I10" i="35"/>
  <c r="H10" i="35"/>
  <c r="G10" i="35"/>
  <c r="F10" i="35"/>
  <c r="E10" i="35"/>
  <c r="D10" i="35"/>
  <c r="C10" i="35"/>
  <c r="B10" i="35"/>
  <c r="K9" i="35"/>
  <c r="J9" i="35"/>
  <c r="I9" i="35"/>
  <c r="H9" i="35"/>
  <c r="G9" i="35"/>
  <c r="F9" i="35"/>
  <c r="E9" i="35"/>
  <c r="D9" i="35"/>
  <c r="C9" i="35"/>
  <c r="B9" i="35"/>
  <c r="K8" i="35"/>
  <c r="J8" i="35"/>
  <c r="I8" i="35"/>
  <c r="H8" i="35"/>
  <c r="G8" i="35"/>
  <c r="F8" i="35"/>
  <c r="E8" i="35"/>
  <c r="D8" i="35"/>
  <c r="C8" i="35"/>
  <c r="B8" i="35"/>
  <c r="K7" i="35"/>
  <c r="J7" i="35"/>
  <c r="I7" i="35"/>
  <c r="H7" i="35"/>
  <c r="G7" i="35"/>
  <c r="F7" i="35"/>
  <c r="E7" i="35"/>
  <c r="D7" i="35"/>
  <c r="C7" i="35"/>
  <c r="B7" i="35"/>
  <c r="B34" i="35" s="1"/>
  <c r="K6" i="35"/>
  <c r="J6" i="35"/>
  <c r="I6" i="35"/>
  <c r="H6" i="35"/>
  <c r="G6" i="35"/>
  <c r="F6" i="35"/>
  <c r="E6" i="35"/>
  <c r="D6" i="35"/>
  <c r="C6" i="35"/>
  <c r="B6" i="35"/>
  <c r="K5" i="35"/>
  <c r="J5" i="35"/>
  <c r="I5" i="35"/>
  <c r="H5" i="35"/>
  <c r="G5" i="35"/>
  <c r="F5" i="35"/>
  <c r="E5" i="35"/>
  <c r="D5" i="35"/>
  <c r="C5" i="35"/>
  <c r="B5" i="35"/>
  <c r="K4" i="35"/>
  <c r="J4" i="35"/>
  <c r="I4" i="35"/>
  <c r="H4" i="35"/>
  <c r="G4" i="35"/>
  <c r="F4" i="35"/>
  <c r="E4" i="35"/>
  <c r="D4" i="35"/>
  <c r="C4" i="35"/>
  <c r="B4" i="35"/>
  <c r="K3" i="35"/>
  <c r="J3" i="35"/>
  <c r="I3" i="35"/>
  <c r="H3" i="35"/>
  <c r="G3" i="35"/>
  <c r="F3" i="35"/>
  <c r="E3" i="35"/>
  <c r="D3" i="35"/>
  <c r="C3" i="35"/>
  <c r="B3" i="35"/>
  <c r="AM2" i="35"/>
  <c r="AL2" i="35"/>
  <c r="AK2" i="35"/>
  <c r="AJ2" i="35"/>
  <c r="AI2" i="35"/>
  <c r="AH2" i="35"/>
  <c r="AG2" i="35"/>
  <c r="AF2" i="35"/>
  <c r="AE2" i="35"/>
  <c r="AD2" i="35"/>
  <c r="AM1" i="35"/>
  <c r="AL1" i="35"/>
  <c r="AK1" i="35"/>
  <c r="AJ1" i="35"/>
  <c r="AI1" i="35"/>
  <c r="AH1" i="35"/>
  <c r="AG1" i="35"/>
  <c r="AF1" i="35"/>
  <c r="AE1" i="35"/>
  <c r="AD1" i="35"/>
  <c r="W22" i="35"/>
  <c r="W21" i="35"/>
  <c r="W20" i="35"/>
  <c r="W19" i="35"/>
  <c r="W18" i="35"/>
  <c r="W17" i="35"/>
  <c r="W16" i="35"/>
  <c r="W15" i="35"/>
  <c r="W14" i="35"/>
  <c r="W13" i="35"/>
  <c r="W12" i="35"/>
  <c r="W11" i="35"/>
  <c r="W10" i="35"/>
  <c r="W9" i="35"/>
  <c r="W8" i="35"/>
  <c r="W7" i="35"/>
  <c r="W6" i="35"/>
  <c r="W5" i="35"/>
  <c r="W4" i="35"/>
  <c r="W3" i="35"/>
  <c r="AC22" i="35"/>
  <c r="AC21" i="35"/>
  <c r="AC20" i="35"/>
  <c r="AC19" i="35"/>
  <c r="AC18" i="35"/>
  <c r="AC17" i="35"/>
  <c r="AC16" i="35"/>
  <c r="AC15" i="35"/>
  <c r="AC14" i="35"/>
  <c r="AC13" i="35"/>
  <c r="AC12" i="35"/>
  <c r="AC11" i="35"/>
  <c r="AC10" i="35"/>
  <c r="AC9" i="35"/>
  <c r="AC8" i="35"/>
  <c r="AC7" i="35"/>
  <c r="AC6" i="35"/>
  <c r="AC5" i="35"/>
  <c r="AC4" i="35"/>
  <c r="AC3" i="35"/>
  <c r="AM22" i="35"/>
  <c r="AL22" i="35"/>
  <c r="AK22" i="35"/>
  <c r="AJ22" i="35"/>
  <c r="AI22" i="35"/>
  <c r="AH22" i="35"/>
  <c r="AG22" i="35"/>
  <c r="AF22" i="35"/>
  <c r="AE22" i="35"/>
  <c r="AD22" i="35"/>
  <c r="AM21" i="35"/>
  <c r="AL21" i="35"/>
  <c r="AK21" i="35"/>
  <c r="AJ21" i="35"/>
  <c r="AI21" i="35"/>
  <c r="AH21" i="35"/>
  <c r="AG21" i="35"/>
  <c r="AF21" i="35"/>
  <c r="AE21" i="35"/>
  <c r="AD21" i="35"/>
  <c r="AM20" i="35"/>
  <c r="AL20" i="35"/>
  <c r="AK20" i="35"/>
  <c r="AJ20" i="35"/>
  <c r="AI20" i="35"/>
  <c r="AH20" i="35"/>
  <c r="AG20" i="35"/>
  <c r="AF20" i="35"/>
  <c r="AE20" i="35"/>
  <c r="AD20" i="35"/>
  <c r="AM19" i="35"/>
  <c r="AL19" i="35"/>
  <c r="AK19" i="35"/>
  <c r="AJ19" i="35"/>
  <c r="AI19" i="35"/>
  <c r="AH19" i="35"/>
  <c r="AG19" i="35"/>
  <c r="AF19" i="35"/>
  <c r="AE19" i="35"/>
  <c r="AD19" i="35"/>
  <c r="AM18" i="35"/>
  <c r="AL18" i="35"/>
  <c r="AK18" i="35"/>
  <c r="AJ18" i="35"/>
  <c r="AI18" i="35"/>
  <c r="AH18" i="35"/>
  <c r="AG18" i="35"/>
  <c r="AF18" i="35"/>
  <c r="AE18" i="35"/>
  <c r="AD18" i="35"/>
  <c r="AM17" i="35"/>
  <c r="AL17" i="35"/>
  <c r="AK17" i="35"/>
  <c r="AJ17" i="35"/>
  <c r="AI17" i="35"/>
  <c r="AH17" i="35"/>
  <c r="AG17" i="35"/>
  <c r="AF17" i="35"/>
  <c r="AE17" i="35"/>
  <c r="AD17" i="35"/>
  <c r="AM16" i="35"/>
  <c r="AL16" i="35"/>
  <c r="AK16" i="35"/>
  <c r="AJ16" i="35"/>
  <c r="AI16" i="35"/>
  <c r="AH16" i="35"/>
  <c r="AG16" i="35"/>
  <c r="AF16" i="35"/>
  <c r="AE16" i="35"/>
  <c r="AD16" i="35"/>
  <c r="AM15" i="35"/>
  <c r="AL15" i="35"/>
  <c r="AK15" i="35"/>
  <c r="AJ15" i="35"/>
  <c r="AI15" i="35"/>
  <c r="AH15" i="35"/>
  <c r="AG15" i="35"/>
  <c r="AF15" i="35"/>
  <c r="AE15" i="35"/>
  <c r="AD15" i="35"/>
  <c r="AM14" i="35"/>
  <c r="AL14" i="35"/>
  <c r="AK14" i="35"/>
  <c r="AJ14" i="35"/>
  <c r="AI14" i="35"/>
  <c r="AH14" i="35"/>
  <c r="AG14" i="35"/>
  <c r="AF14" i="35"/>
  <c r="AE14" i="35"/>
  <c r="AD14" i="35"/>
  <c r="AM13" i="35"/>
  <c r="AL13" i="35"/>
  <c r="AK13" i="35"/>
  <c r="AJ13" i="35"/>
  <c r="AI13" i="35"/>
  <c r="AH13" i="35"/>
  <c r="AG13" i="35"/>
  <c r="AF13" i="35"/>
  <c r="AE13" i="35"/>
  <c r="AD13" i="35"/>
  <c r="AM12" i="35"/>
  <c r="AL12" i="35"/>
  <c r="AK12" i="35"/>
  <c r="AJ12" i="35"/>
  <c r="AI12" i="35"/>
  <c r="AH12" i="35"/>
  <c r="AG12" i="35"/>
  <c r="AF12" i="35"/>
  <c r="AE12" i="35"/>
  <c r="AD12" i="35"/>
  <c r="AM11" i="35"/>
  <c r="AL11" i="35"/>
  <c r="AK11" i="35"/>
  <c r="AJ11" i="35"/>
  <c r="AI11" i="35"/>
  <c r="AH11" i="35"/>
  <c r="AG11" i="35"/>
  <c r="AF11" i="35"/>
  <c r="AE11" i="35"/>
  <c r="AD11" i="35"/>
  <c r="AM10" i="35"/>
  <c r="AL10" i="35"/>
  <c r="AK10" i="35"/>
  <c r="AJ10" i="35"/>
  <c r="AI10" i="35"/>
  <c r="AH10" i="35"/>
  <c r="AG10" i="35"/>
  <c r="AF10" i="35"/>
  <c r="AE10" i="35"/>
  <c r="AD10" i="35"/>
  <c r="AM9" i="35"/>
  <c r="AL9" i="35"/>
  <c r="AK9" i="35"/>
  <c r="AJ9" i="35"/>
  <c r="AI9" i="35"/>
  <c r="AH9" i="35"/>
  <c r="AG9" i="35"/>
  <c r="AF9" i="35"/>
  <c r="AE9" i="35"/>
  <c r="AD9" i="35"/>
  <c r="AM8" i="35"/>
  <c r="AL8" i="35"/>
  <c r="AK8" i="35"/>
  <c r="AJ8" i="35"/>
  <c r="AI8" i="35"/>
  <c r="AH8" i="35"/>
  <c r="AG8" i="35"/>
  <c r="AF8" i="35"/>
  <c r="AE8" i="35"/>
  <c r="AD8" i="35"/>
  <c r="AM7" i="35"/>
  <c r="AL7" i="35"/>
  <c r="AK7" i="35"/>
  <c r="AJ7" i="35"/>
  <c r="AI7" i="35"/>
  <c r="AH7" i="35"/>
  <c r="AG7" i="35"/>
  <c r="AF7" i="35"/>
  <c r="AE7" i="35"/>
  <c r="AD7" i="35"/>
  <c r="AM6" i="35"/>
  <c r="AL6" i="35"/>
  <c r="AK6" i="35"/>
  <c r="AJ6" i="35"/>
  <c r="AI6" i="35"/>
  <c r="AH6" i="35"/>
  <c r="AG6" i="35"/>
  <c r="AF6" i="35"/>
  <c r="AE6" i="35"/>
  <c r="AD6" i="35"/>
  <c r="AM5" i="35"/>
  <c r="AL5" i="35"/>
  <c r="AK5" i="35"/>
  <c r="AJ5" i="35"/>
  <c r="AI5" i="35"/>
  <c r="AH5" i="35"/>
  <c r="AG5" i="35"/>
  <c r="AF5" i="35"/>
  <c r="AE5" i="35"/>
  <c r="AD5" i="35"/>
  <c r="AM4" i="35"/>
  <c r="AL4" i="35"/>
  <c r="AK4" i="35"/>
  <c r="AJ4" i="35"/>
  <c r="AI4" i="35"/>
  <c r="AH4" i="35"/>
  <c r="AG4" i="35"/>
  <c r="AF4" i="35"/>
  <c r="AE4" i="35"/>
  <c r="AD4" i="35"/>
  <c r="AM3" i="35"/>
  <c r="AL3" i="35"/>
  <c r="AK3" i="35"/>
  <c r="AJ3" i="35"/>
  <c r="AI3" i="35"/>
  <c r="AH3" i="35"/>
  <c r="AG3" i="35"/>
  <c r="AF3" i="35"/>
  <c r="AE3" i="35"/>
  <c r="AD3" i="35"/>
  <c r="V25" i="35"/>
  <c r="V22" i="35"/>
  <c r="V21" i="35"/>
  <c r="V20" i="35"/>
  <c r="V19" i="35"/>
  <c r="V18" i="35"/>
  <c r="V17" i="35"/>
  <c r="V16" i="35"/>
  <c r="V15" i="35"/>
  <c r="V14" i="35"/>
  <c r="V13" i="35"/>
  <c r="V12" i="35"/>
  <c r="V11" i="35"/>
  <c r="V10" i="35"/>
  <c r="V9" i="35"/>
  <c r="V8" i="35"/>
  <c r="V7" i="35"/>
  <c r="V6" i="35"/>
  <c r="V5" i="35"/>
  <c r="V4" i="35"/>
  <c r="V3" i="35"/>
  <c r="U25" i="35"/>
  <c r="U22" i="35"/>
  <c r="U21" i="35"/>
  <c r="U20" i="35"/>
  <c r="U19" i="35"/>
  <c r="U18" i="35"/>
  <c r="U17" i="35"/>
  <c r="U16" i="35"/>
  <c r="U15" i="35"/>
  <c r="U14" i="35"/>
  <c r="U13" i="35"/>
  <c r="U12" i="35"/>
  <c r="U11" i="35"/>
  <c r="U10" i="35"/>
  <c r="U9" i="35"/>
  <c r="U8" i="35"/>
  <c r="U26" i="35" s="1"/>
  <c r="U7" i="35"/>
  <c r="U6" i="35"/>
  <c r="U5" i="35"/>
  <c r="U4" i="35"/>
  <c r="U3" i="35"/>
  <c r="U24" i="35"/>
  <c r="T25" i="35"/>
  <c r="T22" i="35"/>
  <c r="T21" i="35"/>
  <c r="T20" i="35"/>
  <c r="T19" i="35"/>
  <c r="T18" i="35"/>
  <c r="T17" i="35"/>
  <c r="T16" i="35"/>
  <c r="T15" i="35"/>
  <c r="T14" i="35"/>
  <c r="T13" i="35"/>
  <c r="T12" i="35"/>
  <c r="T11" i="35"/>
  <c r="T10" i="35"/>
  <c r="T9" i="35"/>
  <c r="T8" i="35"/>
  <c r="T7" i="35"/>
  <c r="T6" i="35"/>
  <c r="T5" i="35"/>
  <c r="T4" i="35"/>
  <c r="T3" i="35"/>
  <c r="S25" i="35"/>
  <c r="S22" i="35"/>
  <c r="S21" i="35"/>
  <c r="S20" i="35"/>
  <c r="S19" i="35"/>
  <c r="S18" i="35"/>
  <c r="S17" i="35"/>
  <c r="S16" i="35"/>
  <c r="S15" i="35"/>
  <c r="S14" i="35"/>
  <c r="S13" i="35"/>
  <c r="S12" i="35"/>
  <c r="S11" i="35"/>
  <c r="S10" i="35"/>
  <c r="S9" i="35"/>
  <c r="S8" i="35"/>
  <c r="S7" i="35"/>
  <c r="S26" i="35" s="1"/>
  <c r="S24" i="35" s="1"/>
  <c r="S6" i="35"/>
  <c r="S5" i="35"/>
  <c r="S4" i="35"/>
  <c r="S3" i="35"/>
  <c r="R25" i="35"/>
  <c r="R22" i="35"/>
  <c r="R21" i="35"/>
  <c r="R20" i="35"/>
  <c r="R19" i="35"/>
  <c r="R18" i="35"/>
  <c r="R17" i="35"/>
  <c r="R16" i="35"/>
  <c r="R15" i="35"/>
  <c r="R14" i="35"/>
  <c r="R13" i="35"/>
  <c r="R12" i="35"/>
  <c r="R11" i="35"/>
  <c r="R10" i="35"/>
  <c r="R9" i="35"/>
  <c r="R8" i="35"/>
  <c r="R7" i="35"/>
  <c r="R6" i="35"/>
  <c r="R5" i="35"/>
  <c r="R4" i="35"/>
  <c r="R3" i="35"/>
  <c r="Q25" i="35"/>
  <c r="Q22" i="35"/>
  <c r="Q21" i="35"/>
  <c r="Q20" i="35"/>
  <c r="Q19" i="35"/>
  <c r="Q18" i="35"/>
  <c r="Q17" i="35"/>
  <c r="Q16" i="35"/>
  <c r="Q15" i="35"/>
  <c r="Q14" i="35"/>
  <c r="Q13" i="35"/>
  <c r="Q12" i="35"/>
  <c r="Q11" i="35"/>
  <c r="Q10" i="35"/>
  <c r="Q9" i="35"/>
  <c r="Q8" i="35"/>
  <c r="Q7" i="35"/>
  <c r="Q6" i="35"/>
  <c r="Q5" i="35"/>
  <c r="Q4" i="35"/>
  <c r="Q3" i="35"/>
  <c r="P25" i="35"/>
  <c r="P22" i="35"/>
  <c r="P21" i="35"/>
  <c r="P20" i="35"/>
  <c r="P19" i="35"/>
  <c r="P18" i="35"/>
  <c r="P17" i="35"/>
  <c r="P16" i="35"/>
  <c r="P15" i="35"/>
  <c r="P14" i="35"/>
  <c r="P13" i="35"/>
  <c r="P12" i="35"/>
  <c r="P11" i="35"/>
  <c r="P10" i="35"/>
  <c r="P9" i="35"/>
  <c r="P8" i="35"/>
  <c r="P7" i="35"/>
  <c r="P6" i="35"/>
  <c r="P5" i="35"/>
  <c r="P4" i="35"/>
  <c r="P3" i="35"/>
  <c r="O25" i="35"/>
  <c r="O22" i="35"/>
  <c r="O21" i="35"/>
  <c r="O20" i="35"/>
  <c r="O19" i="35"/>
  <c r="O18" i="35"/>
  <c r="O17" i="35"/>
  <c r="O16" i="35"/>
  <c r="O15" i="35"/>
  <c r="O14" i="35"/>
  <c r="O13" i="35"/>
  <c r="O12" i="35"/>
  <c r="O11" i="35"/>
  <c r="O10" i="35"/>
  <c r="O9" i="35"/>
  <c r="O8" i="35"/>
  <c r="O7" i="35"/>
  <c r="O6" i="35"/>
  <c r="O5" i="35"/>
  <c r="O4" i="35"/>
  <c r="O3" i="35"/>
  <c r="N25" i="35"/>
  <c r="N22" i="35"/>
  <c r="N21" i="35"/>
  <c r="N20" i="35"/>
  <c r="N19" i="35"/>
  <c r="N18" i="35"/>
  <c r="N17" i="35"/>
  <c r="N16" i="35"/>
  <c r="N15" i="35"/>
  <c r="N14" i="35"/>
  <c r="N13" i="35"/>
  <c r="N12" i="35"/>
  <c r="N11" i="35"/>
  <c r="N10" i="35"/>
  <c r="N9" i="35"/>
  <c r="N8" i="35"/>
  <c r="N7" i="35"/>
  <c r="N6" i="35"/>
  <c r="N5" i="35"/>
  <c r="N4" i="35"/>
  <c r="N3" i="35"/>
  <c r="M25" i="35"/>
  <c r="M22" i="35"/>
  <c r="M21" i="35"/>
  <c r="M20" i="35"/>
  <c r="M19" i="35"/>
  <c r="M18" i="35"/>
  <c r="M17" i="35"/>
  <c r="M16" i="35"/>
  <c r="M15" i="35"/>
  <c r="M14" i="35"/>
  <c r="M13" i="35"/>
  <c r="M12" i="35"/>
  <c r="M11" i="35"/>
  <c r="M10" i="35"/>
  <c r="M9" i="35"/>
  <c r="M8" i="35"/>
  <c r="M7" i="35"/>
  <c r="M6" i="35"/>
  <c r="M5" i="35"/>
  <c r="M4" i="35"/>
  <c r="M3" i="35"/>
  <c r="AD46" i="18"/>
  <c r="AC46" i="18"/>
  <c r="AD45" i="18"/>
  <c r="AC45" i="18"/>
  <c r="AF26" i="18"/>
  <c r="AF27" i="18"/>
  <c r="AF28" i="18"/>
  <c r="AF29" i="18"/>
  <c r="AF30" i="18"/>
  <c r="AF31" i="18"/>
  <c r="AF32" i="18"/>
  <c r="AF33" i="18"/>
  <c r="AG33" i="18" s="1"/>
  <c r="AF34" i="18"/>
  <c r="AF35" i="18"/>
  <c r="AF36" i="18"/>
  <c r="AF37" i="18"/>
  <c r="AF38" i="18"/>
  <c r="AF39" i="18"/>
  <c r="AG39" i="18" s="1"/>
  <c r="AF40" i="18"/>
  <c r="AF41" i="18"/>
  <c r="AG41" i="18" s="1"/>
  <c r="AF42" i="18"/>
  <c r="AF43" i="18"/>
  <c r="AF44" i="18"/>
  <c r="AF25" i="18"/>
  <c r="AE44" i="18"/>
  <c r="AE43" i="18"/>
  <c r="AE42" i="18"/>
  <c r="AE41" i="18"/>
  <c r="AG40" i="18"/>
  <c r="AE40" i="18"/>
  <c r="AE39" i="18"/>
  <c r="AE38" i="18"/>
  <c r="AG38" i="18" s="1"/>
  <c r="AE37" i="18"/>
  <c r="AG37" i="18" s="1"/>
  <c r="AE36" i="18"/>
  <c r="AG36" i="18" s="1"/>
  <c r="AE35" i="18"/>
  <c r="AE34" i="18"/>
  <c r="AG34" i="18" s="1"/>
  <c r="AE33" i="18"/>
  <c r="AE32" i="18"/>
  <c r="AG31" i="18"/>
  <c r="AE31" i="18"/>
  <c r="AE30" i="18"/>
  <c r="AG30" i="18" s="1"/>
  <c r="AE29" i="18"/>
  <c r="AG29" i="18" s="1"/>
  <c r="AE28" i="18"/>
  <c r="AG28" i="18" s="1"/>
  <c r="AE27" i="18"/>
  <c r="AG27" i="18" s="1"/>
  <c r="AE26" i="18"/>
  <c r="AG25" i="18"/>
  <c r="AE25" i="18"/>
  <c r="AD44" i="18"/>
  <c r="AC44" i="18"/>
  <c r="AD43" i="18"/>
  <c r="AC43" i="18"/>
  <c r="AD42" i="18"/>
  <c r="AC42" i="18"/>
  <c r="AD41" i="18"/>
  <c r="AC41" i="18"/>
  <c r="AD40" i="18"/>
  <c r="AC40" i="18"/>
  <c r="AD39" i="18"/>
  <c r="AC39" i="18"/>
  <c r="AD38" i="18"/>
  <c r="AC38" i="18"/>
  <c r="AD37" i="18"/>
  <c r="AC37" i="18"/>
  <c r="AD36" i="18"/>
  <c r="AC36" i="18"/>
  <c r="AD35" i="18"/>
  <c r="AC35" i="18"/>
  <c r="AD34" i="18"/>
  <c r="AC34" i="18"/>
  <c r="AD33" i="18"/>
  <c r="AC33" i="18"/>
  <c r="AD32" i="18"/>
  <c r="AC32" i="18"/>
  <c r="AD31" i="18"/>
  <c r="AC31" i="18"/>
  <c r="AD30" i="18"/>
  <c r="AC30" i="18"/>
  <c r="AD29" i="18"/>
  <c r="AC29" i="18"/>
  <c r="AD28" i="18"/>
  <c r="AC28" i="18"/>
  <c r="AD27" i="18"/>
  <c r="AC27" i="18"/>
  <c r="AD26" i="18"/>
  <c r="AC26" i="18"/>
  <c r="AD25" i="18"/>
  <c r="AC25" i="18"/>
  <c r="AD24" i="18"/>
  <c r="AC24" i="18"/>
  <c r="K63" i="35"/>
  <c r="J63" i="35"/>
  <c r="D63" i="35"/>
  <c r="C63" i="35"/>
  <c r="B63" i="35"/>
  <c r="K60" i="35"/>
  <c r="J60" i="35"/>
  <c r="I60" i="35"/>
  <c r="I63" i="35" s="1"/>
  <c r="H60" i="35"/>
  <c r="H63" i="35" s="1"/>
  <c r="G60" i="35"/>
  <c r="G63" i="35" s="1"/>
  <c r="F60" i="35"/>
  <c r="F63" i="35" s="1"/>
  <c r="E60" i="35"/>
  <c r="E63" i="35" s="1"/>
  <c r="D60" i="35"/>
  <c r="C60" i="35"/>
  <c r="B60" i="35"/>
  <c r="A60" i="35"/>
  <c r="A63" i="35" s="1"/>
  <c r="AA49" i="35"/>
  <c r="G49" i="35"/>
  <c r="AA48" i="35"/>
  <c r="AA47" i="35"/>
  <c r="AA46" i="35"/>
  <c r="AA45" i="35"/>
  <c r="AA44" i="35"/>
  <c r="AA43" i="35"/>
  <c r="AA42" i="35"/>
  <c r="BR41" i="35"/>
  <c r="AA41" i="35"/>
  <c r="AA40" i="35"/>
  <c r="BX39" i="35"/>
  <c r="BP39" i="35"/>
  <c r="AA39" i="35"/>
  <c r="BX38" i="35"/>
  <c r="BP38" i="35"/>
  <c r="AA38" i="35"/>
  <c r="BX37" i="35"/>
  <c r="BP37" i="35"/>
  <c r="AA37" i="35"/>
  <c r="BX36" i="35"/>
  <c r="BP36" i="35"/>
  <c r="AA36" i="35"/>
  <c r="BX35" i="35"/>
  <c r="BP35" i="35"/>
  <c r="AA35" i="35"/>
  <c r="BX34" i="35"/>
  <c r="BP34" i="35"/>
  <c r="AA34" i="35"/>
  <c r="BX33" i="35"/>
  <c r="BP33" i="35"/>
  <c r="AA33" i="35"/>
  <c r="BX32" i="35"/>
  <c r="BP32" i="35"/>
  <c r="AA32" i="35"/>
  <c r="BX31" i="35"/>
  <c r="BP31" i="35"/>
  <c r="AA31" i="35"/>
  <c r="BX30" i="35"/>
  <c r="BP30" i="35"/>
  <c r="AH30" i="35"/>
  <c r="AA30" i="35"/>
  <c r="BX29" i="35"/>
  <c r="BW29" i="35"/>
  <c r="AA29" i="35"/>
  <c r="S29" i="35"/>
  <c r="E29" i="35"/>
  <c r="BX28" i="35"/>
  <c r="BW28" i="35"/>
  <c r="K49" i="35"/>
  <c r="J49" i="35"/>
  <c r="I49" i="35"/>
  <c r="H49" i="35"/>
  <c r="F49" i="35"/>
  <c r="E49" i="35"/>
  <c r="D49" i="35"/>
  <c r="B49" i="35"/>
  <c r="A22" i="35"/>
  <c r="A49" i="35" s="1"/>
  <c r="AD50" i="35" s="1"/>
  <c r="K48" i="35"/>
  <c r="J48" i="35"/>
  <c r="I48" i="35"/>
  <c r="H48" i="35"/>
  <c r="G48" i="35"/>
  <c r="F48" i="35"/>
  <c r="E48" i="35"/>
  <c r="D48" i="35"/>
  <c r="B48" i="35"/>
  <c r="A21" i="35"/>
  <c r="A48" i="35" s="1"/>
  <c r="AD49" i="35" s="1"/>
  <c r="K47" i="35"/>
  <c r="J47" i="35"/>
  <c r="I47" i="35"/>
  <c r="H47" i="35"/>
  <c r="G47" i="35"/>
  <c r="F47" i="35"/>
  <c r="E47" i="35"/>
  <c r="D47" i="35"/>
  <c r="B47" i="35"/>
  <c r="A20" i="35"/>
  <c r="A47" i="35" s="1"/>
  <c r="AD48" i="35" s="1"/>
  <c r="K46" i="35"/>
  <c r="J46" i="35"/>
  <c r="I46" i="35"/>
  <c r="H46" i="35"/>
  <c r="G46" i="35"/>
  <c r="F46" i="35"/>
  <c r="E46" i="35"/>
  <c r="D46" i="35"/>
  <c r="A19" i="35"/>
  <c r="A46" i="35" s="1"/>
  <c r="AD47" i="35" s="1"/>
  <c r="K45" i="35"/>
  <c r="J45" i="35"/>
  <c r="I45" i="35"/>
  <c r="H45" i="35"/>
  <c r="G45" i="35"/>
  <c r="F45" i="35"/>
  <c r="E45" i="35"/>
  <c r="D45" i="35"/>
  <c r="B45" i="35"/>
  <c r="A18" i="35"/>
  <c r="A45" i="35" s="1"/>
  <c r="AD46" i="35" s="1"/>
  <c r="K44" i="35"/>
  <c r="J44" i="35"/>
  <c r="I44" i="35"/>
  <c r="H44" i="35"/>
  <c r="G44" i="35"/>
  <c r="F44" i="35"/>
  <c r="E44" i="35"/>
  <c r="D44" i="35"/>
  <c r="B44" i="35"/>
  <c r="A17" i="35"/>
  <c r="A44" i="35" s="1"/>
  <c r="AD45" i="35" s="1"/>
  <c r="K43" i="35"/>
  <c r="J43" i="35"/>
  <c r="I43" i="35"/>
  <c r="H43" i="35"/>
  <c r="G43" i="35"/>
  <c r="F43" i="35"/>
  <c r="E43" i="35"/>
  <c r="D43" i="35"/>
  <c r="B43" i="35"/>
  <c r="A16" i="35"/>
  <c r="A43" i="35" s="1"/>
  <c r="AD44" i="35" s="1"/>
  <c r="K42" i="35"/>
  <c r="J42" i="35"/>
  <c r="I42" i="35"/>
  <c r="H42" i="35"/>
  <c r="G42" i="35"/>
  <c r="F42" i="35"/>
  <c r="E42" i="35"/>
  <c r="D42" i="35"/>
  <c r="A15" i="35"/>
  <c r="A42" i="35" s="1"/>
  <c r="AD43" i="35" s="1"/>
  <c r="K41" i="35"/>
  <c r="J41" i="35"/>
  <c r="I41" i="35"/>
  <c r="H41" i="35"/>
  <c r="G41" i="35"/>
  <c r="F41" i="35"/>
  <c r="E41" i="35"/>
  <c r="D41" i="35"/>
  <c r="B41" i="35"/>
  <c r="A14" i="35"/>
  <c r="A41" i="35" s="1"/>
  <c r="AD42" i="35" s="1"/>
  <c r="K40" i="35"/>
  <c r="J40" i="35"/>
  <c r="I40" i="35"/>
  <c r="H40" i="35"/>
  <c r="G40" i="35"/>
  <c r="F40" i="35"/>
  <c r="E40" i="35"/>
  <c r="D40" i="35"/>
  <c r="B40" i="35"/>
  <c r="A13" i="35"/>
  <c r="A40" i="35" s="1"/>
  <c r="AD41" i="35" s="1"/>
  <c r="K39" i="35"/>
  <c r="J39" i="35"/>
  <c r="I39" i="35"/>
  <c r="H39" i="35"/>
  <c r="G39" i="35"/>
  <c r="F39" i="35"/>
  <c r="E39" i="35"/>
  <c r="D39" i="35"/>
  <c r="B39" i="35"/>
  <c r="A12" i="35"/>
  <c r="A39" i="35" s="1"/>
  <c r="AD40" i="35" s="1"/>
  <c r="K38" i="35"/>
  <c r="J38" i="35"/>
  <c r="I38" i="35"/>
  <c r="H38" i="35"/>
  <c r="G38" i="35"/>
  <c r="F38" i="35"/>
  <c r="E38" i="35"/>
  <c r="D38" i="35"/>
  <c r="A11" i="35"/>
  <c r="A38" i="35" s="1"/>
  <c r="AD39" i="35" s="1"/>
  <c r="K37" i="35"/>
  <c r="J37" i="35"/>
  <c r="I37" i="35"/>
  <c r="H37" i="35"/>
  <c r="G37" i="35"/>
  <c r="F37" i="35"/>
  <c r="E37" i="35"/>
  <c r="D37" i="35"/>
  <c r="B37" i="35"/>
  <c r="A10" i="35"/>
  <c r="A37" i="35" s="1"/>
  <c r="AD38" i="35" s="1"/>
  <c r="K36" i="35"/>
  <c r="J36" i="35"/>
  <c r="I36" i="35"/>
  <c r="H36" i="35"/>
  <c r="G36" i="35"/>
  <c r="F36" i="35"/>
  <c r="E36" i="35"/>
  <c r="D36" i="35"/>
  <c r="B36" i="35"/>
  <c r="A9" i="35"/>
  <c r="A36" i="35" s="1"/>
  <c r="AD37" i="35" s="1"/>
  <c r="K35" i="35"/>
  <c r="J35" i="35"/>
  <c r="I35" i="35"/>
  <c r="H35" i="35"/>
  <c r="G35" i="35"/>
  <c r="F35" i="35"/>
  <c r="E35" i="35"/>
  <c r="D35" i="35"/>
  <c r="B35" i="35"/>
  <c r="A8" i="35"/>
  <c r="A35" i="35" s="1"/>
  <c r="AD36" i="35" s="1"/>
  <c r="K34" i="35"/>
  <c r="J34" i="35"/>
  <c r="I34" i="35"/>
  <c r="H34" i="35"/>
  <c r="G34" i="35"/>
  <c r="F34" i="35"/>
  <c r="E34" i="35"/>
  <c r="D34" i="35"/>
  <c r="A7" i="35"/>
  <c r="A34" i="35" s="1"/>
  <c r="AD35" i="35" s="1"/>
  <c r="K33" i="35"/>
  <c r="J33" i="35"/>
  <c r="I33" i="35"/>
  <c r="H33" i="35"/>
  <c r="G33" i="35"/>
  <c r="F33" i="35"/>
  <c r="E33" i="35"/>
  <c r="D33" i="35"/>
  <c r="B33" i="35"/>
  <c r="A6" i="35"/>
  <c r="A33" i="35" s="1"/>
  <c r="AD34" i="35" s="1"/>
  <c r="K32" i="35"/>
  <c r="J32" i="35"/>
  <c r="I32" i="35"/>
  <c r="H32" i="35"/>
  <c r="G32" i="35"/>
  <c r="F32" i="35"/>
  <c r="E32" i="35"/>
  <c r="D32" i="35"/>
  <c r="B32" i="35"/>
  <c r="A5" i="35"/>
  <c r="A32" i="35" s="1"/>
  <c r="AD33" i="35" s="1"/>
  <c r="K31" i="35"/>
  <c r="J31" i="35"/>
  <c r="I31" i="35"/>
  <c r="H31" i="35"/>
  <c r="G31" i="35"/>
  <c r="F31" i="35"/>
  <c r="E31" i="35"/>
  <c r="D31" i="35"/>
  <c r="B31" i="35"/>
  <c r="A4" i="35"/>
  <c r="A31" i="35" s="1"/>
  <c r="AD32" i="35" s="1"/>
  <c r="I30" i="35"/>
  <c r="H30" i="35"/>
  <c r="E30" i="35"/>
  <c r="A3" i="35"/>
  <c r="A30" i="35" s="1"/>
  <c r="AD31" i="35" s="1"/>
  <c r="K2" i="35"/>
  <c r="K29" i="35" s="1"/>
  <c r="J2" i="35"/>
  <c r="J29" i="35" s="1"/>
  <c r="I2" i="35"/>
  <c r="I29" i="35" s="1"/>
  <c r="W29" i="35" s="1"/>
  <c r="H2" i="35"/>
  <c r="H29" i="35" s="1"/>
  <c r="G2" i="35"/>
  <c r="G29" i="35" s="1"/>
  <c r="F2" i="35"/>
  <c r="F29" i="35" s="1"/>
  <c r="E2" i="35"/>
  <c r="D2" i="35"/>
  <c r="D29" i="35" s="1"/>
  <c r="AG30" i="35" s="1"/>
  <c r="C2" i="35"/>
  <c r="C29" i="35" s="1"/>
  <c r="B2" i="35"/>
  <c r="B29" i="35" s="1"/>
  <c r="A2" i="35"/>
  <c r="A29" i="35" s="1"/>
  <c r="K1" i="35"/>
  <c r="J1" i="35"/>
  <c r="U1" i="35" s="1"/>
  <c r="I1" i="35"/>
  <c r="I28" i="35" s="1"/>
  <c r="H1" i="35"/>
  <c r="S1" i="35" s="1"/>
  <c r="G1" i="35"/>
  <c r="R1" i="35" s="1"/>
  <c r="F1" i="35"/>
  <c r="Q1" i="35" s="1"/>
  <c r="E1" i="35"/>
  <c r="E28" i="35" s="1"/>
  <c r="D1" i="35"/>
  <c r="C1" i="35"/>
  <c r="B1" i="35"/>
  <c r="B28" i="35" s="1"/>
  <c r="P45" i="22"/>
  <c r="O45" i="22"/>
  <c r="R43" i="22"/>
  <c r="P43" i="22"/>
  <c r="O43" i="22"/>
  <c r="Q43" i="22" s="1"/>
  <c r="S43" i="22" s="1"/>
  <c r="R42" i="22"/>
  <c r="P42" i="22"/>
  <c r="O42" i="22"/>
  <c r="Q42" i="22" s="1"/>
  <c r="S42" i="22" s="1"/>
  <c r="R41" i="22"/>
  <c r="P41" i="22"/>
  <c r="O41" i="22"/>
  <c r="Q41" i="22" s="1"/>
  <c r="S41" i="22" s="1"/>
  <c r="R40" i="22"/>
  <c r="P40" i="22"/>
  <c r="O40" i="22"/>
  <c r="Q40" i="22" s="1"/>
  <c r="S40" i="22" s="1"/>
  <c r="R39" i="22"/>
  <c r="Q39" i="22"/>
  <c r="S39" i="22" s="1"/>
  <c r="P39" i="22"/>
  <c r="O39" i="22"/>
  <c r="R38" i="22"/>
  <c r="Q38" i="22"/>
  <c r="S38" i="22" s="1"/>
  <c r="P38" i="22"/>
  <c r="O38" i="22"/>
  <c r="R37" i="22"/>
  <c r="P37" i="22"/>
  <c r="Q37" i="22" s="1"/>
  <c r="S37" i="22" s="1"/>
  <c r="O37" i="22"/>
  <c r="R36" i="22"/>
  <c r="P36" i="22"/>
  <c r="Q36" i="22" s="1"/>
  <c r="S36" i="22" s="1"/>
  <c r="O36" i="22"/>
  <c r="R35" i="22"/>
  <c r="P35" i="22"/>
  <c r="O35" i="22"/>
  <c r="Q35" i="22" s="1"/>
  <c r="S35" i="22" s="1"/>
  <c r="R34" i="22"/>
  <c r="P34" i="22"/>
  <c r="O34" i="22"/>
  <c r="Q34" i="22" s="1"/>
  <c r="S34" i="22" s="1"/>
  <c r="R33" i="22"/>
  <c r="P33" i="22"/>
  <c r="O33" i="22"/>
  <c r="Q33" i="22" s="1"/>
  <c r="S33" i="22" s="1"/>
  <c r="R32" i="22"/>
  <c r="P32" i="22"/>
  <c r="O32" i="22"/>
  <c r="Q32" i="22" s="1"/>
  <c r="S32" i="22" s="1"/>
  <c r="R31" i="22"/>
  <c r="Q31" i="22"/>
  <c r="S31" i="22" s="1"/>
  <c r="P31" i="22"/>
  <c r="O31" i="22"/>
  <c r="R30" i="22"/>
  <c r="Q30" i="22"/>
  <c r="S30" i="22" s="1"/>
  <c r="P30" i="22"/>
  <c r="O30" i="22"/>
  <c r="R29" i="22"/>
  <c r="P29" i="22"/>
  <c r="O29" i="22"/>
  <c r="Q29" i="22" s="1"/>
  <c r="S29" i="22" s="1"/>
  <c r="R28" i="22"/>
  <c r="P28" i="22"/>
  <c r="Q28" i="22" s="1"/>
  <c r="S28" i="22" s="1"/>
  <c r="O28" i="22"/>
  <c r="R27" i="22"/>
  <c r="P27" i="22"/>
  <c r="O27" i="22"/>
  <c r="Q27" i="22" s="1"/>
  <c r="S27" i="22" s="1"/>
  <c r="R26" i="22"/>
  <c r="P26" i="22"/>
  <c r="O26" i="22"/>
  <c r="Q26" i="22" s="1"/>
  <c r="S26" i="22" s="1"/>
  <c r="R25" i="22"/>
  <c r="P25" i="22"/>
  <c r="P44" i="22" s="1"/>
  <c r="O25" i="22"/>
  <c r="Q25" i="22" s="1"/>
  <c r="S25" i="22" s="1"/>
  <c r="R24" i="22"/>
  <c r="P24" i="22"/>
  <c r="O24" i="22"/>
  <c r="O44" i="22" s="1"/>
  <c r="P23" i="22"/>
  <c r="O23" i="22"/>
  <c r="P45" i="20"/>
  <c r="O45" i="20"/>
  <c r="P43" i="20"/>
  <c r="P42" i="20"/>
  <c r="P41" i="20"/>
  <c r="P40" i="20"/>
  <c r="P39" i="20"/>
  <c r="P38" i="20"/>
  <c r="P37" i="20"/>
  <c r="P36" i="20"/>
  <c r="P35" i="20"/>
  <c r="P34" i="20"/>
  <c r="P33" i="20"/>
  <c r="P32" i="20"/>
  <c r="P31" i="20"/>
  <c r="P30" i="20"/>
  <c r="P29" i="20"/>
  <c r="P28" i="20"/>
  <c r="P27" i="20"/>
  <c r="P26" i="20"/>
  <c r="P25" i="20"/>
  <c r="P44" i="20" s="1"/>
  <c r="P24" i="20"/>
  <c r="P23" i="20"/>
  <c r="P45" i="23"/>
  <c r="O45" i="23"/>
  <c r="R43" i="23"/>
  <c r="P43" i="23"/>
  <c r="O43" i="23"/>
  <c r="Q43" i="23" s="1"/>
  <c r="S43" i="23" s="1"/>
  <c r="R42" i="23"/>
  <c r="P42" i="23"/>
  <c r="O42" i="23"/>
  <c r="Q42" i="23" s="1"/>
  <c r="S42" i="23" s="1"/>
  <c r="R41" i="23"/>
  <c r="P41" i="23"/>
  <c r="O41" i="23"/>
  <c r="Q41" i="23" s="1"/>
  <c r="S41" i="23" s="1"/>
  <c r="R40" i="23"/>
  <c r="P40" i="23"/>
  <c r="O40" i="23"/>
  <c r="Q40" i="23" s="1"/>
  <c r="S40" i="23" s="1"/>
  <c r="R39" i="23"/>
  <c r="Q39" i="23"/>
  <c r="S39" i="23" s="1"/>
  <c r="P39" i="23"/>
  <c r="O39" i="23"/>
  <c r="R38" i="23"/>
  <c r="Q38" i="23"/>
  <c r="S38" i="23" s="1"/>
  <c r="P38" i="23"/>
  <c r="O38" i="23"/>
  <c r="R37" i="23"/>
  <c r="P37" i="23"/>
  <c r="O37" i="23"/>
  <c r="Q37" i="23" s="1"/>
  <c r="S37" i="23" s="1"/>
  <c r="R36" i="23"/>
  <c r="P36" i="23"/>
  <c r="O36" i="23"/>
  <c r="Q36" i="23" s="1"/>
  <c r="S36" i="23" s="1"/>
  <c r="R35" i="23"/>
  <c r="P35" i="23"/>
  <c r="O35" i="23"/>
  <c r="Q35" i="23" s="1"/>
  <c r="S35" i="23" s="1"/>
  <c r="R34" i="23"/>
  <c r="P34" i="23"/>
  <c r="O34" i="23"/>
  <c r="Q34" i="23" s="1"/>
  <c r="S34" i="23" s="1"/>
  <c r="R33" i="23"/>
  <c r="P33" i="23"/>
  <c r="O33" i="23"/>
  <c r="Q33" i="23" s="1"/>
  <c r="S33" i="23" s="1"/>
  <c r="R32" i="23"/>
  <c r="P32" i="23"/>
  <c r="O32" i="23"/>
  <c r="Q32" i="23" s="1"/>
  <c r="S32" i="23" s="1"/>
  <c r="R31" i="23"/>
  <c r="Q31" i="23"/>
  <c r="S31" i="23" s="1"/>
  <c r="P31" i="23"/>
  <c r="O31" i="23"/>
  <c r="R30" i="23"/>
  <c r="Q30" i="23"/>
  <c r="S30" i="23" s="1"/>
  <c r="P30" i="23"/>
  <c r="O30" i="23"/>
  <c r="R29" i="23"/>
  <c r="P29" i="23"/>
  <c r="O29" i="23"/>
  <c r="Q29" i="23" s="1"/>
  <c r="S29" i="23" s="1"/>
  <c r="R28" i="23"/>
  <c r="P28" i="23"/>
  <c r="O28" i="23"/>
  <c r="Q28" i="23" s="1"/>
  <c r="S28" i="23" s="1"/>
  <c r="R27" i="23"/>
  <c r="P27" i="23"/>
  <c r="O27" i="23"/>
  <c r="Q27" i="23" s="1"/>
  <c r="S27" i="23" s="1"/>
  <c r="R26" i="23"/>
  <c r="P26" i="23"/>
  <c r="O26" i="23"/>
  <c r="Q26" i="23" s="1"/>
  <c r="S26" i="23" s="1"/>
  <c r="R25" i="23"/>
  <c r="P25" i="23"/>
  <c r="O25" i="23"/>
  <c r="Q25" i="23" s="1"/>
  <c r="S25" i="23" s="1"/>
  <c r="R24" i="23"/>
  <c r="P24" i="23"/>
  <c r="P44" i="23" s="1"/>
  <c r="O24" i="23"/>
  <c r="O44" i="23" s="1"/>
  <c r="P23" i="23"/>
  <c r="O23" i="23"/>
  <c r="P45" i="24"/>
  <c r="O45" i="24"/>
  <c r="R43" i="24"/>
  <c r="P43" i="24"/>
  <c r="O43" i="24"/>
  <c r="Q43" i="24" s="1"/>
  <c r="S43" i="24" s="1"/>
  <c r="R42" i="24"/>
  <c r="P42" i="24"/>
  <c r="O42" i="24"/>
  <c r="Q42" i="24" s="1"/>
  <c r="S42" i="24" s="1"/>
  <c r="R41" i="24"/>
  <c r="P41" i="24"/>
  <c r="O41" i="24"/>
  <c r="Q41" i="24" s="1"/>
  <c r="S41" i="24" s="1"/>
  <c r="R40" i="24"/>
  <c r="P40" i="24"/>
  <c r="O40" i="24"/>
  <c r="Q40" i="24" s="1"/>
  <c r="S40" i="24" s="1"/>
  <c r="R39" i="24"/>
  <c r="Q39" i="24"/>
  <c r="S39" i="24" s="1"/>
  <c r="P39" i="24"/>
  <c r="O39" i="24"/>
  <c r="R38" i="24"/>
  <c r="Q38" i="24"/>
  <c r="S38" i="24" s="1"/>
  <c r="P38" i="24"/>
  <c r="O38" i="24"/>
  <c r="R37" i="24"/>
  <c r="P37" i="24"/>
  <c r="Q37" i="24" s="1"/>
  <c r="S37" i="24" s="1"/>
  <c r="O37" i="24"/>
  <c r="R36" i="24"/>
  <c r="P36" i="24"/>
  <c r="Q36" i="24" s="1"/>
  <c r="S36" i="24" s="1"/>
  <c r="O36" i="24"/>
  <c r="R35" i="24"/>
  <c r="P35" i="24"/>
  <c r="O35" i="24"/>
  <c r="Q35" i="24" s="1"/>
  <c r="S35" i="24" s="1"/>
  <c r="R34" i="24"/>
  <c r="P34" i="24"/>
  <c r="O34" i="24"/>
  <c r="Q34" i="24" s="1"/>
  <c r="S34" i="24" s="1"/>
  <c r="R33" i="24"/>
  <c r="P33" i="24"/>
  <c r="O33" i="24"/>
  <c r="Q33" i="24" s="1"/>
  <c r="S33" i="24" s="1"/>
  <c r="R32" i="24"/>
  <c r="P32" i="24"/>
  <c r="O32" i="24"/>
  <c r="Q32" i="24" s="1"/>
  <c r="S32" i="24" s="1"/>
  <c r="R31" i="24"/>
  <c r="Q31" i="24"/>
  <c r="S31" i="24" s="1"/>
  <c r="P31" i="24"/>
  <c r="O31" i="24"/>
  <c r="R30" i="24"/>
  <c r="Q30" i="24"/>
  <c r="S30" i="24" s="1"/>
  <c r="P30" i="24"/>
  <c r="O30" i="24"/>
  <c r="R29" i="24"/>
  <c r="P29" i="24"/>
  <c r="Q29" i="24" s="1"/>
  <c r="S29" i="24" s="1"/>
  <c r="O29" i="24"/>
  <c r="R28" i="24"/>
  <c r="P28" i="24"/>
  <c r="Q28" i="24" s="1"/>
  <c r="S28" i="24" s="1"/>
  <c r="O28" i="24"/>
  <c r="R27" i="24"/>
  <c r="P27" i="24"/>
  <c r="O27" i="24"/>
  <c r="Q27" i="24" s="1"/>
  <c r="S27" i="24" s="1"/>
  <c r="R26" i="24"/>
  <c r="P26" i="24"/>
  <c r="O26" i="24"/>
  <c r="Q26" i="24" s="1"/>
  <c r="S26" i="24" s="1"/>
  <c r="R25" i="24"/>
  <c r="P25" i="24"/>
  <c r="P44" i="24" s="1"/>
  <c r="O25" i="24"/>
  <c r="Q25" i="24" s="1"/>
  <c r="S25" i="24" s="1"/>
  <c r="R24" i="24"/>
  <c r="P24" i="24"/>
  <c r="O24" i="24"/>
  <c r="O44" i="24" s="1"/>
  <c r="P23" i="24"/>
  <c r="O23" i="24"/>
  <c r="P45" i="25"/>
  <c r="O45" i="25"/>
  <c r="R43" i="25"/>
  <c r="P43" i="25"/>
  <c r="Q43" i="25" s="1"/>
  <c r="S43" i="25" s="1"/>
  <c r="O43" i="25"/>
  <c r="R42" i="25"/>
  <c r="P42" i="25"/>
  <c r="O42" i="25"/>
  <c r="Q42" i="25" s="1"/>
  <c r="S42" i="25" s="1"/>
  <c r="R41" i="25"/>
  <c r="P41" i="25"/>
  <c r="O41" i="25"/>
  <c r="Q41" i="25" s="1"/>
  <c r="S41" i="25" s="1"/>
  <c r="R40" i="25"/>
  <c r="P40" i="25"/>
  <c r="O40" i="25"/>
  <c r="Q40" i="25" s="1"/>
  <c r="S40" i="25" s="1"/>
  <c r="R39" i="25"/>
  <c r="Q39" i="25"/>
  <c r="S39" i="25" s="1"/>
  <c r="P39" i="25"/>
  <c r="O39" i="25"/>
  <c r="R38" i="25"/>
  <c r="Q38" i="25"/>
  <c r="S38" i="25" s="1"/>
  <c r="P38" i="25"/>
  <c r="O38" i="25"/>
  <c r="R37" i="25"/>
  <c r="P37" i="25"/>
  <c r="O37" i="25"/>
  <c r="Q37" i="25" s="1"/>
  <c r="S37" i="25" s="1"/>
  <c r="R36" i="25"/>
  <c r="P36" i="25"/>
  <c r="O36" i="25"/>
  <c r="Q36" i="25" s="1"/>
  <c r="S36" i="25" s="1"/>
  <c r="R35" i="25"/>
  <c r="P35" i="25"/>
  <c r="Q35" i="25" s="1"/>
  <c r="S35" i="25" s="1"/>
  <c r="O35" i="25"/>
  <c r="R34" i="25"/>
  <c r="P34" i="25"/>
  <c r="O34" i="25"/>
  <c r="Q34" i="25" s="1"/>
  <c r="S34" i="25" s="1"/>
  <c r="R33" i="25"/>
  <c r="P33" i="25"/>
  <c r="O33" i="25"/>
  <c r="Q33" i="25" s="1"/>
  <c r="S33" i="25" s="1"/>
  <c r="R32" i="25"/>
  <c r="P32" i="25"/>
  <c r="O32" i="25"/>
  <c r="Q32" i="25" s="1"/>
  <c r="S32" i="25" s="1"/>
  <c r="R31" i="25"/>
  <c r="Q31" i="25"/>
  <c r="S31" i="25" s="1"/>
  <c r="P31" i="25"/>
  <c r="O31" i="25"/>
  <c r="R30" i="25"/>
  <c r="Q30" i="25"/>
  <c r="S30" i="25" s="1"/>
  <c r="P30" i="25"/>
  <c r="O30" i="25"/>
  <c r="R29" i="25"/>
  <c r="P29" i="25"/>
  <c r="O29" i="25"/>
  <c r="Q29" i="25" s="1"/>
  <c r="S29" i="25" s="1"/>
  <c r="R28" i="25"/>
  <c r="P28" i="25"/>
  <c r="O28" i="25"/>
  <c r="Q28" i="25" s="1"/>
  <c r="S28" i="25" s="1"/>
  <c r="R27" i="25"/>
  <c r="P27" i="25"/>
  <c r="Q27" i="25" s="1"/>
  <c r="S27" i="25" s="1"/>
  <c r="O27" i="25"/>
  <c r="R26" i="25"/>
  <c r="P26" i="25"/>
  <c r="O26" i="25"/>
  <c r="Q26" i="25" s="1"/>
  <c r="S26" i="25" s="1"/>
  <c r="R25" i="25"/>
  <c r="P25" i="25"/>
  <c r="O25" i="25"/>
  <c r="Q25" i="25" s="1"/>
  <c r="S25" i="25" s="1"/>
  <c r="R24" i="25"/>
  <c r="P24" i="25"/>
  <c r="P44" i="25" s="1"/>
  <c r="O24" i="25"/>
  <c r="O44" i="25" s="1"/>
  <c r="P23" i="25"/>
  <c r="O23" i="25"/>
  <c r="P45" i="26"/>
  <c r="O45" i="26"/>
  <c r="R43" i="26"/>
  <c r="P43" i="26"/>
  <c r="Q43" i="26" s="1"/>
  <c r="S43" i="26" s="1"/>
  <c r="O43" i="26"/>
  <c r="R42" i="26"/>
  <c r="P42" i="26"/>
  <c r="O42" i="26"/>
  <c r="Q42" i="26" s="1"/>
  <c r="S42" i="26" s="1"/>
  <c r="R41" i="26"/>
  <c r="P41" i="26"/>
  <c r="O41" i="26"/>
  <c r="Q41" i="26" s="1"/>
  <c r="S41" i="26" s="1"/>
  <c r="R40" i="26"/>
  <c r="P40" i="26"/>
  <c r="O40" i="26"/>
  <c r="Q40" i="26" s="1"/>
  <c r="S40" i="26" s="1"/>
  <c r="R39" i="26"/>
  <c r="Q39" i="26"/>
  <c r="S39" i="26" s="1"/>
  <c r="P39" i="26"/>
  <c r="O39" i="26"/>
  <c r="R38" i="26"/>
  <c r="Q38" i="26"/>
  <c r="S38" i="26" s="1"/>
  <c r="P38" i="26"/>
  <c r="O38" i="26"/>
  <c r="R37" i="26"/>
  <c r="P37" i="26"/>
  <c r="O37" i="26"/>
  <c r="Q37" i="26" s="1"/>
  <c r="S37" i="26" s="1"/>
  <c r="R36" i="26"/>
  <c r="P36" i="26"/>
  <c r="O36" i="26"/>
  <c r="Q36" i="26" s="1"/>
  <c r="S36" i="26" s="1"/>
  <c r="R35" i="26"/>
  <c r="P35" i="26"/>
  <c r="Q35" i="26" s="1"/>
  <c r="S35" i="26" s="1"/>
  <c r="O35" i="26"/>
  <c r="R34" i="26"/>
  <c r="P34" i="26"/>
  <c r="O34" i="26"/>
  <c r="Q34" i="26" s="1"/>
  <c r="S34" i="26" s="1"/>
  <c r="R33" i="26"/>
  <c r="P33" i="26"/>
  <c r="O33" i="26"/>
  <c r="Q33" i="26" s="1"/>
  <c r="S33" i="26" s="1"/>
  <c r="R32" i="26"/>
  <c r="P32" i="26"/>
  <c r="O32" i="26"/>
  <c r="Q32" i="26" s="1"/>
  <c r="S32" i="26" s="1"/>
  <c r="R31" i="26"/>
  <c r="Q31" i="26"/>
  <c r="S31" i="26" s="1"/>
  <c r="P31" i="26"/>
  <c r="O31" i="26"/>
  <c r="R30" i="26"/>
  <c r="Q30" i="26"/>
  <c r="S30" i="26" s="1"/>
  <c r="P30" i="26"/>
  <c r="O30" i="26"/>
  <c r="R29" i="26"/>
  <c r="P29" i="26"/>
  <c r="O29" i="26"/>
  <c r="Q29" i="26" s="1"/>
  <c r="S29" i="26" s="1"/>
  <c r="R28" i="26"/>
  <c r="P28" i="26"/>
  <c r="O28" i="26"/>
  <c r="Q28" i="26" s="1"/>
  <c r="S28" i="26" s="1"/>
  <c r="R27" i="26"/>
  <c r="P27" i="26"/>
  <c r="Q27" i="26" s="1"/>
  <c r="S27" i="26" s="1"/>
  <c r="O27" i="26"/>
  <c r="R26" i="26"/>
  <c r="P26" i="26"/>
  <c r="O26" i="26"/>
  <c r="Q26" i="26" s="1"/>
  <c r="S26" i="26" s="1"/>
  <c r="R25" i="26"/>
  <c r="P25" i="26"/>
  <c r="O25" i="26"/>
  <c r="Q25" i="26" s="1"/>
  <c r="S25" i="26" s="1"/>
  <c r="R24" i="26"/>
  <c r="P24" i="26"/>
  <c r="P44" i="26" s="1"/>
  <c r="O24" i="26"/>
  <c r="O44" i="26" s="1"/>
  <c r="P23" i="26"/>
  <c r="O23" i="26"/>
  <c r="P45" i="27"/>
  <c r="O45" i="27"/>
  <c r="R43" i="27"/>
  <c r="P43" i="27"/>
  <c r="O43" i="27"/>
  <c r="Q43" i="27" s="1"/>
  <c r="S43" i="27" s="1"/>
  <c r="R42" i="27"/>
  <c r="Q42" i="27"/>
  <c r="S42" i="27" s="1"/>
  <c r="P42" i="27"/>
  <c r="O42" i="27"/>
  <c r="R41" i="27"/>
  <c r="P41" i="27"/>
  <c r="O41" i="27"/>
  <c r="Q41" i="27" s="1"/>
  <c r="S41" i="27" s="1"/>
  <c r="R40" i="27"/>
  <c r="P40" i="27"/>
  <c r="O40" i="27"/>
  <c r="Q40" i="27" s="1"/>
  <c r="S40" i="27" s="1"/>
  <c r="R39" i="27"/>
  <c r="Q39" i="27"/>
  <c r="S39" i="27" s="1"/>
  <c r="P39" i="27"/>
  <c r="O39" i="27"/>
  <c r="R38" i="27"/>
  <c r="Q38" i="27"/>
  <c r="S38" i="27" s="1"/>
  <c r="P38" i="27"/>
  <c r="O38" i="27"/>
  <c r="R37" i="27"/>
  <c r="P37" i="27"/>
  <c r="O37" i="27"/>
  <c r="Q37" i="27" s="1"/>
  <c r="S37" i="27" s="1"/>
  <c r="R36" i="27"/>
  <c r="P36" i="27"/>
  <c r="O36" i="27"/>
  <c r="Q36" i="27" s="1"/>
  <c r="S36" i="27" s="1"/>
  <c r="R35" i="27"/>
  <c r="P35" i="27"/>
  <c r="O35" i="27"/>
  <c r="Q35" i="27" s="1"/>
  <c r="S35" i="27" s="1"/>
  <c r="R34" i="27"/>
  <c r="Q34" i="27"/>
  <c r="S34" i="27" s="1"/>
  <c r="P34" i="27"/>
  <c r="O34" i="27"/>
  <c r="R33" i="27"/>
  <c r="P33" i="27"/>
  <c r="O33" i="27"/>
  <c r="Q33" i="27" s="1"/>
  <c r="S33" i="27" s="1"/>
  <c r="R32" i="27"/>
  <c r="P32" i="27"/>
  <c r="O32" i="27"/>
  <c r="Q32" i="27" s="1"/>
  <c r="S32" i="27" s="1"/>
  <c r="R31" i="27"/>
  <c r="Q31" i="27"/>
  <c r="S31" i="27" s="1"/>
  <c r="P31" i="27"/>
  <c r="O31" i="27"/>
  <c r="R30" i="27"/>
  <c r="Q30" i="27"/>
  <c r="S30" i="27" s="1"/>
  <c r="P30" i="27"/>
  <c r="O30" i="27"/>
  <c r="R29" i="27"/>
  <c r="P29" i="27"/>
  <c r="O29" i="27"/>
  <c r="Q29" i="27" s="1"/>
  <c r="S29" i="27" s="1"/>
  <c r="R28" i="27"/>
  <c r="P28" i="27"/>
  <c r="O28" i="27"/>
  <c r="Q28" i="27" s="1"/>
  <c r="S28" i="27" s="1"/>
  <c r="R27" i="27"/>
  <c r="P27" i="27"/>
  <c r="P44" i="27" s="1"/>
  <c r="O27" i="27"/>
  <c r="Q27" i="27" s="1"/>
  <c r="S27" i="27" s="1"/>
  <c r="R26" i="27"/>
  <c r="Q26" i="27"/>
  <c r="S26" i="27" s="1"/>
  <c r="P26" i="27"/>
  <c r="O26" i="27"/>
  <c r="R25" i="27"/>
  <c r="P25" i="27"/>
  <c r="O25" i="27"/>
  <c r="Q25" i="27" s="1"/>
  <c r="S25" i="27" s="1"/>
  <c r="R24" i="27"/>
  <c r="P24" i="27"/>
  <c r="O24" i="27"/>
  <c r="O44" i="27" s="1"/>
  <c r="P23" i="27"/>
  <c r="O23" i="27"/>
  <c r="P45" i="28"/>
  <c r="O45" i="28"/>
  <c r="R43" i="28"/>
  <c r="P43" i="28"/>
  <c r="O43" i="28"/>
  <c r="Q43" i="28" s="1"/>
  <c r="S43" i="28" s="1"/>
  <c r="R42" i="28"/>
  <c r="P42" i="28"/>
  <c r="O42" i="28"/>
  <c r="Q42" i="28" s="1"/>
  <c r="S42" i="28" s="1"/>
  <c r="R41" i="28"/>
  <c r="P41" i="28"/>
  <c r="Q41" i="28" s="1"/>
  <c r="S41" i="28" s="1"/>
  <c r="O41" i="28"/>
  <c r="R40" i="28"/>
  <c r="P40" i="28"/>
  <c r="O40" i="28"/>
  <c r="Q40" i="28" s="1"/>
  <c r="S40" i="28" s="1"/>
  <c r="R39" i="28"/>
  <c r="S39" i="28" s="1"/>
  <c r="Q39" i="28"/>
  <c r="P39" i="28"/>
  <c r="O39" i="28"/>
  <c r="R38" i="28"/>
  <c r="Q38" i="28"/>
  <c r="S38" i="28" s="1"/>
  <c r="P38" i="28"/>
  <c r="O38" i="28"/>
  <c r="R37" i="28"/>
  <c r="P37" i="28"/>
  <c r="O37" i="28"/>
  <c r="Q37" i="28" s="1"/>
  <c r="S37" i="28" s="1"/>
  <c r="S36" i="28"/>
  <c r="R36" i="28"/>
  <c r="Q36" i="28"/>
  <c r="P36" i="28"/>
  <c r="O36" i="28"/>
  <c r="R35" i="28"/>
  <c r="P35" i="28"/>
  <c r="O35" i="28"/>
  <c r="Q35" i="28" s="1"/>
  <c r="S35" i="28" s="1"/>
  <c r="R34" i="28"/>
  <c r="P34" i="28"/>
  <c r="O34" i="28"/>
  <c r="Q34" i="28" s="1"/>
  <c r="S34" i="28" s="1"/>
  <c r="R33" i="28"/>
  <c r="P33" i="28"/>
  <c r="Q33" i="28" s="1"/>
  <c r="S33" i="28" s="1"/>
  <c r="O33" i="28"/>
  <c r="R32" i="28"/>
  <c r="P32" i="28"/>
  <c r="O32" i="28"/>
  <c r="Q32" i="28" s="1"/>
  <c r="S32" i="28" s="1"/>
  <c r="R31" i="28"/>
  <c r="S31" i="28" s="1"/>
  <c r="Q31" i="28"/>
  <c r="P31" i="28"/>
  <c r="O31" i="28"/>
  <c r="R30" i="28"/>
  <c r="Q30" i="28"/>
  <c r="S30" i="28" s="1"/>
  <c r="P30" i="28"/>
  <c r="O30" i="28"/>
  <c r="R29" i="28"/>
  <c r="P29" i="28"/>
  <c r="O29" i="28"/>
  <c r="Q29" i="28" s="1"/>
  <c r="S29" i="28" s="1"/>
  <c r="S28" i="28"/>
  <c r="R28" i="28"/>
  <c r="Q28" i="28"/>
  <c r="P28" i="28"/>
  <c r="O28" i="28"/>
  <c r="R27" i="28"/>
  <c r="P27" i="28"/>
  <c r="O27" i="28"/>
  <c r="Q27" i="28" s="1"/>
  <c r="S27" i="28" s="1"/>
  <c r="R26" i="28"/>
  <c r="P26" i="28"/>
  <c r="O26" i="28"/>
  <c r="Q26" i="28" s="1"/>
  <c r="S26" i="28" s="1"/>
  <c r="R25" i="28"/>
  <c r="P25" i="28"/>
  <c r="Q25" i="28" s="1"/>
  <c r="S25" i="28" s="1"/>
  <c r="O25" i="28"/>
  <c r="R24" i="28"/>
  <c r="P24" i="28"/>
  <c r="P44" i="28" s="1"/>
  <c r="O24" i="28"/>
  <c r="Q24" i="28" s="1"/>
  <c r="S24" i="28" s="1"/>
  <c r="P23" i="28"/>
  <c r="O23" i="28"/>
  <c r="R25" i="29"/>
  <c r="R26" i="29"/>
  <c r="R27" i="29"/>
  <c r="R28" i="29"/>
  <c r="R29" i="29"/>
  <c r="R30" i="29"/>
  <c r="S30" i="29" s="1"/>
  <c r="R31" i="29"/>
  <c r="R32" i="29"/>
  <c r="R33" i="29"/>
  <c r="R34" i="29"/>
  <c r="R35" i="29"/>
  <c r="R36" i="29"/>
  <c r="R37" i="29"/>
  <c r="R38" i="29"/>
  <c r="S38" i="29" s="1"/>
  <c r="R39" i="29"/>
  <c r="R40" i="29"/>
  <c r="R41" i="29"/>
  <c r="R42" i="29"/>
  <c r="R43" i="29"/>
  <c r="R24" i="29"/>
  <c r="Q43" i="29"/>
  <c r="S43" i="29" s="1"/>
  <c r="Q42" i="29"/>
  <c r="S42" i="29" s="1"/>
  <c r="S41" i="29"/>
  <c r="Q41" i="29"/>
  <c r="Q40" i="29"/>
  <c r="Q39" i="29"/>
  <c r="Q38" i="29"/>
  <c r="Q37" i="29"/>
  <c r="S37" i="29" s="1"/>
  <c r="Q36" i="29"/>
  <c r="S36" i="29" s="1"/>
  <c r="Q35" i="29"/>
  <c r="Q34" i="29"/>
  <c r="S34" i="29" s="1"/>
  <c r="S33" i="29"/>
  <c r="Q33" i="29"/>
  <c r="Q32" i="29"/>
  <c r="S32" i="29" s="1"/>
  <c r="Q31" i="29"/>
  <c r="Q30" i="29"/>
  <c r="Q29" i="29"/>
  <c r="Q28" i="29"/>
  <c r="S28" i="29" s="1"/>
  <c r="Q27" i="29"/>
  <c r="Q26" i="29"/>
  <c r="S26" i="29" s="1"/>
  <c r="S25" i="29"/>
  <c r="Q25" i="29"/>
  <c r="Q24" i="29"/>
  <c r="S24" i="29" s="1"/>
  <c r="P45" i="29"/>
  <c r="O45" i="29"/>
  <c r="P44" i="29"/>
  <c r="O44" i="29"/>
  <c r="O24" i="29"/>
  <c r="O25" i="29"/>
  <c r="O26" i="29"/>
  <c r="O27" i="29"/>
  <c r="O28" i="29"/>
  <c r="O29" i="29"/>
  <c r="O30" i="29"/>
  <c r="O31" i="29"/>
  <c r="O32" i="29"/>
  <c r="O33" i="29"/>
  <c r="O34" i="29"/>
  <c r="O35" i="29"/>
  <c r="O36" i="29"/>
  <c r="O37" i="29"/>
  <c r="O38" i="29"/>
  <c r="O39" i="29"/>
  <c r="O40" i="29"/>
  <c r="O41" i="29"/>
  <c r="O42" i="29"/>
  <c r="O43" i="29"/>
  <c r="O23" i="29"/>
  <c r="P43" i="29"/>
  <c r="P42" i="29"/>
  <c r="P41" i="29"/>
  <c r="P40" i="29"/>
  <c r="P39" i="29"/>
  <c r="P38" i="29"/>
  <c r="P37" i="29"/>
  <c r="P36" i="29"/>
  <c r="P35" i="29"/>
  <c r="P34" i="29"/>
  <c r="P33" i="29"/>
  <c r="P32" i="29"/>
  <c r="P31" i="29"/>
  <c r="P30" i="29"/>
  <c r="P29" i="29"/>
  <c r="P28" i="29"/>
  <c r="P27" i="29"/>
  <c r="P26" i="29"/>
  <c r="P25" i="29"/>
  <c r="P24" i="29"/>
  <c r="P23" i="29"/>
  <c r="BN31" i="34"/>
  <c r="BN32" i="34"/>
  <c r="BN33" i="34"/>
  <c r="BN34" i="34"/>
  <c r="BN35" i="34"/>
  <c r="BN36" i="34"/>
  <c r="BQ33" i="34" s="1"/>
  <c r="BW33" i="34" s="1"/>
  <c r="BN37" i="34"/>
  <c r="BN38" i="34"/>
  <c r="BN39" i="34"/>
  <c r="BN30" i="34"/>
  <c r="BM90" i="34"/>
  <c r="BL90" i="34"/>
  <c r="BK90" i="34"/>
  <c r="BJ90" i="34"/>
  <c r="BI90" i="34"/>
  <c r="BH90" i="34"/>
  <c r="BG90" i="34"/>
  <c r="BF90" i="34"/>
  <c r="BE90" i="34"/>
  <c r="BD90" i="34"/>
  <c r="BC90" i="34"/>
  <c r="BB90" i="34"/>
  <c r="BA90" i="34"/>
  <c r="AZ90" i="34"/>
  <c r="AY90" i="34"/>
  <c r="BM89" i="34"/>
  <c r="BL89" i="34"/>
  <c r="BK89" i="34"/>
  <c r="BJ89" i="34"/>
  <c r="BI89" i="34"/>
  <c r="BH89" i="34"/>
  <c r="BG89" i="34"/>
  <c r="BF89" i="34"/>
  <c r="BE89" i="34"/>
  <c r="BD89" i="34"/>
  <c r="BC89" i="34"/>
  <c r="BB89" i="34"/>
  <c r="BA89" i="34"/>
  <c r="AZ89" i="34"/>
  <c r="AY89" i="34"/>
  <c r="BM88" i="34"/>
  <c r="BL88" i="34"/>
  <c r="BK88" i="34"/>
  <c r="BJ88" i="34"/>
  <c r="BI88" i="34"/>
  <c r="BH88" i="34"/>
  <c r="BG88" i="34"/>
  <c r="BF88" i="34"/>
  <c r="BE88" i="34"/>
  <c r="BD88" i="34"/>
  <c r="BC88" i="34"/>
  <c r="BB88" i="34"/>
  <c r="BA88" i="34"/>
  <c r="AZ88" i="34"/>
  <c r="AY88" i="34"/>
  <c r="BM87" i="34"/>
  <c r="BL87" i="34"/>
  <c r="BK87" i="34"/>
  <c r="BJ87" i="34"/>
  <c r="BI87" i="34"/>
  <c r="BH87" i="34"/>
  <c r="BG87" i="34"/>
  <c r="BF87" i="34"/>
  <c r="BE87" i="34"/>
  <c r="BD87" i="34"/>
  <c r="BC87" i="34"/>
  <c r="BB87" i="34"/>
  <c r="BA87" i="34"/>
  <c r="AZ87" i="34"/>
  <c r="AY87" i="34"/>
  <c r="BM86" i="34"/>
  <c r="BL86" i="34"/>
  <c r="BK86" i="34"/>
  <c r="BJ86" i="34"/>
  <c r="BI86" i="34"/>
  <c r="BH86" i="34"/>
  <c r="BG86" i="34"/>
  <c r="BF86" i="34"/>
  <c r="BE86" i="34"/>
  <c r="BD86" i="34"/>
  <c r="BC86" i="34"/>
  <c r="BB86" i="34"/>
  <c r="BA86" i="34"/>
  <c r="AZ86" i="34"/>
  <c r="AY86" i="34"/>
  <c r="BM85" i="34"/>
  <c r="BL85" i="34"/>
  <c r="BK85" i="34"/>
  <c r="BJ85" i="34"/>
  <c r="BI85" i="34"/>
  <c r="BH85" i="34"/>
  <c r="BG85" i="34"/>
  <c r="BF85" i="34"/>
  <c r="BE85" i="34"/>
  <c r="BD85" i="34"/>
  <c r="BC85" i="34"/>
  <c r="BB85" i="34"/>
  <c r="BA85" i="34"/>
  <c r="AZ85" i="34"/>
  <c r="AY85" i="34"/>
  <c r="BM84" i="34"/>
  <c r="BL84" i="34"/>
  <c r="BK84" i="34"/>
  <c r="BJ84" i="34"/>
  <c r="BI84" i="34"/>
  <c r="BH84" i="34"/>
  <c r="BG84" i="34"/>
  <c r="BF84" i="34"/>
  <c r="BE84" i="34"/>
  <c r="BD84" i="34"/>
  <c r="BC84" i="34"/>
  <c r="BB84" i="34"/>
  <c r="BA84" i="34"/>
  <c r="AZ84" i="34"/>
  <c r="AY84" i="34"/>
  <c r="BM83" i="34"/>
  <c r="BL83" i="34"/>
  <c r="BK83" i="34"/>
  <c r="BJ83" i="34"/>
  <c r="BI83" i="34"/>
  <c r="BH83" i="34"/>
  <c r="BG83" i="34"/>
  <c r="BF83" i="34"/>
  <c r="BE83" i="34"/>
  <c r="BD83" i="34"/>
  <c r="BC83" i="34"/>
  <c r="BB83" i="34"/>
  <c r="BA83" i="34"/>
  <c r="AZ83" i="34"/>
  <c r="AY83" i="34"/>
  <c r="BM82" i="34"/>
  <c r="BL82" i="34"/>
  <c r="BK82" i="34"/>
  <c r="BJ82" i="34"/>
  <c r="BI82" i="34"/>
  <c r="BH82" i="34"/>
  <c r="BG82" i="34"/>
  <c r="BF82" i="34"/>
  <c r="BE82" i="34"/>
  <c r="BD82" i="34"/>
  <c r="BC82" i="34"/>
  <c r="BB82" i="34"/>
  <c r="BA82" i="34"/>
  <c r="AZ82" i="34"/>
  <c r="AY82" i="34"/>
  <c r="BM81" i="34"/>
  <c r="BL81" i="34"/>
  <c r="BK81" i="34"/>
  <c r="BJ81" i="34"/>
  <c r="BI81" i="34"/>
  <c r="BH81" i="34"/>
  <c r="BG81" i="34"/>
  <c r="BF81" i="34"/>
  <c r="BE81" i="34"/>
  <c r="BD81" i="34"/>
  <c r="BC81" i="34"/>
  <c r="BB81" i="34"/>
  <c r="BA81" i="34"/>
  <c r="AZ81" i="34"/>
  <c r="AY81" i="34"/>
  <c r="BM80" i="34"/>
  <c r="BL80" i="34"/>
  <c r="BK80" i="34"/>
  <c r="BJ80" i="34"/>
  <c r="BI80" i="34"/>
  <c r="BH80" i="34"/>
  <c r="BG80" i="34"/>
  <c r="BF80" i="34"/>
  <c r="BE80" i="34"/>
  <c r="BD80" i="34"/>
  <c r="BC80" i="34"/>
  <c r="BB80" i="34"/>
  <c r="BA80" i="34"/>
  <c r="AZ80" i="34"/>
  <c r="AY80" i="34"/>
  <c r="AV79" i="34"/>
  <c r="AU79" i="34"/>
  <c r="AT79" i="34"/>
  <c r="AS79" i="34"/>
  <c r="AR79" i="34"/>
  <c r="AQ79" i="34"/>
  <c r="AP79" i="34"/>
  <c r="AO79" i="34"/>
  <c r="AN79" i="34"/>
  <c r="AM79" i="34"/>
  <c r="AL79" i="34"/>
  <c r="AK79" i="34"/>
  <c r="AJ79" i="34"/>
  <c r="AI79" i="34"/>
  <c r="AH79" i="34"/>
  <c r="AG79" i="34"/>
  <c r="AF79" i="34"/>
  <c r="AE79" i="34"/>
  <c r="AD79" i="34"/>
  <c r="AC79" i="34"/>
  <c r="AI50" i="34"/>
  <c r="AJ48" i="34"/>
  <c r="I63" i="34"/>
  <c r="F63" i="34"/>
  <c r="D63" i="34"/>
  <c r="A63" i="34"/>
  <c r="K60" i="34"/>
  <c r="K63" i="34" s="1"/>
  <c r="J60" i="34"/>
  <c r="J63" i="34" s="1"/>
  <c r="I60" i="34"/>
  <c r="H60" i="34"/>
  <c r="H63" i="34" s="1"/>
  <c r="G60" i="34"/>
  <c r="G63" i="34" s="1"/>
  <c r="F60" i="34"/>
  <c r="E60" i="34"/>
  <c r="E63" i="34" s="1"/>
  <c r="D60" i="34"/>
  <c r="C60" i="34"/>
  <c r="C63" i="34" s="1"/>
  <c r="B60" i="34"/>
  <c r="B63" i="34" s="1"/>
  <c r="A60" i="34"/>
  <c r="AB49" i="34"/>
  <c r="AA49" i="34"/>
  <c r="AB48" i="34"/>
  <c r="AA48" i="34"/>
  <c r="AB47" i="34"/>
  <c r="AA47" i="34"/>
  <c r="AB46" i="34"/>
  <c r="AA46" i="34"/>
  <c r="AB45" i="34"/>
  <c r="AA45" i="34"/>
  <c r="AB44" i="34"/>
  <c r="AA44" i="34"/>
  <c r="AB43" i="34"/>
  <c r="AA43" i="34"/>
  <c r="AB42" i="34"/>
  <c r="AA42" i="34"/>
  <c r="BR41" i="34"/>
  <c r="AB41" i="34"/>
  <c r="AA41" i="34"/>
  <c r="AB40" i="34"/>
  <c r="AA40" i="34"/>
  <c r="BX39" i="34"/>
  <c r="BP39" i="34"/>
  <c r="AB39" i="34"/>
  <c r="AA39" i="34"/>
  <c r="BX38" i="34"/>
  <c r="BP38" i="34"/>
  <c r="AB38" i="34"/>
  <c r="AA38" i="34"/>
  <c r="BX37" i="34"/>
  <c r="BP37" i="34"/>
  <c r="AB37" i="34"/>
  <c r="AA37" i="34"/>
  <c r="BX36" i="34"/>
  <c r="BP36" i="34"/>
  <c r="AB36" i="34"/>
  <c r="AA36" i="34"/>
  <c r="BX35" i="34"/>
  <c r="BP35" i="34"/>
  <c r="AB35" i="34"/>
  <c r="AA35" i="34"/>
  <c r="BX34" i="34"/>
  <c r="BP34" i="34"/>
  <c r="AB34" i="34"/>
  <c r="AA34" i="34"/>
  <c r="BX33" i="34"/>
  <c r="BP33" i="34"/>
  <c r="AB33" i="34"/>
  <c r="AA33" i="34"/>
  <c r="AC28" i="34" s="1"/>
  <c r="BX32" i="34"/>
  <c r="BP32" i="34"/>
  <c r="AB32" i="34"/>
  <c r="AA32" i="34"/>
  <c r="BX31" i="34"/>
  <c r="BP31" i="34"/>
  <c r="AB31" i="34"/>
  <c r="AA31" i="34"/>
  <c r="BX30" i="34"/>
  <c r="BP30" i="34"/>
  <c r="AH30" i="34"/>
  <c r="AB30" i="34"/>
  <c r="AA30" i="34"/>
  <c r="BX29" i="34"/>
  <c r="BW29" i="34"/>
  <c r="AA29" i="34"/>
  <c r="E29" i="34"/>
  <c r="S29" i="34" s="1"/>
  <c r="BX28" i="34"/>
  <c r="BW28" i="34"/>
  <c r="V25" i="34"/>
  <c r="U25" i="34"/>
  <c r="T25" i="34"/>
  <c r="S25" i="34"/>
  <c r="R25" i="34"/>
  <c r="Q25" i="34"/>
  <c r="P25" i="34"/>
  <c r="O25" i="34"/>
  <c r="N25" i="34"/>
  <c r="M25" i="34"/>
  <c r="X25" i="34" s="1"/>
  <c r="V22" i="34"/>
  <c r="U22" i="34"/>
  <c r="T22" i="34"/>
  <c r="I22" i="34" s="1"/>
  <c r="I49" i="34" s="1"/>
  <c r="AL50" i="34" s="1"/>
  <c r="S22" i="34"/>
  <c r="R22" i="34"/>
  <c r="Q22" i="34"/>
  <c r="P22" i="34"/>
  <c r="O22" i="34"/>
  <c r="M22" i="34"/>
  <c r="G22" i="34"/>
  <c r="G49" i="34" s="1"/>
  <c r="AJ50" i="34" s="1"/>
  <c r="F22" i="34"/>
  <c r="F49" i="34" s="1"/>
  <c r="D22" i="34"/>
  <c r="D49" i="34" s="1"/>
  <c r="AG50" i="34" s="1"/>
  <c r="A22" i="34"/>
  <c r="A49" i="34" s="1"/>
  <c r="AD50" i="34" s="1"/>
  <c r="V21" i="34"/>
  <c r="U21" i="34"/>
  <c r="T21" i="34"/>
  <c r="S21" i="34"/>
  <c r="R21" i="34"/>
  <c r="Q21" i="34"/>
  <c r="F21" i="34" s="1"/>
  <c r="F48" i="34" s="1"/>
  <c r="AI49" i="34" s="1"/>
  <c r="P21" i="34"/>
  <c r="E21" i="34" s="1"/>
  <c r="E48" i="34" s="1"/>
  <c r="AH49" i="34" s="1"/>
  <c r="O21" i="34"/>
  <c r="M21" i="34"/>
  <c r="H21" i="34"/>
  <c r="H48" i="34" s="1"/>
  <c r="V48" i="34" s="1"/>
  <c r="A21" i="34"/>
  <c r="A48" i="34" s="1"/>
  <c r="AD49" i="34" s="1"/>
  <c r="V20" i="34"/>
  <c r="U20" i="34"/>
  <c r="T20" i="34"/>
  <c r="S20" i="34"/>
  <c r="R20" i="34"/>
  <c r="Q20" i="34"/>
  <c r="P20" i="34"/>
  <c r="O20" i="34"/>
  <c r="M20" i="34"/>
  <c r="H20" i="34"/>
  <c r="H47" i="34" s="1"/>
  <c r="AK48" i="34" s="1"/>
  <c r="G20" i="34"/>
  <c r="G47" i="34" s="1"/>
  <c r="U47" i="34" s="1"/>
  <c r="E20" i="34"/>
  <c r="E47" i="34" s="1"/>
  <c r="S47" i="34" s="1"/>
  <c r="A20" i="34"/>
  <c r="A47" i="34" s="1"/>
  <c r="AD48" i="34" s="1"/>
  <c r="V19" i="34"/>
  <c r="U19" i="34"/>
  <c r="T19" i="34"/>
  <c r="S19" i="34"/>
  <c r="R19" i="34"/>
  <c r="Q19" i="34"/>
  <c r="P19" i="34"/>
  <c r="O19" i="34"/>
  <c r="M19" i="34"/>
  <c r="A19" i="34"/>
  <c r="A46" i="34" s="1"/>
  <c r="AD47" i="34" s="1"/>
  <c r="V18" i="34"/>
  <c r="U18" i="34"/>
  <c r="T18" i="34"/>
  <c r="S18" i="34"/>
  <c r="R18" i="34"/>
  <c r="Q18" i="34"/>
  <c r="P18" i="34"/>
  <c r="E18" i="34" s="1"/>
  <c r="E45" i="34" s="1"/>
  <c r="AH46" i="34" s="1"/>
  <c r="O18" i="34"/>
  <c r="D18" i="34" s="1"/>
  <c r="D45" i="34" s="1"/>
  <c r="AG46" i="34" s="1"/>
  <c r="M18" i="34"/>
  <c r="A18" i="34"/>
  <c r="A45" i="34" s="1"/>
  <c r="AD46" i="34" s="1"/>
  <c r="V17" i="34"/>
  <c r="U17" i="34"/>
  <c r="T17" i="34"/>
  <c r="S17" i="34"/>
  <c r="R17" i="34"/>
  <c r="Q17" i="34"/>
  <c r="P17" i="34"/>
  <c r="O17" i="34"/>
  <c r="M17" i="34"/>
  <c r="B17" i="34" s="1"/>
  <c r="B44" i="34" s="1"/>
  <c r="AE45" i="34" s="1"/>
  <c r="G17" i="34"/>
  <c r="G44" i="34" s="1"/>
  <c r="AJ45" i="34" s="1"/>
  <c r="F17" i="34"/>
  <c r="F44" i="34" s="1"/>
  <c r="AI45" i="34" s="1"/>
  <c r="A17" i="34"/>
  <c r="A44" i="34" s="1"/>
  <c r="AD45" i="34" s="1"/>
  <c r="V16" i="34"/>
  <c r="U16" i="34"/>
  <c r="T16" i="34"/>
  <c r="S16" i="34"/>
  <c r="R16" i="34"/>
  <c r="Q16" i="34"/>
  <c r="P16" i="34"/>
  <c r="O16" i="34"/>
  <c r="M16" i="34"/>
  <c r="I16" i="34"/>
  <c r="I43" i="34" s="1"/>
  <c r="W43" i="34" s="1"/>
  <c r="E16" i="34"/>
  <c r="E43" i="34" s="1"/>
  <c r="AH44" i="34" s="1"/>
  <c r="A16" i="34"/>
  <c r="A43" i="34" s="1"/>
  <c r="AD44" i="34" s="1"/>
  <c r="V15" i="34"/>
  <c r="U15" i="34"/>
  <c r="T15" i="34"/>
  <c r="S15" i="34"/>
  <c r="R15" i="34"/>
  <c r="Q15" i="34"/>
  <c r="P15" i="34"/>
  <c r="O15" i="34"/>
  <c r="M15" i="34"/>
  <c r="A15" i="34"/>
  <c r="A42" i="34" s="1"/>
  <c r="AD43" i="34" s="1"/>
  <c r="V14" i="34"/>
  <c r="U14" i="34"/>
  <c r="T14" i="34"/>
  <c r="S14" i="34"/>
  <c r="R14" i="34"/>
  <c r="Q14" i="34"/>
  <c r="P14" i="34"/>
  <c r="O14" i="34"/>
  <c r="M14" i="34"/>
  <c r="G14" i="34"/>
  <c r="G41" i="34" s="1"/>
  <c r="AJ42" i="34" s="1"/>
  <c r="F14" i="34"/>
  <c r="F41" i="34" s="1"/>
  <c r="AI42" i="34" s="1"/>
  <c r="A14" i="34"/>
  <c r="A41" i="34" s="1"/>
  <c r="AD42" i="34" s="1"/>
  <c r="V13" i="34"/>
  <c r="U13" i="34"/>
  <c r="T13" i="34"/>
  <c r="S13" i="34"/>
  <c r="R13" i="34"/>
  <c r="Q13" i="34"/>
  <c r="P13" i="34"/>
  <c r="O13" i="34"/>
  <c r="M13" i="34"/>
  <c r="I13" i="34"/>
  <c r="I40" i="34" s="1"/>
  <c r="AL41" i="34" s="1"/>
  <c r="G13" i="34"/>
  <c r="G40" i="34" s="1"/>
  <c r="AJ41" i="34" s="1"/>
  <c r="A13" i="34"/>
  <c r="A40" i="34" s="1"/>
  <c r="AD41" i="34" s="1"/>
  <c r="V12" i="34"/>
  <c r="U12" i="34"/>
  <c r="T12" i="34"/>
  <c r="S12" i="34"/>
  <c r="R12" i="34"/>
  <c r="Q12" i="34"/>
  <c r="P12" i="34"/>
  <c r="O12" i="34"/>
  <c r="M12" i="34"/>
  <c r="I12" i="34"/>
  <c r="I39" i="34" s="1"/>
  <c r="AL40" i="34" s="1"/>
  <c r="H12" i="34"/>
  <c r="H39" i="34" s="1"/>
  <c r="AK40" i="34" s="1"/>
  <c r="A12" i="34"/>
  <c r="A39" i="34" s="1"/>
  <c r="AD40" i="34" s="1"/>
  <c r="V11" i="34"/>
  <c r="U11" i="34"/>
  <c r="T11" i="34"/>
  <c r="S11" i="34"/>
  <c r="R11" i="34"/>
  <c r="Q11" i="34"/>
  <c r="P11" i="34"/>
  <c r="O11" i="34"/>
  <c r="M11" i="34"/>
  <c r="A11" i="34"/>
  <c r="A38" i="34" s="1"/>
  <c r="AD39" i="34" s="1"/>
  <c r="V10" i="34"/>
  <c r="U10" i="34"/>
  <c r="T10" i="34"/>
  <c r="S10" i="34"/>
  <c r="R10" i="34"/>
  <c r="Q10" i="34"/>
  <c r="P10" i="34"/>
  <c r="E10" i="34" s="1"/>
  <c r="E37" i="34" s="1"/>
  <c r="AH38" i="34" s="1"/>
  <c r="O10" i="34"/>
  <c r="M10" i="34"/>
  <c r="F10" i="34"/>
  <c r="F37" i="34" s="1"/>
  <c r="AI38" i="34" s="1"/>
  <c r="B10" i="34"/>
  <c r="B37" i="34" s="1"/>
  <c r="AE38" i="34" s="1"/>
  <c r="A10" i="34"/>
  <c r="A37" i="34" s="1"/>
  <c r="AD38" i="34" s="1"/>
  <c r="V9" i="34"/>
  <c r="U9" i="34"/>
  <c r="T9" i="34"/>
  <c r="S9" i="34"/>
  <c r="R9" i="34"/>
  <c r="Q9" i="34"/>
  <c r="P9" i="34"/>
  <c r="O9" i="34"/>
  <c r="M9" i="34"/>
  <c r="A9" i="34"/>
  <c r="A36" i="34" s="1"/>
  <c r="AD37" i="34" s="1"/>
  <c r="V8" i="34"/>
  <c r="U8" i="34"/>
  <c r="T8" i="34"/>
  <c r="S8" i="34"/>
  <c r="R8" i="34"/>
  <c r="G8" i="34" s="1"/>
  <c r="G35" i="34" s="1"/>
  <c r="AJ36" i="34" s="1"/>
  <c r="Q8" i="34"/>
  <c r="P8" i="34"/>
  <c r="O8" i="34"/>
  <c r="M8" i="34"/>
  <c r="A8" i="34"/>
  <c r="A35" i="34" s="1"/>
  <c r="AD36" i="34" s="1"/>
  <c r="V7" i="34"/>
  <c r="U7" i="34"/>
  <c r="T7" i="34"/>
  <c r="S7" i="34"/>
  <c r="R7" i="34"/>
  <c r="Q7" i="34"/>
  <c r="P7" i="34"/>
  <c r="O7" i="34"/>
  <c r="M7" i="34"/>
  <c r="A7" i="34"/>
  <c r="A34" i="34" s="1"/>
  <c r="AD35" i="34" s="1"/>
  <c r="V6" i="34"/>
  <c r="U6" i="34"/>
  <c r="T6" i="34"/>
  <c r="I6" i="34" s="1"/>
  <c r="I33" i="34" s="1"/>
  <c r="AL34" i="34" s="1"/>
  <c r="S6" i="34"/>
  <c r="R6" i="34"/>
  <c r="Q6" i="34"/>
  <c r="P6" i="34"/>
  <c r="O6" i="34"/>
  <c r="M6" i="34"/>
  <c r="A6" i="34"/>
  <c r="A33" i="34" s="1"/>
  <c r="AD34" i="34" s="1"/>
  <c r="V5" i="34"/>
  <c r="U5" i="34"/>
  <c r="T5" i="34"/>
  <c r="S5" i="34"/>
  <c r="R5" i="34"/>
  <c r="Q5" i="34"/>
  <c r="P5" i="34"/>
  <c r="O5" i="34"/>
  <c r="M5" i="34"/>
  <c r="J5" i="34"/>
  <c r="J32" i="34" s="1"/>
  <c r="AM33" i="34" s="1"/>
  <c r="A5" i="34"/>
  <c r="A32" i="34" s="1"/>
  <c r="AD33" i="34" s="1"/>
  <c r="V4" i="34"/>
  <c r="U4" i="34"/>
  <c r="T4" i="34"/>
  <c r="S4" i="34"/>
  <c r="R4" i="34"/>
  <c r="Q4" i="34"/>
  <c r="P4" i="34"/>
  <c r="O4" i="34"/>
  <c r="M4" i="34"/>
  <c r="I4" i="34"/>
  <c r="I31" i="34" s="1"/>
  <c r="W31" i="34" s="1"/>
  <c r="A4" i="34"/>
  <c r="A31" i="34" s="1"/>
  <c r="AD32" i="34" s="1"/>
  <c r="V3" i="34"/>
  <c r="U3" i="34"/>
  <c r="T3" i="34"/>
  <c r="S3" i="34"/>
  <c r="R3" i="34"/>
  <c r="Q3" i="34"/>
  <c r="P3" i="34"/>
  <c r="O3" i="34"/>
  <c r="M3" i="34"/>
  <c r="J3" i="34"/>
  <c r="J30" i="34" s="1"/>
  <c r="AM31" i="34" s="1"/>
  <c r="F3" i="34"/>
  <c r="F30" i="34" s="1"/>
  <c r="AI31" i="34" s="1"/>
  <c r="A3" i="34"/>
  <c r="A30" i="34" s="1"/>
  <c r="AD31" i="34" s="1"/>
  <c r="K2" i="34"/>
  <c r="K29" i="34" s="1"/>
  <c r="J2" i="34"/>
  <c r="J29" i="34" s="1"/>
  <c r="AM30" i="34" s="1"/>
  <c r="I2" i="34"/>
  <c r="I29" i="34" s="1"/>
  <c r="H2" i="34"/>
  <c r="H29" i="34" s="1"/>
  <c r="G2" i="34"/>
  <c r="G29" i="34" s="1"/>
  <c r="F2" i="34"/>
  <c r="F29" i="34" s="1"/>
  <c r="AI30" i="34" s="1"/>
  <c r="E2" i="34"/>
  <c r="D2" i="34"/>
  <c r="D29" i="34" s="1"/>
  <c r="C2" i="34"/>
  <c r="C29" i="34" s="1"/>
  <c r="B2" i="34"/>
  <c r="B29" i="34" s="1"/>
  <c r="AE30" i="34" s="1"/>
  <c r="A2" i="34"/>
  <c r="A29" i="34" s="1"/>
  <c r="R1" i="34"/>
  <c r="K1" i="34"/>
  <c r="V1" i="34" s="1"/>
  <c r="J1" i="34"/>
  <c r="U1" i="34" s="1"/>
  <c r="I1" i="34"/>
  <c r="H1" i="34"/>
  <c r="H28" i="34" s="1"/>
  <c r="G1" i="34"/>
  <c r="G28" i="34" s="1"/>
  <c r="F1" i="34"/>
  <c r="Q1" i="34" s="1"/>
  <c r="E1" i="34"/>
  <c r="P1" i="34" s="1"/>
  <c r="D1" i="34"/>
  <c r="O1" i="34" s="1"/>
  <c r="C1" i="34"/>
  <c r="N1" i="34" s="1"/>
  <c r="B1" i="34"/>
  <c r="M1" i="34" s="1"/>
  <c r="BQ39" i="33"/>
  <c r="BQ38" i="33"/>
  <c r="BQ37" i="33"/>
  <c r="BQ36" i="33"/>
  <c r="BQ35" i="33"/>
  <c r="BQ34" i="33"/>
  <c r="BW34" i="33" s="1"/>
  <c r="BQ33" i="33"/>
  <c r="BQ32" i="33"/>
  <c r="BW32" i="33" s="1"/>
  <c r="BQ31" i="33"/>
  <c r="BQ30" i="33"/>
  <c r="BN39" i="33"/>
  <c r="BN38" i="33"/>
  <c r="BN37" i="33"/>
  <c r="BN36" i="33"/>
  <c r="BN35" i="33"/>
  <c r="BN34" i="33"/>
  <c r="BN33" i="33"/>
  <c r="BN32" i="33"/>
  <c r="BN31" i="33"/>
  <c r="BN30" i="33"/>
  <c r="CI90" i="33"/>
  <c r="CH90" i="33"/>
  <c r="CG90" i="33"/>
  <c r="CF90" i="33"/>
  <c r="CE90" i="33"/>
  <c r="CD90" i="33"/>
  <c r="CC90" i="33"/>
  <c r="CI89" i="33"/>
  <c r="CH89" i="33"/>
  <c r="CG89" i="33"/>
  <c r="CF89" i="33"/>
  <c r="CE89" i="33"/>
  <c r="CD89" i="33"/>
  <c r="CC89" i="33"/>
  <c r="CI88" i="33"/>
  <c r="CH88" i="33"/>
  <c r="CG88" i="33"/>
  <c r="CF88" i="33"/>
  <c r="CE88" i="33"/>
  <c r="CD88" i="33"/>
  <c r="CC88" i="33"/>
  <c r="CI87" i="33"/>
  <c r="CH87" i="33"/>
  <c r="CG87" i="33"/>
  <c r="CF87" i="33"/>
  <c r="CE87" i="33"/>
  <c r="CD87" i="33"/>
  <c r="CC87" i="33"/>
  <c r="CI86" i="33"/>
  <c r="CH86" i="33"/>
  <c r="CG86" i="33"/>
  <c r="CF86" i="33"/>
  <c r="CE86" i="33"/>
  <c r="CD86" i="33"/>
  <c r="CC86" i="33"/>
  <c r="CI85" i="33"/>
  <c r="CH85" i="33"/>
  <c r="CG85" i="33"/>
  <c r="CF85" i="33"/>
  <c r="CE85" i="33"/>
  <c r="CD85" i="33"/>
  <c r="CC85" i="33"/>
  <c r="CI84" i="33"/>
  <c r="CH84" i="33"/>
  <c r="CG84" i="33"/>
  <c r="CF84" i="33"/>
  <c r="CE84" i="33"/>
  <c r="CD84" i="33"/>
  <c r="CC84" i="33"/>
  <c r="CI83" i="33"/>
  <c r="CH83" i="33"/>
  <c r="CG83" i="33"/>
  <c r="CF83" i="33"/>
  <c r="CE83" i="33"/>
  <c r="CD83" i="33"/>
  <c r="CC83" i="33"/>
  <c r="CI82" i="33"/>
  <c r="CH82" i="33"/>
  <c r="CG82" i="33"/>
  <c r="CF82" i="33"/>
  <c r="CE82" i="33"/>
  <c r="CD82" i="33"/>
  <c r="CC82" i="33"/>
  <c r="CI81" i="33"/>
  <c r="CH81" i="33"/>
  <c r="CG81" i="33"/>
  <c r="CF81" i="33"/>
  <c r="CE81" i="33"/>
  <c r="CD81" i="33"/>
  <c r="CC81" i="33"/>
  <c r="CI80" i="33"/>
  <c r="CH80" i="33"/>
  <c r="CG80" i="33"/>
  <c r="CF80" i="33"/>
  <c r="CE80" i="33"/>
  <c r="CD80" i="33"/>
  <c r="CC80" i="33"/>
  <c r="BZ79" i="33"/>
  <c r="BY79" i="33"/>
  <c r="BX79" i="33"/>
  <c r="BW79" i="33"/>
  <c r="BV79" i="33"/>
  <c r="BU79" i="33"/>
  <c r="BT79" i="33"/>
  <c r="BS79" i="33"/>
  <c r="BR79" i="33"/>
  <c r="BQ79" i="33"/>
  <c r="BP79" i="33"/>
  <c r="BJ90" i="33"/>
  <c r="BI90" i="33"/>
  <c r="BH90" i="33"/>
  <c r="BG90" i="33"/>
  <c r="BF90" i="33"/>
  <c r="BE90" i="33"/>
  <c r="BD90" i="33"/>
  <c r="BC90" i="33"/>
  <c r="BB90" i="33"/>
  <c r="BA90" i="33"/>
  <c r="AZ90" i="33"/>
  <c r="AY90" i="33"/>
  <c r="BJ89" i="33"/>
  <c r="BI89" i="33"/>
  <c r="BH89" i="33"/>
  <c r="BG89" i="33"/>
  <c r="BF89" i="33"/>
  <c r="BE89" i="33"/>
  <c r="BD89" i="33"/>
  <c r="BC89" i="33"/>
  <c r="BB89" i="33"/>
  <c r="BA89" i="33"/>
  <c r="AZ89" i="33"/>
  <c r="AY89" i="33"/>
  <c r="BJ88" i="33"/>
  <c r="BI88" i="33"/>
  <c r="BH88" i="33"/>
  <c r="BG88" i="33"/>
  <c r="BF88" i="33"/>
  <c r="BE88" i="33"/>
  <c r="BD88" i="33"/>
  <c r="BC88" i="33"/>
  <c r="BB88" i="33"/>
  <c r="BA88" i="33"/>
  <c r="AZ88" i="33"/>
  <c r="AY88" i="33"/>
  <c r="BJ87" i="33"/>
  <c r="BI87" i="33"/>
  <c r="BH87" i="33"/>
  <c r="BG87" i="33"/>
  <c r="BF87" i="33"/>
  <c r="BE87" i="33"/>
  <c r="BD87" i="33"/>
  <c r="BC87" i="33"/>
  <c r="BB87" i="33"/>
  <c r="BA87" i="33"/>
  <c r="AZ87" i="33"/>
  <c r="AY87" i="33"/>
  <c r="BJ86" i="33"/>
  <c r="BI86" i="33"/>
  <c r="BH86" i="33"/>
  <c r="BG86" i="33"/>
  <c r="BF86" i="33"/>
  <c r="BE86" i="33"/>
  <c r="BD86" i="33"/>
  <c r="BC86" i="33"/>
  <c r="BB86" i="33"/>
  <c r="BA86" i="33"/>
  <c r="AZ86" i="33"/>
  <c r="AY86" i="33"/>
  <c r="BJ85" i="33"/>
  <c r="BI85" i="33"/>
  <c r="BH85" i="33"/>
  <c r="BG85" i="33"/>
  <c r="BF85" i="33"/>
  <c r="BE85" i="33"/>
  <c r="BD85" i="33"/>
  <c r="BC85" i="33"/>
  <c r="BB85" i="33"/>
  <c r="BA85" i="33"/>
  <c r="AZ85" i="33"/>
  <c r="AY85" i="33"/>
  <c r="BJ84" i="33"/>
  <c r="BI84" i="33"/>
  <c r="BH84" i="33"/>
  <c r="BG84" i="33"/>
  <c r="BF84" i="33"/>
  <c r="BE84" i="33"/>
  <c r="BD84" i="33"/>
  <c r="BC84" i="33"/>
  <c r="BB84" i="33"/>
  <c r="BA84" i="33"/>
  <c r="AZ84" i="33"/>
  <c r="AY84" i="33"/>
  <c r="BJ83" i="33"/>
  <c r="BI83" i="33"/>
  <c r="BH83" i="33"/>
  <c r="BG83" i="33"/>
  <c r="BF83" i="33"/>
  <c r="BE83" i="33"/>
  <c r="BD83" i="33"/>
  <c r="BC83" i="33"/>
  <c r="BB83" i="33"/>
  <c r="BA83" i="33"/>
  <c r="AZ83" i="33"/>
  <c r="AY83" i="33"/>
  <c r="BJ82" i="33"/>
  <c r="BI82" i="33"/>
  <c r="BH82" i="33"/>
  <c r="BG82" i="33"/>
  <c r="BF82" i="33"/>
  <c r="BE82" i="33"/>
  <c r="BD82" i="33"/>
  <c r="BC82" i="33"/>
  <c r="BB82" i="33"/>
  <c r="BA82" i="33"/>
  <c r="AZ82" i="33"/>
  <c r="AY82" i="33"/>
  <c r="BJ81" i="33"/>
  <c r="BI81" i="33"/>
  <c r="BH81" i="33"/>
  <c r="BG81" i="33"/>
  <c r="BF81" i="33"/>
  <c r="BE81" i="33"/>
  <c r="BD81" i="33"/>
  <c r="BC81" i="33"/>
  <c r="BB81" i="33"/>
  <c r="BA81" i="33"/>
  <c r="AZ81" i="33"/>
  <c r="AY81" i="33"/>
  <c r="BJ80" i="33"/>
  <c r="BI80" i="33"/>
  <c r="BH80" i="33"/>
  <c r="BG80" i="33"/>
  <c r="BF80" i="33"/>
  <c r="BE80" i="33"/>
  <c r="BD80" i="33"/>
  <c r="BC80" i="33"/>
  <c r="BB80" i="33"/>
  <c r="BA80" i="33"/>
  <c r="AZ80" i="33"/>
  <c r="AY80" i="33"/>
  <c r="AV79" i="33"/>
  <c r="AU79" i="33"/>
  <c r="AT79" i="33"/>
  <c r="AS79" i="33"/>
  <c r="AR79" i="33"/>
  <c r="AQ79" i="33"/>
  <c r="AP79" i="33"/>
  <c r="AO79" i="33"/>
  <c r="AN79" i="33"/>
  <c r="AM79" i="33"/>
  <c r="AL79" i="33"/>
  <c r="AK79" i="33"/>
  <c r="AJ79" i="33"/>
  <c r="AI79" i="33"/>
  <c r="AH79" i="33"/>
  <c r="AG79" i="33"/>
  <c r="AF79" i="33"/>
  <c r="AE79" i="33"/>
  <c r="AD79" i="33"/>
  <c r="AC79" i="33"/>
  <c r="BM30" i="21"/>
  <c r="BN30" i="21"/>
  <c r="BP30" i="21"/>
  <c r="BQ30" i="21"/>
  <c r="K60" i="33"/>
  <c r="K63" i="33" s="1"/>
  <c r="J60" i="33"/>
  <c r="J63" i="33" s="1"/>
  <c r="I60" i="33"/>
  <c r="I63" i="33" s="1"/>
  <c r="H60" i="33"/>
  <c r="H63" i="33" s="1"/>
  <c r="G60" i="33"/>
  <c r="G63" i="33" s="1"/>
  <c r="F60" i="33"/>
  <c r="F63" i="33" s="1"/>
  <c r="E60" i="33"/>
  <c r="E63" i="33" s="1"/>
  <c r="D60" i="33"/>
  <c r="D63" i="33" s="1"/>
  <c r="C60" i="33"/>
  <c r="C63" i="33" s="1"/>
  <c r="B60" i="33"/>
  <c r="B63" i="33" s="1"/>
  <c r="A60" i="33"/>
  <c r="A63" i="33" s="1"/>
  <c r="AA49" i="33"/>
  <c r="AA48" i="33"/>
  <c r="AB47" i="33"/>
  <c r="AA47" i="33"/>
  <c r="AA46" i="33"/>
  <c r="AA45" i="33"/>
  <c r="AA44" i="33"/>
  <c r="AA43" i="33"/>
  <c r="AA42" i="33"/>
  <c r="BR41" i="33"/>
  <c r="AA41" i="33"/>
  <c r="AA40" i="33"/>
  <c r="BX39" i="33"/>
  <c r="BW39" i="33"/>
  <c r="BP39" i="33"/>
  <c r="AA39" i="33"/>
  <c r="BX38" i="33"/>
  <c r="BW38" i="33"/>
  <c r="BP38" i="33"/>
  <c r="AA38" i="33"/>
  <c r="BX37" i="33"/>
  <c r="BW37" i="33"/>
  <c r="BP37" i="33"/>
  <c r="AA37" i="33"/>
  <c r="BX36" i="33"/>
  <c r="BW36" i="33"/>
  <c r="BP36" i="33"/>
  <c r="AA36" i="33"/>
  <c r="BX35" i="33"/>
  <c r="BW35" i="33"/>
  <c r="BP35" i="33"/>
  <c r="AA35" i="33"/>
  <c r="BX34" i="33"/>
  <c r="BP34" i="33"/>
  <c r="AA34" i="33"/>
  <c r="BX33" i="33"/>
  <c r="BW33" i="33"/>
  <c r="BP33" i="33"/>
  <c r="AA33" i="33"/>
  <c r="BX32" i="33"/>
  <c r="BP32" i="33"/>
  <c r="AA32" i="33"/>
  <c r="BX31" i="33"/>
  <c r="BW31" i="33"/>
  <c r="BP31" i="33"/>
  <c r="AA31" i="33"/>
  <c r="BX30" i="33"/>
  <c r="BP30" i="33"/>
  <c r="AB30" i="33"/>
  <c r="AA30" i="33"/>
  <c r="BX29" i="33"/>
  <c r="BW29" i="33"/>
  <c r="AA29" i="33"/>
  <c r="E29" i="33"/>
  <c r="AH30" i="33" s="1"/>
  <c r="BX28" i="33"/>
  <c r="BW28" i="33"/>
  <c r="V25" i="33"/>
  <c r="U25" i="33"/>
  <c r="T25" i="33"/>
  <c r="S25" i="33"/>
  <c r="R25" i="33"/>
  <c r="Q25" i="33"/>
  <c r="P25" i="33"/>
  <c r="O25" i="33"/>
  <c r="N25" i="33"/>
  <c r="M25" i="33"/>
  <c r="V22" i="33"/>
  <c r="U22" i="33"/>
  <c r="T22" i="33"/>
  <c r="S22" i="33"/>
  <c r="R22" i="33"/>
  <c r="G22" i="33" s="1"/>
  <c r="G49" i="33" s="1"/>
  <c r="Q22" i="33"/>
  <c r="F22" i="33" s="1"/>
  <c r="F49" i="33" s="1"/>
  <c r="T49" i="33" s="1"/>
  <c r="P22" i="33"/>
  <c r="O22" i="33"/>
  <c r="D22" i="33" s="1"/>
  <c r="D49" i="33" s="1"/>
  <c r="R49" i="33" s="1"/>
  <c r="M22" i="33"/>
  <c r="I22" i="33"/>
  <c r="I49" i="33" s="1"/>
  <c r="W49" i="33" s="1"/>
  <c r="A22" i="33"/>
  <c r="A49" i="33" s="1"/>
  <c r="AD50" i="33" s="1"/>
  <c r="V21" i="33"/>
  <c r="U21" i="33"/>
  <c r="T21" i="33"/>
  <c r="S21" i="33"/>
  <c r="H21" i="33" s="1"/>
  <c r="H48" i="33" s="1"/>
  <c r="V48" i="33" s="1"/>
  <c r="R21" i="33"/>
  <c r="Q21" i="33"/>
  <c r="F21" i="33" s="1"/>
  <c r="F48" i="33" s="1"/>
  <c r="P21" i="33"/>
  <c r="E21" i="33" s="1"/>
  <c r="E48" i="33" s="1"/>
  <c r="O21" i="33"/>
  <c r="M21" i="33"/>
  <c r="A21" i="33"/>
  <c r="A48" i="33" s="1"/>
  <c r="AD49" i="33" s="1"/>
  <c r="V20" i="33"/>
  <c r="U20" i="33"/>
  <c r="T20" i="33"/>
  <c r="S20" i="33"/>
  <c r="H20" i="33" s="1"/>
  <c r="H47" i="33" s="1"/>
  <c r="AK48" i="33" s="1"/>
  <c r="R20" i="33"/>
  <c r="G20" i="33" s="1"/>
  <c r="G47" i="33" s="1"/>
  <c r="Q20" i="33"/>
  <c r="P20" i="33"/>
  <c r="E20" i="33" s="1"/>
  <c r="E47" i="33" s="1"/>
  <c r="O20" i="33"/>
  <c r="M20" i="33"/>
  <c r="A20" i="33"/>
  <c r="A47" i="33" s="1"/>
  <c r="AD48" i="33" s="1"/>
  <c r="V19" i="33"/>
  <c r="U19" i="33"/>
  <c r="T19" i="33"/>
  <c r="S19" i="33"/>
  <c r="R19" i="33"/>
  <c r="Q19" i="33"/>
  <c r="P19" i="33"/>
  <c r="O19" i="33"/>
  <c r="M19" i="33"/>
  <c r="A19" i="33"/>
  <c r="A46" i="33" s="1"/>
  <c r="AD47" i="33" s="1"/>
  <c r="V18" i="33"/>
  <c r="U18" i="33"/>
  <c r="T18" i="33"/>
  <c r="S18" i="33"/>
  <c r="R18" i="33"/>
  <c r="Q18" i="33"/>
  <c r="P18" i="33"/>
  <c r="E18" i="33" s="1"/>
  <c r="E45" i="33" s="1"/>
  <c r="O18" i="33"/>
  <c r="D18" i="33" s="1"/>
  <c r="D45" i="33" s="1"/>
  <c r="AG46" i="33" s="1"/>
  <c r="M18" i="33"/>
  <c r="A18" i="33"/>
  <c r="A45" i="33" s="1"/>
  <c r="AD46" i="33" s="1"/>
  <c r="V17" i="33"/>
  <c r="U17" i="33"/>
  <c r="T17" i="33"/>
  <c r="S17" i="33"/>
  <c r="R17" i="33"/>
  <c r="Q17" i="33"/>
  <c r="F17" i="33" s="1"/>
  <c r="F44" i="33" s="1"/>
  <c r="AI45" i="33" s="1"/>
  <c r="P17" i="33"/>
  <c r="O17" i="33"/>
  <c r="M17" i="33"/>
  <c r="B17" i="33" s="1"/>
  <c r="B44" i="33" s="1"/>
  <c r="G17" i="33"/>
  <c r="G44" i="33" s="1"/>
  <c r="AJ45" i="33" s="1"/>
  <c r="A17" i="33"/>
  <c r="A44" i="33" s="1"/>
  <c r="AD45" i="33" s="1"/>
  <c r="V16" i="33"/>
  <c r="U16" i="33"/>
  <c r="T16" i="33"/>
  <c r="I16" i="33" s="1"/>
  <c r="I43" i="33" s="1"/>
  <c r="S16" i="33"/>
  <c r="R16" i="33"/>
  <c r="Q16" i="33"/>
  <c r="P16" i="33"/>
  <c r="E16" i="33" s="1"/>
  <c r="E43" i="33" s="1"/>
  <c r="AH44" i="33" s="1"/>
  <c r="O16" i="33"/>
  <c r="M16" i="33"/>
  <c r="A16" i="33"/>
  <c r="A43" i="33" s="1"/>
  <c r="AD44" i="33" s="1"/>
  <c r="V15" i="33"/>
  <c r="U15" i="33"/>
  <c r="T15" i="33"/>
  <c r="S15" i="33"/>
  <c r="R15" i="33"/>
  <c r="Q15" i="33"/>
  <c r="P15" i="33"/>
  <c r="O15" i="33"/>
  <c r="M15" i="33"/>
  <c r="A15" i="33"/>
  <c r="A42" i="33" s="1"/>
  <c r="AD43" i="33" s="1"/>
  <c r="V14" i="33"/>
  <c r="U14" i="33"/>
  <c r="T14" i="33"/>
  <c r="S14" i="33"/>
  <c r="R14" i="33"/>
  <c r="G14" i="33" s="1"/>
  <c r="G41" i="33" s="1"/>
  <c r="U41" i="33" s="1"/>
  <c r="Q14" i="33"/>
  <c r="P14" i="33"/>
  <c r="O14" i="33"/>
  <c r="M14" i="33"/>
  <c r="F14" i="33"/>
  <c r="F41" i="33" s="1"/>
  <c r="T41" i="33" s="1"/>
  <c r="A14" i="33"/>
  <c r="A41" i="33" s="1"/>
  <c r="AD42" i="33" s="1"/>
  <c r="V13" i="33"/>
  <c r="U13" i="33"/>
  <c r="T13" i="33"/>
  <c r="S13" i="33"/>
  <c r="R13" i="33"/>
  <c r="G13" i="33" s="1"/>
  <c r="G40" i="33" s="1"/>
  <c r="U40" i="33" s="1"/>
  <c r="Q13" i="33"/>
  <c r="P13" i="33"/>
  <c r="O13" i="33"/>
  <c r="M13" i="33"/>
  <c r="I13" i="33"/>
  <c r="I40" i="33" s="1"/>
  <c r="AL41" i="33" s="1"/>
  <c r="A13" i="33"/>
  <c r="A40" i="33" s="1"/>
  <c r="AD41" i="33" s="1"/>
  <c r="V12" i="33"/>
  <c r="U12" i="33"/>
  <c r="T12" i="33"/>
  <c r="S12" i="33"/>
  <c r="R12" i="33"/>
  <c r="Q12" i="33"/>
  <c r="P12" i="33"/>
  <c r="O12" i="33"/>
  <c r="M12" i="33"/>
  <c r="I12" i="33"/>
  <c r="I39" i="33" s="1"/>
  <c r="W39" i="33" s="1"/>
  <c r="H12" i="33"/>
  <c r="H39" i="33" s="1"/>
  <c r="AK40" i="33" s="1"/>
  <c r="A12" i="33"/>
  <c r="A39" i="33" s="1"/>
  <c r="AD40" i="33" s="1"/>
  <c r="V11" i="33"/>
  <c r="U11" i="33"/>
  <c r="T11" i="33"/>
  <c r="S11" i="33"/>
  <c r="R11" i="33"/>
  <c r="Q11" i="33"/>
  <c r="P11" i="33"/>
  <c r="O11" i="33"/>
  <c r="M11" i="33"/>
  <c r="A11" i="33"/>
  <c r="A38" i="33" s="1"/>
  <c r="AD39" i="33" s="1"/>
  <c r="V10" i="33"/>
  <c r="U10" i="33"/>
  <c r="T10" i="33"/>
  <c r="S10" i="33"/>
  <c r="R10" i="33"/>
  <c r="Q10" i="33"/>
  <c r="F10" i="33" s="1"/>
  <c r="F37" i="33" s="1"/>
  <c r="T37" i="33" s="1"/>
  <c r="P10" i="33"/>
  <c r="E10" i="33" s="1"/>
  <c r="E37" i="33" s="1"/>
  <c r="O10" i="33"/>
  <c r="M10" i="33"/>
  <c r="B10" i="33" s="1"/>
  <c r="B37" i="33" s="1"/>
  <c r="A10" i="33"/>
  <c r="A37" i="33" s="1"/>
  <c r="AD38" i="33" s="1"/>
  <c r="V9" i="33"/>
  <c r="U9" i="33"/>
  <c r="T9" i="33"/>
  <c r="S9" i="33"/>
  <c r="R9" i="33"/>
  <c r="Q9" i="33"/>
  <c r="P9" i="33"/>
  <c r="O9" i="33"/>
  <c r="M9" i="33"/>
  <c r="A9" i="33"/>
  <c r="A36" i="33" s="1"/>
  <c r="AD37" i="33" s="1"/>
  <c r="V8" i="33"/>
  <c r="U8" i="33"/>
  <c r="T8" i="33"/>
  <c r="S8" i="33"/>
  <c r="R8" i="33"/>
  <c r="G8" i="33" s="1"/>
  <c r="G35" i="33" s="1"/>
  <c r="AJ36" i="33" s="1"/>
  <c r="Q8" i="33"/>
  <c r="P8" i="33"/>
  <c r="O8" i="33"/>
  <c r="M8" i="33"/>
  <c r="A8" i="33"/>
  <c r="A35" i="33" s="1"/>
  <c r="AD36" i="33" s="1"/>
  <c r="V7" i="33"/>
  <c r="U7" i="33"/>
  <c r="T7" i="33"/>
  <c r="S7" i="33"/>
  <c r="R7" i="33"/>
  <c r="Q7" i="33"/>
  <c r="P7" i="33"/>
  <c r="O7" i="33"/>
  <c r="M7" i="33"/>
  <c r="A7" i="33"/>
  <c r="A34" i="33" s="1"/>
  <c r="AD35" i="33" s="1"/>
  <c r="V6" i="33"/>
  <c r="U6" i="33"/>
  <c r="T6" i="33"/>
  <c r="I6" i="33" s="1"/>
  <c r="I33" i="33" s="1"/>
  <c r="AL34" i="33" s="1"/>
  <c r="S6" i="33"/>
  <c r="R6" i="33"/>
  <c r="Q6" i="33"/>
  <c r="P6" i="33"/>
  <c r="O6" i="33"/>
  <c r="M6" i="33"/>
  <c r="A6" i="33"/>
  <c r="A33" i="33" s="1"/>
  <c r="AD34" i="33" s="1"/>
  <c r="V5" i="33"/>
  <c r="U5" i="33"/>
  <c r="J5" i="33" s="1"/>
  <c r="J32" i="33" s="1"/>
  <c r="T5" i="33"/>
  <c r="S5" i="33"/>
  <c r="R5" i="33"/>
  <c r="Q5" i="33"/>
  <c r="P5" i="33"/>
  <c r="O5" i="33"/>
  <c r="M5" i="33"/>
  <c r="A5" i="33"/>
  <c r="A32" i="33" s="1"/>
  <c r="AD33" i="33" s="1"/>
  <c r="V4" i="33"/>
  <c r="U4" i="33"/>
  <c r="T4" i="33"/>
  <c r="I4" i="33" s="1"/>
  <c r="I31" i="33" s="1"/>
  <c r="AL32" i="33" s="1"/>
  <c r="S4" i="33"/>
  <c r="R4" i="33"/>
  <c r="Q4" i="33"/>
  <c r="P4" i="33"/>
  <c r="O4" i="33"/>
  <c r="M4" i="33"/>
  <c r="A4" i="33"/>
  <c r="A31" i="33" s="1"/>
  <c r="AD32" i="33" s="1"/>
  <c r="V3" i="33"/>
  <c r="U3" i="33"/>
  <c r="J3" i="33" s="1"/>
  <c r="T3" i="33"/>
  <c r="S3" i="33"/>
  <c r="R3" i="33"/>
  <c r="G3" i="33" s="1"/>
  <c r="Q3" i="33"/>
  <c r="F3" i="33" s="1"/>
  <c r="P3" i="33"/>
  <c r="O3" i="33"/>
  <c r="M3" i="33"/>
  <c r="A3" i="33"/>
  <c r="A30" i="33" s="1"/>
  <c r="AD31" i="33" s="1"/>
  <c r="K2" i="33"/>
  <c r="K29" i="33" s="1"/>
  <c r="J2" i="33"/>
  <c r="J29" i="33" s="1"/>
  <c r="I2" i="33"/>
  <c r="I29" i="33" s="1"/>
  <c r="AL30" i="33" s="1"/>
  <c r="H2" i="33"/>
  <c r="H29" i="33" s="1"/>
  <c r="AK30" i="33" s="1"/>
  <c r="G2" i="33"/>
  <c r="G29" i="33" s="1"/>
  <c r="U29" i="33" s="1"/>
  <c r="F2" i="33"/>
  <c r="F29" i="33" s="1"/>
  <c r="E2" i="33"/>
  <c r="D2" i="33"/>
  <c r="D29" i="33" s="1"/>
  <c r="C2" i="33"/>
  <c r="C29" i="33" s="1"/>
  <c r="B2" i="33"/>
  <c r="B29" i="33" s="1"/>
  <c r="A2" i="33"/>
  <c r="A29" i="33" s="1"/>
  <c r="K1" i="33"/>
  <c r="V1" i="33" s="1"/>
  <c r="J1" i="33"/>
  <c r="U1" i="33" s="1"/>
  <c r="I1" i="33"/>
  <c r="I28" i="33" s="1"/>
  <c r="H1" i="33"/>
  <c r="H28" i="33" s="1"/>
  <c r="G1" i="33"/>
  <c r="G28" i="33" s="1"/>
  <c r="F1" i="33"/>
  <c r="F28" i="33" s="1"/>
  <c r="AI29" i="33" s="1"/>
  <c r="E1" i="33"/>
  <c r="E28" i="33" s="1"/>
  <c r="AH29" i="33" s="1"/>
  <c r="D1" i="33"/>
  <c r="D28" i="33" s="1"/>
  <c r="C1" i="33"/>
  <c r="C28" i="33" s="1"/>
  <c r="B1" i="33"/>
  <c r="B28" i="33" s="1"/>
  <c r="I22" i="31"/>
  <c r="I49" i="31" s="1"/>
  <c r="E18" i="31"/>
  <c r="E45" i="31" s="1"/>
  <c r="H12" i="31"/>
  <c r="H39" i="31" s="1"/>
  <c r="G8" i="31"/>
  <c r="G35" i="31" s="1"/>
  <c r="K60" i="31"/>
  <c r="K63" i="31" s="1"/>
  <c r="J60" i="31"/>
  <c r="J63" i="31" s="1"/>
  <c r="I60" i="31"/>
  <c r="I63" i="31" s="1"/>
  <c r="H60" i="31"/>
  <c r="H63" i="31" s="1"/>
  <c r="G60" i="31"/>
  <c r="G63" i="31" s="1"/>
  <c r="F60" i="31"/>
  <c r="F63" i="31" s="1"/>
  <c r="E60" i="31"/>
  <c r="E63" i="31" s="1"/>
  <c r="D60" i="31"/>
  <c r="D63" i="31" s="1"/>
  <c r="C60" i="31"/>
  <c r="C63" i="31" s="1"/>
  <c r="B60" i="31"/>
  <c r="B63" i="31" s="1"/>
  <c r="A60" i="31"/>
  <c r="A63" i="31" s="1"/>
  <c r="AA49" i="31"/>
  <c r="AA48" i="31"/>
  <c r="AA47" i="31"/>
  <c r="AB46" i="31"/>
  <c r="AA46" i="31"/>
  <c r="AA45" i="31"/>
  <c r="AA44" i="31"/>
  <c r="AA43" i="31"/>
  <c r="AA42" i="31"/>
  <c r="BR41" i="31"/>
  <c r="AA41" i="31"/>
  <c r="AA40" i="31"/>
  <c r="BX39" i="31"/>
  <c r="BQ39" i="31"/>
  <c r="BW39" i="31" s="1"/>
  <c r="BP39" i="31"/>
  <c r="AA39" i="31"/>
  <c r="BX38" i="31"/>
  <c r="BQ38" i="31"/>
  <c r="BW38" i="31" s="1"/>
  <c r="BP38" i="31"/>
  <c r="AA38" i="31"/>
  <c r="BX37" i="31"/>
  <c r="BW37" i="31"/>
  <c r="BQ37" i="31"/>
  <c r="BP37" i="31"/>
  <c r="AA37" i="31"/>
  <c r="BX36" i="31"/>
  <c r="BQ36" i="31"/>
  <c r="BW36" i="31" s="1"/>
  <c r="BP36" i="31"/>
  <c r="AA36" i="31"/>
  <c r="BX35" i="31"/>
  <c r="BQ35" i="31"/>
  <c r="BW35" i="31" s="1"/>
  <c r="BP35" i="31"/>
  <c r="AB35" i="31"/>
  <c r="AA35" i="31"/>
  <c r="BX34" i="31"/>
  <c r="BQ34" i="31"/>
  <c r="BW34" i="31" s="1"/>
  <c r="BP34" i="31"/>
  <c r="AA34" i="31"/>
  <c r="BX33" i="31"/>
  <c r="BQ33" i="31"/>
  <c r="BW33" i="31" s="1"/>
  <c r="BP33" i="31"/>
  <c r="AA33" i="31"/>
  <c r="BX32" i="31"/>
  <c r="BQ32" i="31"/>
  <c r="BW32" i="31" s="1"/>
  <c r="BP32" i="31"/>
  <c r="AA32" i="31"/>
  <c r="BX31" i="31"/>
  <c r="BQ31" i="31"/>
  <c r="BW31" i="31" s="1"/>
  <c r="BP31" i="31"/>
  <c r="AB31" i="31"/>
  <c r="AA31" i="31"/>
  <c r="BX30" i="31"/>
  <c r="BW30" i="31"/>
  <c r="BQ30" i="31"/>
  <c r="BP30" i="31"/>
  <c r="AB30" i="31"/>
  <c r="AA30" i="31"/>
  <c r="BX29" i="31"/>
  <c r="BW29" i="31"/>
  <c r="AA29" i="31"/>
  <c r="S29" i="31"/>
  <c r="E29" i="31"/>
  <c r="AH30" i="31" s="1"/>
  <c r="BX28" i="31"/>
  <c r="BW28" i="31"/>
  <c r="V25" i="31"/>
  <c r="U25" i="31"/>
  <c r="T25" i="31"/>
  <c r="S25" i="31"/>
  <c r="R25" i="31"/>
  <c r="Q25" i="31"/>
  <c r="P25" i="31"/>
  <c r="O25" i="31"/>
  <c r="N25" i="31"/>
  <c r="M25" i="31"/>
  <c r="X25" i="31" s="1"/>
  <c r="V22" i="31"/>
  <c r="U22" i="31"/>
  <c r="T22" i="31"/>
  <c r="S22" i="31"/>
  <c r="R22" i="31"/>
  <c r="G22" i="31" s="1"/>
  <c r="G49" i="31" s="1"/>
  <c r="Q22" i="31"/>
  <c r="F22" i="31" s="1"/>
  <c r="F49" i="31" s="1"/>
  <c r="P22" i="31"/>
  <c r="O22" i="31"/>
  <c r="D22" i="31" s="1"/>
  <c r="D49" i="31" s="1"/>
  <c r="M22" i="31"/>
  <c r="A22" i="31"/>
  <c r="A49" i="31" s="1"/>
  <c r="AD50" i="31" s="1"/>
  <c r="V21" i="31"/>
  <c r="U21" i="31"/>
  <c r="T21" i="31"/>
  <c r="S21" i="31"/>
  <c r="H21" i="31" s="1"/>
  <c r="H48" i="31" s="1"/>
  <c r="R21" i="31"/>
  <c r="Q21" i="31"/>
  <c r="F21" i="31" s="1"/>
  <c r="F48" i="31" s="1"/>
  <c r="P21" i="31"/>
  <c r="E21" i="31" s="1"/>
  <c r="E48" i="31" s="1"/>
  <c r="O21" i="31"/>
  <c r="M21" i="31"/>
  <c r="A21" i="31"/>
  <c r="A48" i="31" s="1"/>
  <c r="AD49" i="31" s="1"/>
  <c r="V20" i="31"/>
  <c r="U20" i="31"/>
  <c r="T20" i="31"/>
  <c r="S20" i="31"/>
  <c r="H20" i="31" s="1"/>
  <c r="H47" i="31" s="1"/>
  <c r="V47" i="31" s="1"/>
  <c r="R20" i="31"/>
  <c r="G20" i="31" s="1"/>
  <c r="G47" i="31" s="1"/>
  <c r="Q20" i="31"/>
  <c r="P20" i="31"/>
  <c r="E20" i="31" s="1"/>
  <c r="E47" i="31" s="1"/>
  <c r="O20" i="31"/>
  <c r="M20" i="31"/>
  <c r="A20" i="31"/>
  <c r="A47" i="31" s="1"/>
  <c r="AD48" i="31" s="1"/>
  <c r="V19" i="31"/>
  <c r="U19" i="31"/>
  <c r="T19" i="31"/>
  <c r="S19" i="31"/>
  <c r="R19" i="31"/>
  <c r="Q19" i="31"/>
  <c r="P19" i="31"/>
  <c r="O19" i="31"/>
  <c r="M19" i="31"/>
  <c r="A19" i="31"/>
  <c r="A46" i="31" s="1"/>
  <c r="AD47" i="31" s="1"/>
  <c r="V18" i="31"/>
  <c r="U18" i="31"/>
  <c r="T18" i="31"/>
  <c r="S18" i="31"/>
  <c r="R18" i="31"/>
  <c r="Q18" i="31"/>
  <c r="P18" i="31"/>
  <c r="O18" i="31"/>
  <c r="D18" i="31" s="1"/>
  <c r="D45" i="31" s="1"/>
  <c r="M18" i="31"/>
  <c r="A18" i="31"/>
  <c r="A45" i="31" s="1"/>
  <c r="AD46" i="31" s="1"/>
  <c r="V17" i="31"/>
  <c r="U17" i="31"/>
  <c r="T17" i="31"/>
  <c r="S17" i="31"/>
  <c r="R17" i="31"/>
  <c r="G17" i="31" s="1"/>
  <c r="G44" i="31" s="1"/>
  <c r="Q17" i="31"/>
  <c r="F17" i="31" s="1"/>
  <c r="F44" i="31" s="1"/>
  <c r="P17" i="31"/>
  <c r="O17" i="31"/>
  <c r="M17" i="31"/>
  <c r="B17" i="31" s="1"/>
  <c r="B44" i="31" s="1"/>
  <c r="P44" i="31" s="1"/>
  <c r="A17" i="31"/>
  <c r="A44" i="31" s="1"/>
  <c r="AD45" i="31" s="1"/>
  <c r="V16" i="31"/>
  <c r="U16" i="31"/>
  <c r="T16" i="31"/>
  <c r="I16" i="31" s="1"/>
  <c r="I43" i="31" s="1"/>
  <c r="S16" i="31"/>
  <c r="R16" i="31"/>
  <c r="Q16" i="31"/>
  <c r="P16" i="31"/>
  <c r="E16" i="31" s="1"/>
  <c r="E43" i="31" s="1"/>
  <c r="O16" i="31"/>
  <c r="M16" i="31"/>
  <c r="A16" i="31"/>
  <c r="A43" i="31" s="1"/>
  <c r="AD44" i="31" s="1"/>
  <c r="V15" i="31"/>
  <c r="U15" i="31"/>
  <c r="T15" i="31"/>
  <c r="S15" i="31"/>
  <c r="R15" i="31"/>
  <c r="Q15" i="31"/>
  <c r="P15" i="31"/>
  <c r="O15" i="31"/>
  <c r="M15" i="31"/>
  <c r="A15" i="31"/>
  <c r="A42" i="31" s="1"/>
  <c r="AD43" i="31" s="1"/>
  <c r="V14" i="31"/>
  <c r="U14" i="31"/>
  <c r="T14" i="31"/>
  <c r="S14" i="31"/>
  <c r="R14" i="31"/>
  <c r="G14" i="31" s="1"/>
  <c r="G41" i="31" s="1"/>
  <c r="Q14" i="31"/>
  <c r="F14" i="31" s="1"/>
  <c r="F41" i="31" s="1"/>
  <c r="T41" i="31" s="1"/>
  <c r="P14" i="31"/>
  <c r="O14" i="31"/>
  <c r="M14" i="31"/>
  <c r="A14" i="31"/>
  <c r="A41" i="31" s="1"/>
  <c r="AD42" i="31" s="1"/>
  <c r="V13" i="31"/>
  <c r="U13" i="31"/>
  <c r="T13" i="31"/>
  <c r="I13" i="31" s="1"/>
  <c r="I40" i="31" s="1"/>
  <c r="S13" i="31"/>
  <c r="R13" i="31"/>
  <c r="G13" i="31" s="1"/>
  <c r="G40" i="31" s="1"/>
  <c r="Q13" i="31"/>
  <c r="P13" i="31"/>
  <c r="O13" i="31"/>
  <c r="M13" i="31"/>
  <c r="A13" i="31"/>
  <c r="A40" i="31" s="1"/>
  <c r="AD41" i="31" s="1"/>
  <c r="V12" i="31"/>
  <c r="U12" i="31"/>
  <c r="T12" i="31"/>
  <c r="I12" i="31" s="1"/>
  <c r="I39" i="31" s="1"/>
  <c r="W39" i="31" s="1"/>
  <c r="S12" i="31"/>
  <c r="R12" i="31"/>
  <c r="Q12" i="31"/>
  <c r="P12" i="31"/>
  <c r="O12" i="31"/>
  <c r="M12" i="31"/>
  <c r="A12" i="31"/>
  <c r="A39" i="31" s="1"/>
  <c r="AD40" i="31" s="1"/>
  <c r="V11" i="31"/>
  <c r="U11" i="31"/>
  <c r="T11" i="31"/>
  <c r="S11" i="31"/>
  <c r="R11" i="31"/>
  <c r="Q11" i="31"/>
  <c r="P11" i="31"/>
  <c r="O11" i="31"/>
  <c r="M11" i="31"/>
  <c r="A11" i="31"/>
  <c r="A38" i="31" s="1"/>
  <c r="AD39" i="31" s="1"/>
  <c r="V10" i="31"/>
  <c r="U10" i="31"/>
  <c r="T10" i="31"/>
  <c r="S10" i="31"/>
  <c r="R10" i="31"/>
  <c r="Q10" i="31"/>
  <c r="F10" i="31" s="1"/>
  <c r="F37" i="31" s="1"/>
  <c r="P10" i="31"/>
  <c r="E10" i="31" s="1"/>
  <c r="E37" i="31" s="1"/>
  <c r="O10" i="31"/>
  <c r="M10" i="31"/>
  <c r="B10" i="31" s="1"/>
  <c r="B37" i="31" s="1"/>
  <c r="A10" i="31"/>
  <c r="A37" i="31" s="1"/>
  <c r="AD38" i="31" s="1"/>
  <c r="V9" i="31"/>
  <c r="U9" i="31"/>
  <c r="T9" i="31"/>
  <c r="S9" i="31"/>
  <c r="R9" i="31"/>
  <c r="Q9" i="31"/>
  <c r="P9" i="31"/>
  <c r="O9" i="31"/>
  <c r="M9" i="31"/>
  <c r="A9" i="31"/>
  <c r="A36" i="31" s="1"/>
  <c r="AD37" i="31" s="1"/>
  <c r="V8" i="31"/>
  <c r="U8" i="31"/>
  <c r="T8" i="31"/>
  <c r="S8" i="31"/>
  <c r="R8" i="31"/>
  <c r="Q8" i="31"/>
  <c r="P8" i="31"/>
  <c r="O8" i="31"/>
  <c r="M8" i="31"/>
  <c r="A8" i="31"/>
  <c r="A35" i="31" s="1"/>
  <c r="AD36" i="31" s="1"/>
  <c r="V7" i="31"/>
  <c r="U7" i="31"/>
  <c r="T7" i="31"/>
  <c r="S7" i="31"/>
  <c r="R7" i="31"/>
  <c r="Q7" i="31"/>
  <c r="P7" i="31"/>
  <c r="O7" i="31"/>
  <c r="M7" i="31"/>
  <c r="A7" i="31"/>
  <c r="A34" i="31" s="1"/>
  <c r="AD35" i="31" s="1"/>
  <c r="V6" i="31"/>
  <c r="U6" i="31"/>
  <c r="T6" i="31"/>
  <c r="I6" i="31" s="1"/>
  <c r="I33" i="31" s="1"/>
  <c r="S6" i="31"/>
  <c r="R6" i="31"/>
  <c r="Q6" i="31"/>
  <c r="P6" i="31"/>
  <c r="O6" i="31"/>
  <c r="M6" i="31"/>
  <c r="A6" i="31"/>
  <c r="A33" i="31" s="1"/>
  <c r="AD34" i="31" s="1"/>
  <c r="V5" i="31"/>
  <c r="U5" i="31"/>
  <c r="J5" i="31" s="1"/>
  <c r="J32" i="31" s="1"/>
  <c r="T5" i="31"/>
  <c r="S5" i="31"/>
  <c r="R5" i="31"/>
  <c r="Q5" i="31"/>
  <c r="P5" i="31"/>
  <c r="O5" i="31"/>
  <c r="M5" i="31"/>
  <c r="A5" i="31"/>
  <c r="A32" i="31" s="1"/>
  <c r="AD33" i="31" s="1"/>
  <c r="V4" i="31"/>
  <c r="U4" i="31"/>
  <c r="T4" i="31"/>
  <c r="I4" i="31" s="1"/>
  <c r="I31" i="31" s="1"/>
  <c r="S4" i="31"/>
  <c r="R4" i="31"/>
  <c r="Q4" i="31"/>
  <c r="P4" i="31"/>
  <c r="O4" i="31"/>
  <c r="M4" i="31"/>
  <c r="A4" i="31"/>
  <c r="A31" i="31" s="1"/>
  <c r="AD32" i="31" s="1"/>
  <c r="V3" i="31"/>
  <c r="U3" i="31"/>
  <c r="J3" i="31" s="1"/>
  <c r="J30" i="31" s="1"/>
  <c r="T3" i="31"/>
  <c r="S3" i="31"/>
  <c r="R3" i="31"/>
  <c r="G3" i="31" s="1"/>
  <c r="G30" i="31" s="1"/>
  <c r="AJ31" i="31" s="1"/>
  <c r="Q3" i="31"/>
  <c r="P3" i="31"/>
  <c r="O3" i="31"/>
  <c r="O26" i="31" s="1"/>
  <c r="O24" i="31" s="1"/>
  <c r="M3" i="31"/>
  <c r="A3" i="31"/>
  <c r="A30" i="31" s="1"/>
  <c r="AD31" i="31" s="1"/>
  <c r="K2" i="31"/>
  <c r="K29" i="31" s="1"/>
  <c r="AN30" i="31" s="1"/>
  <c r="J2" i="31"/>
  <c r="J29" i="31" s="1"/>
  <c r="I2" i="31"/>
  <c r="I29" i="31" s="1"/>
  <c r="H2" i="31"/>
  <c r="H29" i="31" s="1"/>
  <c r="G2" i="31"/>
  <c r="G29" i="31" s="1"/>
  <c r="F2" i="31"/>
  <c r="F29" i="31" s="1"/>
  <c r="E2" i="31"/>
  <c r="D2" i="31"/>
  <c r="D29" i="31" s="1"/>
  <c r="C2" i="31"/>
  <c r="C29" i="31" s="1"/>
  <c r="AF30" i="31" s="1"/>
  <c r="B2" i="31"/>
  <c r="B29" i="31" s="1"/>
  <c r="A2" i="31"/>
  <c r="A29" i="31" s="1"/>
  <c r="T1" i="31"/>
  <c r="K1" i="31"/>
  <c r="J1" i="31"/>
  <c r="J28" i="31" s="1"/>
  <c r="I1" i="31"/>
  <c r="I28" i="31" s="1"/>
  <c r="H1" i="31"/>
  <c r="S1" i="31" s="1"/>
  <c r="G1" i="31"/>
  <c r="G28" i="31" s="1"/>
  <c r="F1" i="31"/>
  <c r="F28" i="31" s="1"/>
  <c r="E1" i="31"/>
  <c r="P1" i="31" s="1"/>
  <c r="D1" i="31"/>
  <c r="O1" i="31" s="1"/>
  <c r="C1" i="31"/>
  <c r="B1" i="31"/>
  <c r="B28" i="31" s="1"/>
  <c r="BQ39" i="30"/>
  <c r="BQ38" i="30"/>
  <c r="BQ37" i="30"/>
  <c r="BQ36" i="30"/>
  <c r="BQ35" i="30"/>
  <c r="BQ34" i="30"/>
  <c r="BQ33" i="30"/>
  <c r="BQ32" i="30"/>
  <c r="BQ31" i="30"/>
  <c r="BQ30" i="30"/>
  <c r="BN39" i="30"/>
  <c r="BN38" i="30"/>
  <c r="BN37" i="30"/>
  <c r="BN36" i="30"/>
  <c r="BN35" i="30"/>
  <c r="BN34" i="30"/>
  <c r="BN33" i="30"/>
  <c r="BN32" i="30"/>
  <c r="BN31" i="30"/>
  <c r="BN30" i="30"/>
  <c r="BI90" i="30"/>
  <c r="BH90" i="30"/>
  <c r="BG90" i="30"/>
  <c r="BF90" i="30"/>
  <c r="BE90" i="30"/>
  <c r="BD90" i="30"/>
  <c r="BC90" i="30"/>
  <c r="BB90" i="30"/>
  <c r="BA90" i="30"/>
  <c r="AZ90" i="30"/>
  <c r="BI89" i="30"/>
  <c r="BH89" i="30"/>
  <c r="BG89" i="30"/>
  <c r="BF89" i="30"/>
  <c r="BE89" i="30"/>
  <c r="BD89" i="30"/>
  <c r="BC89" i="30"/>
  <c r="BB89" i="30"/>
  <c r="BA89" i="30"/>
  <c r="AZ89" i="30"/>
  <c r="BI88" i="30"/>
  <c r="BH88" i="30"/>
  <c r="BG88" i="30"/>
  <c r="BF88" i="30"/>
  <c r="BE88" i="30"/>
  <c r="BD88" i="30"/>
  <c r="BC88" i="30"/>
  <c r="BB88" i="30"/>
  <c r="BA88" i="30"/>
  <c r="AZ88" i="30"/>
  <c r="BI87" i="30"/>
  <c r="BH87" i="30"/>
  <c r="BG87" i="30"/>
  <c r="BF87" i="30"/>
  <c r="BE87" i="30"/>
  <c r="BD87" i="30"/>
  <c r="BC87" i="30"/>
  <c r="BB87" i="30"/>
  <c r="BA87" i="30"/>
  <c r="AZ87" i="30"/>
  <c r="BI86" i="30"/>
  <c r="BH86" i="30"/>
  <c r="BG86" i="30"/>
  <c r="BF86" i="30"/>
  <c r="BE86" i="30"/>
  <c r="BD86" i="30"/>
  <c r="BC86" i="30"/>
  <c r="BB86" i="30"/>
  <c r="BA86" i="30"/>
  <c r="AZ86" i="30"/>
  <c r="BI85" i="30"/>
  <c r="BH85" i="30"/>
  <c r="BG85" i="30"/>
  <c r="BF85" i="30"/>
  <c r="BE85" i="30"/>
  <c r="BD85" i="30"/>
  <c r="BC85" i="30"/>
  <c r="BB85" i="30"/>
  <c r="BA85" i="30"/>
  <c r="AZ85" i="30"/>
  <c r="BI84" i="30"/>
  <c r="BH84" i="30"/>
  <c r="BG84" i="30"/>
  <c r="BF84" i="30"/>
  <c r="BE84" i="30"/>
  <c r="BD84" i="30"/>
  <c r="BC84" i="30"/>
  <c r="BB84" i="30"/>
  <c r="BA84" i="30"/>
  <c r="AZ84" i="30"/>
  <c r="BI83" i="30"/>
  <c r="BH83" i="30"/>
  <c r="BG83" i="30"/>
  <c r="BF83" i="30"/>
  <c r="BE83" i="30"/>
  <c r="BD83" i="30"/>
  <c r="BC83" i="30"/>
  <c r="BB83" i="30"/>
  <c r="BA83" i="30"/>
  <c r="AZ83" i="30"/>
  <c r="BI82" i="30"/>
  <c r="BH82" i="30"/>
  <c r="BG82" i="30"/>
  <c r="BF82" i="30"/>
  <c r="BE82" i="30"/>
  <c r="BD82" i="30"/>
  <c r="BC82" i="30"/>
  <c r="BB82" i="30"/>
  <c r="BA82" i="30"/>
  <c r="AZ82" i="30"/>
  <c r="BI81" i="30"/>
  <c r="BH81" i="30"/>
  <c r="BG81" i="30"/>
  <c r="BF81" i="30"/>
  <c r="BE81" i="30"/>
  <c r="BD81" i="30"/>
  <c r="BC81" i="30"/>
  <c r="BB81" i="30"/>
  <c r="BA81" i="30"/>
  <c r="AZ81" i="30"/>
  <c r="BI80" i="30"/>
  <c r="BH80" i="30"/>
  <c r="BG80" i="30"/>
  <c r="BF80" i="30"/>
  <c r="BE80" i="30"/>
  <c r="BD80" i="30"/>
  <c r="BC80" i="30"/>
  <c r="BB80" i="30"/>
  <c r="BA80" i="30"/>
  <c r="AZ80" i="30"/>
  <c r="AU79" i="30"/>
  <c r="AT79" i="30"/>
  <c r="AS79" i="30"/>
  <c r="AR79" i="30"/>
  <c r="AQ79" i="30"/>
  <c r="AP79" i="30"/>
  <c r="AO79" i="30"/>
  <c r="AN79" i="30"/>
  <c r="AM79" i="30"/>
  <c r="AL79" i="30"/>
  <c r="AK79" i="30"/>
  <c r="AJ79" i="30"/>
  <c r="AI79" i="30"/>
  <c r="AH79" i="30"/>
  <c r="AG79" i="30"/>
  <c r="AF79" i="30"/>
  <c r="AE79" i="30"/>
  <c r="AD79" i="30"/>
  <c r="AC79" i="30"/>
  <c r="AB42" i="30"/>
  <c r="AB38" i="30"/>
  <c r="D22" i="30"/>
  <c r="D49" i="30" s="1"/>
  <c r="E20" i="30"/>
  <c r="E47" i="30" s="1"/>
  <c r="E16" i="30"/>
  <c r="E43" i="30" s="1"/>
  <c r="H12" i="30"/>
  <c r="H39" i="30" s="1"/>
  <c r="D63" i="30"/>
  <c r="K60" i="30"/>
  <c r="K63" i="30" s="1"/>
  <c r="J60" i="30"/>
  <c r="J63" i="30" s="1"/>
  <c r="I60" i="30"/>
  <c r="I63" i="30" s="1"/>
  <c r="H60" i="30"/>
  <c r="H63" i="30" s="1"/>
  <c r="G60" i="30"/>
  <c r="G63" i="30" s="1"/>
  <c r="F60" i="30"/>
  <c r="F63" i="30" s="1"/>
  <c r="E60" i="30"/>
  <c r="E63" i="30" s="1"/>
  <c r="D60" i="30"/>
  <c r="C60" i="30"/>
  <c r="C63" i="30" s="1"/>
  <c r="B60" i="30"/>
  <c r="B63" i="30" s="1"/>
  <c r="A60" i="30"/>
  <c r="A63" i="30" s="1"/>
  <c r="AA49" i="30"/>
  <c r="AA48" i="30"/>
  <c r="AA47" i="30"/>
  <c r="AA46" i="30"/>
  <c r="AA45" i="30"/>
  <c r="AA44" i="30"/>
  <c r="AA43" i="30"/>
  <c r="AA42" i="30"/>
  <c r="BR41" i="30"/>
  <c r="AA41" i="30"/>
  <c r="AA40" i="30"/>
  <c r="BX39" i="30"/>
  <c r="BP39" i="30"/>
  <c r="BM39" i="30"/>
  <c r="AA39" i="30"/>
  <c r="BX38" i="30"/>
  <c r="BP38" i="30"/>
  <c r="BM38" i="30"/>
  <c r="AA38" i="30"/>
  <c r="BX37" i="30"/>
  <c r="BP37" i="30"/>
  <c r="BM37" i="30"/>
  <c r="AA37" i="30"/>
  <c r="BX36" i="30"/>
  <c r="BP36" i="30"/>
  <c r="BM36" i="30"/>
  <c r="AA36" i="30"/>
  <c r="BX35" i="30"/>
  <c r="BP35" i="30"/>
  <c r="BM35" i="30"/>
  <c r="AA35" i="30"/>
  <c r="BX34" i="30"/>
  <c r="BP34" i="30"/>
  <c r="BM34" i="30"/>
  <c r="AA34" i="30"/>
  <c r="BX33" i="30"/>
  <c r="BP33" i="30"/>
  <c r="BM33" i="30"/>
  <c r="AA33" i="30"/>
  <c r="BX32" i="30"/>
  <c r="BP32" i="30"/>
  <c r="BM32" i="30"/>
  <c r="AA32" i="30"/>
  <c r="BX31" i="30"/>
  <c r="BP31" i="30"/>
  <c r="BM31" i="30"/>
  <c r="AA31" i="30"/>
  <c r="BX30" i="30"/>
  <c r="BP30" i="30"/>
  <c r="BM30" i="30"/>
  <c r="AA30" i="30"/>
  <c r="BX29" i="30"/>
  <c r="BW29" i="30"/>
  <c r="AA29" i="30"/>
  <c r="E29" i="30"/>
  <c r="S29" i="30" s="1"/>
  <c r="BX28" i="30"/>
  <c r="BW28" i="30"/>
  <c r="V25" i="30"/>
  <c r="U25" i="30"/>
  <c r="T25" i="30"/>
  <c r="S25" i="30"/>
  <c r="R25" i="30"/>
  <c r="Q25" i="30"/>
  <c r="P25" i="30"/>
  <c r="O25" i="30"/>
  <c r="N25" i="30"/>
  <c r="M25" i="30"/>
  <c r="V22" i="30"/>
  <c r="U22" i="30"/>
  <c r="T22" i="30"/>
  <c r="I22" i="30" s="1"/>
  <c r="I49" i="30" s="1"/>
  <c r="S22" i="30"/>
  <c r="R22" i="30"/>
  <c r="G22" i="30" s="1"/>
  <c r="G49" i="30" s="1"/>
  <c r="Q22" i="30"/>
  <c r="F22" i="30" s="1"/>
  <c r="F49" i="30" s="1"/>
  <c r="P22" i="30"/>
  <c r="O22" i="30"/>
  <c r="M22" i="30"/>
  <c r="A22" i="30"/>
  <c r="A49" i="30" s="1"/>
  <c r="AD50" i="30" s="1"/>
  <c r="V21" i="30"/>
  <c r="U21" i="30"/>
  <c r="T21" i="30"/>
  <c r="S21" i="30"/>
  <c r="H21" i="30" s="1"/>
  <c r="H48" i="30" s="1"/>
  <c r="R21" i="30"/>
  <c r="Q21" i="30"/>
  <c r="F21" i="30" s="1"/>
  <c r="F48" i="30" s="1"/>
  <c r="P21" i="30"/>
  <c r="E21" i="30" s="1"/>
  <c r="E48" i="30" s="1"/>
  <c r="O21" i="30"/>
  <c r="M21" i="30"/>
  <c r="A21" i="30"/>
  <c r="A48" i="30" s="1"/>
  <c r="AD49" i="30" s="1"/>
  <c r="V20" i="30"/>
  <c r="U20" i="30"/>
  <c r="T20" i="30"/>
  <c r="S20" i="30"/>
  <c r="H20" i="30" s="1"/>
  <c r="H47" i="30" s="1"/>
  <c r="R20" i="30"/>
  <c r="G20" i="30" s="1"/>
  <c r="G47" i="30" s="1"/>
  <c r="Q20" i="30"/>
  <c r="P20" i="30"/>
  <c r="O20" i="30"/>
  <c r="M20" i="30"/>
  <c r="A20" i="30"/>
  <c r="A47" i="30" s="1"/>
  <c r="AD48" i="30" s="1"/>
  <c r="V19" i="30"/>
  <c r="U19" i="30"/>
  <c r="T19" i="30"/>
  <c r="S19" i="30"/>
  <c r="R19" i="30"/>
  <c r="Q19" i="30"/>
  <c r="P19" i="30"/>
  <c r="O19" i="30"/>
  <c r="M19" i="30"/>
  <c r="A19" i="30"/>
  <c r="A46" i="30" s="1"/>
  <c r="AD47" i="30" s="1"/>
  <c r="V18" i="30"/>
  <c r="U18" i="30"/>
  <c r="T18" i="30"/>
  <c r="S18" i="30"/>
  <c r="R18" i="30"/>
  <c r="Q18" i="30"/>
  <c r="P18" i="30"/>
  <c r="E18" i="30" s="1"/>
  <c r="E45" i="30" s="1"/>
  <c r="O18" i="30"/>
  <c r="D18" i="30" s="1"/>
  <c r="D45" i="30" s="1"/>
  <c r="M18" i="30"/>
  <c r="A18" i="30"/>
  <c r="A45" i="30" s="1"/>
  <c r="AD46" i="30" s="1"/>
  <c r="V17" i="30"/>
  <c r="U17" i="30"/>
  <c r="T17" i="30"/>
  <c r="S17" i="30"/>
  <c r="R17" i="30"/>
  <c r="G17" i="30" s="1"/>
  <c r="G44" i="30" s="1"/>
  <c r="Q17" i="30"/>
  <c r="F17" i="30" s="1"/>
  <c r="F44" i="30" s="1"/>
  <c r="P17" i="30"/>
  <c r="O17" i="30"/>
  <c r="M17" i="30"/>
  <c r="B17" i="30" s="1"/>
  <c r="B44" i="30" s="1"/>
  <c r="A17" i="30"/>
  <c r="A44" i="30" s="1"/>
  <c r="AD45" i="30" s="1"/>
  <c r="V16" i="30"/>
  <c r="U16" i="30"/>
  <c r="T16" i="30"/>
  <c r="I16" i="30" s="1"/>
  <c r="I43" i="30" s="1"/>
  <c r="S16" i="30"/>
  <c r="R16" i="30"/>
  <c r="Q16" i="30"/>
  <c r="P16" i="30"/>
  <c r="O16" i="30"/>
  <c r="M16" i="30"/>
  <c r="A16" i="30"/>
  <c r="A43" i="30" s="1"/>
  <c r="AD44" i="30" s="1"/>
  <c r="V15" i="30"/>
  <c r="U15" i="30"/>
  <c r="T15" i="30"/>
  <c r="S15" i="30"/>
  <c r="R15" i="30"/>
  <c r="Q15" i="30"/>
  <c r="P15" i="30"/>
  <c r="O15" i="30"/>
  <c r="M15" i="30"/>
  <c r="A15" i="30"/>
  <c r="A42" i="30" s="1"/>
  <c r="AD43" i="30" s="1"/>
  <c r="V14" i="30"/>
  <c r="U14" i="30"/>
  <c r="T14" i="30"/>
  <c r="S14" i="30"/>
  <c r="R14" i="30"/>
  <c r="G14" i="30" s="1"/>
  <c r="G41" i="30" s="1"/>
  <c r="Q14" i="30"/>
  <c r="F14" i="30" s="1"/>
  <c r="F41" i="30" s="1"/>
  <c r="P14" i="30"/>
  <c r="O14" i="30"/>
  <c r="M14" i="30"/>
  <c r="A14" i="30"/>
  <c r="A41" i="30" s="1"/>
  <c r="AD42" i="30" s="1"/>
  <c r="V13" i="30"/>
  <c r="U13" i="30"/>
  <c r="T13" i="30"/>
  <c r="I13" i="30" s="1"/>
  <c r="I40" i="30" s="1"/>
  <c r="S13" i="30"/>
  <c r="R13" i="30"/>
  <c r="G13" i="30" s="1"/>
  <c r="G40" i="30" s="1"/>
  <c r="Q13" i="30"/>
  <c r="P13" i="30"/>
  <c r="O13" i="30"/>
  <c r="M13" i="30"/>
  <c r="A13" i="30"/>
  <c r="A40" i="30" s="1"/>
  <c r="AD41" i="30" s="1"/>
  <c r="V12" i="30"/>
  <c r="U12" i="30"/>
  <c r="T12" i="30"/>
  <c r="I12" i="30" s="1"/>
  <c r="I39" i="30" s="1"/>
  <c r="S12" i="30"/>
  <c r="R12" i="30"/>
  <c r="Q12" i="30"/>
  <c r="P12" i="30"/>
  <c r="O12" i="30"/>
  <c r="M12" i="30"/>
  <c r="A12" i="30"/>
  <c r="A39" i="30" s="1"/>
  <c r="AD40" i="30" s="1"/>
  <c r="V11" i="30"/>
  <c r="U11" i="30"/>
  <c r="T11" i="30"/>
  <c r="S11" i="30"/>
  <c r="R11" i="30"/>
  <c r="Q11" i="30"/>
  <c r="P11" i="30"/>
  <c r="O11" i="30"/>
  <c r="M11" i="30"/>
  <c r="A11" i="30"/>
  <c r="A38" i="30" s="1"/>
  <c r="AD39" i="30" s="1"/>
  <c r="V10" i="30"/>
  <c r="U10" i="30"/>
  <c r="T10" i="30"/>
  <c r="S10" i="30"/>
  <c r="R10" i="30"/>
  <c r="Q10" i="30"/>
  <c r="F10" i="30" s="1"/>
  <c r="F37" i="30" s="1"/>
  <c r="P10" i="30"/>
  <c r="E10" i="30" s="1"/>
  <c r="E37" i="30" s="1"/>
  <c r="O10" i="30"/>
  <c r="M10" i="30"/>
  <c r="A10" i="30"/>
  <c r="A37" i="30" s="1"/>
  <c r="AD38" i="30" s="1"/>
  <c r="V9" i="30"/>
  <c r="U9" i="30"/>
  <c r="T9" i="30"/>
  <c r="S9" i="30"/>
  <c r="R9" i="30"/>
  <c r="Q9" i="30"/>
  <c r="P9" i="30"/>
  <c r="O9" i="30"/>
  <c r="M9" i="30"/>
  <c r="A9" i="30"/>
  <c r="A36" i="30" s="1"/>
  <c r="AD37" i="30" s="1"/>
  <c r="V8" i="30"/>
  <c r="U8" i="30"/>
  <c r="T8" i="30"/>
  <c r="S8" i="30"/>
  <c r="R8" i="30"/>
  <c r="G8" i="30" s="1"/>
  <c r="G35" i="30" s="1"/>
  <c r="Q8" i="30"/>
  <c r="P8" i="30"/>
  <c r="O8" i="30"/>
  <c r="M8" i="30"/>
  <c r="A8" i="30"/>
  <c r="A35" i="30" s="1"/>
  <c r="AD36" i="30" s="1"/>
  <c r="V7" i="30"/>
  <c r="U7" i="30"/>
  <c r="T7" i="30"/>
  <c r="S7" i="30"/>
  <c r="R7" i="30"/>
  <c r="Q7" i="30"/>
  <c r="P7" i="30"/>
  <c r="O7" i="30"/>
  <c r="M7" i="30"/>
  <c r="A7" i="30"/>
  <c r="A34" i="30" s="1"/>
  <c r="AD35" i="30" s="1"/>
  <c r="V6" i="30"/>
  <c r="U6" i="30"/>
  <c r="T6" i="30"/>
  <c r="I6" i="30" s="1"/>
  <c r="I33" i="30" s="1"/>
  <c r="S6" i="30"/>
  <c r="R6" i="30"/>
  <c r="Q6" i="30"/>
  <c r="P6" i="30"/>
  <c r="O6" i="30"/>
  <c r="M6" i="30"/>
  <c r="A6" i="30"/>
  <c r="A33" i="30" s="1"/>
  <c r="AD34" i="30" s="1"/>
  <c r="V5" i="30"/>
  <c r="U5" i="30"/>
  <c r="J5" i="30" s="1"/>
  <c r="J32" i="30" s="1"/>
  <c r="T5" i="30"/>
  <c r="S5" i="30"/>
  <c r="R5" i="30"/>
  <c r="Q5" i="30"/>
  <c r="P5" i="30"/>
  <c r="O5" i="30"/>
  <c r="M5" i="30"/>
  <c r="A5" i="30"/>
  <c r="A32" i="30" s="1"/>
  <c r="AD33" i="30" s="1"/>
  <c r="V4" i="30"/>
  <c r="U4" i="30"/>
  <c r="T4" i="30"/>
  <c r="I4" i="30" s="1"/>
  <c r="I31" i="30" s="1"/>
  <c r="S4" i="30"/>
  <c r="R4" i="30"/>
  <c r="Q4" i="30"/>
  <c r="P4" i="30"/>
  <c r="O4" i="30"/>
  <c r="M4" i="30"/>
  <c r="A4" i="30"/>
  <c r="A31" i="30" s="1"/>
  <c r="AD32" i="30" s="1"/>
  <c r="V3" i="30"/>
  <c r="U3" i="30"/>
  <c r="J3" i="30" s="1"/>
  <c r="J30" i="30" s="1"/>
  <c r="T3" i="30"/>
  <c r="T26" i="30" s="1"/>
  <c r="T24" i="30" s="1"/>
  <c r="S3" i="30"/>
  <c r="R3" i="30"/>
  <c r="G3" i="30" s="1"/>
  <c r="Q3" i="30"/>
  <c r="F3" i="30" s="1"/>
  <c r="F30" i="30" s="1"/>
  <c r="P3" i="30"/>
  <c r="O3" i="30"/>
  <c r="M3" i="30"/>
  <c r="A3" i="30"/>
  <c r="A30" i="30" s="1"/>
  <c r="AD31" i="30" s="1"/>
  <c r="K2" i="30"/>
  <c r="K29" i="30" s="1"/>
  <c r="J2" i="30"/>
  <c r="J29" i="30" s="1"/>
  <c r="I2" i="30"/>
  <c r="I29" i="30" s="1"/>
  <c r="H2" i="30"/>
  <c r="H29" i="30" s="1"/>
  <c r="AK30" i="30" s="1"/>
  <c r="G2" i="30"/>
  <c r="G29" i="30" s="1"/>
  <c r="F2" i="30"/>
  <c r="F29" i="30" s="1"/>
  <c r="E2" i="30"/>
  <c r="D2" i="30"/>
  <c r="D29" i="30" s="1"/>
  <c r="C2" i="30"/>
  <c r="C29" i="30" s="1"/>
  <c r="B2" i="30"/>
  <c r="B29" i="30" s="1"/>
  <c r="A2" i="30"/>
  <c r="A29" i="30" s="1"/>
  <c r="K1" i="30"/>
  <c r="K28" i="30" s="1"/>
  <c r="J1" i="30"/>
  <c r="J28" i="30" s="1"/>
  <c r="I1" i="30"/>
  <c r="I28" i="30" s="1"/>
  <c r="H1" i="30"/>
  <c r="S1" i="30" s="1"/>
  <c r="G1" i="30"/>
  <c r="F1" i="30"/>
  <c r="F28" i="30" s="1"/>
  <c r="E1" i="30"/>
  <c r="E28" i="30" s="1"/>
  <c r="D1" i="30"/>
  <c r="O1" i="30" s="1"/>
  <c r="C1" i="30"/>
  <c r="C28" i="30" s="1"/>
  <c r="B1" i="30"/>
  <c r="B28" i="30" s="1"/>
  <c r="O25" i="21"/>
  <c r="O22" i="21"/>
  <c r="O21" i="21"/>
  <c r="O20" i="21"/>
  <c r="O19" i="21"/>
  <c r="O18" i="21"/>
  <c r="O17" i="21"/>
  <c r="O16" i="21"/>
  <c r="O15" i="21"/>
  <c r="O14" i="21"/>
  <c r="O13" i="21"/>
  <c r="O12" i="21"/>
  <c r="O11" i="21"/>
  <c r="O10" i="21"/>
  <c r="O9" i="21"/>
  <c r="O8" i="21"/>
  <c r="O7" i="21"/>
  <c r="O6" i="21"/>
  <c r="O5" i="21"/>
  <c r="O4" i="21"/>
  <c r="O3" i="21"/>
  <c r="N25" i="21"/>
  <c r="K45" i="27"/>
  <c r="J45" i="27"/>
  <c r="K44" i="27"/>
  <c r="J44" i="27"/>
  <c r="V25" i="21"/>
  <c r="U25" i="21"/>
  <c r="T25" i="21"/>
  <c r="S25" i="21"/>
  <c r="R25" i="21"/>
  <c r="Q25" i="21"/>
  <c r="P25" i="21"/>
  <c r="M25" i="21"/>
  <c r="P22" i="21"/>
  <c r="P21" i="21"/>
  <c r="P20" i="21"/>
  <c r="P19" i="21"/>
  <c r="P18" i="21"/>
  <c r="P17" i="21"/>
  <c r="P16" i="21"/>
  <c r="P15" i="21"/>
  <c r="P14" i="21"/>
  <c r="P13" i="21"/>
  <c r="P12" i="21"/>
  <c r="P11" i="21"/>
  <c r="P10" i="21"/>
  <c r="P9" i="21"/>
  <c r="P8" i="21"/>
  <c r="P7" i="21"/>
  <c r="P6" i="21"/>
  <c r="P5" i="21"/>
  <c r="P4" i="21"/>
  <c r="P3" i="21"/>
  <c r="Q22" i="21"/>
  <c r="Q21" i="21"/>
  <c r="Q20" i="21"/>
  <c r="Q19" i="21"/>
  <c r="Q18" i="21"/>
  <c r="Q17" i="21"/>
  <c r="Q16" i="21"/>
  <c r="Q15" i="21"/>
  <c r="Q14" i="21"/>
  <c r="Q13" i="21"/>
  <c r="Q12" i="21"/>
  <c r="Q11" i="21"/>
  <c r="Q10" i="21"/>
  <c r="Q9" i="21"/>
  <c r="Q8" i="21"/>
  <c r="Q7" i="21"/>
  <c r="Q6" i="21"/>
  <c r="Q5" i="21"/>
  <c r="Q4" i="21"/>
  <c r="Q3" i="21"/>
  <c r="R4" i="21"/>
  <c r="R5" i="21"/>
  <c r="R6" i="21"/>
  <c r="R7" i="21"/>
  <c r="R8" i="21"/>
  <c r="R9" i="21"/>
  <c r="R10" i="21"/>
  <c r="R11" i="21"/>
  <c r="R12" i="21"/>
  <c r="R13" i="21"/>
  <c r="R14" i="21"/>
  <c r="R15" i="21"/>
  <c r="R16" i="21"/>
  <c r="R17" i="21"/>
  <c r="R18" i="21"/>
  <c r="R19" i="21"/>
  <c r="R20" i="21"/>
  <c r="R21" i="21"/>
  <c r="R22" i="21"/>
  <c r="R3" i="21"/>
  <c r="S22" i="21"/>
  <c r="S21" i="21"/>
  <c r="S20" i="21"/>
  <c r="S19" i="21"/>
  <c r="S18" i="21"/>
  <c r="S17" i="21"/>
  <c r="S16" i="21"/>
  <c r="S15" i="21"/>
  <c r="S14" i="21"/>
  <c r="S13" i="21"/>
  <c r="S12" i="21"/>
  <c r="S11" i="21"/>
  <c r="S10" i="21"/>
  <c r="S9" i="21"/>
  <c r="S8" i="21"/>
  <c r="S7" i="21"/>
  <c r="S6" i="21"/>
  <c r="S5" i="21"/>
  <c r="S4" i="21"/>
  <c r="S3" i="21"/>
  <c r="K45" i="22"/>
  <c r="J45" i="22"/>
  <c r="J44" i="22"/>
  <c r="K45" i="20"/>
  <c r="J45" i="20"/>
  <c r="K45" i="23"/>
  <c r="J45" i="23"/>
  <c r="J44" i="23"/>
  <c r="K45" i="29"/>
  <c r="J45" i="29"/>
  <c r="K44" i="29"/>
  <c r="J44" i="29"/>
  <c r="K45" i="24"/>
  <c r="J45" i="24"/>
  <c r="J44" i="24"/>
  <c r="K45" i="25"/>
  <c r="J45" i="25"/>
  <c r="J44" i="25"/>
  <c r="K45" i="26"/>
  <c r="J45" i="26"/>
  <c r="J44" i="26"/>
  <c r="K45" i="28"/>
  <c r="J45" i="28"/>
  <c r="Y46" i="18"/>
  <c r="X46" i="18"/>
  <c r="Y45" i="18"/>
  <c r="X45" i="18"/>
  <c r="T4" i="21"/>
  <c r="T5" i="21"/>
  <c r="T6" i="21"/>
  <c r="T7" i="21"/>
  <c r="T8" i="21"/>
  <c r="T9" i="21"/>
  <c r="T10" i="21"/>
  <c r="T11" i="21"/>
  <c r="T12" i="21"/>
  <c r="T13" i="21"/>
  <c r="T14" i="21"/>
  <c r="T15" i="21"/>
  <c r="T16" i="21"/>
  <c r="T17" i="21"/>
  <c r="T18" i="21"/>
  <c r="T19" i="21"/>
  <c r="T20" i="21"/>
  <c r="T21" i="21"/>
  <c r="T22" i="21"/>
  <c r="T3" i="21"/>
  <c r="K44" i="28"/>
  <c r="J44" i="28"/>
  <c r="U4" i="21"/>
  <c r="U5" i="21"/>
  <c r="U6" i="21"/>
  <c r="U7" i="21"/>
  <c r="U8" i="21"/>
  <c r="U9" i="21"/>
  <c r="U10" i="21"/>
  <c r="U11" i="21"/>
  <c r="U12" i="21"/>
  <c r="U13" i="21"/>
  <c r="U14" i="21"/>
  <c r="U15" i="21"/>
  <c r="U16" i="21"/>
  <c r="U17" i="21"/>
  <c r="U18" i="21"/>
  <c r="U19" i="21"/>
  <c r="U20" i="21"/>
  <c r="U21" i="21"/>
  <c r="U22" i="21"/>
  <c r="U3" i="21"/>
  <c r="V22" i="21"/>
  <c r="V21" i="21"/>
  <c r="V20" i="21"/>
  <c r="V19" i="21"/>
  <c r="V18" i="21"/>
  <c r="V17" i="21"/>
  <c r="V16" i="21"/>
  <c r="V15" i="21"/>
  <c r="V14" i="21"/>
  <c r="V13" i="21"/>
  <c r="V12" i="21"/>
  <c r="V11" i="21"/>
  <c r="V10" i="21"/>
  <c r="V9" i="21"/>
  <c r="V8" i="21"/>
  <c r="V7" i="21"/>
  <c r="V6" i="21"/>
  <c r="V5" i="21"/>
  <c r="V4" i="21"/>
  <c r="V3" i="21"/>
  <c r="M22" i="21"/>
  <c r="M21" i="21"/>
  <c r="M20" i="21"/>
  <c r="M19" i="21"/>
  <c r="M18" i="21"/>
  <c r="M17" i="21"/>
  <c r="M16" i="21"/>
  <c r="M15" i="21"/>
  <c r="M14" i="21"/>
  <c r="M13" i="21"/>
  <c r="M12" i="21"/>
  <c r="M11" i="21"/>
  <c r="M10" i="21"/>
  <c r="M9" i="21"/>
  <c r="M8" i="21"/>
  <c r="M7" i="21"/>
  <c r="M6" i="21"/>
  <c r="M5" i="21"/>
  <c r="M4" i="21"/>
  <c r="M3" i="21"/>
  <c r="Y25" i="18"/>
  <c r="Y26" i="18"/>
  <c r="Y27" i="18"/>
  <c r="Y28" i="18"/>
  <c r="Y29" i="18"/>
  <c r="Y30" i="18"/>
  <c r="Y31" i="18"/>
  <c r="Y32" i="18"/>
  <c r="Y33" i="18"/>
  <c r="Y34" i="18"/>
  <c r="Y35" i="18"/>
  <c r="Y36" i="18"/>
  <c r="Y37" i="18"/>
  <c r="Y38" i="18"/>
  <c r="Y39" i="18"/>
  <c r="Y40" i="18"/>
  <c r="Y41" i="18"/>
  <c r="Y42" i="18"/>
  <c r="Y43" i="18"/>
  <c r="Y44" i="18"/>
  <c r="Y24" i="18"/>
  <c r="Z25" i="18"/>
  <c r="AB25" i="18" s="1"/>
  <c r="Z26" i="18"/>
  <c r="AB26" i="18" s="1"/>
  <c r="Z42" i="18"/>
  <c r="AB42" i="18" s="1"/>
  <c r="AA44" i="18"/>
  <c r="X44" i="18"/>
  <c r="W44" i="18"/>
  <c r="V44" i="18"/>
  <c r="U44" i="18"/>
  <c r="T44" i="18"/>
  <c r="S44" i="18"/>
  <c r="R44" i="18"/>
  <c r="Q44" i="18"/>
  <c r="P44" i="18"/>
  <c r="O44" i="18"/>
  <c r="AA43" i="18"/>
  <c r="X43" i="18"/>
  <c r="W43" i="18"/>
  <c r="V43" i="18"/>
  <c r="U43" i="18"/>
  <c r="T43" i="18"/>
  <c r="S43" i="18"/>
  <c r="R43" i="18"/>
  <c r="Q43" i="18"/>
  <c r="P43" i="18"/>
  <c r="O43" i="18"/>
  <c r="AA42" i="18"/>
  <c r="X42" i="18"/>
  <c r="W42" i="18"/>
  <c r="V42" i="18"/>
  <c r="U42" i="18"/>
  <c r="T42" i="18"/>
  <c r="S42" i="18"/>
  <c r="R42" i="18"/>
  <c r="Q42" i="18"/>
  <c r="P42" i="18"/>
  <c r="O42" i="18"/>
  <c r="AA41" i="18"/>
  <c r="Z41" i="18"/>
  <c r="AB41" i="18" s="1"/>
  <c r="X41" i="18"/>
  <c r="W41" i="18"/>
  <c r="V41" i="18"/>
  <c r="U41" i="18"/>
  <c r="T41" i="18"/>
  <c r="S41" i="18"/>
  <c r="R41" i="18"/>
  <c r="Q41" i="18"/>
  <c r="P41" i="18"/>
  <c r="O41" i="18"/>
  <c r="AA40" i="18"/>
  <c r="X40" i="18"/>
  <c r="W40" i="18"/>
  <c r="V40" i="18"/>
  <c r="U40" i="18"/>
  <c r="T40" i="18"/>
  <c r="S40" i="18"/>
  <c r="R40" i="18"/>
  <c r="Q40" i="18"/>
  <c r="P40" i="18"/>
  <c r="O40" i="18"/>
  <c r="AA39" i="18"/>
  <c r="X39" i="18"/>
  <c r="W39" i="18"/>
  <c r="V39" i="18"/>
  <c r="U39" i="18"/>
  <c r="T39" i="18"/>
  <c r="S39" i="18"/>
  <c r="R39" i="18"/>
  <c r="Q39" i="18"/>
  <c r="P39" i="18"/>
  <c r="O39" i="18"/>
  <c r="AA38" i="18"/>
  <c r="X38" i="18"/>
  <c r="W38" i="18"/>
  <c r="V38" i="18"/>
  <c r="U38" i="18"/>
  <c r="T38" i="18"/>
  <c r="S38" i="18"/>
  <c r="R38" i="18"/>
  <c r="Q38" i="18"/>
  <c r="P38" i="18"/>
  <c r="O38" i="18"/>
  <c r="AA37" i="18"/>
  <c r="Z37" i="18"/>
  <c r="AB37" i="18" s="1"/>
  <c r="X37" i="18"/>
  <c r="W37" i="18"/>
  <c r="V37" i="18"/>
  <c r="U37" i="18"/>
  <c r="T37" i="18"/>
  <c r="S37" i="18"/>
  <c r="R37" i="18"/>
  <c r="Q37" i="18"/>
  <c r="P37" i="18"/>
  <c r="O37" i="18"/>
  <c r="AA36" i="18"/>
  <c r="X36" i="18"/>
  <c r="Z36" i="18" s="1"/>
  <c r="AB36" i="18" s="1"/>
  <c r="W36" i="18"/>
  <c r="V36" i="18"/>
  <c r="U36" i="18"/>
  <c r="T36" i="18"/>
  <c r="S36" i="18"/>
  <c r="R36" i="18"/>
  <c r="Q36" i="18"/>
  <c r="P36" i="18"/>
  <c r="O36" i="18"/>
  <c r="AA35" i="18"/>
  <c r="X35" i="18"/>
  <c r="W35" i="18"/>
  <c r="V35" i="18"/>
  <c r="U35" i="18"/>
  <c r="T35" i="18"/>
  <c r="S35" i="18"/>
  <c r="R35" i="18"/>
  <c r="Q35" i="18"/>
  <c r="P35" i="18"/>
  <c r="O35" i="18"/>
  <c r="AA34" i="18"/>
  <c r="X34" i="18"/>
  <c r="W34" i="18"/>
  <c r="V34" i="18"/>
  <c r="U34" i="18"/>
  <c r="T34" i="18"/>
  <c r="S34" i="18"/>
  <c r="R34" i="18"/>
  <c r="Q34" i="18"/>
  <c r="P34" i="18"/>
  <c r="O34" i="18"/>
  <c r="AA33" i="18"/>
  <c r="Z33" i="18"/>
  <c r="AB33" i="18" s="1"/>
  <c r="X33" i="18"/>
  <c r="W33" i="18"/>
  <c r="V33" i="18"/>
  <c r="U33" i="18"/>
  <c r="T33" i="18"/>
  <c r="S33" i="18"/>
  <c r="R33" i="18"/>
  <c r="Q33" i="18"/>
  <c r="P33" i="18"/>
  <c r="O33" i="18"/>
  <c r="AA32" i="18"/>
  <c r="X32" i="18"/>
  <c r="W32" i="18"/>
  <c r="V32" i="18"/>
  <c r="U32" i="18"/>
  <c r="T32" i="18"/>
  <c r="S32" i="18"/>
  <c r="R32" i="18"/>
  <c r="Q32" i="18"/>
  <c r="P32" i="18"/>
  <c r="O32" i="18"/>
  <c r="AA31" i="18"/>
  <c r="X31" i="18"/>
  <c r="W31" i="18"/>
  <c r="V31" i="18"/>
  <c r="U31" i="18"/>
  <c r="T31" i="18"/>
  <c r="S31" i="18"/>
  <c r="R31" i="18"/>
  <c r="Q31" i="18"/>
  <c r="P31" i="18"/>
  <c r="O31" i="18"/>
  <c r="AA30" i="18"/>
  <c r="X30" i="18"/>
  <c r="W30" i="18"/>
  <c r="V30" i="18"/>
  <c r="U30" i="18"/>
  <c r="T30" i="18"/>
  <c r="S30" i="18"/>
  <c r="R30" i="18"/>
  <c r="Q30" i="18"/>
  <c r="P30" i="18"/>
  <c r="O30" i="18"/>
  <c r="AA29" i="18"/>
  <c r="Z29" i="18"/>
  <c r="AB29" i="18" s="1"/>
  <c r="X29" i="18"/>
  <c r="W29" i="18"/>
  <c r="V29" i="18"/>
  <c r="U29" i="18"/>
  <c r="T29" i="18"/>
  <c r="S29" i="18"/>
  <c r="R29" i="18"/>
  <c r="Q29" i="18"/>
  <c r="P29" i="18"/>
  <c r="O29" i="18"/>
  <c r="AA28" i="18"/>
  <c r="X28" i="18"/>
  <c r="Z28" i="18" s="1"/>
  <c r="AB28" i="18" s="1"/>
  <c r="W28" i="18"/>
  <c r="V28" i="18"/>
  <c r="U28" i="18"/>
  <c r="T28" i="18"/>
  <c r="S28" i="18"/>
  <c r="R28" i="18"/>
  <c r="Q28" i="18"/>
  <c r="P28" i="18"/>
  <c r="O28" i="18"/>
  <c r="AA27" i="18"/>
  <c r="X27" i="18"/>
  <c r="W27" i="18"/>
  <c r="V27" i="18"/>
  <c r="U27" i="18"/>
  <c r="T27" i="18"/>
  <c r="S27" i="18"/>
  <c r="R27" i="18"/>
  <c r="Q27" i="18"/>
  <c r="P27" i="18"/>
  <c r="O27" i="18"/>
  <c r="AA26" i="18"/>
  <c r="X26" i="18"/>
  <c r="W26" i="18"/>
  <c r="V26" i="18"/>
  <c r="U26" i="18"/>
  <c r="T26" i="18"/>
  <c r="S26" i="18"/>
  <c r="R26" i="18"/>
  <c r="Q26" i="18"/>
  <c r="P26" i="18"/>
  <c r="O26" i="18"/>
  <c r="AA25" i="18"/>
  <c r="X25" i="18"/>
  <c r="W25" i="18"/>
  <c r="V25" i="18"/>
  <c r="U25" i="18"/>
  <c r="T25" i="18"/>
  <c r="S25" i="18"/>
  <c r="R25" i="18"/>
  <c r="Q25" i="18"/>
  <c r="P25" i="18"/>
  <c r="O25" i="18"/>
  <c r="X24" i="18"/>
  <c r="M43" i="22"/>
  <c r="K43" i="22"/>
  <c r="J43" i="22"/>
  <c r="I43" i="22"/>
  <c r="H43" i="22"/>
  <c r="G43" i="22"/>
  <c r="F43" i="22"/>
  <c r="E43" i="22"/>
  <c r="D43" i="22"/>
  <c r="C43" i="22"/>
  <c r="B43" i="22"/>
  <c r="A43" i="22"/>
  <c r="M42" i="22"/>
  <c r="K42" i="22"/>
  <c r="J42" i="22"/>
  <c r="I42" i="22"/>
  <c r="H42" i="22"/>
  <c r="G42" i="22"/>
  <c r="F42" i="22"/>
  <c r="E42" i="22"/>
  <c r="D42" i="22"/>
  <c r="C42" i="22"/>
  <c r="B42" i="22"/>
  <c r="A42" i="22"/>
  <c r="M41" i="22"/>
  <c r="K41" i="22"/>
  <c r="L41" i="22" s="1"/>
  <c r="N41" i="22" s="1"/>
  <c r="J41" i="22"/>
  <c r="I41" i="22"/>
  <c r="H41" i="22"/>
  <c r="G41" i="22"/>
  <c r="F41" i="22"/>
  <c r="E41" i="22"/>
  <c r="D41" i="22"/>
  <c r="C41" i="22"/>
  <c r="B41" i="22"/>
  <c r="A41" i="22"/>
  <c r="M40" i="22"/>
  <c r="K40" i="22"/>
  <c r="J40" i="22"/>
  <c r="I40" i="22"/>
  <c r="H40" i="22"/>
  <c r="G40" i="22"/>
  <c r="F40" i="22"/>
  <c r="E40" i="22"/>
  <c r="D40" i="22"/>
  <c r="C40" i="22"/>
  <c r="B40" i="22"/>
  <c r="A40" i="22"/>
  <c r="M39" i="22"/>
  <c r="K39" i="22"/>
  <c r="J39" i="22"/>
  <c r="I39" i="22"/>
  <c r="H39" i="22"/>
  <c r="G39" i="22"/>
  <c r="F39" i="22"/>
  <c r="E39" i="22"/>
  <c r="D39" i="22"/>
  <c r="C39" i="22"/>
  <c r="B39" i="22"/>
  <c r="A39" i="22"/>
  <c r="M38" i="22"/>
  <c r="K38" i="22"/>
  <c r="J38" i="22"/>
  <c r="I38" i="22"/>
  <c r="H38" i="22"/>
  <c r="G38" i="22"/>
  <c r="F38" i="22"/>
  <c r="E38" i="22"/>
  <c r="D38" i="22"/>
  <c r="C38" i="22"/>
  <c r="B38" i="22"/>
  <c r="A38" i="22"/>
  <c r="M37" i="22"/>
  <c r="K37" i="22"/>
  <c r="L37" i="22" s="1"/>
  <c r="N37" i="22" s="1"/>
  <c r="J37" i="22"/>
  <c r="I37" i="22"/>
  <c r="H37" i="22"/>
  <c r="G37" i="22"/>
  <c r="F37" i="22"/>
  <c r="E37" i="22"/>
  <c r="D37" i="22"/>
  <c r="C37" i="22"/>
  <c r="B37" i="22"/>
  <c r="A37" i="22"/>
  <c r="M36" i="22"/>
  <c r="K36" i="22"/>
  <c r="J36" i="22"/>
  <c r="I36" i="22"/>
  <c r="H36" i="22"/>
  <c r="G36" i="22"/>
  <c r="F36" i="22"/>
  <c r="E36" i="22"/>
  <c r="D36" i="22"/>
  <c r="C36" i="22"/>
  <c r="B36" i="22"/>
  <c r="A36" i="22"/>
  <c r="M35" i="22"/>
  <c r="K35" i="22"/>
  <c r="J35" i="22"/>
  <c r="I35" i="22"/>
  <c r="H35" i="22"/>
  <c r="G35" i="22"/>
  <c r="F35" i="22"/>
  <c r="E35" i="22"/>
  <c r="D35" i="22"/>
  <c r="C35" i="22"/>
  <c r="B35" i="22"/>
  <c r="A35" i="22"/>
  <c r="M34" i="22"/>
  <c r="K34" i="22"/>
  <c r="J34" i="22"/>
  <c r="I34" i="22"/>
  <c r="H34" i="22"/>
  <c r="G34" i="22"/>
  <c r="F34" i="22"/>
  <c r="E34" i="22"/>
  <c r="D34" i="22"/>
  <c r="C34" i="22"/>
  <c r="B34" i="22"/>
  <c r="A34" i="22"/>
  <c r="M33" i="22"/>
  <c r="K33" i="22"/>
  <c r="L33" i="22" s="1"/>
  <c r="N33" i="22" s="1"/>
  <c r="J33" i="22"/>
  <c r="I33" i="22"/>
  <c r="H33" i="22"/>
  <c r="G33" i="22"/>
  <c r="F33" i="22"/>
  <c r="E33" i="22"/>
  <c r="D33" i="22"/>
  <c r="C33" i="22"/>
  <c r="B33" i="22"/>
  <c r="A33" i="22"/>
  <c r="M32" i="22"/>
  <c r="K32" i="22"/>
  <c r="J32" i="22"/>
  <c r="I32" i="22"/>
  <c r="H32" i="22"/>
  <c r="G32" i="22"/>
  <c r="F32" i="22"/>
  <c r="E32" i="22"/>
  <c r="D32" i="22"/>
  <c r="C32" i="22"/>
  <c r="B32" i="22"/>
  <c r="A32" i="22"/>
  <c r="M31" i="22"/>
  <c r="K31" i="22"/>
  <c r="J31" i="22"/>
  <c r="I31" i="22"/>
  <c r="H31" i="22"/>
  <c r="G31" i="22"/>
  <c r="F31" i="22"/>
  <c r="E31" i="22"/>
  <c r="D31" i="22"/>
  <c r="C31" i="22"/>
  <c r="B31" i="22"/>
  <c r="A31" i="22"/>
  <c r="M30" i="22"/>
  <c r="K30" i="22"/>
  <c r="J30" i="22"/>
  <c r="I30" i="22"/>
  <c r="H30" i="22"/>
  <c r="G30" i="22"/>
  <c r="F30" i="22"/>
  <c r="E30" i="22"/>
  <c r="D30" i="22"/>
  <c r="C30" i="22"/>
  <c r="B30" i="22"/>
  <c r="A30" i="22"/>
  <c r="M29" i="22"/>
  <c r="K29" i="22"/>
  <c r="L29" i="22" s="1"/>
  <c r="N29" i="22" s="1"/>
  <c r="J29" i="22"/>
  <c r="I29" i="22"/>
  <c r="H29" i="22"/>
  <c r="G29" i="22"/>
  <c r="F29" i="22"/>
  <c r="E29" i="22"/>
  <c r="D29" i="22"/>
  <c r="C29" i="22"/>
  <c r="B29" i="22"/>
  <c r="A29" i="22"/>
  <c r="M28" i="22"/>
  <c r="K28" i="22"/>
  <c r="J28" i="22"/>
  <c r="I28" i="22"/>
  <c r="H28" i="22"/>
  <c r="G28" i="22"/>
  <c r="F28" i="22"/>
  <c r="E28" i="22"/>
  <c r="D28" i="22"/>
  <c r="C28" i="22"/>
  <c r="B28" i="22"/>
  <c r="A28" i="22"/>
  <c r="M27" i="22"/>
  <c r="K27" i="22"/>
  <c r="J27" i="22"/>
  <c r="I27" i="22"/>
  <c r="H27" i="22"/>
  <c r="G27" i="22"/>
  <c r="F27" i="22"/>
  <c r="E27" i="22"/>
  <c r="D27" i="22"/>
  <c r="C27" i="22"/>
  <c r="B27" i="22"/>
  <c r="A27" i="22"/>
  <c r="M26" i="22"/>
  <c r="K26" i="22"/>
  <c r="J26" i="22"/>
  <c r="I26" i="22"/>
  <c r="H26" i="22"/>
  <c r="G26" i="22"/>
  <c r="F26" i="22"/>
  <c r="E26" i="22"/>
  <c r="D26" i="22"/>
  <c r="C26" i="22"/>
  <c r="B26" i="22"/>
  <c r="A26" i="22"/>
  <c r="M25" i="22"/>
  <c r="K25" i="22"/>
  <c r="L25" i="22" s="1"/>
  <c r="N25" i="22" s="1"/>
  <c r="J25" i="22"/>
  <c r="I25" i="22"/>
  <c r="H25" i="22"/>
  <c r="G25" i="22"/>
  <c r="F25" i="22"/>
  <c r="E25" i="22"/>
  <c r="D25" i="22"/>
  <c r="C25" i="22"/>
  <c r="B25" i="22"/>
  <c r="A25" i="22"/>
  <c r="M24" i="22"/>
  <c r="K24" i="22"/>
  <c r="K44" i="22" s="1"/>
  <c r="J24" i="22"/>
  <c r="L24" i="22" s="1"/>
  <c r="N24" i="22" s="1"/>
  <c r="I24" i="22"/>
  <c r="H24" i="22"/>
  <c r="G24" i="22"/>
  <c r="F24" i="22"/>
  <c r="E24" i="22"/>
  <c r="D24" i="22"/>
  <c r="C24" i="22"/>
  <c r="B24" i="22"/>
  <c r="A24" i="22"/>
  <c r="K23" i="22"/>
  <c r="J23" i="22"/>
  <c r="K43" i="20"/>
  <c r="I43" i="20"/>
  <c r="H43" i="20"/>
  <c r="G43" i="20"/>
  <c r="F43" i="20"/>
  <c r="E43" i="20"/>
  <c r="D43" i="20"/>
  <c r="C43" i="20"/>
  <c r="B43" i="20"/>
  <c r="A43" i="20"/>
  <c r="K42" i="20"/>
  <c r="I42" i="20"/>
  <c r="H42" i="20"/>
  <c r="G42" i="20"/>
  <c r="F42" i="20"/>
  <c r="E42" i="20"/>
  <c r="D42" i="20"/>
  <c r="C42" i="20"/>
  <c r="B42" i="20"/>
  <c r="A42" i="20"/>
  <c r="K41" i="20"/>
  <c r="I41" i="20"/>
  <c r="H41" i="20"/>
  <c r="G41" i="20"/>
  <c r="F41" i="20"/>
  <c r="E41" i="20"/>
  <c r="D41" i="20"/>
  <c r="C41" i="20"/>
  <c r="B41" i="20"/>
  <c r="A41" i="20"/>
  <c r="K40" i="20"/>
  <c r="I40" i="20"/>
  <c r="H40" i="20"/>
  <c r="G40" i="20"/>
  <c r="F40" i="20"/>
  <c r="E40" i="20"/>
  <c r="D40" i="20"/>
  <c r="C40" i="20"/>
  <c r="B40" i="20"/>
  <c r="A40" i="20"/>
  <c r="K39" i="20"/>
  <c r="I39" i="20"/>
  <c r="H39" i="20"/>
  <c r="G39" i="20"/>
  <c r="F39" i="20"/>
  <c r="E39" i="20"/>
  <c r="D39" i="20"/>
  <c r="C39" i="20"/>
  <c r="B39" i="20"/>
  <c r="A39" i="20"/>
  <c r="K38" i="20"/>
  <c r="I38" i="20"/>
  <c r="H38" i="20"/>
  <c r="G38" i="20"/>
  <c r="F38" i="20"/>
  <c r="E38" i="20"/>
  <c r="D38" i="20"/>
  <c r="C38" i="20"/>
  <c r="B38" i="20"/>
  <c r="A38" i="20"/>
  <c r="K37" i="20"/>
  <c r="I37" i="20"/>
  <c r="H37" i="20"/>
  <c r="G37" i="20"/>
  <c r="F37" i="20"/>
  <c r="E37" i="20"/>
  <c r="D37" i="20"/>
  <c r="C37" i="20"/>
  <c r="B37" i="20"/>
  <c r="A37" i="20"/>
  <c r="K36" i="20"/>
  <c r="I36" i="20"/>
  <c r="H36" i="20"/>
  <c r="G36" i="20"/>
  <c r="F36" i="20"/>
  <c r="E36" i="20"/>
  <c r="D36" i="20"/>
  <c r="C36" i="20"/>
  <c r="B36" i="20"/>
  <c r="A36" i="20"/>
  <c r="K35" i="20"/>
  <c r="I35" i="20"/>
  <c r="H35" i="20"/>
  <c r="G35" i="20"/>
  <c r="F35" i="20"/>
  <c r="E35" i="20"/>
  <c r="D35" i="20"/>
  <c r="C35" i="20"/>
  <c r="B35" i="20"/>
  <c r="A35" i="20"/>
  <c r="K34" i="20"/>
  <c r="I34" i="20"/>
  <c r="H34" i="20"/>
  <c r="G34" i="20"/>
  <c r="F34" i="20"/>
  <c r="E34" i="20"/>
  <c r="D34" i="20"/>
  <c r="C34" i="20"/>
  <c r="B34" i="20"/>
  <c r="A34" i="20"/>
  <c r="K33" i="20"/>
  <c r="I33" i="20"/>
  <c r="H33" i="20"/>
  <c r="G33" i="20"/>
  <c r="F33" i="20"/>
  <c r="E33" i="20"/>
  <c r="D33" i="20"/>
  <c r="C33" i="20"/>
  <c r="B33" i="20"/>
  <c r="A33" i="20"/>
  <c r="K32" i="20"/>
  <c r="I32" i="20"/>
  <c r="H32" i="20"/>
  <c r="G32" i="20"/>
  <c r="F32" i="20"/>
  <c r="E32" i="20"/>
  <c r="D32" i="20"/>
  <c r="C32" i="20"/>
  <c r="B32" i="20"/>
  <c r="A32" i="20"/>
  <c r="K31" i="20"/>
  <c r="I31" i="20"/>
  <c r="H31" i="20"/>
  <c r="G31" i="20"/>
  <c r="F31" i="20"/>
  <c r="E31" i="20"/>
  <c r="D31" i="20"/>
  <c r="C31" i="20"/>
  <c r="B31" i="20"/>
  <c r="A31" i="20"/>
  <c r="K30" i="20"/>
  <c r="I30" i="20"/>
  <c r="H30" i="20"/>
  <c r="G30" i="20"/>
  <c r="F30" i="20"/>
  <c r="E30" i="20"/>
  <c r="D30" i="20"/>
  <c r="C30" i="20"/>
  <c r="B30" i="20"/>
  <c r="A30" i="20"/>
  <c r="K29" i="20"/>
  <c r="I29" i="20"/>
  <c r="H29" i="20"/>
  <c r="G29" i="20"/>
  <c r="F29" i="20"/>
  <c r="E29" i="20"/>
  <c r="D29" i="20"/>
  <c r="C29" i="20"/>
  <c r="B29" i="20"/>
  <c r="A29" i="20"/>
  <c r="K28" i="20"/>
  <c r="I28" i="20"/>
  <c r="H28" i="20"/>
  <c r="G28" i="20"/>
  <c r="F28" i="20"/>
  <c r="E28" i="20"/>
  <c r="D28" i="20"/>
  <c r="C28" i="20"/>
  <c r="B28" i="20"/>
  <c r="A28" i="20"/>
  <c r="K27" i="20"/>
  <c r="I27" i="20"/>
  <c r="H27" i="20"/>
  <c r="G27" i="20"/>
  <c r="F27" i="20"/>
  <c r="E27" i="20"/>
  <c r="D27" i="20"/>
  <c r="C27" i="20"/>
  <c r="B27" i="20"/>
  <c r="A27" i="20"/>
  <c r="K26" i="20"/>
  <c r="I26" i="20"/>
  <c r="H26" i="20"/>
  <c r="G26" i="20"/>
  <c r="F26" i="20"/>
  <c r="E26" i="20"/>
  <c r="D26" i="20"/>
  <c r="C26" i="20"/>
  <c r="B26" i="20"/>
  <c r="A26" i="20"/>
  <c r="K25" i="20"/>
  <c r="I25" i="20"/>
  <c r="H25" i="20"/>
  <c r="G25" i="20"/>
  <c r="F25" i="20"/>
  <c r="E25" i="20"/>
  <c r="D25" i="20"/>
  <c r="C25" i="20"/>
  <c r="B25" i="20"/>
  <c r="A25" i="20"/>
  <c r="K24" i="20"/>
  <c r="K44" i="20" s="1"/>
  <c r="I24" i="20"/>
  <c r="H24" i="20"/>
  <c r="G24" i="20"/>
  <c r="F24" i="20"/>
  <c r="E24" i="20"/>
  <c r="D24" i="20"/>
  <c r="C24" i="20"/>
  <c r="B24" i="20"/>
  <c r="A24" i="20"/>
  <c r="K23" i="20"/>
  <c r="M43" i="23"/>
  <c r="K43" i="23"/>
  <c r="L43" i="23" s="1"/>
  <c r="N43" i="23" s="1"/>
  <c r="J43" i="23"/>
  <c r="I43" i="23"/>
  <c r="H43" i="23"/>
  <c r="G43" i="23"/>
  <c r="F43" i="23"/>
  <c r="E43" i="23"/>
  <c r="D43" i="23"/>
  <c r="C43" i="23"/>
  <c r="B43" i="23"/>
  <c r="A43" i="23"/>
  <c r="M42" i="23"/>
  <c r="K42" i="23"/>
  <c r="J42" i="23"/>
  <c r="I42" i="23"/>
  <c r="H42" i="23"/>
  <c r="G42" i="23"/>
  <c r="F42" i="23"/>
  <c r="E42" i="23"/>
  <c r="D42" i="23"/>
  <c r="C42" i="23"/>
  <c r="B42" i="23"/>
  <c r="A42" i="23"/>
  <c r="M41" i="23"/>
  <c r="K41" i="23"/>
  <c r="J41" i="23"/>
  <c r="I41" i="23"/>
  <c r="H41" i="23"/>
  <c r="G41" i="23"/>
  <c r="F41" i="23"/>
  <c r="E41" i="23"/>
  <c r="D41" i="23"/>
  <c r="C41" i="23"/>
  <c r="B41" i="23"/>
  <c r="A41" i="23"/>
  <c r="M40" i="23"/>
  <c r="K40" i="23"/>
  <c r="L40" i="23" s="1"/>
  <c r="N40" i="23" s="1"/>
  <c r="J40" i="23"/>
  <c r="I40" i="23"/>
  <c r="H40" i="23"/>
  <c r="G40" i="23"/>
  <c r="F40" i="23"/>
  <c r="E40" i="23"/>
  <c r="D40" i="23"/>
  <c r="C40" i="23"/>
  <c r="B40" i="23"/>
  <c r="A40" i="23"/>
  <c r="M39" i="23"/>
  <c r="L39" i="23"/>
  <c r="N39" i="23" s="1"/>
  <c r="K39" i="23"/>
  <c r="J39" i="23"/>
  <c r="I39" i="23"/>
  <c r="H39" i="23"/>
  <c r="G39" i="23"/>
  <c r="F39" i="23"/>
  <c r="E39" i="23"/>
  <c r="D39" i="23"/>
  <c r="C39" i="23"/>
  <c r="B39" i="23"/>
  <c r="A39" i="23"/>
  <c r="M38" i="23"/>
  <c r="K38" i="23"/>
  <c r="J38" i="23"/>
  <c r="L38" i="23" s="1"/>
  <c r="N38" i="23" s="1"/>
  <c r="I38" i="23"/>
  <c r="H38" i="23"/>
  <c r="G38" i="23"/>
  <c r="F38" i="23"/>
  <c r="E38" i="23"/>
  <c r="D38" i="23"/>
  <c r="C38" i="23"/>
  <c r="B38" i="23"/>
  <c r="A38" i="23"/>
  <c r="M37" i="23"/>
  <c r="K37" i="23"/>
  <c r="J37" i="23"/>
  <c r="I37" i="23"/>
  <c r="H37" i="23"/>
  <c r="G37" i="23"/>
  <c r="F37" i="23"/>
  <c r="E37" i="23"/>
  <c r="D37" i="23"/>
  <c r="C37" i="23"/>
  <c r="B37" i="23"/>
  <c r="A37" i="23"/>
  <c r="M36" i="23"/>
  <c r="L36" i="23"/>
  <c r="N36" i="23" s="1"/>
  <c r="K36" i="23"/>
  <c r="J36" i="23"/>
  <c r="I36" i="23"/>
  <c r="H36" i="23"/>
  <c r="G36" i="23"/>
  <c r="F36" i="23"/>
  <c r="E36" i="23"/>
  <c r="D36" i="23"/>
  <c r="C36" i="23"/>
  <c r="B36" i="23"/>
  <c r="A36" i="23"/>
  <c r="M35" i="23"/>
  <c r="K35" i="23"/>
  <c r="L35" i="23" s="1"/>
  <c r="N35" i="23" s="1"/>
  <c r="J35" i="23"/>
  <c r="I35" i="23"/>
  <c r="H35" i="23"/>
  <c r="G35" i="23"/>
  <c r="F35" i="23"/>
  <c r="E35" i="23"/>
  <c r="D35" i="23"/>
  <c r="C35" i="23"/>
  <c r="B35" i="23"/>
  <c r="A35" i="23"/>
  <c r="M34" i="23"/>
  <c r="K34" i="23"/>
  <c r="J34" i="23"/>
  <c r="I34" i="23"/>
  <c r="H34" i="23"/>
  <c r="G34" i="23"/>
  <c r="F34" i="23"/>
  <c r="E34" i="23"/>
  <c r="D34" i="23"/>
  <c r="C34" i="23"/>
  <c r="B34" i="23"/>
  <c r="A34" i="23"/>
  <c r="M33" i="23"/>
  <c r="K33" i="23"/>
  <c r="J33" i="23"/>
  <c r="I33" i="23"/>
  <c r="H33" i="23"/>
  <c r="G33" i="23"/>
  <c r="F33" i="23"/>
  <c r="E33" i="23"/>
  <c r="D33" i="23"/>
  <c r="C33" i="23"/>
  <c r="B33" i="23"/>
  <c r="A33" i="23"/>
  <c r="M32" i="23"/>
  <c r="L32" i="23"/>
  <c r="N32" i="23" s="1"/>
  <c r="K32" i="23"/>
  <c r="J32" i="23"/>
  <c r="I32" i="23"/>
  <c r="H32" i="23"/>
  <c r="G32" i="23"/>
  <c r="F32" i="23"/>
  <c r="E32" i="23"/>
  <c r="D32" i="23"/>
  <c r="C32" i="23"/>
  <c r="B32" i="23"/>
  <c r="A32" i="23"/>
  <c r="M31" i="23"/>
  <c r="L31" i="23"/>
  <c r="N31" i="23" s="1"/>
  <c r="K31" i="23"/>
  <c r="J31" i="23"/>
  <c r="I31" i="23"/>
  <c r="H31" i="23"/>
  <c r="G31" i="23"/>
  <c r="F31" i="23"/>
  <c r="E31" i="23"/>
  <c r="D31" i="23"/>
  <c r="C31" i="23"/>
  <c r="B31" i="23"/>
  <c r="A31" i="23"/>
  <c r="M30" i="23"/>
  <c r="K30" i="23"/>
  <c r="J30" i="23"/>
  <c r="L30" i="23" s="1"/>
  <c r="N30" i="23" s="1"/>
  <c r="I30" i="23"/>
  <c r="H30" i="23"/>
  <c r="G30" i="23"/>
  <c r="F30" i="23"/>
  <c r="E30" i="23"/>
  <c r="D30" i="23"/>
  <c r="C30" i="23"/>
  <c r="B30" i="23"/>
  <c r="A30" i="23"/>
  <c r="M29" i="23"/>
  <c r="K29" i="23"/>
  <c r="J29" i="23"/>
  <c r="L29" i="23" s="1"/>
  <c r="N29" i="23" s="1"/>
  <c r="I29" i="23"/>
  <c r="H29" i="23"/>
  <c r="G29" i="23"/>
  <c r="F29" i="23"/>
  <c r="E29" i="23"/>
  <c r="D29" i="23"/>
  <c r="C29" i="23"/>
  <c r="B29" i="23"/>
  <c r="A29" i="23"/>
  <c r="M28" i="23"/>
  <c r="L28" i="23"/>
  <c r="N28" i="23" s="1"/>
  <c r="K28" i="23"/>
  <c r="J28" i="23"/>
  <c r="I28" i="23"/>
  <c r="H28" i="23"/>
  <c r="G28" i="23"/>
  <c r="F28" i="23"/>
  <c r="E28" i="23"/>
  <c r="D28" i="23"/>
  <c r="C28" i="23"/>
  <c r="B28" i="23"/>
  <c r="A28" i="23"/>
  <c r="M27" i="23"/>
  <c r="L27" i="23"/>
  <c r="N27" i="23" s="1"/>
  <c r="K27" i="23"/>
  <c r="J27" i="23"/>
  <c r="I27" i="23"/>
  <c r="H27" i="23"/>
  <c r="G27" i="23"/>
  <c r="F27" i="23"/>
  <c r="E27" i="23"/>
  <c r="D27" i="23"/>
  <c r="C27" i="23"/>
  <c r="B27" i="23"/>
  <c r="A27" i="23"/>
  <c r="M26" i="23"/>
  <c r="K26" i="23"/>
  <c r="J26" i="23"/>
  <c r="I26" i="23"/>
  <c r="H26" i="23"/>
  <c r="G26" i="23"/>
  <c r="F26" i="23"/>
  <c r="E26" i="23"/>
  <c r="D26" i="23"/>
  <c r="C26" i="23"/>
  <c r="B26" i="23"/>
  <c r="A26" i="23"/>
  <c r="M25" i="23"/>
  <c r="K25" i="23"/>
  <c r="J25" i="23"/>
  <c r="I25" i="23"/>
  <c r="H25" i="23"/>
  <c r="G25" i="23"/>
  <c r="F25" i="23"/>
  <c r="E25" i="23"/>
  <c r="D25" i="23"/>
  <c r="C25" i="23"/>
  <c r="B25" i="23"/>
  <c r="A25" i="23"/>
  <c r="M24" i="23"/>
  <c r="K24" i="23"/>
  <c r="K44" i="23" s="1"/>
  <c r="J24" i="23"/>
  <c r="I24" i="23"/>
  <c r="H24" i="23"/>
  <c r="G24" i="23"/>
  <c r="F24" i="23"/>
  <c r="E24" i="23"/>
  <c r="D24" i="23"/>
  <c r="C24" i="23"/>
  <c r="B24" i="23"/>
  <c r="A24" i="23"/>
  <c r="K23" i="23"/>
  <c r="J23" i="23"/>
  <c r="M43" i="24"/>
  <c r="K43" i="24"/>
  <c r="J43" i="24"/>
  <c r="I43" i="24"/>
  <c r="H43" i="24"/>
  <c r="G43" i="24"/>
  <c r="F43" i="24"/>
  <c r="E43" i="24"/>
  <c r="D43" i="24"/>
  <c r="C43" i="24"/>
  <c r="B43" i="24"/>
  <c r="A43" i="24"/>
  <c r="M42" i="24"/>
  <c r="K42" i="24"/>
  <c r="L42" i="24" s="1"/>
  <c r="N42" i="24" s="1"/>
  <c r="J42" i="24"/>
  <c r="I42" i="24"/>
  <c r="H42" i="24"/>
  <c r="G42" i="24"/>
  <c r="F42" i="24"/>
  <c r="E42" i="24"/>
  <c r="D42" i="24"/>
  <c r="C42" i="24"/>
  <c r="B42" i="24"/>
  <c r="A42" i="24"/>
  <c r="M41" i="24"/>
  <c r="K41" i="24"/>
  <c r="L41" i="24" s="1"/>
  <c r="N41" i="24" s="1"/>
  <c r="J41" i="24"/>
  <c r="I41" i="24"/>
  <c r="H41" i="24"/>
  <c r="G41" i="24"/>
  <c r="F41" i="24"/>
  <c r="E41" i="24"/>
  <c r="D41" i="24"/>
  <c r="C41" i="24"/>
  <c r="B41" i="24"/>
  <c r="A41" i="24"/>
  <c r="M40" i="24"/>
  <c r="K40" i="24"/>
  <c r="J40" i="24"/>
  <c r="L40" i="24" s="1"/>
  <c r="N40" i="24" s="1"/>
  <c r="I40" i="24"/>
  <c r="H40" i="24"/>
  <c r="G40" i="24"/>
  <c r="F40" i="24"/>
  <c r="E40" i="24"/>
  <c r="D40" i="24"/>
  <c r="C40" i="24"/>
  <c r="B40" i="24"/>
  <c r="A40" i="24"/>
  <c r="M39" i="24"/>
  <c r="K39" i="24"/>
  <c r="J39" i="24"/>
  <c r="I39" i="24"/>
  <c r="H39" i="24"/>
  <c r="G39" i="24"/>
  <c r="F39" i="24"/>
  <c r="E39" i="24"/>
  <c r="D39" i="24"/>
  <c r="C39" i="24"/>
  <c r="B39" i="24"/>
  <c r="A39" i="24"/>
  <c r="M38" i="24"/>
  <c r="K38" i="24"/>
  <c r="J38" i="24"/>
  <c r="L38" i="24" s="1"/>
  <c r="N38" i="24" s="1"/>
  <c r="I38" i="24"/>
  <c r="H38" i="24"/>
  <c r="G38" i="24"/>
  <c r="F38" i="24"/>
  <c r="E38" i="24"/>
  <c r="D38" i="24"/>
  <c r="C38" i="24"/>
  <c r="B38" i="24"/>
  <c r="A38" i="24"/>
  <c r="M37" i="24"/>
  <c r="K37" i="24"/>
  <c r="L37" i="24" s="1"/>
  <c r="N37" i="24" s="1"/>
  <c r="J37" i="24"/>
  <c r="I37" i="24"/>
  <c r="H37" i="24"/>
  <c r="G37" i="24"/>
  <c r="F37" i="24"/>
  <c r="E37" i="24"/>
  <c r="D37" i="24"/>
  <c r="C37" i="24"/>
  <c r="B37" i="24"/>
  <c r="A37" i="24"/>
  <c r="M36" i="24"/>
  <c r="K36" i="24"/>
  <c r="J36" i="24"/>
  <c r="L36" i="24" s="1"/>
  <c r="N36" i="24" s="1"/>
  <c r="I36" i="24"/>
  <c r="H36" i="24"/>
  <c r="G36" i="24"/>
  <c r="F36" i="24"/>
  <c r="E36" i="24"/>
  <c r="D36" i="24"/>
  <c r="C36" i="24"/>
  <c r="B36" i="24"/>
  <c r="A36" i="24"/>
  <c r="M35" i="24"/>
  <c r="K35" i="24"/>
  <c r="J35" i="24"/>
  <c r="I35" i="24"/>
  <c r="H35" i="24"/>
  <c r="G35" i="24"/>
  <c r="F35" i="24"/>
  <c r="E35" i="24"/>
  <c r="D35" i="24"/>
  <c r="C35" i="24"/>
  <c r="B35" i="24"/>
  <c r="A35" i="24"/>
  <c r="M34" i="24"/>
  <c r="K34" i="24"/>
  <c r="J34" i="24"/>
  <c r="L34" i="24" s="1"/>
  <c r="N34" i="24" s="1"/>
  <c r="I34" i="24"/>
  <c r="H34" i="24"/>
  <c r="G34" i="24"/>
  <c r="F34" i="24"/>
  <c r="E34" i="24"/>
  <c r="D34" i="24"/>
  <c r="C34" i="24"/>
  <c r="B34" i="24"/>
  <c r="A34" i="24"/>
  <c r="M33" i="24"/>
  <c r="K33" i="24"/>
  <c r="L33" i="24" s="1"/>
  <c r="N33" i="24" s="1"/>
  <c r="J33" i="24"/>
  <c r="I33" i="24"/>
  <c r="H33" i="24"/>
  <c r="G33" i="24"/>
  <c r="F33" i="24"/>
  <c r="E33" i="24"/>
  <c r="D33" i="24"/>
  <c r="C33" i="24"/>
  <c r="B33" i="24"/>
  <c r="A33" i="24"/>
  <c r="M32" i="24"/>
  <c r="K32" i="24"/>
  <c r="J32" i="24"/>
  <c r="L32" i="24" s="1"/>
  <c r="N32" i="24" s="1"/>
  <c r="I32" i="24"/>
  <c r="H32" i="24"/>
  <c r="G32" i="24"/>
  <c r="F32" i="24"/>
  <c r="E32" i="24"/>
  <c r="D32" i="24"/>
  <c r="C32" i="24"/>
  <c r="B32" i="24"/>
  <c r="A32" i="24"/>
  <c r="M31" i="24"/>
  <c r="K31" i="24"/>
  <c r="J31" i="24"/>
  <c r="I31" i="24"/>
  <c r="H31" i="24"/>
  <c r="G31" i="24"/>
  <c r="F31" i="24"/>
  <c r="E31" i="24"/>
  <c r="D31" i="24"/>
  <c r="C31" i="24"/>
  <c r="B31" i="24"/>
  <c r="A31" i="24"/>
  <c r="M30" i="24"/>
  <c r="K30" i="24"/>
  <c r="J30" i="24"/>
  <c r="L30" i="24" s="1"/>
  <c r="N30" i="24" s="1"/>
  <c r="I30" i="24"/>
  <c r="H30" i="24"/>
  <c r="G30" i="24"/>
  <c r="F30" i="24"/>
  <c r="E30" i="24"/>
  <c r="D30" i="24"/>
  <c r="C30" i="24"/>
  <c r="B30" i="24"/>
  <c r="A30" i="24"/>
  <c r="M29" i="24"/>
  <c r="K29" i="24"/>
  <c r="L29" i="24" s="1"/>
  <c r="N29" i="24" s="1"/>
  <c r="J29" i="24"/>
  <c r="I29" i="24"/>
  <c r="H29" i="24"/>
  <c r="G29" i="24"/>
  <c r="F29" i="24"/>
  <c r="E29" i="24"/>
  <c r="D29" i="24"/>
  <c r="C29" i="24"/>
  <c r="B29" i="24"/>
  <c r="A29" i="24"/>
  <c r="M28" i="24"/>
  <c r="K28" i="24"/>
  <c r="J28" i="24"/>
  <c r="L28" i="24" s="1"/>
  <c r="N28" i="24" s="1"/>
  <c r="I28" i="24"/>
  <c r="H28" i="24"/>
  <c r="G28" i="24"/>
  <c r="F28" i="24"/>
  <c r="E28" i="24"/>
  <c r="D28" i="24"/>
  <c r="C28" i="24"/>
  <c r="B28" i="24"/>
  <c r="A28" i="24"/>
  <c r="M27" i="24"/>
  <c r="K27" i="24"/>
  <c r="J27" i="24"/>
  <c r="I27" i="24"/>
  <c r="H27" i="24"/>
  <c r="G27" i="24"/>
  <c r="F27" i="24"/>
  <c r="E27" i="24"/>
  <c r="D27" i="24"/>
  <c r="C27" i="24"/>
  <c r="B27" i="24"/>
  <c r="A27" i="24"/>
  <c r="M26" i="24"/>
  <c r="K26" i="24"/>
  <c r="J26" i="24"/>
  <c r="L26" i="24" s="1"/>
  <c r="N26" i="24" s="1"/>
  <c r="I26" i="24"/>
  <c r="H26" i="24"/>
  <c r="G26" i="24"/>
  <c r="F26" i="24"/>
  <c r="E26" i="24"/>
  <c r="D26" i="24"/>
  <c r="C26" i="24"/>
  <c r="B26" i="24"/>
  <c r="A26" i="24"/>
  <c r="M25" i="24"/>
  <c r="K25" i="24"/>
  <c r="L25" i="24" s="1"/>
  <c r="N25" i="24" s="1"/>
  <c r="J25" i="24"/>
  <c r="I25" i="24"/>
  <c r="H25" i="24"/>
  <c r="G25" i="24"/>
  <c r="F25" i="24"/>
  <c r="E25" i="24"/>
  <c r="D25" i="24"/>
  <c r="C25" i="24"/>
  <c r="B25" i="24"/>
  <c r="A25" i="24"/>
  <c r="M24" i="24"/>
  <c r="K24" i="24"/>
  <c r="K44" i="24" s="1"/>
  <c r="J24" i="24"/>
  <c r="L24" i="24" s="1"/>
  <c r="N24" i="24" s="1"/>
  <c r="I24" i="24"/>
  <c r="H24" i="24"/>
  <c r="G24" i="24"/>
  <c r="F24" i="24"/>
  <c r="E24" i="24"/>
  <c r="D24" i="24"/>
  <c r="C24" i="24"/>
  <c r="B24" i="24"/>
  <c r="A24" i="24"/>
  <c r="K23" i="24"/>
  <c r="J23" i="24"/>
  <c r="M43" i="25"/>
  <c r="K43" i="25"/>
  <c r="J43" i="25"/>
  <c r="L43" i="25" s="1"/>
  <c r="N43" i="25" s="1"/>
  <c r="I43" i="25"/>
  <c r="H43" i="25"/>
  <c r="G43" i="25"/>
  <c r="F43" i="25"/>
  <c r="E43" i="25"/>
  <c r="D43" i="25"/>
  <c r="C43" i="25"/>
  <c r="B43" i="25"/>
  <c r="A43" i="25"/>
  <c r="M42" i="25"/>
  <c r="K42" i="25"/>
  <c r="L42" i="25" s="1"/>
  <c r="N42" i="25" s="1"/>
  <c r="J42" i="25"/>
  <c r="I42" i="25"/>
  <c r="H42" i="25"/>
  <c r="G42" i="25"/>
  <c r="F42" i="25"/>
  <c r="E42" i="25"/>
  <c r="D42" i="25"/>
  <c r="C42" i="25"/>
  <c r="B42" i="25"/>
  <c r="A42" i="25"/>
  <c r="M41" i="25"/>
  <c r="K41" i="25"/>
  <c r="J41" i="25"/>
  <c r="L41" i="25" s="1"/>
  <c r="N41" i="25" s="1"/>
  <c r="I41" i="25"/>
  <c r="H41" i="25"/>
  <c r="G41" i="25"/>
  <c r="F41" i="25"/>
  <c r="E41" i="25"/>
  <c r="D41" i="25"/>
  <c r="C41" i="25"/>
  <c r="B41" i="25"/>
  <c r="A41" i="25"/>
  <c r="M40" i="25"/>
  <c r="K40" i="25"/>
  <c r="J40" i="25"/>
  <c r="I40" i="25"/>
  <c r="H40" i="25"/>
  <c r="G40" i="25"/>
  <c r="F40" i="25"/>
  <c r="E40" i="25"/>
  <c r="D40" i="25"/>
  <c r="C40" i="25"/>
  <c r="B40" i="25"/>
  <c r="A40" i="25"/>
  <c r="M39" i="25"/>
  <c r="K39" i="25"/>
  <c r="J39" i="25"/>
  <c r="L39" i="25" s="1"/>
  <c r="N39" i="25" s="1"/>
  <c r="I39" i="25"/>
  <c r="H39" i="25"/>
  <c r="G39" i="25"/>
  <c r="F39" i="25"/>
  <c r="E39" i="25"/>
  <c r="D39" i="25"/>
  <c r="C39" i="25"/>
  <c r="B39" i="25"/>
  <c r="A39" i="25"/>
  <c r="M38" i="25"/>
  <c r="K38" i="25"/>
  <c r="L38" i="25" s="1"/>
  <c r="N38" i="25" s="1"/>
  <c r="J38" i="25"/>
  <c r="I38" i="25"/>
  <c r="H38" i="25"/>
  <c r="G38" i="25"/>
  <c r="F38" i="25"/>
  <c r="E38" i="25"/>
  <c r="D38" i="25"/>
  <c r="C38" i="25"/>
  <c r="B38" i="25"/>
  <c r="A38" i="25"/>
  <c r="M37" i="25"/>
  <c r="K37" i="25"/>
  <c r="J37" i="25"/>
  <c r="L37" i="25" s="1"/>
  <c r="N37" i="25" s="1"/>
  <c r="I37" i="25"/>
  <c r="H37" i="25"/>
  <c r="G37" i="25"/>
  <c r="F37" i="25"/>
  <c r="E37" i="25"/>
  <c r="D37" i="25"/>
  <c r="C37" i="25"/>
  <c r="B37" i="25"/>
  <c r="A37" i="25"/>
  <c r="M36" i="25"/>
  <c r="K36" i="25"/>
  <c r="J36" i="25"/>
  <c r="I36" i="25"/>
  <c r="H36" i="25"/>
  <c r="G36" i="25"/>
  <c r="F36" i="25"/>
  <c r="E36" i="25"/>
  <c r="D36" i="25"/>
  <c r="C36" i="25"/>
  <c r="B36" i="25"/>
  <c r="A36" i="25"/>
  <c r="M35" i="25"/>
  <c r="K35" i="25"/>
  <c r="J35" i="25"/>
  <c r="L35" i="25" s="1"/>
  <c r="N35" i="25" s="1"/>
  <c r="I35" i="25"/>
  <c r="H35" i="25"/>
  <c r="G35" i="25"/>
  <c r="F35" i="25"/>
  <c r="E35" i="25"/>
  <c r="D35" i="25"/>
  <c r="C35" i="25"/>
  <c r="B35" i="25"/>
  <c r="A35" i="25"/>
  <c r="M34" i="25"/>
  <c r="K34" i="25"/>
  <c r="L34" i="25" s="1"/>
  <c r="N34" i="25" s="1"/>
  <c r="J34" i="25"/>
  <c r="I34" i="25"/>
  <c r="H34" i="25"/>
  <c r="G34" i="25"/>
  <c r="F34" i="25"/>
  <c r="E34" i="25"/>
  <c r="D34" i="25"/>
  <c r="C34" i="25"/>
  <c r="B34" i="25"/>
  <c r="A34" i="25"/>
  <c r="M33" i="25"/>
  <c r="K33" i="25"/>
  <c r="J33" i="25"/>
  <c r="L33" i="25" s="1"/>
  <c r="N33" i="25" s="1"/>
  <c r="I33" i="25"/>
  <c r="H33" i="25"/>
  <c r="G33" i="25"/>
  <c r="F33" i="25"/>
  <c r="E33" i="25"/>
  <c r="D33" i="25"/>
  <c r="C33" i="25"/>
  <c r="B33" i="25"/>
  <c r="A33" i="25"/>
  <c r="M32" i="25"/>
  <c r="K32" i="25"/>
  <c r="J32" i="25"/>
  <c r="I32" i="25"/>
  <c r="H32" i="25"/>
  <c r="G32" i="25"/>
  <c r="F32" i="25"/>
  <c r="E32" i="25"/>
  <c r="D32" i="25"/>
  <c r="C32" i="25"/>
  <c r="B32" i="25"/>
  <c r="A32" i="25"/>
  <c r="M31" i="25"/>
  <c r="K31" i="25"/>
  <c r="J31" i="25"/>
  <c r="L31" i="25" s="1"/>
  <c r="N31" i="25" s="1"/>
  <c r="I31" i="25"/>
  <c r="H31" i="25"/>
  <c r="G31" i="25"/>
  <c r="F31" i="25"/>
  <c r="E31" i="25"/>
  <c r="D31" i="25"/>
  <c r="C31" i="25"/>
  <c r="B31" i="25"/>
  <c r="A31" i="25"/>
  <c r="M30" i="25"/>
  <c r="L30" i="25"/>
  <c r="N30" i="25" s="1"/>
  <c r="K30" i="25"/>
  <c r="J30" i="25"/>
  <c r="I30" i="25"/>
  <c r="H30" i="25"/>
  <c r="G30" i="25"/>
  <c r="F30" i="25"/>
  <c r="E30" i="25"/>
  <c r="D30" i="25"/>
  <c r="C30" i="25"/>
  <c r="B30" i="25"/>
  <c r="A30" i="25"/>
  <c r="M29" i="25"/>
  <c r="K29" i="25"/>
  <c r="J29" i="25"/>
  <c r="I29" i="25"/>
  <c r="H29" i="25"/>
  <c r="G29" i="25"/>
  <c r="F29" i="25"/>
  <c r="E29" i="25"/>
  <c r="D29" i="25"/>
  <c r="C29" i="25"/>
  <c r="B29" i="25"/>
  <c r="A29" i="25"/>
  <c r="M28" i="25"/>
  <c r="K28" i="25"/>
  <c r="J28" i="25"/>
  <c r="L28" i="25" s="1"/>
  <c r="N28" i="25" s="1"/>
  <c r="I28" i="25"/>
  <c r="H28" i="25"/>
  <c r="G28" i="25"/>
  <c r="F28" i="25"/>
  <c r="E28" i="25"/>
  <c r="D28" i="25"/>
  <c r="C28" i="25"/>
  <c r="B28" i="25"/>
  <c r="A28" i="25"/>
  <c r="M27" i="25"/>
  <c r="K27" i="25"/>
  <c r="J27" i="25"/>
  <c r="I27" i="25"/>
  <c r="H27" i="25"/>
  <c r="G27" i="25"/>
  <c r="F27" i="25"/>
  <c r="E27" i="25"/>
  <c r="D27" i="25"/>
  <c r="C27" i="25"/>
  <c r="B27" i="25"/>
  <c r="A27" i="25"/>
  <c r="M26" i="25"/>
  <c r="K26" i="25"/>
  <c r="L26" i="25" s="1"/>
  <c r="N26" i="25" s="1"/>
  <c r="J26" i="25"/>
  <c r="I26" i="25"/>
  <c r="H26" i="25"/>
  <c r="G26" i="25"/>
  <c r="F26" i="25"/>
  <c r="E26" i="25"/>
  <c r="D26" i="25"/>
  <c r="C26" i="25"/>
  <c r="B26" i="25"/>
  <c r="A26" i="25"/>
  <c r="M25" i="25"/>
  <c r="K25" i="25"/>
  <c r="J25" i="25"/>
  <c r="L25" i="25" s="1"/>
  <c r="N25" i="25" s="1"/>
  <c r="I25" i="25"/>
  <c r="H25" i="25"/>
  <c r="G25" i="25"/>
  <c r="F25" i="25"/>
  <c r="E25" i="25"/>
  <c r="D25" i="25"/>
  <c r="C25" i="25"/>
  <c r="B25" i="25"/>
  <c r="A25" i="25"/>
  <c r="M24" i="25"/>
  <c r="K24" i="25"/>
  <c r="L24" i="25" s="1"/>
  <c r="N24" i="25" s="1"/>
  <c r="J24" i="25"/>
  <c r="I24" i="25"/>
  <c r="H24" i="25"/>
  <c r="G24" i="25"/>
  <c r="F24" i="25"/>
  <c r="E24" i="25"/>
  <c r="D24" i="25"/>
  <c r="C24" i="25"/>
  <c r="B24" i="25"/>
  <c r="A24" i="25"/>
  <c r="K23" i="25"/>
  <c r="J23" i="25"/>
  <c r="M43" i="26"/>
  <c r="K43" i="26"/>
  <c r="J43" i="26"/>
  <c r="L43" i="26" s="1"/>
  <c r="N43" i="26" s="1"/>
  <c r="I43" i="26"/>
  <c r="H43" i="26"/>
  <c r="G43" i="26"/>
  <c r="F43" i="26"/>
  <c r="E43" i="26"/>
  <c r="D43" i="26"/>
  <c r="C43" i="26"/>
  <c r="B43" i="26"/>
  <c r="A43" i="26"/>
  <c r="M42" i="26"/>
  <c r="K42" i="26"/>
  <c r="L42" i="26" s="1"/>
  <c r="N42" i="26" s="1"/>
  <c r="J42" i="26"/>
  <c r="I42" i="26"/>
  <c r="H42" i="26"/>
  <c r="G42" i="26"/>
  <c r="F42" i="26"/>
  <c r="E42" i="26"/>
  <c r="D42" i="26"/>
  <c r="C42" i="26"/>
  <c r="B42" i="26"/>
  <c r="A42" i="26"/>
  <c r="M41" i="26"/>
  <c r="K41" i="26"/>
  <c r="J41" i="26"/>
  <c r="L41" i="26" s="1"/>
  <c r="N41" i="26" s="1"/>
  <c r="I41" i="26"/>
  <c r="H41" i="26"/>
  <c r="G41" i="26"/>
  <c r="F41" i="26"/>
  <c r="E41" i="26"/>
  <c r="D41" i="26"/>
  <c r="C41" i="26"/>
  <c r="B41" i="26"/>
  <c r="A41" i="26"/>
  <c r="M40" i="26"/>
  <c r="K40" i="26"/>
  <c r="L40" i="26" s="1"/>
  <c r="N40" i="26" s="1"/>
  <c r="J40" i="26"/>
  <c r="I40" i="26"/>
  <c r="H40" i="26"/>
  <c r="G40" i="26"/>
  <c r="F40" i="26"/>
  <c r="E40" i="26"/>
  <c r="D40" i="26"/>
  <c r="C40" i="26"/>
  <c r="B40" i="26"/>
  <c r="A40" i="26"/>
  <c r="M39" i="26"/>
  <c r="K39" i="26"/>
  <c r="J39" i="26"/>
  <c r="L39" i="26" s="1"/>
  <c r="N39" i="26" s="1"/>
  <c r="I39" i="26"/>
  <c r="H39" i="26"/>
  <c r="G39" i="26"/>
  <c r="F39" i="26"/>
  <c r="E39" i="26"/>
  <c r="D39" i="26"/>
  <c r="C39" i="26"/>
  <c r="B39" i="26"/>
  <c r="A39" i="26"/>
  <c r="M38" i="26"/>
  <c r="K38" i="26"/>
  <c r="L38" i="26" s="1"/>
  <c r="N38" i="26" s="1"/>
  <c r="J38" i="26"/>
  <c r="I38" i="26"/>
  <c r="H38" i="26"/>
  <c r="G38" i="26"/>
  <c r="F38" i="26"/>
  <c r="E38" i="26"/>
  <c r="D38" i="26"/>
  <c r="C38" i="26"/>
  <c r="B38" i="26"/>
  <c r="A38" i="26"/>
  <c r="M37" i="26"/>
  <c r="K37" i="26"/>
  <c r="J37" i="26"/>
  <c r="L37" i="26" s="1"/>
  <c r="N37" i="26" s="1"/>
  <c r="I37" i="26"/>
  <c r="H37" i="26"/>
  <c r="G37" i="26"/>
  <c r="F37" i="26"/>
  <c r="E37" i="26"/>
  <c r="D37" i="26"/>
  <c r="C37" i="26"/>
  <c r="B37" i="26"/>
  <c r="A37" i="26"/>
  <c r="M36" i="26"/>
  <c r="K36" i="26"/>
  <c r="L36" i="26" s="1"/>
  <c r="N36" i="26" s="1"/>
  <c r="J36" i="26"/>
  <c r="I36" i="26"/>
  <c r="H36" i="26"/>
  <c r="G36" i="26"/>
  <c r="F36" i="26"/>
  <c r="E36" i="26"/>
  <c r="D36" i="26"/>
  <c r="C36" i="26"/>
  <c r="B36" i="26"/>
  <c r="A36" i="26"/>
  <c r="M35" i="26"/>
  <c r="K35" i="26"/>
  <c r="J35" i="26"/>
  <c r="L35" i="26" s="1"/>
  <c r="N35" i="26" s="1"/>
  <c r="I35" i="26"/>
  <c r="H35" i="26"/>
  <c r="G35" i="26"/>
  <c r="F35" i="26"/>
  <c r="E35" i="26"/>
  <c r="D35" i="26"/>
  <c r="C35" i="26"/>
  <c r="B35" i="26"/>
  <c r="A35" i="26"/>
  <c r="M34" i="26"/>
  <c r="K34" i="26"/>
  <c r="L34" i="26" s="1"/>
  <c r="N34" i="26" s="1"/>
  <c r="J34" i="26"/>
  <c r="I34" i="26"/>
  <c r="H34" i="26"/>
  <c r="G34" i="26"/>
  <c r="F34" i="26"/>
  <c r="E34" i="26"/>
  <c r="D34" i="26"/>
  <c r="C34" i="26"/>
  <c r="B34" i="26"/>
  <c r="A34" i="26"/>
  <c r="M33" i="26"/>
  <c r="K33" i="26"/>
  <c r="J33" i="26"/>
  <c r="L33" i="26" s="1"/>
  <c r="N33" i="26" s="1"/>
  <c r="I33" i="26"/>
  <c r="H33" i="26"/>
  <c r="G33" i="26"/>
  <c r="F33" i="26"/>
  <c r="E33" i="26"/>
  <c r="D33" i="26"/>
  <c r="C33" i="26"/>
  <c r="B33" i="26"/>
  <c r="A33" i="26"/>
  <c r="M32" i="26"/>
  <c r="K32" i="26"/>
  <c r="L32" i="26" s="1"/>
  <c r="N32" i="26" s="1"/>
  <c r="J32" i="26"/>
  <c r="I32" i="26"/>
  <c r="H32" i="26"/>
  <c r="G32" i="26"/>
  <c r="F32" i="26"/>
  <c r="E32" i="26"/>
  <c r="D32" i="26"/>
  <c r="C32" i="26"/>
  <c r="B32" i="26"/>
  <c r="A32" i="26"/>
  <c r="M31" i="26"/>
  <c r="K31" i="26"/>
  <c r="J31" i="26"/>
  <c r="L31" i="26" s="1"/>
  <c r="N31" i="26" s="1"/>
  <c r="I31" i="26"/>
  <c r="H31" i="26"/>
  <c r="G31" i="26"/>
  <c r="F31" i="26"/>
  <c r="E31" i="26"/>
  <c r="D31" i="26"/>
  <c r="C31" i="26"/>
  <c r="B31" i="26"/>
  <c r="A31" i="26"/>
  <c r="M30" i="26"/>
  <c r="K30" i="26"/>
  <c r="L30" i="26" s="1"/>
  <c r="N30" i="26" s="1"/>
  <c r="J30" i="26"/>
  <c r="I30" i="26"/>
  <c r="H30" i="26"/>
  <c r="G30" i="26"/>
  <c r="F30" i="26"/>
  <c r="E30" i="26"/>
  <c r="D30" i="26"/>
  <c r="C30" i="26"/>
  <c r="B30" i="26"/>
  <c r="A30" i="26"/>
  <c r="M29" i="26"/>
  <c r="K29" i="26"/>
  <c r="J29" i="26"/>
  <c r="L29" i="26" s="1"/>
  <c r="N29" i="26" s="1"/>
  <c r="I29" i="26"/>
  <c r="H29" i="26"/>
  <c r="G29" i="26"/>
  <c r="F29" i="26"/>
  <c r="E29" i="26"/>
  <c r="D29" i="26"/>
  <c r="C29" i="26"/>
  <c r="B29" i="26"/>
  <c r="A29" i="26"/>
  <c r="M28" i="26"/>
  <c r="K28" i="26"/>
  <c r="L28" i="26" s="1"/>
  <c r="N28" i="26" s="1"/>
  <c r="J28" i="26"/>
  <c r="I28" i="26"/>
  <c r="H28" i="26"/>
  <c r="G28" i="26"/>
  <c r="F28" i="26"/>
  <c r="E28" i="26"/>
  <c r="D28" i="26"/>
  <c r="C28" i="26"/>
  <c r="B28" i="26"/>
  <c r="A28" i="26"/>
  <c r="M27" i="26"/>
  <c r="K27" i="26"/>
  <c r="J27" i="26"/>
  <c r="L27" i="26" s="1"/>
  <c r="N27" i="26" s="1"/>
  <c r="I27" i="26"/>
  <c r="H27" i="26"/>
  <c r="G27" i="26"/>
  <c r="F27" i="26"/>
  <c r="E27" i="26"/>
  <c r="D27" i="26"/>
  <c r="C27" i="26"/>
  <c r="B27" i="26"/>
  <c r="A27" i="26"/>
  <c r="M26" i="26"/>
  <c r="K26" i="26"/>
  <c r="L26" i="26" s="1"/>
  <c r="N26" i="26" s="1"/>
  <c r="J26" i="26"/>
  <c r="I26" i="26"/>
  <c r="H26" i="26"/>
  <c r="G26" i="26"/>
  <c r="F26" i="26"/>
  <c r="E26" i="26"/>
  <c r="D26" i="26"/>
  <c r="C26" i="26"/>
  <c r="B26" i="26"/>
  <c r="A26" i="26"/>
  <c r="M25" i="26"/>
  <c r="K25" i="26"/>
  <c r="J25" i="26"/>
  <c r="L25" i="26" s="1"/>
  <c r="N25" i="26" s="1"/>
  <c r="I25" i="26"/>
  <c r="H25" i="26"/>
  <c r="G25" i="26"/>
  <c r="F25" i="26"/>
  <c r="E25" i="26"/>
  <c r="D25" i="26"/>
  <c r="C25" i="26"/>
  <c r="B25" i="26"/>
  <c r="A25" i="26"/>
  <c r="M24" i="26"/>
  <c r="K24" i="26"/>
  <c r="L24" i="26" s="1"/>
  <c r="N24" i="26" s="1"/>
  <c r="J24" i="26"/>
  <c r="I24" i="26"/>
  <c r="H24" i="26"/>
  <c r="G24" i="26"/>
  <c r="F24" i="26"/>
  <c r="E24" i="26"/>
  <c r="D24" i="26"/>
  <c r="C24" i="26"/>
  <c r="B24" i="26"/>
  <c r="A24" i="26"/>
  <c r="K23" i="26"/>
  <c r="J23" i="26"/>
  <c r="M43" i="27"/>
  <c r="K43" i="27"/>
  <c r="L43" i="27" s="1"/>
  <c r="N43" i="27" s="1"/>
  <c r="J43" i="27"/>
  <c r="I43" i="27"/>
  <c r="H43" i="27"/>
  <c r="G43" i="27"/>
  <c r="F43" i="27"/>
  <c r="E43" i="27"/>
  <c r="D43" i="27"/>
  <c r="C43" i="27"/>
  <c r="B43" i="27"/>
  <c r="A43" i="27"/>
  <c r="M42" i="27"/>
  <c r="K42" i="27"/>
  <c r="J42" i="27"/>
  <c r="I42" i="27"/>
  <c r="H42" i="27"/>
  <c r="G42" i="27"/>
  <c r="F42" i="27"/>
  <c r="E42" i="27"/>
  <c r="D42" i="27"/>
  <c r="C42" i="27"/>
  <c r="B42" i="27"/>
  <c r="A42" i="27"/>
  <c r="M41" i="27"/>
  <c r="K41" i="27"/>
  <c r="J41" i="27"/>
  <c r="I41" i="27"/>
  <c r="H41" i="27"/>
  <c r="G41" i="27"/>
  <c r="F41" i="27"/>
  <c r="E41" i="27"/>
  <c r="D41" i="27"/>
  <c r="C41" i="27"/>
  <c r="B41" i="27"/>
  <c r="A41" i="27"/>
  <c r="M40" i="27"/>
  <c r="K40" i="27"/>
  <c r="J40" i="27"/>
  <c r="I40" i="27"/>
  <c r="H40" i="27"/>
  <c r="G40" i="27"/>
  <c r="F40" i="27"/>
  <c r="E40" i="27"/>
  <c r="D40" i="27"/>
  <c r="C40" i="27"/>
  <c r="B40" i="27"/>
  <c r="A40" i="27"/>
  <c r="M39" i="27"/>
  <c r="K39" i="27"/>
  <c r="L39" i="27" s="1"/>
  <c r="N39" i="27" s="1"/>
  <c r="J39" i="27"/>
  <c r="I39" i="27"/>
  <c r="H39" i="27"/>
  <c r="G39" i="27"/>
  <c r="F39" i="27"/>
  <c r="E39" i="27"/>
  <c r="D39" i="27"/>
  <c r="C39" i="27"/>
  <c r="B39" i="27"/>
  <c r="A39" i="27"/>
  <c r="M38" i="27"/>
  <c r="K38" i="27"/>
  <c r="J38" i="27"/>
  <c r="I38" i="27"/>
  <c r="H38" i="27"/>
  <c r="G38" i="27"/>
  <c r="F38" i="27"/>
  <c r="E38" i="27"/>
  <c r="D38" i="27"/>
  <c r="C38" i="27"/>
  <c r="B38" i="27"/>
  <c r="A38" i="27"/>
  <c r="M37" i="27"/>
  <c r="K37" i="27"/>
  <c r="J37" i="27"/>
  <c r="I37" i="27"/>
  <c r="H37" i="27"/>
  <c r="G37" i="27"/>
  <c r="F37" i="27"/>
  <c r="E37" i="27"/>
  <c r="D37" i="27"/>
  <c r="C37" i="27"/>
  <c r="B37" i="27"/>
  <c r="A37" i="27"/>
  <c r="M36" i="27"/>
  <c r="K36" i="27"/>
  <c r="J36" i="27"/>
  <c r="I36" i="27"/>
  <c r="H36" i="27"/>
  <c r="G36" i="27"/>
  <c r="F36" i="27"/>
  <c r="E36" i="27"/>
  <c r="D36" i="27"/>
  <c r="C36" i="27"/>
  <c r="B36" i="27"/>
  <c r="A36" i="27"/>
  <c r="M35" i="27"/>
  <c r="L35" i="27"/>
  <c r="N35" i="27" s="1"/>
  <c r="K35" i="27"/>
  <c r="J35" i="27"/>
  <c r="I35" i="27"/>
  <c r="H35" i="27"/>
  <c r="G35" i="27"/>
  <c r="F35" i="27"/>
  <c r="E35" i="27"/>
  <c r="D35" i="27"/>
  <c r="C35" i="27"/>
  <c r="B35" i="27"/>
  <c r="A35" i="27"/>
  <c r="M34" i="27"/>
  <c r="K34" i="27"/>
  <c r="J34" i="27"/>
  <c r="I34" i="27"/>
  <c r="H34" i="27"/>
  <c r="G34" i="27"/>
  <c r="F34" i="27"/>
  <c r="E34" i="27"/>
  <c r="D34" i="27"/>
  <c r="C34" i="27"/>
  <c r="B34" i="27"/>
  <c r="A34" i="27"/>
  <c r="M33" i="27"/>
  <c r="K33" i="27"/>
  <c r="J33" i="27"/>
  <c r="I33" i="27"/>
  <c r="H33" i="27"/>
  <c r="G33" i="27"/>
  <c r="F33" i="27"/>
  <c r="E33" i="27"/>
  <c r="D33" i="27"/>
  <c r="C33" i="27"/>
  <c r="B33" i="27"/>
  <c r="A33" i="27"/>
  <c r="M32" i="27"/>
  <c r="K32" i="27"/>
  <c r="J32" i="27"/>
  <c r="L32" i="27" s="1"/>
  <c r="N32" i="27" s="1"/>
  <c r="I32" i="27"/>
  <c r="H32" i="27"/>
  <c r="G32" i="27"/>
  <c r="F32" i="27"/>
  <c r="E32" i="27"/>
  <c r="D32" i="27"/>
  <c r="C32" i="27"/>
  <c r="B32" i="27"/>
  <c r="A32" i="27"/>
  <c r="M31" i="27"/>
  <c r="L31" i="27"/>
  <c r="N31" i="27" s="1"/>
  <c r="K31" i="27"/>
  <c r="J31" i="27"/>
  <c r="I31" i="27"/>
  <c r="H31" i="27"/>
  <c r="G31" i="27"/>
  <c r="F31" i="27"/>
  <c r="E31" i="27"/>
  <c r="D31" i="27"/>
  <c r="C31" i="27"/>
  <c r="B31" i="27"/>
  <c r="A31" i="27"/>
  <c r="M30" i="27"/>
  <c r="K30" i="27"/>
  <c r="J30" i="27"/>
  <c r="I30" i="27"/>
  <c r="H30" i="27"/>
  <c r="G30" i="27"/>
  <c r="F30" i="27"/>
  <c r="E30" i="27"/>
  <c r="D30" i="27"/>
  <c r="C30" i="27"/>
  <c r="B30" i="27"/>
  <c r="A30" i="27"/>
  <c r="M29" i="27"/>
  <c r="K29" i="27"/>
  <c r="J29" i="27"/>
  <c r="L29" i="27" s="1"/>
  <c r="N29" i="27" s="1"/>
  <c r="I29" i="27"/>
  <c r="H29" i="27"/>
  <c r="G29" i="27"/>
  <c r="F29" i="27"/>
  <c r="E29" i="27"/>
  <c r="D29" i="27"/>
  <c r="C29" i="27"/>
  <c r="B29" i="27"/>
  <c r="A29" i="27"/>
  <c r="M28" i="27"/>
  <c r="K28" i="27"/>
  <c r="J28" i="27"/>
  <c r="I28" i="27"/>
  <c r="H28" i="27"/>
  <c r="G28" i="27"/>
  <c r="F28" i="27"/>
  <c r="E28" i="27"/>
  <c r="D28" i="27"/>
  <c r="C28" i="27"/>
  <c r="B28" i="27"/>
  <c r="A28" i="27"/>
  <c r="M27" i="27"/>
  <c r="K27" i="27"/>
  <c r="L27" i="27" s="1"/>
  <c r="N27" i="27" s="1"/>
  <c r="J27" i="27"/>
  <c r="I27" i="27"/>
  <c r="H27" i="27"/>
  <c r="G27" i="27"/>
  <c r="F27" i="27"/>
  <c r="E27" i="27"/>
  <c r="D27" i="27"/>
  <c r="C27" i="27"/>
  <c r="B27" i="27"/>
  <c r="A27" i="27"/>
  <c r="M26" i="27"/>
  <c r="K26" i="27"/>
  <c r="J26" i="27"/>
  <c r="L26" i="27" s="1"/>
  <c r="N26" i="27" s="1"/>
  <c r="I26" i="27"/>
  <c r="H26" i="27"/>
  <c r="G26" i="27"/>
  <c r="F26" i="27"/>
  <c r="E26" i="27"/>
  <c r="D26" i="27"/>
  <c r="C26" i="27"/>
  <c r="B26" i="27"/>
  <c r="A26" i="27"/>
  <c r="M25" i="27"/>
  <c r="K25" i="27"/>
  <c r="J25" i="27"/>
  <c r="I25" i="27"/>
  <c r="H25" i="27"/>
  <c r="G25" i="27"/>
  <c r="F25" i="27"/>
  <c r="E25" i="27"/>
  <c r="D25" i="27"/>
  <c r="C25" i="27"/>
  <c r="B25" i="27"/>
  <c r="A25" i="27"/>
  <c r="M24" i="27"/>
  <c r="K24" i="27"/>
  <c r="L24" i="27" s="1"/>
  <c r="N24" i="27" s="1"/>
  <c r="J24" i="27"/>
  <c r="I24" i="27"/>
  <c r="H24" i="27"/>
  <c r="G24" i="27"/>
  <c r="F24" i="27"/>
  <c r="E24" i="27"/>
  <c r="D24" i="27"/>
  <c r="C24" i="27"/>
  <c r="B24" i="27"/>
  <c r="A24" i="27"/>
  <c r="K23" i="27"/>
  <c r="J23" i="27"/>
  <c r="M43" i="28"/>
  <c r="K43" i="28"/>
  <c r="J43" i="28"/>
  <c r="L43" i="28" s="1"/>
  <c r="N43" i="28" s="1"/>
  <c r="I43" i="28"/>
  <c r="H43" i="28"/>
  <c r="G43" i="28"/>
  <c r="F43" i="28"/>
  <c r="E43" i="28"/>
  <c r="D43" i="28"/>
  <c r="C43" i="28"/>
  <c r="B43" i="28"/>
  <c r="A43" i="28"/>
  <c r="M42" i="28"/>
  <c r="K42" i="28"/>
  <c r="J42" i="28"/>
  <c r="I42" i="28"/>
  <c r="H42" i="28"/>
  <c r="G42" i="28"/>
  <c r="F42" i="28"/>
  <c r="E42" i="28"/>
  <c r="D42" i="28"/>
  <c r="C42" i="28"/>
  <c r="B42" i="28"/>
  <c r="A42" i="28"/>
  <c r="M41" i="28"/>
  <c r="K41" i="28"/>
  <c r="L41" i="28" s="1"/>
  <c r="N41" i="28" s="1"/>
  <c r="J41" i="28"/>
  <c r="I41" i="28"/>
  <c r="H41" i="28"/>
  <c r="G41" i="28"/>
  <c r="F41" i="28"/>
  <c r="E41" i="28"/>
  <c r="D41" i="28"/>
  <c r="C41" i="28"/>
  <c r="B41" i="28"/>
  <c r="A41" i="28"/>
  <c r="M40" i="28"/>
  <c r="K40" i="28"/>
  <c r="J40" i="28"/>
  <c r="L40" i="28" s="1"/>
  <c r="N40" i="28" s="1"/>
  <c r="I40" i="28"/>
  <c r="H40" i="28"/>
  <c r="G40" i="28"/>
  <c r="F40" i="28"/>
  <c r="E40" i="28"/>
  <c r="D40" i="28"/>
  <c r="C40" i="28"/>
  <c r="B40" i="28"/>
  <c r="A40" i="28"/>
  <c r="M39" i="28"/>
  <c r="K39" i="28"/>
  <c r="L39" i="28" s="1"/>
  <c r="N39" i="28" s="1"/>
  <c r="J39" i="28"/>
  <c r="I39" i="28"/>
  <c r="H39" i="28"/>
  <c r="G39" i="28"/>
  <c r="F39" i="28"/>
  <c r="E39" i="28"/>
  <c r="D39" i="28"/>
  <c r="C39" i="28"/>
  <c r="B39" i="28"/>
  <c r="A39" i="28"/>
  <c r="M38" i="28"/>
  <c r="K38" i="28"/>
  <c r="J38" i="28"/>
  <c r="I38" i="28"/>
  <c r="H38" i="28"/>
  <c r="G38" i="28"/>
  <c r="F38" i="28"/>
  <c r="E38" i="28"/>
  <c r="D38" i="28"/>
  <c r="C38" i="28"/>
  <c r="B38" i="28"/>
  <c r="A38" i="28"/>
  <c r="M37" i="28"/>
  <c r="K37" i="28"/>
  <c r="J37" i="28"/>
  <c r="L37" i="28" s="1"/>
  <c r="N37" i="28" s="1"/>
  <c r="I37" i="28"/>
  <c r="H37" i="28"/>
  <c r="G37" i="28"/>
  <c r="F37" i="28"/>
  <c r="E37" i="28"/>
  <c r="D37" i="28"/>
  <c r="C37" i="28"/>
  <c r="B37" i="28"/>
  <c r="A37" i="28"/>
  <c r="M36" i="28"/>
  <c r="K36" i="28"/>
  <c r="J36" i="28"/>
  <c r="I36" i="28"/>
  <c r="H36" i="28"/>
  <c r="G36" i="28"/>
  <c r="F36" i="28"/>
  <c r="E36" i="28"/>
  <c r="D36" i="28"/>
  <c r="C36" i="28"/>
  <c r="B36" i="28"/>
  <c r="A36" i="28"/>
  <c r="M35" i="28"/>
  <c r="K35" i="28"/>
  <c r="J35" i="28"/>
  <c r="L35" i="28" s="1"/>
  <c r="N35" i="28" s="1"/>
  <c r="I35" i="28"/>
  <c r="H35" i="28"/>
  <c r="G35" i="28"/>
  <c r="F35" i="28"/>
  <c r="E35" i="28"/>
  <c r="D35" i="28"/>
  <c r="C35" i="28"/>
  <c r="B35" i="28"/>
  <c r="A35" i="28"/>
  <c r="M34" i="28"/>
  <c r="K34" i="28"/>
  <c r="J34" i="28"/>
  <c r="I34" i="28"/>
  <c r="H34" i="28"/>
  <c r="G34" i="28"/>
  <c r="F34" i="28"/>
  <c r="E34" i="28"/>
  <c r="D34" i="28"/>
  <c r="C34" i="28"/>
  <c r="B34" i="28"/>
  <c r="A34" i="28"/>
  <c r="M33" i="28"/>
  <c r="K33" i="28"/>
  <c r="L33" i="28" s="1"/>
  <c r="N33" i="28" s="1"/>
  <c r="J33" i="28"/>
  <c r="I33" i="28"/>
  <c r="H33" i="28"/>
  <c r="G33" i="28"/>
  <c r="F33" i="28"/>
  <c r="E33" i="28"/>
  <c r="D33" i="28"/>
  <c r="C33" i="28"/>
  <c r="B33" i="28"/>
  <c r="A33" i="28"/>
  <c r="M32" i="28"/>
  <c r="K32" i="28"/>
  <c r="L32" i="28" s="1"/>
  <c r="N32" i="28" s="1"/>
  <c r="J32" i="28"/>
  <c r="I32" i="28"/>
  <c r="H32" i="28"/>
  <c r="G32" i="28"/>
  <c r="F32" i="28"/>
  <c r="E32" i="28"/>
  <c r="D32" i="28"/>
  <c r="C32" i="28"/>
  <c r="B32" i="28"/>
  <c r="A32" i="28"/>
  <c r="M31" i="28"/>
  <c r="K31" i="28"/>
  <c r="J31" i="28"/>
  <c r="L31" i="28" s="1"/>
  <c r="N31" i="28" s="1"/>
  <c r="I31" i="28"/>
  <c r="H31" i="28"/>
  <c r="G31" i="28"/>
  <c r="F31" i="28"/>
  <c r="E31" i="28"/>
  <c r="D31" i="28"/>
  <c r="C31" i="28"/>
  <c r="B31" i="28"/>
  <c r="A31" i="28"/>
  <c r="M30" i="28"/>
  <c r="K30" i="28"/>
  <c r="J30" i="28"/>
  <c r="I30" i="28"/>
  <c r="H30" i="28"/>
  <c r="G30" i="28"/>
  <c r="F30" i="28"/>
  <c r="E30" i="28"/>
  <c r="D30" i="28"/>
  <c r="C30" i="28"/>
  <c r="B30" i="28"/>
  <c r="A30" i="28"/>
  <c r="M29" i="28"/>
  <c r="K29" i="28"/>
  <c r="J29" i="28"/>
  <c r="L29" i="28" s="1"/>
  <c r="N29" i="28" s="1"/>
  <c r="I29" i="28"/>
  <c r="H29" i="28"/>
  <c r="G29" i="28"/>
  <c r="F29" i="28"/>
  <c r="E29" i="28"/>
  <c r="D29" i="28"/>
  <c r="C29" i="28"/>
  <c r="B29" i="28"/>
  <c r="A29" i="28"/>
  <c r="M28" i="28"/>
  <c r="K28" i="28"/>
  <c r="L28" i="28" s="1"/>
  <c r="N28" i="28" s="1"/>
  <c r="J28" i="28"/>
  <c r="I28" i="28"/>
  <c r="H28" i="28"/>
  <c r="G28" i="28"/>
  <c r="F28" i="28"/>
  <c r="E28" i="28"/>
  <c r="D28" i="28"/>
  <c r="C28" i="28"/>
  <c r="B28" i="28"/>
  <c r="A28" i="28"/>
  <c r="M27" i="28"/>
  <c r="K27" i="28"/>
  <c r="J27" i="28"/>
  <c r="L27" i="28" s="1"/>
  <c r="N27" i="28" s="1"/>
  <c r="I27" i="28"/>
  <c r="H27" i="28"/>
  <c r="G27" i="28"/>
  <c r="F27" i="28"/>
  <c r="E27" i="28"/>
  <c r="D27" i="28"/>
  <c r="C27" i="28"/>
  <c r="B27" i="28"/>
  <c r="A27" i="28"/>
  <c r="M26" i="28"/>
  <c r="K26" i="28"/>
  <c r="J26" i="28"/>
  <c r="I26" i="28"/>
  <c r="H26" i="28"/>
  <c r="G26" i="28"/>
  <c r="F26" i="28"/>
  <c r="E26" i="28"/>
  <c r="D26" i="28"/>
  <c r="C26" i="28"/>
  <c r="B26" i="28"/>
  <c r="A26" i="28"/>
  <c r="M25" i="28"/>
  <c r="K25" i="28"/>
  <c r="J25" i="28"/>
  <c r="L25" i="28" s="1"/>
  <c r="N25" i="28" s="1"/>
  <c r="I25" i="28"/>
  <c r="H25" i="28"/>
  <c r="G25" i="28"/>
  <c r="F25" i="28"/>
  <c r="E25" i="28"/>
  <c r="D25" i="28"/>
  <c r="C25" i="28"/>
  <c r="B25" i="28"/>
  <c r="A25" i="28"/>
  <c r="M24" i="28"/>
  <c r="K24" i="28"/>
  <c r="L24" i="28" s="1"/>
  <c r="N24" i="28" s="1"/>
  <c r="J24" i="28"/>
  <c r="I24" i="28"/>
  <c r="H24" i="28"/>
  <c r="G24" i="28"/>
  <c r="F24" i="28"/>
  <c r="E24" i="28"/>
  <c r="D24" i="28"/>
  <c r="C24" i="28"/>
  <c r="B24" i="28"/>
  <c r="A24" i="28"/>
  <c r="K23" i="28"/>
  <c r="J23" i="28"/>
  <c r="N25" i="29"/>
  <c r="N26" i="29"/>
  <c r="N27" i="29"/>
  <c r="N28" i="29"/>
  <c r="N29" i="29"/>
  <c r="N30" i="29"/>
  <c r="N31" i="29"/>
  <c r="N32" i="29"/>
  <c r="N33" i="29"/>
  <c r="N34" i="29"/>
  <c r="N35" i="29"/>
  <c r="N36" i="29"/>
  <c r="N37" i="29"/>
  <c r="N38" i="29"/>
  <c r="N39" i="29"/>
  <c r="N40" i="29"/>
  <c r="N41" i="29"/>
  <c r="N42" i="29"/>
  <c r="N43" i="29"/>
  <c r="N24" i="29"/>
  <c r="M43" i="29"/>
  <c r="M42" i="29"/>
  <c r="M41" i="29"/>
  <c r="M40" i="29"/>
  <c r="M39" i="29"/>
  <c r="M38" i="29"/>
  <c r="M37" i="29"/>
  <c r="M36" i="29"/>
  <c r="M35" i="29"/>
  <c r="M34" i="29"/>
  <c r="M33" i="29"/>
  <c r="M32" i="29"/>
  <c r="M31" i="29"/>
  <c r="M30" i="29"/>
  <c r="M29" i="29"/>
  <c r="M28" i="29"/>
  <c r="M27" i="29"/>
  <c r="M26" i="29"/>
  <c r="M25" i="29"/>
  <c r="M24" i="29"/>
  <c r="L43" i="29"/>
  <c r="L42" i="29"/>
  <c r="L41" i="29"/>
  <c r="L40" i="29"/>
  <c r="L39" i="29"/>
  <c r="L38" i="29"/>
  <c r="L37" i="29"/>
  <c r="L36" i="29"/>
  <c r="L35" i="29"/>
  <c r="L34" i="29"/>
  <c r="L33" i="29"/>
  <c r="L32" i="29"/>
  <c r="L31" i="29"/>
  <c r="L30" i="29"/>
  <c r="L29" i="29"/>
  <c r="L28" i="29"/>
  <c r="L27" i="29"/>
  <c r="L26" i="29"/>
  <c r="L25" i="29"/>
  <c r="L24" i="29"/>
  <c r="K24" i="29"/>
  <c r="K25" i="29"/>
  <c r="K26" i="29"/>
  <c r="K27" i="29"/>
  <c r="K28" i="29"/>
  <c r="K29" i="29"/>
  <c r="K30" i="29"/>
  <c r="K31" i="29"/>
  <c r="K32" i="29"/>
  <c r="K33" i="29"/>
  <c r="K34" i="29"/>
  <c r="K35" i="29"/>
  <c r="K36" i="29"/>
  <c r="K37" i="29"/>
  <c r="K38" i="29"/>
  <c r="K39" i="29"/>
  <c r="K40" i="29"/>
  <c r="K41" i="29"/>
  <c r="K42" i="29"/>
  <c r="K43" i="29"/>
  <c r="K23" i="29"/>
  <c r="J43" i="29"/>
  <c r="J42" i="29"/>
  <c r="J41" i="29"/>
  <c r="J40" i="29"/>
  <c r="J39" i="29"/>
  <c r="J38" i="29"/>
  <c r="J37" i="29"/>
  <c r="J36" i="29"/>
  <c r="J35" i="29"/>
  <c r="J34" i="29"/>
  <c r="J33" i="29"/>
  <c r="J32" i="29"/>
  <c r="J31" i="29"/>
  <c r="J30" i="29"/>
  <c r="J29" i="29"/>
  <c r="J28" i="29"/>
  <c r="J27" i="29"/>
  <c r="J26" i="29"/>
  <c r="J25" i="29"/>
  <c r="J24" i="29"/>
  <c r="J23" i="29"/>
  <c r="I43" i="29"/>
  <c r="H43" i="29"/>
  <c r="G43" i="29"/>
  <c r="F43" i="29"/>
  <c r="E43" i="29"/>
  <c r="D43" i="29"/>
  <c r="C43" i="29"/>
  <c r="B43" i="29"/>
  <c r="I42" i="29"/>
  <c r="H42" i="29"/>
  <c r="G42" i="29"/>
  <c r="F42" i="29"/>
  <c r="E42" i="29"/>
  <c r="D42" i="29"/>
  <c r="C42" i="29"/>
  <c r="B42" i="29"/>
  <c r="I41" i="29"/>
  <c r="H41" i="29"/>
  <c r="G41" i="29"/>
  <c r="F41" i="29"/>
  <c r="E41" i="29"/>
  <c r="D41" i="29"/>
  <c r="C41" i="29"/>
  <c r="B41" i="29"/>
  <c r="I40" i="29"/>
  <c r="H40" i="29"/>
  <c r="G40" i="29"/>
  <c r="F40" i="29"/>
  <c r="E40" i="29"/>
  <c r="D40" i="29"/>
  <c r="C40" i="29"/>
  <c r="B40" i="29"/>
  <c r="I39" i="29"/>
  <c r="H39" i="29"/>
  <c r="G39" i="29"/>
  <c r="F39" i="29"/>
  <c r="E39" i="29"/>
  <c r="D39" i="29"/>
  <c r="C39" i="29"/>
  <c r="B39" i="29"/>
  <c r="I38" i="29"/>
  <c r="H38" i="29"/>
  <c r="G38" i="29"/>
  <c r="F38" i="29"/>
  <c r="E38" i="29"/>
  <c r="D38" i="29"/>
  <c r="C38" i="29"/>
  <c r="B38" i="29"/>
  <c r="I37" i="29"/>
  <c r="H37" i="29"/>
  <c r="G37" i="29"/>
  <c r="F37" i="29"/>
  <c r="E37" i="29"/>
  <c r="D37" i="29"/>
  <c r="C37" i="29"/>
  <c r="B37" i="29"/>
  <c r="I36" i="29"/>
  <c r="H36" i="29"/>
  <c r="G36" i="29"/>
  <c r="F36" i="29"/>
  <c r="E36" i="29"/>
  <c r="D36" i="29"/>
  <c r="C36" i="29"/>
  <c r="B36" i="29"/>
  <c r="I35" i="29"/>
  <c r="H35" i="29"/>
  <c r="G35" i="29"/>
  <c r="F35" i="29"/>
  <c r="E35" i="29"/>
  <c r="D35" i="29"/>
  <c r="C35" i="29"/>
  <c r="B35" i="29"/>
  <c r="I34" i="29"/>
  <c r="H34" i="29"/>
  <c r="G34" i="29"/>
  <c r="F34" i="29"/>
  <c r="E34" i="29"/>
  <c r="D34" i="29"/>
  <c r="C34" i="29"/>
  <c r="B34" i="29"/>
  <c r="I33" i="29"/>
  <c r="H33" i="29"/>
  <c r="G33" i="29"/>
  <c r="F33" i="29"/>
  <c r="E33" i="29"/>
  <c r="D33" i="29"/>
  <c r="C33" i="29"/>
  <c r="B33" i="29"/>
  <c r="I32" i="29"/>
  <c r="H32" i="29"/>
  <c r="G32" i="29"/>
  <c r="F32" i="29"/>
  <c r="E32" i="29"/>
  <c r="D32" i="29"/>
  <c r="C32" i="29"/>
  <c r="B32" i="29"/>
  <c r="I31" i="29"/>
  <c r="H31" i="29"/>
  <c r="G31" i="29"/>
  <c r="F31" i="29"/>
  <c r="E31" i="29"/>
  <c r="D31" i="29"/>
  <c r="C31" i="29"/>
  <c r="B31" i="29"/>
  <c r="I30" i="29"/>
  <c r="H30" i="29"/>
  <c r="G30" i="29"/>
  <c r="F30" i="29"/>
  <c r="E30" i="29"/>
  <c r="D30" i="29"/>
  <c r="C30" i="29"/>
  <c r="B30" i="29"/>
  <c r="I29" i="29"/>
  <c r="H29" i="29"/>
  <c r="G29" i="29"/>
  <c r="F29" i="29"/>
  <c r="E29" i="29"/>
  <c r="D29" i="29"/>
  <c r="C29" i="29"/>
  <c r="B29" i="29"/>
  <c r="I28" i="29"/>
  <c r="H28" i="29"/>
  <c r="G28" i="29"/>
  <c r="F28" i="29"/>
  <c r="E28" i="29"/>
  <c r="D28" i="29"/>
  <c r="C28" i="29"/>
  <c r="B28" i="29"/>
  <c r="I27" i="29"/>
  <c r="H27" i="29"/>
  <c r="G27" i="29"/>
  <c r="F27" i="29"/>
  <c r="E27" i="29"/>
  <c r="D27" i="29"/>
  <c r="C27" i="29"/>
  <c r="B27" i="29"/>
  <c r="I26" i="29"/>
  <c r="H26" i="29"/>
  <c r="G26" i="29"/>
  <c r="F26" i="29"/>
  <c r="E26" i="29"/>
  <c r="D26" i="29"/>
  <c r="C26" i="29"/>
  <c r="B26" i="29"/>
  <c r="I25" i="29"/>
  <c r="H25" i="29"/>
  <c r="G25" i="29"/>
  <c r="F25" i="29"/>
  <c r="E25" i="29"/>
  <c r="D25" i="29"/>
  <c r="C25" i="29"/>
  <c r="B25" i="29"/>
  <c r="I24" i="29"/>
  <c r="H24" i="29"/>
  <c r="G24" i="29"/>
  <c r="F24" i="29"/>
  <c r="E24" i="29"/>
  <c r="D24" i="29"/>
  <c r="C24" i="29"/>
  <c r="B24" i="29"/>
  <c r="A43" i="29"/>
  <c r="A42" i="29"/>
  <c r="A41" i="29"/>
  <c r="A40" i="29"/>
  <c r="A39" i="29"/>
  <c r="A38" i="29"/>
  <c r="A37" i="29"/>
  <c r="A36" i="29"/>
  <c r="A35" i="29"/>
  <c r="A34" i="29"/>
  <c r="A33" i="29"/>
  <c r="A32" i="29"/>
  <c r="A31" i="29"/>
  <c r="A30" i="29"/>
  <c r="A29" i="29"/>
  <c r="A28" i="29"/>
  <c r="A27" i="29"/>
  <c r="A26" i="29"/>
  <c r="A25" i="29"/>
  <c r="A24" i="29"/>
  <c r="BX39" i="21"/>
  <c r="BX38" i="21"/>
  <c r="BX37" i="21"/>
  <c r="BX36" i="21"/>
  <c r="BX35" i="21"/>
  <c r="BX34" i="21"/>
  <c r="BX33" i="21"/>
  <c r="BX32" i="21"/>
  <c r="BX31" i="21"/>
  <c r="BX30" i="21"/>
  <c r="BX29" i="21"/>
  <c r="BW29" i="21"/>
  <c r="BX28" i="21"/>
  <c r="BW28" i="21"/>
  <c r="BR41" i="21"/>
  <c r="BP39" i="21"/>
  <c r="BP38" i="21"/>
  <c r="BP37" i="21"/>
  <c r="BP36" i="21"/>
  <c r="BP35" i="21"/>
  <c r="BP34" i="21"/>
  <c r="BP33" i="21"/>
  <c r="BP32" i="21"/>
  <c r="BP31" i="21"/>
  <c r="BN39" i="21"/>
  <c r="BN38" i="21"/>
  <c r="BN37" i="21"/>
  <c r="BN36" i="21"/>
  <c r="BN35" i="21"/>
  <c r="BN34" i="21"/>
  <c r="BN33" i="21"/>
  <c r="BN32" i="21"/>
  <c r="BN31" i="21"/>
  <c r="BM39" i="21"/>
  <c r="BM38" i="21"/>
  <c r="BM37" i="21"/>
  <c r="BM36" i="21"/>
  <c r="BM35" i="21"/>
  <c r="BM34" i="21"/>
  <c r="BM33" i="21"/>
  <c r="BM32" i="21"/>
  <c r="BM31" i="21"/>
  <c r="AU79" i="21"/>
  <c r="AT79" i="21"/>
  <c r="AS79" i="21"/>
  <c r="AR79" i="21"/>
  <c r="AQ79" i="21"/>
  <c r="AP79" i="21"/>
  <c r="AO79" i="21"/>
  <c r="AN79" i="21"/>
  <c r="AM79" i="21"/>
  <c r="AL79" i="21"/>
  <c r="AK79" i="21"/>
  <c r="AJ79" i="21"/>
  <c r="AI79" i="21"/>
  <c r="AH79" i="21"/>
  <c r="AG79" i="21"/>
  <c r="AF79" i="21"/>
  <c r="AE79" i="21"/>
  <c r="AD79" i="21"/>
  <c r="AC79" i="21"/>
  <c r="AA30" i="21"/>
  <c r="AB30" i="30" s="1"/>
  <c r="AA31" i="21"/>
  <c r="AB31" i="33" s="1"/>
  <c r="AA32" i="21"/>
  <c r="AA33" i="21"/>
  <c r="AA34" i="21"/>
  <c r="AA35" i="21"/>
  <c r="AA36" i="21"/>
  <c r="AA37" i="21"/>
  <c r="AA38" i="21"/>
  <c r="AB38" i="33" s="1"/>
  <c r="AA39" i="21"/>
  <c r="AB39" i="33" s="1"/>
  <c r="AA40" i="21"/>
  <c r="AB40" i="30" s="1"/>
  <c r="AA41" i="21"/>
  <c r="AA42" i="21"/>
  <c r="AA43" i="21"/>
  <c r="AA44" i="21"/>
  <c r="AA45" i="21"/>
  <c r="AA46" i="21"/>
  <c r="AB46" i="33" s="1"/>
  <c r="AA47" i="21"/>
  <c r="AB47" i="31" s="1"/>
  <c r="AA48" i="21"/>
  <c r="AB48" i="33" s="1"/>
  <c r="AA49" i="21"/>
  <c r="AA29" i="21"/>
  <c r="K60" i="21"/>
  <c r="K63" i="21" s="1"/>
  <c r="J60" i="21"/>
  <c r="J63" i="21" s="1"/>
  <c r="I60" i="21"/>
  <c r="I63" i="21" s="1"/>
  <c r="H60" i="21"/>
  <c r="H63" i="21" s="1"/>
  <c r="G60" i="21"/>
  <c r="G63" i="21" s="1"/>
  <c r="F60" i="21"/>
  <c r="F63" i="21" s="1"/>
  <c r="E60" i="21"/>
  <c r="E63" i="21" s="1"/>
  <c r="D60" i="21"/>
  <c r="D63" i="21" s="1"/>
  <c r="C60" i="21"/>
  <c r="C63" i="21" s="1"/>
  <c r="B60" i="21"/>
  <c r="B63" i="21" s="1"/>
  <c r="A60" i="21"/>
  <c r="A63" i="21" s="1"/>
  <c r="BX41" i="35" l="1"/>
  <c r="BQ35" i="35"/>
  <c r="BW35" i="35" s="1"/>
  <c r="BQ31" i="35"/>
  <c r="BW31" i="35" s="1"/>
  <c r="Q26" i="35"/>
  <c r="Q24" i="35" s="1"/>
  <c r="AG42" i="18"/>
  <c r="AG43" i="18"/>
  <c r="AG32" i="18"/>
  <c r="AG44" i="18"/>
  <c r="AG26" i="18"/>
  <c r="AG35" i="18"/>
  <c r="B28" i="34"/>
  <c r="AE29" i="34" s="1"/>
  <c r="AL44" i="34"/>
  <c r="M1" i="35"/>
  <c r="X25" i="35"/>
  <c r="Y25" i="35" s="1"/>
  <c r="F28" i="35"/>
  <c r="F57" i="35" s="1"/>
  <c r="P1" i="33"/>
  <c r="S1" i="34"/>
  <c r="P1" i="35"/>
  <c r="B26" i="35"/>
  <c r="J26" i="35"/>
  <c r="J28" i="35"/>
  <c r="J57" i="35" s="1"/>
  <c r="J30" i="35"/>
  <c r="J28" i="34"/>
  <c r="AM29" i="34" s="1"/>
  <c r="AI29" i="35"/>
  <c r="T1" i="35"/>
  <c r="M26" i="35"/>
  <c r="M24" i="35" s="1"/>
  <c r="AK49" i="34"/>
  <c r="F26" i="35"/>
  <c r="N1" i="30"/>
  <c r="AL32" i="34"/>
  <c r="H26" i="35"/>
  <c r="B30" i="35"/>
  <c r="P35" i="35" s="1"/>
  <c r="Q1" i="30"/>
  <c r="U1" i="31"/>
  <c r="AH48" i="34"/>
  <c r="V39" i="35"/>
  <c r="V45" i="35"/>
  <c r="V36" i="35"/>
  <c r="E57" i="35"/>
  <c r="AH29" i="35"/>
  <c r="S28" i="35"/>
  <c r="S30" i="35"/>
  <c r="S31" i="35"/>
  <c r="V32" i="35"/>
  <c r="P38" i="35"/>
  <c r="V40" i="35"/>
  <c r="W43" i="35"/>
  <c r="W32" i="35"/>
  <c r="V38" i="35"/>
  <c r="W40" i="35"/>
  <c r="AI30" i="35"/>
  <c r="T29" i="35"/>
  <c r="K26" i="35"/>
  <c r="K30" i="35"/>
  <c r="Y43" i="35" s="1"/>
  <c r="T26" i="35"/>
  <c r="T24" i="35" s="1"/>
  <c r="R26" i="35"/>
  <c r="R24" i="35" s="1"/>
  <c r="X35" i="35"/>
  <c r="S36" i="35"/>
  <c r="V37" i="35"/>
  <c r="X43" i="35"/>
  <c r="S44" i="35"/>
  <c r="W48" i="35"/>
  <c r="I26" i="35"/>
  <c r="AF30" i="35"/>
  <c r="Q29" i="35"/>
  <c r="AJ30" i="35"/>
  <c r="U29" i="35"/>
  <c r="D26" i="35"/>
  <c r="D30" i="35"/>
  <c r="R44" i="35" s="1"/>
  <c r="X32" i="35"/>
  <c r="S33" i="35"/>
  <c r="V34" i="35"/>
  <c r="Y35" i="35"/>
  <c r="W37" i="35"/>
  <c r="P40" i="35"/>
  <c r="X40" i="35"/>
  <c r="S41" i="35"/>
  <c r="V42" i="35"/>
  <c r="W45" i="35"/>
  <c r="X48" i="35"/>
  <c r="S49" i="35"/>
  <c r="V31" i="35"/>
  <c r="AK30" i="35"/>
  <c r="V29" i="35"/>
  <c r="E26" i="35"/>
  <c r="V26" i="35"/>
  <c r="V24" i="35" s="1"/>
  <c r="X45" i="35"/>
  <c r="B57" i="35"/>
  <c r="AE29" i="35"/>
  <c r="P28" i="35"/>
  <c r="AL30" i="35"/>
  <c r="W31" i="35"/>
  <c r="W34" i="35"/>
  <c r="O1" i="35"/>
  <c r="D28" i="35"/>
  <c r="S39" i="35"/>
  <c r="I57" i="35"/>
  <c r="W28" i="35"/>
  <c r="AL29" i="35"/>
  <c r="O26" i="35"/>
  <c r="O24" i="35" s="1"/>
  <c r="S35" i="35"/>
  <c r="Y37" i="35"/>
  <c r="AN30" i="35"/>
  <c r="Y29" i="35"/>
  <c r="BO41" i="35"/>
  <c r="BQ32" i="35"/>
  <c r="BW32" i="35" s="1"/>
  <c r="W36" i="35"/>
  <c r="P29" i="35"/>
  <c r="AE30" i="35"/>
  <c r="X29" i="35"/>
  <c r="AM30" i="35"/>
  <c r="G26" i="35"/>
  <c r="P26" i="35"/>
  <c r="P24" i="35" s="1"/>
  <c r="X31" i="35"/>
  <c r="S32" i="35"/>
  <c r="V33" i="35"/>
  <c r="Y34" i="35"/>
  <c r="V41" i="35"/>
  <c r="Y42" i="35"/>
  <c r="X47" i="35"/>
  <c r="AM29" i="35"/>
  <c r="BQ30" i="35"/>
  <c r="BQ33" i="35"/>
  <c r="BW33" i="35" s="1"/>
  <c r="P33" i="35"/>
  <c r="X33" i="35"/>
  <c r="Y36" i="35"/>
  <c r="S42" i="35"/>
  <c r="V43" i="35"/>
  <c r="Y44" i="35"/>
  <c r="X49" i="35"/>
  <c r="V44" i="35"/>
  <c r="C28" i="35"/>
  <c r="N1" i="35"/>
  <c r="V1" i="35"/>
  <c r="K28" i="35"/>
  <c r="H53" i="35"/>
  <c r="H52" i="35"/>
  <c r="V35" i="35"/>
  <c r="V30" i="35"/>
  <c r="W33" i="35"/>
  <c r="W41" i="35"/>
  <c r="I53" i="35"/>
  <c r="I52" i="35"/>
  <c r="W30" i="35"/>
  <c r="W38" i="35"/>
  <c r="S38" i="35"/>
  <c r="V49" i="35"/>
  <c r="B53" i="35"/>
  <c r="S34" i="35"/>
  <c r="X39" i="35"/>
  <c r="W42" i="35"/>
  <c r="S46" i="35"/>
  <c r="X37" i="35"/>
  <c r="X38" i="35"/>
  <c r="BQ38" i="35"/>
  <c r="BW38" i="35" s="1"/>
  <c r="BQ39" i="35"/>
  <c r="BW39" i="35" s="1"/>
  <c r="X36" i="35"/>
  <c r="W39" i="35"/>
  <c r="X42" i="35"/>
  <c r="S43" i="35"/>
  <c r="W47" i="35"/>
  <c r="R29" i="35"/>
  <c r="BQ34" i="35"/>
  <c r="BW34" i="35" s="1"/>
  <c r="W44" i="35"/>
  <c r="S48" i="35"/>
  <c r="E52" i="35"/>
  <c r="P36" i="35"/>
  <c r="BQ37" i="35"/>
  <c r="BW37" i="35" s="1"/>
  <c r="S40" i="35"/>
  <c r="V47" i="35"/>
  <c r="J53" i="35"/>
  <c r="J52" i="35"/>
  <c r="S37" i="35"/>
  <c r="P44" i="35"/>
  <c r="X44" i="35"/>
  <c r="S45" i="35"/>
  <c r="V46" i="35"/>
  <c r="W49" i="35"/>
  <c r="G28" i="35"/>
  <c r="F30" i="35"/>
  <c r="T31" i="35" s="1"/>
  <c r="BQ36" i="35"/>
  <c r="BW36" i="35" s="1"/>
  <c r="P47" i="35"/>
  <c r="X34" i="35"/>
  <c r="P41" i="35"/>
  <c r="X41" i="35"/>
  <c r="W46" i="35"/>
  <c r="H28" i="35"/>
  <c r="T28" i="35"/>
  <c r="G30" i="35"/>
  <c r="U39" i="35" s="1"/>
  <c r="X30" i="35"/>
  <c r="W35" i="35"/>
  <c r="Y41" i="35"/>
  <c r="X46" i="35"/>
  <c r="S47" i="35"/>
  <c r="V48" i="35"/>
  <c r="U44" i="35"/>
  <c r="U49" i="35"/>
  <c r="E53" i="35"/>
  <c r="Q24" i="22"/>
  <c r="S24" i="22" s="1"/>
  <c r="Q24" i="23"/>
  <c r="S24" i="23" s="1"/>
  <c r="Q24" i="24"/>
  <c r="S24" i="24" s="1"/>
  <c r="Q24" i="25"/>
  <c r="S24" i="25" s="1"/>
  <c r="Q24" i="26"/>
  <c r="S24" i="26" s="1"/>
  <c r="Q24" i="27"/>
  <c r="S24" i="27" s="1"/>
  <c r="O44" i="28"/>
  <c r="S29" i="29"/>
  <c r="S35" i="29"/>
  <c r="S31" i="29"/>
  <c r="S39" i="29"/>
  <c r="S27" i="29"/>
  <c r="S40" i="29"/>
  <c r="Y25" i="34"/>
  <c r="V26" i="34"/>
  <c r="V24" i="34" s="1"/>
  <c r="BQ34" i="34"/>
  <c r="BW34" i="34" s="1"/>
  <c r="BQ39" i="34"/>
  <c r="BW39" i="34" s="1"/>
  <c r="BQ31" i="34"/>
  <c r="BW31" i="34" s="1"/>
  <c r="AL30" i="34"/>
  <c r="W29" i="34"/>
  <c r="W33" i="34"/>
  <c r="AF30" i="34"/>
  <c r="Q29" i="34"/>
  <c r="AN30" i="34"/>
  <c r="Y29" i="34"/>
  <c r="X30" i="34"/>
  <c r="T48" i="34"/>
  <c r="H57" i="34"/>
  <c r="AK29" i="34"/>
  <c r="V28" i="34"/>
  <c r="S37" i="34"/>
  <c r="G57" i="34"/>
  <c r="AJ29" i="34"/>
  <c r="U28" i="34"/>
  <c r="W40" i="34"/>
  <c r="T30" i="34"/>
  <c r="T1" i="34"/>
  <c r="I28" i="34"/>
  <c r="AG30" i="34"/>
  <c r="R29" i="34"/>
  <c r="T26" i="34"/>
  <c r="T24" i="34" s="1"/>
  <c r="R45" i="34"/>
  <c r="T29" i="34"/>
  <c r="G3" i="34"/>
  <c r="R26" i="34"/>
  <c r="R24" i="34" s="1"/>
  <c r="S48" i="34"/>
  <c r="M26" i="34"/>
  <c r="U26" i="34"/>
  <c r="U24" i="34" s="1"/>
  <c r="Q26" i="34"/>
  <c r="Q24" i="34" s="1"/>
  <c r="U41" i="34"/>
  <c r="S45" i="34"/>
  <c r="U35" i="34"/>
  <c r="P37" i="34"/>
  <c r="W49" i="34"/>
  <c r="AK30" i="34"/>
  <c r="V29" i="34"/>
  <c r="AJ30" i="34"/>
  <c r="U29" i="34"/>
  <c r="X32" i="34"/>
  <c r="P44" i="34"/>
  <c r="P26" i="34"/>
  <c r="P24" i="34" s="1"/>
  <c r="T37" i="34"/>
  <c r="U40" i="34"/>
  <c r="O26" i="34"/>
  <c r="O24" i="34" s="1"/>
  <c r="S43" i="34"/>
  <c r="BQ30" i="34"/>
  <c r="B57" i="34"/>
  <c r="R49" i="34"/>
  <c r="U49" i="34"/>
  <c r="C28" i="34"/>
  <c r="K28" i="34"/>
  <c r="BX41" i="34"/>
  <c r="J57" i="34"/>
  <c r="V39" i="34"/>
  <c r="T41" i="34"/>
  <c r="U44" i="34"/>
  <c r="V47" i="34"/>
  <c r="T49" i="34"/>
  <c r="S26" i="34"/>
  <c r="S24" i="34" s="1"/>
  <c r="D28" i="34"/>
  <c r="P28" i="34"/>
  <c r="X28" i="34"/>
  <c r="P29" i="34"/>
  <c r="X29" i="34"/>
  <c r="W39" i="34"/>
  <c r="E28" i="34"/>
  <c r="BQ32" i="34"/>
  <c r="BW32" i="34" s="1"/>
  <c r="BQ35" i="34"/>
  <c r="BW35" i="34" s="1"/>
  <c r="BQ37" i="34"/>
  <c r="BW37" i="34" s="1"/>
  <c r="BQ38" i="34"/>
  <c r="BW38" i="34" s="1"/>
  <c r="F28" i="34"/>
  <c r="BO41" i="34"/>
  <c r="BQ36" i="34"/>
  <c r="BW36" i="34" s="1"/>
  <c r="T44" i="34"/>
  <c r="W40" i="33"/>
  <c r="BX41" i="33"/>
  <c r="T1" i="33"/>
  <c r="AL40" i="33"/>
  <c r="AK49" i="33"/>
  <c r="AG50" i="33"/>
  <c r="AH38" i="33"/>
  <c r="S37" i="33"/>
  <c r="AH46" i="33"/>
  <c r="S45" i="33"/>
  <c r="U49" i="33"/>
  <c r="AJ50" i="33"/>
  <c r="X25" i="33"/>
  <c r="Y25" i="33" s="1"/>
  <c r="J28" i="33"/>
  <c r="J57" i="33" s="1"/>
  <c r="M1" i="33"/>
  <c r="AI50" i="33"/>
  <c r="O1" i="33"/>
  <c r="R26" i="33"/>
  <c r="R24" i="33" s="1"/>
  <c r="U44" i="33"/>
  <c r="AJ30" i="33"/>
  <c r="AI42" i="33"/>
  <c r="Q1" i="33"/>
  <c r="BO41" i="33"/>
  <c r="AJ42" i="33"/>
  <c r="AL50" i="33"/>
  <c r="AJ41" i="33"/>
  <c r="P26" i="33"/>
  <c r="P24" i="33" s="1"/>
  <c r="K28" i="33"/>
  <c r="AN29" i="33" s="1"/>
  <c r="BQ41" i="33"/>
  <c r="AI38" i="33"/>
  <c r="S37" i="31"/>
  <c r="AH38" i="31"/>
  <c r="T37" i="31"/>
  <c r="AI38" i="31"/>
  <c r="R49" i="31"/>
  <c r="AG50" i="31"/>
  <c r="T49" i="31"/>
  <c r="AI50" i="31"/>
  <c r="U49" i="31"/>
  <c r="AJ50" i="31"/>
  <c r="W49" i="31"/>
  <c r="AL50" i="31"/>
  <c r="P26" i="31"/>
  <c r="P24" i="31" s="1"/>
  <c r="Y25" i="31"/>
  <c r="Q26" i="31"/>
  <c r="Q24" i="31" s="1"/>
  <c r="M1" i="31"/>
  <c r="F3" i="31"/>
  <c r="F30" i="31" s="1"/>
  <c r="Q1" i="31"/>
  <c r="S26" i="31"/>
  <c r="S24" i="31" s="1"/>
  <c r="BX41" i="31"/>
  <c r="R1" i="31"/>
  <c r="V26" i="31"/>
  <c r="V24" i="31" s="1"/>
  <c r="T1" i="30"/>
  <c r="V26" i="30"/>
  <c r="V24" i="30" s="1"/>
  <c r="U26" i="30"/>
  <c r="U24" i="30" s="1"/>
  <c r="AH30" i="30"/>
  <c r="U1" i="30"/>
  <c r="M26" i="30"/>
  <c r="D28" i="30"/>
  <c r="V1" i="30"/>
  <c r="S26" i="30"/>
  <c r="S24" i="30" s="1"/>
  <c r="P26" i="30"/>
  <c r="P24" i="30" s="1"/>
  <c r="B10" i="30"/>
  <c r="B37" i="30" s="1"/>
  <c r="M1" i="30"/>
  <c r="P1" i="30"/>
  <c r="X25" i="30"/>
  <c r="R45" i="31"/>
  <c r="AG46" i="31"/>
  <c r="AB44" i="33"/>
  <c r="AB44" i="30"/>
  <c r="AB36" i="33"/>
  <c r="AB36" i="30"/>
  <c r="AL34" i="31"/>
  <c r="W33" i="31"/>
  <c r="AE38" i="31"/>
  <c r="P37" i="31"/>
  <c r="AH46" i="31"/>
  <c r="S45" i="31"/>
  <c r="AB42" i="33"/>
  <c r="AB42" i="31"/>
  <c r="AB34" i="33"/>
  <c r="AB34" i="31"/>
  <c r="AK40" i="31"/>
  <c r="V39" i="31"/>
  <c r="AJ36" i="31"/>
  <c r="U35" i="31"/>
  <c r="AB49" i="33"/>
  <c r="AB49" i="30"/>
  <c r="AB41" i="33"/>
  <c r="AB41" i="30"/>
  <c r="AB41" i="31"/>
  <c r="AB33" i="33"/>
  <c r="AB33" i="30"/>
  <c r="AB33" i="31"/>
  <c r="X25" i="21"/>
  <c r="Y25" i="21" s="1"/>
  <c r="AB49" i="31"/>
  <c r="AM33" i="31"/>
  <c r="X32" i="31"/>
  <c r="AJ45" i="31"/>
  <c r="U44" i="31"/>
  <c r="AB44" i="31"/>
  <c r="T48" i="31"/>
  <c r="AI49" i="31"/>
  <c r="AB36" i="31"/>
  <c r="AI31" i="31"/>
  <c r="T30" i="31"/>
  <c r="T44" i="31"/>
  <c r="AI45" i="31"/>
  <c r="AK49" i="31"/>
  <c r="V48" i="31"/>
  <c r="AM31" i="31"/>
  <c r="X30" i="31"/>
  <c r="AB45" i="33"/>
  <c r="AB45" i="30"/>
  <c r="AB45" i="31"/>
  <c r="AB37" i="33"/>
  <c r="AB37" i="30"/>
  <c r="AB37" i="31"/>
  <c r="AB34" i="30"/>
  <c r="AJ41" i="31"/>
  <c r="U40" i="31"/>
  <c r="AH48" i="31"/>
  <c r="S47" i="31"/>
  <c r="AE45" i="31"/>
  <c r="AB43" i="33"/>
  <c r="AB43" i="31"/>
  <c r="AB43" i="30"/>
  <c r="AB35" i="33"/>
  <c r="AB35" i="30"/>
  <c r="O26" i="21"/>
  <c r="O24" i="21" s="1"/>
  <c r="AB39" i="30"/>
  <c r="AB39" i="31"/>
  <c r="AH44" i="31"/>
  <c r="S43" i="31"/>
  <c r="W43" i="33"/>
  <c r="AL44" i="33"/>
  <c r="AH48" i="33"/>
  <c r="S47" i="33"/>
  <c r="AB38" i="31"/>
  <c r="U30" i="31"/>
  <c r="AB40" i="33"/>
  <c r="AB40" i="31"/>
  <c r="AB32" i="33"/>
  <c r="AB32" i="31"/>
  <c r="AB46" i="30"/>
  <c r="W31" i="31"/>
  <c r="AL32" i="31"/>
  <c r="AJ48" i="31"/>
  <c r="U47" i="31"/>
  <c r="AK48" i="31"/>
  <c r="W31" i="33"/>
  <c r="AB31" i="30"/>
  <c r="AB47" i="30"/>
  <c r="AL44" i="31"/>
  <c r="W43" i="31"/>
  <c r="AI42" i="31"/>
  <c r="AH49" i="31"/>
  <c r="S48" i="31"/>
  <c r="AL40" i="31"/>
  <c r="AC28" i="30"/>
  <c r="AB32" i="30"/>
  <c r="AB48" i="30"/>
  <c r="AB48" i="31"/>
  <c r="AC28" i="31"/>
  <c r="AL41" i="31"/>
  <c r="W40" i="31"/>
  <c r="AJ42" i="31"/>
  <c r="U41" i="31"/>
  <c r="AE45" i="33"/>
  <c r="P44" i="33"/>
  <c r="AJ48" i="33"/>
  <c r="U47" i="33"/>
  <c r="AI49" i="33"/>
  <c r="T48" i="33"/>
  <c r="AE38" i="33"/>
  <c r="P37" i="33"/>
  <c r="AM33" i="33"/>
  <c r="X32" i="33"/>
  <c r="AH49" i="33"/>
  <c r="S48" i="33"/>
  <c r="W33" i="33"/>
  <c r="S43" i="33"/>
  <c r="U35" i="33"/>
  <c r="V39" i="33"/>
  <c r="T44" i="33"/>
  <c r="R45" i="33"/>
  <c r="V47" i="33"/>
  <c r="B57" i="33"/>
  <c r="AE29" i="33"/>
  <c r="P28" i="33"/>
  <c r="J30" i="33"/>
  <c r="AF30" i="33"/>
  <c r="Q29" i="33"/>
  <c r="AN30" i="33"/>
  <c r="Y29" i="33"/>
  <c r="AF29" i="33"/>
  <c r="Q28" i="33"/>
  <c r="C57" i="33"/>
  <c r="AE30" i="33"/>
  <c r="P29" i="33"/>
  <c r="AM30" i="33"/>
  <c r="X29" i="33"/>
  <c r="F30" i="33"/>
  <c r="I57" i="33"/>
  <c r="AL29" i="33"/>
  <c r="R1" i="33"/>
  <c r="AG30" i="33"/>
  <c r="R29" i="33"/>
  <c r="W28" i="33"/>
  <c r="V29" i="33"/>
  <c r="S1" i="33"/>
  <c r="S26" i="33"/>
  <c r="S24" i="33" s="1"/>
  <c r="Q26" i="33"/>
  <c r="Q24" i="33" s="1"/>
  <c r="W29" i="33"/>
  <c r="AI30" i="33"/>
  <c r="T29" i="33"/>
  <c r="T26" i="33"/>
  <c r="T24" i="33" s="1"/>
  <c r="D57" i="33"/>
  <c r="AG29" i="33"/>
  <c r="R28" i="33"/>
  <c r="M26" i="33"/>
  <c r="U26" i="33"/>
  <c r="U24" i="33" s="1"/>
  <c r="U28" i="33"/>
  <c r="G57" i="33"/>
  <c r="AJ29" i="33"/>
  <c r="H57" i="33"/>
  <c r="AK29" i="33"/>
  <c r="E57" i="33"/>
  <c r="S28" i="33"/>
  <c r="N1" i="33"/>
  <c r="V26" i="33"/>
  <c r="V24" i="33" s="1"/>
  <c r="G30" i="33"/>
  <c r="V28" i="33"/>
  <c r="T28" i="33"/>
  <c r="F57" i="33"/>
  <c r="O26" i="33"/>
  <c r="O24" i="33" s="1"/>
  <c r="AC28" i="33"/>
  <c r="BW30" i="33"/>
  <c r="BW41" i="33" s="1"/>
  <c r="S29" i="33"/>
  <c r="AM30" i="31"/>
  <c r="X29" i="31"/>
  <c r="N1" i="31"/>
  <c r="C28" i="31"/>
  <c r="K28" i="31"/>
  <c r="V1" i="31"/>
  <c r="AG30" i="31"/>
  <c r="R29" i="31"/>
  <c r="AE30" i="31"/>
  <c r="P29" i="31"/>
  <c r="F57" i="31"/>
  <c r="T28" i="31"/>
  <c r="AI29" i="31"/>
  <c r="AI30" i="31"/>
  <c r="T29" i="31"/>
  <c r="B57" i="31"/>
  <c r="AE29" i="31"/>
  <c r="P28" i="31"/>
  <c r="G57" i="31"/>
  <c r="U28" i="31"/>
  <c r="AJ29" i="31"/>
  <c r="AJ30" i="31"/>
  <c r="U29" i="31"/>
  <c r="V29" i="31"/>
  <c r="AK30" i="31"/>
  <c r="R26" i="31"/>
  <c r="R24" i="31" s="1"/>
  <c r="J57" i="31"/>
  <c r="AM29" i="31"/>
  <c r="X28" i="31"/>
  <c r="AL29" i="31"/>
  <c r="I57" i="31"/>
  <c r="W28" i="31"/>
  <c r="AL30" i="31"/>
  <c r="W29" i="31"/>
  <c r="T26" i="31"/>
  <c r="T24" i="31" s="1"/>
  <c r="D28" i="31"/>
  <c r="E28" i="31"/>
  <c r="Q29" i="31"/>
  <c r="Y29" i="31"/>
  <c r="M26" i="31"/>
  <c r="U26" i="31"/>
  <c r="U24" i="31" s="1"/>
  <c r="H28" i="31"/>
  <c r="BO41" i="31"/>
  <c r="BW41" i="31"/>
  <c r="BQ41" i="31"/>
  <c r="M24" i="30"/>
  <c r="I57" i="30"/>
  <c r="W28" i="30"/>
  <c r="AL29" i="30"/>
  <c r="BW33" i="30"/>
  <c r="B57" i="30"/>
  <c r="P28" i="30"/>
  <c r="J57" i="30"/>
  <c r="X28" i="30"/>
  <c r="F57" i="30"/>
  <c r="AI29" i="30"/>
  <c r="T28" i="30"/>
  <c r="BO41" i="30"/>
  <c r="BW36" i="30"/>
  <c r="BW37" i="30"/>
  <c r="BW32" i="30"/>
  <c r="C57" i="30"/>
  <c r="AF29" i="30"/>
  <c r="Q28" i="30"/>
  <c r="K57" i="30"/>
  <c r="AN29" i="30"/>
  <c r="Y28" i="30"/>
  <c r="AL30" i="30"/>
  <c r="W29" i="30"/>
  <c r="O26" i="30"/>
  <c r="O24" i="30" s="1"/>
  <c r="AE29" i="30"/>
  <c r="BW31" i="30"/>
  <c r="AE30" i="30"/>
  <c r="P29" i="30"/>
  <c r="AM30" i="30"/>
  <c r="X29" i="30"/>
  <c r="G30" i="30"/>
  <c r="Y25" i="30"/>
  <c r="AM29" i="30"/>
  <c r="E57" i="30"/>
  <c r="AH29" i="30"/>
  <c r="S28" i="30"/>
  <c r="AF30" i="30"/>
  <c r="Q29" i="30"/>
  <c r="AN30" i="30"/>
  <c r="Y29" i="30"/>
  <c r="Q26" i="30"/>
  <c r="Q24" i="30" s="1"/>
  <c r="AI30" i="30"/>
  <c r="T29" i="30"/>
  <c r="AG30" i="30"/>
  <c r="R29" i="30"/>
  <c r="R26" i="30"/>
  <c r="R24" i="30" s="1"/>
  <c r="R1" i="30"/>
  <c r="G28" i="30"/>
  <c r="AJ30" i="30"/>
  <c r="U29" i="30"/>
  <c r="BW34" i="30"/>
  <c r="BW38" i="30"/>
  <c r="H28" i="30"/>
  <c r="AG29" i="30"/>
  <c r="BW39" i="30"/>
  <c r="V29" i="30"/>
  <c r="BX41" i="30"/>
  <c r="BW35" i="30"/>
  <c r="T26" i="21"/>
  <c r="T24" i="21" s="1"/>
  <c r="S26" i="21"/>
  <c r="S24" i="21" s="1"/>
  <c r="M26" i="21"/>
  <c r="U26" i="21"/>
  <c r="U24" i="21" s="1"/>
  <c r="Q26" i="21"/>
  <c r="Q24" i="21" s="1"/>
  <c r="BX41" i="21"/>
  <c r="R26" i="21"/>
  <c r="R24" i="21" s="1"/>
  <c r="P26" i="21"/>
  <c r="P24" i="21" s="1"/>
  <c r="V26" i="21"/>
  <c r="V24" i="21" s="1"/>
  <c r="L26" i="22"/>
  <c r="N26" i="22" s="1"/>
  <c r="L28" i="22"/>
  <c r="N28" i="22" s="1"/>
  <c r="L30" i="22"/>
  <c r="N30" i="22" s="1"/>
  <c r="L32" i="22"/>
  <c r="N32" i="22" s="1"/>
  <c r="L34" i="22"/>
  <c r="N34" i="22" s="1"/>
  <c r="L36" i="22"/>
  <c r="N36" i="22" s="1"/>
  <c r="L38" i="22"/>
  <c r="N38" i="22" s="1"/>
  <c r="L40" i="22"/>
  <c r="N40" i="22" s="1"/>
  <c r="L42" i="22"/>
  <c r="N42" i="22" s="1"/>
  <c r="L27" i="22"/>
  <c r="N27" i="22" s="1"/>
  <c r="L31" i="22"/>
  <c r="N31" i="22" s="1"/>
  <c r="L35" i="22"/>
  <c r="N35" i="22" s="1"/>
  <c r="L39" i="22"/>
  <c r="N39" i="22" s="1"/>
  <c r="L43" i="22"/>
  <c r="N43" i="22" s="1"/>
  <c r="BQ35" i="21"/>
  <c r="BW35" i="21" s="1"/>
  <c r="BQ33" i="21"/>
  <c r="BW33" i="21" s="1"/>
  <c r="BQ34" i="21"/>
  <c r="BW34" i="21" s="1"/>
  <c r="BQ37" i="21"/>
  <c r="BW37" i="21" s="1"/>
  <c r="BQ32" i="21"/>
  <c r="BW32" i="21" s="1"/>
  <c r="BQ38" i="21"/>
  <c r="BW38" i="21" s="1"/>
  <c r="BO41" i="21"/>
  <c r="BQ36" i="21"/>
  <c r="BW36" i="21" s="1"/>
  <c r="BQ31" i="21"/>
  <c r="BW31" i="21" s="1"/>
  <c r="BQ39" i="21"/>
  <c r="BW39" i="21" s="1"/>
  <c r="L24" i="23"/>
  <c r="N24" i="23" s="1"/>
  <c r="L26" i="23"/>
  <c r="N26" i="23" s="1"/>
  <c r="L41" i="23"/>
  <c r="N41" i="23" s="1"/>
  <c r="L33" i="23"/>
  <c r="N33" i="23" s="1"/>
  <c r="L25" i="23"/>
  <c r="N25" i="23" s="1"/>
  <c r="L42" i="23"/>
  <c r="N42" i="23" s="1"/>
  <c r="L37" i="23"/>
  <c r="N37" i="23" s="1"/>
  <c r="L34" i="23"/>
  <c r="N34" i="23" s="1"/>
  <c r="L27" i="24"/>
  <c r="N27" i="24" s="1"/>
  <c r="L31" i="24"/>
  <c r="N31" i="24" s="1"/>
  <c r="L35" i="24"/>
  <c r="N35" i="24" s="1"/>
  <c r="L39" i="24"/>
  <c r="N39" i="24" s="1"/>
  <c r="L43" i="24"/>
  <c r="N43" i="24" s="1"/>
  <c r="L32" i="25"/>
  <c r="N32" i="25" s="1"/>
  <c r="L36" i="25"/>
  <c r="N36" i="25" s="1"/>
  <c r="L40" i="25"/>
  <c r="N40" i="25" s="1"/>
  <c r="L27" i="25"/>
  <c r="N27" i="25" s="1"/>
  <c r="L29" i="25"/>
  <c r="N29" i="25" s="1"/>
  <c r="K44" i="25"/>
  <c r="K44" i="26"/>
  <c r="L33" i="27"/>
  <c r="N33" i="27" s="1"/>
  <c r="L37" i="27"/>
  <c r="N37" i="27" s="1"/>
  <c r="L41" i="27"/>
  <c r="N41" i="27" s="1"/>
  <c r="L28" i="27"/>
  <c r="N28" i="27" s="1"/>
  <c r="L30" i="27"/>
  <c r="N30" i="27" s="1"/>
  <c r="L34" i="27"/>
  <c r="N34" i="27" s="1"/>
  <c r="L36" i="27"/>
  <c r="N36" i="27" s="1"/>
  <c r="L38" i="27"/>
  <c r="N38" i="27" s="1"/>
  <c r="L25" i="27"/>
  <c r="N25" i="27" s="1"/>
  <c r="L40" i="27"/>
  <c r="N40" i="27" s="1"/>
  <c r="L42" i="27"/>
  <c r="N42" i="27" s="1"/>
  <c r="L26" i="28"/>
  <c r="N26" i="28" s="1"/>
  <c r="L30" i="28"/>
  <c r="N30" i="28" s="1"/>
  <c r="L34" i="28"/>
  <c r="N34" i="28" s="1"/>
  <c r="L36" i="28"/>
  <c r="N36" i="28" s="1"/>
  <c r="L38" i="28"/>
  <c r="N38" i="28" s="1"/>
  <c r="L42" i="28"/>
  <c r="N42" i="28" s="1"/>
  <c r="Z39" i="18"/>
  <c r="AB39" i="18" s="1"/>
  <c r="Z31" i="18"/>
  <c r="AB31" i="18" s="1"/>
  <c r="Z34" i="18"/>
  <c r="AB34" i="18" s="1"/>
  <c r="Z27" i="18"/>
  <c r="AB27" i="18" s="1"/>
  <c r="Z44" i="18"/>
  <c r="AB44" i="18" s="1"/>
  <c r="Z35" i="18"/>
  <c r="AB35" i="18" s="1"/>
  <c r="Z32" i="18"/>
  <c r="AB32" i="18" s="1"/>
  <c r="Z30" i="18"/>
  <c r="AB30" i="18" s="1"/>
  <c r="Z40" i="18"/>
  <c r="AB40" i="18" s="1"/>
  <c r="Z38" i="18"/>
  <c r="AB38" i="18" s="1"/>
  <c r="Z43" i="18"/>
  <c r="AB43" i="18" s="1"/>
  <c r="K3" i="21"/>
  <c r="K3" i="34" s="1"/>
  <c r="K4" i="21"/>
  <c r="K4" i="34" s="1"/>
  <c r="K31" i="34" s="1"/>
  <c r="K5" i="21"/>
  <c r="K5" i="34" s="1"/>
  <c r="K32" i="34" s="1"/>
  <c r="K6" i="21"/>
  <c r="K6" i="34" s="1"/>
  <c r="K33" i="34" s="1"/>
  <c r="K7" i="21"/>
  <c r="K7" i="34" s="1"/>
  <c r="K34" i="34" s="1"/>
  <c r="K8" i="21"/>
  <c r="K8" i="34" s="1"/>
  <c r="K35" i="34" s="1"/>
  <c r="K9" i="21"/>
  <c r="K9" i="34" s="1"/>
  <c r="K36" i="34" s="1"/>
  <c r="K10" i="21"/>
  <c r="K10" i="33" s="1"/>
  <c r="K37" i="33" s="1"/>
  <c r="K11" i="21"/>
  <c r="K11" i="34" s="1"/>
  <c r="K38" i="34" s="1"/>
  <c r="K12" i="21"/>
  <c r="K12" i="34" s="1"/>
  <c r="K39" i="34" s="1"/>
  <c r="K13" i="21"/>
  <c r="K13" i="34" s="1"/>
  <c r="K40" i="34" s="1"/>
  <c r="K14" i="21"/>
  <c r="K14" i="34" s="1"/>
  <c r="K41" i="34" s="1"/>
  <c r="K15" i="21"/>
  <c r="K15" i="33" s="1"/>
  <c r="K42" i="33" s="1"/>
  <c r="K16" i="21"/>
  <c r="K16" i="34" s="1"/>
  <c r="K43" i="34" s="1"/>
  <c r="K17" i="21"/>
  <c r="K17" i="34" s="1"/>
  <c r="K44" i="34" s="1"/>
  <c r="K18" i="21"/>
  <c r="K18" i="34" s="1"/>
  <c r="K45" i="34" s="1"/>
  <c r="K19" i="21"/>
  <c r="K19" i="34" s="1"/>
  <c r="K46" i="34" s="1"/>
  <c r="K20" i="21"/>
  <c r="K20" i="34" s="1"/>
  <c r="K47" i="34" s="1"/>
  <c r="K21" i="21"/>
  <c r="K21" i="34" s="1"/>
  <c r="K48" i="34" s="1"/>
  <c r="K22" i="21"/>
  <c r="K22" i="34" s="1"/>
  <c r="K49" i="34" s="1"/>
  <c r="K2" i="21"/>
  <c r="K29" i="21" s="1"/>
  <c r="L21" i="29"/>
  <c r="L20" i="29"/>
  <c r="L19" i="29"/>
  <c r="L18" i="29"/>
  <c r="L17" i="29"/>
  <c r="L16" i="29"/>
  <c r="L15" i="29"/>
  <c r="L14" i="29"/>
  <c r="L13" i="29"/>
  <c r="L12" i="29"/>
  <c r="L11" i="29"/>
  <c r="L10" i="29"/>
  <c r="L9" i="29"/>
  <c r="L8" i="29"/>
  <c r="L7" i="29"/>
  <c r="L6" i="29"/>
  <c r="L5" i="29"/>
  <c r="L4" i="29"/>
  <c r="L3" i="29"/>
  <c r="L2" i="29"/>
  <c r="K2" i="29"/>
  <c r="K3" i="29"/>
  <c r="K4" i="29"/>
  <c r="K5" i="29"/>
  <c r="K6" i="29"/>
  <c r="K7" i="29"/>
  <c r="K8" i="29"/>
  <c r="K9" i="29"/>
  <c r="K10" i="29"/>
  <c r="K11" i="29"/>
  <c r="K12" i="29"/>
  <c r="K13" i="29"/>
  <c r="K14" i="29"/>
  <c r="K15" i="29"/>
  <c r="K16" i="29"/>
  <c r="K17" i="29"/>
  <c r="K18" i="29"/>
  <c r="K19" i="29"/>
  <c r="K20" i="29"/>
  <c r="K21" i="29"/>
  <c r="K1" i="29"/>
  <c r="J2" i="29"/>
  <c r="J3" i="29"/>
  <c r="J4" i="29"/>
  <c r="J5" i="29"/>
  <c r="J6" i="29"/>
  <c r="J7" i="29"/>
  <c r="J8" i="29"/>
  <c r="J9" i="29"/>
  <c r="J10" i="29"/>
  <c r="J11" i="29"/>
  <c r="J12" i="29"/>
  <c r="J13" i="29"/>
  <c r="J14" i="29"/>
  <c r="J15" i="29"/>
  <c r="J16" i="29"/>
  <c r="J17" i="29"/>
  <c r="J18" i="29"/>
  <c r="J19" i="29"/>
  <c r="J20" i="29"/>
  <c r="J21" i="29"/>
  <c r="J1" i="29"/>
  <c r="I21" i="29"/>
  <c r="H21" i="29"/>
  <c r="G21" i="29"/>
  <c r="F21" i="29"/>
  <c r="E21" i="29"/>
  <c r="D21" i="29"/>
  <c r="C21" i="29"/>
  <c r="B21" i="29"/>
  <c r="A21" i="29"/>
  <c r="I20" i="29"/>
  <c r="H20" i="29"/>
  <c r="G20" i="29"/>
  <c r="F20" i="29"/>
  <c r="E20" i="29"/>
  <c r="D20" i="29"/>
  <c r="C20" i="29"/>
  <c r="B20" i="29"/>
  <c r="A20" i="29"/>
  <c r="I19" i="29"/>
  <c r="H19" i="29"/>
  <c r="G19" i="29"/>
  <c r="F19" i="29"/>
  <c r="E19" i="29"/>
  <c r="D19" i="29"/>
  <c r="C19" i="29"/>
  <c r="B19" i="29"/>
  <c r="A19" i="29"/>
  <c r="I18" i="29"/>
  <c r="H18" i="29"/>
  <c r="G18" i="29"/>
  <c r="F18" i="29"/>
  <c r="E18" i="29"/>
  <c r="D18" i="29"/>
  <c r="C18" i="29"/>
  <c r="B18" i="29"/>
  <c r="A18" i="29"/>
  <c r="I17" i="29"/>
  <c r="H17" i="29"/>
  <c r="G17" i="29"/>
  <c r="F17" i="29"/>
  <c r="E17" i="29"/>
  <c r="D17" i="29"/>
  <c r="C17" i="29"/>
  <c r="B17" i="29"/>
  <c r="A17" i="29"/>
  <c r="I16" i="29"/>
  <c r="H16" i="29"/>
  <c r="G16" i="29"/>
  <c r="F16" i="29"/>
  <c r="E16" i="29"/>
  <c r="D16" i="29"/>
  <c r="C16" i="29"/>
  <c r="B16" i="29"/>
  <c r="A16" i="29"/>
  <c r="I15" i="29"/>
  <c r="H15" i="29"/>
  <c r="G15" i="29"/>
  <c r="F15" i="29"/>
  <c r="E15" i="29"/>
  <c r="D15" i="29"/>
  <c r="C15" i="29"/>
  <c r="B15" i="29"/>
  <c r="A15" i="29"/>
  <c r="I14" i="29"/>
  <c r="H14" i="29"/>
  <c r="G14" i="29"/>
  <c r="F14" i="29"/>
  <c r="E14" i="29"/>
  <c r="D14" i="29"/>
  <c r="C14" i="29"/>
  <c r="B14" i="29"/>
  <c r="A14" i="29"/>
  <c r="I13" i="29"/>
  <c r="H13" i="29"/>
  <c r="G13" i="29"/>
  <c r="F13" i="29"/>
  <c r="E13" i="29"/>
  <c r="D13" i="29"/>
  <c r="C13" i="29"/>
  <c r="B13" i="29"/>
  <c r="A13" i="29"/>
  <c r="I12" i="29"/>
  <c r="H12" i="29"/>
  <c r="G12" i="29"/>
  <c r="F12" i="29"/>
  <c r="E12" i="29"/>
  <c r="D12" i="29"/>
  <c r="C12" i="29"/>
  <c r="B12" i="29"/>
  <c r="A12" i="29"/>
  <c r="I11" i="29"/>
  <c r="H11" i="29"/>
  <c r="G11" i="29"/>
  <c r="F11" i="29"/>
  <c r="E11" i="29"/>
  <c r="D11" i="29"/>
  <c r="C11" i="29"/>
  <c r="B11" i="29"/>
  <c r="A11" i="29"/>
  <c r="I10" i="29"/>
  <c r="H10" i="29"/>
  <c r="G10" i="29"/>
  <c r="F10" i="29"/>
  <c r="E10" i="29"/>
  <c r="D10" i="29"/>
  <c r="C10" i="29"/>
  <c r="B10" i="29"/>
  <c r="A10" i="29"/>
  <c r="I9" i="29"/>
  <c r="H9" i="29"/>
  <c r="G9" i="29"/>
  <c r="F9" i="29"/>
  <c r="E9" i="29"/>
  <c r="D9" i="29"/>
  <c r="C9" i="29"/>
  <c r="B9" i="29"/>
  <c r="A9" i="29"/>
  <c r="I8" i="29"/>
  <c r="H8" i="29"/>
  <c r="G8" i="29"/>
  <c r="F8" i="29"/>
  <c r="E8" i="29"/>
  <c r="D8" i="29"/>
  <c r="C8" i="29"/>
  <c r="B8" i="29"/>
  <c r="A8" i="29"/>
  <c r="I7" i="29"/>
  <c r="H7" i="29"/>
  <c r="G7" i="29"/>
  <c r="F7" i="29"/>
  <c r="E7" i="29"/>
  <c r="D7" i="29"/>
  <c r="C7" i="29"/>
  <c r="B7" i="29"/>
  <c r="A7" i="29"/>
  <c r="I6" i="29"/>
  <c r="H6" i="29"/>
  <c r="G6" i="29"/>
  <c r="F6" i="29"/>
  <c r="E6" i="29"/>
  <c r="D6" i="29"/>
  <c r="C6" i="29"/>
  <c r="B6" i="29"/>
  <c r="A6" i="29"/>
  <c r="I5" i="29"/>
  <c r="H5" i="29"/>
  <c r="G5" i="29"/>
  <c r="F5" i="29"/>
  <c r="E5" i="29"/>
  <c r="D5" i="29"/>
  <c r="C5" i="29"/>
  <c r="B5" i="29"/>
  <c r="A5" i="29"/>
  <c r="I4" i="29"/>
  <c r="H4" i="29"/>
  <c r="G4" i="29"/>
  <c r="F4" i="29"/>
  <c r="E4" i="29"/>
  <c r="D4" i="29"/>
  <c r="C4" i="29"/>
  <c r="B4" i="29"/>
  <c r="A4" i="29"/>
  <c r="I3" i="29"/>
  <c r="H3" i="29"/>
  <c r="G3" i="29"/>
  <c r="F3" i="29"/>
  <c r="E3" i="29"/>
  <c r="D3" i="29"/>
  <c r="C3" i="29"/>
  <c r="B3" i="29"/>
  <c r="A3" i="29"/>
  <c r="I2" i="29"/>
  <c r="H2" i="29"/>
  <c r="G2" i="29"/>
  <c r="F2" i="29"/>
  <c r="E2" i="29"/>
  <c r="D2" i="29"/>
  <c r="C2" i="29"/>
  <c r="B2" i="29"/>
  <c r="A2" i="29"/>
  <c r="I1" i="29"/>
  <c r="H1" i="29"/>
  <c r="G1" i="29"/>
  <c r="F1" i="29"/>
  <c r="E1" i="29"/>
  <c r="D1" i="29"/>
  <c r="C1" i="29"/>
  <c r="B1" i="29"/>
  <c r="A1" i="29"/>
  <c r="J3" i="21"/>
  <c r="J4" i="21"/>
  <c r="J4" i="34" s="1"/>
  <c r="J5" i="21"/>
  <c r="J32" i="21" s="1"/>
  <c r="J6" i="21"/>
  <c r="J6" i="34" s="1"/>
  <c r="J33" i="34" s="1"/>
  <c r="J7" i="21"/>
  <c r="J8" i="21"/>
  <c r="J9" i="21"/>
  <c r="J9" i="34" s="1"/>
  <c r="J36" i="34" s="1"/>
  <c r="J10" i="21"/>
  <c r="J10" i="34" s="1"/>
  <c r="J37" i="34" s="1"/>
  <c r="J11" i="21"/>
  <c r="J11" i="34" s="1"/>
  <c r="J38" i="34" s="1"/>
  <c r="J12" i="21"/>
  <c r="J12" i="34" s="1"/>
  <c r="J39" i="34" s="1"/>
  <c r="J13" i="21"/>
  <c r="J13" i="34" s="1"/>
  <c r="J40" i="34" s="1"/>
  <c r="J14" i="21"/>
  <c r="J14" i="34" s="1"/>
  <c r="J41" i="34" s="1"/>
  <c r="J15" i="21"/>
  <c r="J15" i="34" s="1"/>
  <c r="J42" i="34" s="1"/>
  <c r="J16" i="21"/>
  <c r="J16" i="34" s="1"/>
  <c r="J43" i="34" s="1"/>
  <c r="J17" i="21"/>
  <c r="J17" i="34" s="1"/>
  <c r="J44" i="34" s="1"/>
  <c r="J18" i="21"/>
  <c r="J18" i="34" s="1"/>
  <c r="J45" i="34" s="1"/>
  <c r="J19" i="21"/>
  <c r="J19" i="34" s="1"/>
  <c r="J46" i="34" s="1"/>
  <c r="J20" i="21"/>
  <c r="J20" i="34" s="1"/>
  <c r="J47" i="34" s="1"/>
  <c r="J21" i="21"/>
  <c r="J21" i="34" s="1"/>
  <c r="J48" i="34" s="1"/>
  <c r="J22" i="21"/>
  <c r="J22" i="34" s="1"/>
  <c r="J49" i="34" s="1"/>
  <c r="J2" i="21"/>
  <c r="J29" i="21" s="1"/>
  <c r="L21" i="28"/>
  <c r="L20" i="28"/>
  <c r="L19" i="28"/>
  <c r="L18" i="28"/>
  <c r="L17" i="28"/>
  <c r="L16" i="28"/>
  <c r="L15" i="28"/>
  <c r="L14" i="28"/>
  <c r="L13" i="28"/>
  <c r="L12" i="28"/>
  <c r="L11" i="28"/>
  <c r="L10" i="28"/>
  <c r="L9" i="28"/>
  <c r="L8" i="28"/>
  <c r="L7" i="28"/>
  <c r="L6" i="28"/>
  <c r="L5" i="28"/>
  <c r="L4" i="28"/>
  <c r="L3" i="28"/>
  <c r="L2" i="28"/>
  <c r="K2" i="28"/>
  <c r="K3" i="28"/>
  <c r="K4" i="28"/>
  <c r="K5" i="28"/>
  <c r="K6" i="28"/>
  <c r="K7" i="28"/>
  <c r="K8" i="28"/>
  <c r="K9" i="28"/>
  <c r="K10" i="28"/>
  <c r="K11" i="28"/>
  <c r="K12" i="28"/>
  <c r="K13" i="28"/>
  <c r="K14" i="28"/>
  <c r="K15" i="28"/>
  <c r="K16" i="28"/>
  <c r="K17" i="28"/>
  <c r="K18" i="28"/>
  <c r="K19" i="28"/>
  <c r="K20" i="28"/>
  <c r="K21" i="28"/>
  <c r="K1" i="28"/>
  <c r="J3" i="28"/>
  <c r="J4" i="28"/>
  <c r="J5" i="28"/>
  <c r="J6" i="28"/>
  <c r="J7" i="28"/>
  <c r="J8" i="28"/>
  <c r="J9" i="28"/>
  <c r="J10" i="28"/>
  <c r="J11" i="28"/>
  <c r="J12" i="28"/>
  <c r="J13" i="28"/>
  <c r="J14" i="28"/>
  <c r="J15" i="28"/>
  <c r="J16" i="28"/>
  <c r="J17" i="28"/>
  <c r="J18" i="28"/>
  <c r="J19" i="28"/>
  <c r="J20" i="28"/>
  <c r="J21" i="28"/>
  <c r="J1" i="28"/>
  <c r="J2" i="28"/>
  <c r="I21" i="28"/>
  <c r="H21" i="28"/>
  <c r="G21" i="28"/>
  <c r="F21" i="28"/>
  <c r="E21" i="28"/>
  <c r="D21" i="28"/>
  <c r="C21" i="28"/>
  <c r="B21" i="28"/>
  <c r="A21" i="28"/>
  <c r="I20" i="28"/>
  <c r="H20" i="28"/>
  <c r="G20" i="28"/>
  <c r="F20" i="28"/>
  <c r="E20" i="28"/>
  <c r="D20" i="28"/>
  <c r="C20" i="28"/>
  <c r="B20" i="28"/>
  <c r="A20" i="28"/>
  <c r="I19" i="28"/>
  <c r="H19" i="28"/>
  <c r="G19" i="28"/>
  <c r="F19" i="28"/>
  <c r="E19" i="28"/>
  <c r="D19" i="28"/>
  <c r="C19" i="28"/>
  <c r="B19" i="28"/>
  <c r="A19" i="28"/>
  <c r="I18" i="28"/>
  <c r="H18" i="28"/>
  <c r="G18" i="28"/>
  <c r="F18" i="28"/>
  <c r="E18" i="28"/>
  <c r="D18" i="28"/>
  <c r="C18" i="28"/>
  <c r="B18" i="28"/>
  <c r="A18" i="28"/>
  <c r="I17" i="28"/>
  <c r="H17" i="28"/>
  <c r="G17" i="28"/>
  <c r="F17" i="28"/>
  <c r="E17" i="28"/>
  <c r="D17" i="28"/>
  <c r="C17" i="28"/>
  <c r="B17" i="28"/>
  <c r="A17" i="28"/>
  <c r="I16" i="28"/>
  <c r="H16" i="28"/>
  <c r="G16" i="28"/>
  <c r="F16" i="28"/>
  <c r="E16" i="28"/>
  <c r="D16" i="28"/>
  <c r="C16" i="28"/>
  <c r="B16" i="28"/>
  <c r="A16" i="28"/>
  <c r="I15" i="28"/>
  <c r="H15" i="28"/>
  <c r="G15" i="28"/>
  <c r="F15" i="28"/>
  <c r="E15" i="28"/>
  <c r="D15" i="28"/>
  <c r="C15" i="28"/>
  <c r="B15" i="28"/>
  <c r="A15" i="28"/>
  <c r="I14" i="28"/>
  <c r="H14" i="28"/>
  <c r="G14" i="28"/>
  <c r="F14" i="28"/>
  <c r="E14" i="28"/>
  <c r="D14" i="28"/>
  <c r="C14" i="28"/>
  <c r="B14" i="28"/>
  <c r="A14" i="28"/>
  <c r="I13" i="28"/>
  <c r="H13" i="28"/>
  <c r="G13" i="28"/>
  <c r="F13" i="28"/>
  <c r="E13" i="28"/>
  <c r="D13" i="28"/>
  <c r="C13" i="28"/>
  <c r="B13" i="28"/>
  <c r="A13" i="28"/>
  <c r="I12" i="28"/>
  <c r="H12" i="28"/>
  <c r="G12" i="28"/>
  <c r="F12" i="28"/>
  <c r="E12" i="28"/>
  <c r="D12" i="28"/>
  <c r="C12" i="28"/>
  <c r="B12" i="28"/>
  <c r="A12" i="28"/>
  <c r="I11" i="28"/>
  <c r="H11" i="28"/>
  <c r="G11" i="28"/>
  <c r="F11" i="28"/>
  <c r="E11" i="28"/>
  <c r="D11" i="28"/>
  <c r="C11" i="28"/>
  <c r="B11" i="28"/>
  <c r="A11" i="28"/>
  <c r="I10" i="28"/>
  <c r="H10" i="28"/>
  <c r="G10" i="28"/>
  <c r="F10" i="28"/>
  <c r="E10" i="28"/>
  <c r="D10" i="28"/>
  <c r="C10" i="28"/>
  <c r="B10" i="28"/>
  <c r="A10" i="28"/>
  <c r="I9" i="28"/>
  <c r="H9" i="28"/>
  <c r="G9" i="28"/>
  <c r="F9" i="28"/>
  <c r="E9" i="28"/>
  <c r="D9" i="28"/>
  <c r="C9" i="28"/>
  <c r="B9" i="28"/>
  <c r="A9" i="28"/>
  <c r="I8" i="28"/>
  <c r="H8" i="28"/>
  <c r="G8" i="28"/>
  <c r="F8" i="28"/>
  <c r="E8" i="28"/>
  <c r="D8" i="28"/>
  <c r="C8" i="28"/>
  <c r="B8" i="28"/>
  <c r="A8" i="28"/>
  <c r="I7" i="28"/>
  <c r="H7" i="28"/>
  <c r="G7" i="28"/>
  <c r="F7" i="28"/>
  <c r="E7" i="28"/>
  <c r="D7" i="28"/>
  <c r="C7" i="28"/>
  <c r="B7" i="28"/>
  <c r="A7" i="28"/>
  <c r="I6" i="28"/>
  <c r="H6" i="28"/>
  <c r="G6" i="28"/>
  <c r="F6" i="28"/>
  <c r="E6" i="28"/>
  <c r="D6" i="28"/>
  <c r="C6" i="28"/>
  <c r="B6" i="28"/>
  <c r="A6" i="28"/>
  <c r="I5" i="28"/>
  <c r="H5" i="28"/>
  <c r="G5" i="28"/>
  <c r="F5" i="28"/>
  <c r="E5" i="28"/>
  <c r="D5" i="28"/>
  <c r="C5" i="28"/>
  <c r="B5" i="28"/>
  <c r="A5" i="28"/>
  <c r="I4" i="28"/>
  <c r="H4" i="28"/>
  <c r="G4" i="28"/>
  <c r="F4" i="28"/>
  <c r="E4" i="28"/>
  <c r="D4" i="28"/>
  <c r="C4" i="28"/>
  <c r="B4" i="28"/>
  <c r="A4" i="28"/>
  <c r="I3" i="28"/>
  <c r="H3" i="28"/>
  <c r="G3" i="28"/>
  <c r="F3" i="28"/>
  <c r="E3" i="28"/>
  <c r="D3" i="28"/>
  <c r="C3" i="28"/>
  <c r="B3" i="28"/>
  <c r="A3" i="28"/>
  <c r="I2" i="28"/>
  <c r="H2" i="28"/>
  <c r="G2" i="28"/>
  <c r="F2" i="28"/>
  <c r="E2" i="28"/>
  <c r="D2" i="28"/>
  <c r="C2" i="28"/>
  <c r="B2" i="28"/>
  <c r="A2" i="28"/>
  <c r="I1" i="28"/>
  <c r="H1" i="28"/>
  <c r="G1" i="28"/>
  <c r="F1" i="28"/>
  <c r="E1" i="28"/>
  <c r="D1" i="28"/>
  <c r="C1" i="28"/>
  <c r="B1" i="28"/>
  <c r="A1" i="28"/>
  <c r="I3" i="21"/>
  <c r="I3" i="34" s="1"/>
  <c r="I4" i="21"/>
  <c r="I5" i="21"/>
  <c r="I5" i="34" s="1"/>
  <c r="I32" i="34" s="1"/>
  <c r="I6" i="21"/>
  <c r="I33" i="21" s="1"/>
  <c r="I7" i="21"/>
  <c r="I7" i="34" s="1"/>
  <c r="I34" i="34" s="1"/>
  <c r="I8" i="21"/>
  <c r="I9" i="21"/>
  <c r="I9" i="33" s="1"/>
  <c r="I36" i="33" s="1"/>
  <c r="I10" i="21"/>
  <c r="I10" i="34" s="1"/>
  <c r="I37" i="34" s="1"/>
  <c r="I11" i="21"/>
  <c r="I11" i="34" s="1"/>
  <c r="I38" i="34" s="1"/>
  <c r="I12" i="21"/>
  <c r="I39" i="21" s="1"/>
  <c r="I13" i="21"/>
  <c r="I40" i="21" s="1"/>
  <c r="I14" i="21"/>
  <c r="I14" i="34" s="1"/>
  <c r="I41" i="34" s="1"/>
  <c r="I15" i="21"/>
  <c r="I15" i="34" s="1"/>
  <c r="I42" i="34" s="1"/>
  <c r="I16" i="21"/>
  <c r="I43" i="21" s="1"/>
  <c r="I17" i="21"/>
  <c r="I17" i="34" s="1"/>
  <c r="I44" i="34" s="1"/>
  <c r="I18" i="21"/>
  <c r="I18" i="34" s="1"/>
  <c r="I45" i="34" s="1"/>
  <c r="I19" i="21"/>
  <c r="I19" i="34" s="1"/>
  <c r="I46" i="34" s="1"/>
  <c r="I20" i="21"/>
  <c r="I20" i="34" s="1"/>
  <c r="I47" i="34" s="1"/>
  <c r="I21" i="21"/>
  <c r="I21" i="34" s="1"/>
  <c r="I48" i="34" s="1"/>
  <c r="I22" i="21"/>
  <c r="I49" i="21" s="1"/>
  <c r="I2" i="21"/>
  <c r="I29" i="21" s="1"/>
  <c r="L21" i="27"/>
  <c r="L20" i="27"/>
  <c r="L19" i="27"/>
  <c r="L18" i="27"/>
  <c r="L17" i="27"/>
  <c r="L16" i="27"/>
  <c r="L15" i="27"/>
  <c r="L14" i="27"/>
  <c r="L13" i="27"/>
  <c r="L12" i="27"/>
  <c r="L11" i="27"/>
  <c r="L10" i="27"/>
  <c r="L9" i="27"/>
  <c r="L8" i="27"/>
  <c r="L7" i="27"/>
  <c r="L6" i="27"/>
  <c r="L5" i="27"/>
  <c r="L4" i="27"/>
  <c r="L3" i="27"/>
  <c r="L2" i="27"/>
  <c r="K2" i="27"/>
  <c r="K3" i="27"/>
  <c r="K4" i="27"/>
  <c r="K5" i="27"/>
  <c r="K6" i="27"/>
  <c r="K7" i="27"/>
  <c r="K8" i="27"/>
  <c r="K9" i="27"/>
  <c r="K10" i="27"/>
  <c r="K11" i="27"/>
  <c r="K12" i="27"/>
  <c r="K13" i="27"/>
  <c r="K14" i="27"/>
  <c r="K15" i="27"/>
  <c r="K16" i="27"/>
  <c r="K17" i="27"/>
  <c r="K18" i="27"/>
  <c r="K19" i="27"/>
  <c r="K20" i="27"/>
  <c r="K21" i="27"/>
  <c r="K1" i="27"/>
  <c r="J2" i="27"/>
  <c r="J3" i="27"/>
  <c r="J4" i="27"/>
  <c r="J5" i="27"/>
  <c r="J6" i="27"/>
  <c r="J7" i="27"/>
  <c r="J8" i="27"/>
  <c r="J9" i="27"/>
  <c r="J10" i="27"/>
  <c r="J11" i="27"/>
  <c r="J12" i="27"/>
  <c r="J13" i="27"/>
  <c r="J14" i="27"/>
  <c r="J15" i="27"/>
  <c r="J16" i="27"/>
  <c r="J17" i="27"/>
  <c r="J18" i="27"/>
  <c r="J19" i="27"/>
  <c r="J20" i="27"/>
  <c r="J21" i="27"/>
  <c r="J1" i="27"/>
  <c r="I21" i="27"/>
  <c r="H21" i="27"/>
  <c r="G21" i="27"/>
  <c r="F21" i="27"/>
  <c r="E21" i="27"/>
  <c r="D21" i="27"/>
  <c r="C21" i="27"/>
  <c r="B21" i="27"/>
  <c r="A21" i="27"/>
  <c r="I20" i="27"/>
  <c r="H20" i="27"/>
  <c r="G20" i="27"/>
  <c r="F20" i="27"/>
  <c r="E20" i="27"/>
  <c r="D20" i="27"/>
  <c r="C20" i="27"/>
  <c r="B20" i="27"/>
  <c r="A20" i="27"/>
  <c r="I19" i="27"/>
  <c r="H19" i="27"/>
  <c r="G19" i="27"/>
  <c r="F19" i="27"/>
  <c r="E19" i="27"/>
  <c r="D19" i="27"/>
  <c r="C19" i="27"/>
  <c r="B19" i="27"/>
  <c r="A19" i="27"/>
  <c r="I18" i="27"/>
  <c r="H18" i="27"/>
  <c r="G18" i="27"/>
  <c r="F18" i="27"/>
  <c r="E18" i="27"/>
  <c r="D18" i="27"/>
  <c r="C18" i="27"/>
  <c r="B18" i="27"/>
  <c r="A18" i="27"/>
  <c r="I17" i="27"/>
  <c r="H17" i="27"/>
  <c r="G17" i="27"/>
  <c r="F17" i="27"/>
  <c r="E17" i="27"/>
  <c r="D17" i="27"/>
  <c r="C17" i="27"/>
  <c r="B17" i="27"/>
  <c r="A17" i="27"/>
  <c r="I16" i="27"/>
  <c r="H16" i="27"/>
  <c r="G16" i="27"/>
  <c r="F16" i="27"/>
  <c r="E16" i="27"/>
  <c r="D16" i="27"/>
  <c r="C16" i="27"/>
  <c r="B16" i="27"/>
  <c r="A16" i="27"/>
  <c r="I15" i="27"/>
  <c r="H15" i="27"/>
  <c r="G15" i="27"/>
  <c r="F15" i="27"/>
  <c r="E15" i="27"/>
  <c r="D15" i="27"/>
  <c r="C15" i="27"/>
  <c r="B15" i="27"/>
  <c r="A15" i="27"/>
  <c r="I14" i="27"/>
  <c r="H14" i="27"/>
  <c r="G14" i="27"/>
  <c r="F14" i="27"/>
  <c r="E14" i="27"/>
  <c r="D14" i="27"/>
  <c r="C14" i="27"/>
  <c r="B14" i="27"/>
  <c r="A14" i="27"/>
  <c r="I13" i="27"/>
  <c r="H13" i="27"/>
  <c r="G13" i="27"/>
  <c r="F13" i="27"/>
  <c r="E13" i="27"/>
  <c r="D13" i="27"/>
  <c r="C13" i="27"/>
  <c r="B13" i="27"/>
  <c r="A13" i="27"/>
  <c r="I12" i="27"/>
  <c r="H12" i="27"/>
  <c r="G12" i="27"/>
  <c r="F12" i="27"/>
  <c r="E12" i="27"/>
  <c r="D12" i="27"/>
  <c r="C12" i="27"/>
  <c r="B12" i="27"/>
  <c r="A12" i="27"/>
  <c r="I11" i="27"/>
  <c r="H11" i="27"/>
  <c r="G11" i="27"/>
  <c r="F11" i="27"/>
  <c r="E11" i="27"/>
  <c r="D11" i="27"/>
  <c r="C11" i="27"/>
  <c r="B11" i="27"/>
  <c r="A11" i="27"/>
  <c r="I10" i="27"/>
  <c r="H10" i="27"/>
  <c r="G10" i="27"/>
  <c r="F10" i="27"/>
  <c r="E10" i="27"/>
  <c r="D10" i="27"/>
  <c r="C10" i="27"/>
  <c r="B10" i="27"/>
  <c r="A10" i="27"/>
  <c r="I9" i="27"/>
  <c r="H9" i="27"/>
  <c r="G9" i="27"/>
  <c r="F9" i="27"/>
  <c r="E9" i="27"/>
  <c r="D9" i="27"/>
  <c r="C9" i="27"/>
  <c r="B9" i="27"/>
  <c r="A9" i="27"/>
  <c r="I8" i="27"/>
  <c r="H8" i="27"/>
  <c r="G8" i="27"/>
  <c r="F8" i="27"/>
  <c r="E8" i="27"/>
  <c r="D8" i="27"/>
  <c r="C8" i="27"/>
  <c r="B8" i="27"/>
  <c r="A8" i="27"/>
  <c r="I7" i="27"/>
  <c r="H7" i="27"/>
  <c r="G7" i="27"/>
  <c r="F7" i="27"/>
  <c r="E7" i="27"/>
  <c r="D7" i="27"/>
  <c r="C7" i="27"/>
  <c r="B7" i="27"/>
  <c r="A7" i="27"/>
  <c r="I6" i="27"/>
  <c r="H6" i="27"/>
  <c r="G6" i="27"/>
  <c r="F6" i="27"/>
  <c r="E6" i="27"/>
  <c r="D6" i="27"/>
  <c r="C6" i="27"/>
  <c r="B6" i="27"/>
  <c r="A6" i="27"/>
  <c r="I5" i="27"/>
  <c r="H5" i="27"/>
  <c r="G5" i="27"/>
  <c r="F5" i="27"/>
  <c r="E5" i="27"/>
  <c r="D5" i="27"/>
  <c r="C5" i="27"/>
  <c r="B5" i="27"/>
  <c r="A5" i="27"/>
  <c r="I4" i="27"/>
  <c r="H4" i="27"/>
  <c r="G4" i="27"/>
  <c r="F4" i="27"/>
  <c r="E4" i="27"/>
  <c r="D4" i="27"/>
  <c r="C4" i="27"/>
  <c r="B4" i="27"/>
  <c r="A4" i="27"/>
  <c r="I3" i="27"/>
  <c r="H3" i="27"/>
  <c r="G3" i="27"/>
  <c r="F3" i="27"/>
  <c r="E3" i="27"/>
  <c r="D3" i="27"/>
  <c r="C3" i="27"/>
  <c r="B3" i="27"/>
  <c r="A3" i="27"/>
  <c r="I2" i="27"/>
  <c r="H2" i="27"/>
  <c r="G2" i="27"/>
  <c r="F2" i="27"/>
  <c r="E2" i="27"/>
  <c r="D2" i="27"/>
  <c r="C2" i="27"/>
  <c r="B2" i="27"/>
  <c r="A2" i="27"/>
  <c r="I1" i="27"/>
  <c r="H1" i="27"/>
  <c r="G1" i="27"/>
  <c r="F1" i="27"/>
  <c r="E1" i="27"/>
  <c r="D1" i="27"/>
  <c r="C1" i="27"/>
  <c r="B1" i="27"/>
  <c r="A1" i="27"/>
  <c r="H22" i="21"/>
  <c r="H22" i="34" s="1"/>
  <c r="H49" i="34" s="1"/>
  <c r="H21" i="21"/>
  <c r="H48" i="21" s="1"/>
  <c r="H20" i="21"/>
  <c r="H47" i="21" s="1"/>
  <c r="H19" i="21"/>
  <c r="H19" i="34" s="1"/>
  <c r="H46" i="34" s="1"/>
  <c r="H18" i="21"/>
  <c r="H18" i="34" s="1"/>
  <c r="H45" i="34" s="1"/>
  <c r="H17" i="21"/>
  <c r="H17" i="34" s="1"/>
  <c r="H44" i="34" s="1"/>
  <c r="H16" i="21"/>
  <c r="H16" i="34" s="1"/>
  <c r="H43" i="34" s="1"/>
  <c r="H15" i="21"/>
  <c r="H15" i="34" s="1"/>
  <c r="H42" i="34" s="1"/>
  <c r="H14" i="21"/>
  <c r="H14" i="34" s="1"/>
  <c r="H41" i="34" s="1"/>
  <c r="H13" i="21"/>
  <c r="H13" i="34" s="1"/>
  <c r="H40" i="34" s="1"/>
  <c r="H12" i="21"/>
  <c r="H39" i="21" s="1"/>
  <c r="H11" i="21"/>
  <c r="H11" i="34" s="1"/>
  <c r="H38" i="34" s="1"/>
  <c r="H10" i="21"/>
  <c r="H10" i="34" s="1"/>
  <c r="H37" i="34" s="1"/>
  <c r="H9" i="21"/>
  <c r="H9" i="34" s="1"/>
  <c r="H36" i="34" s="1"/>
  <c r="H8" i="21"/>
  <c r="H8" i="34" s="1"/>
  <c r="H35" i="34" s="1"/>
  <c r="H7" i="21"/>
  <c r="H7" i="34" s="1"/>
  <c r="H34" i="34" s="1"/>
  <c r="H6" i="21"/>
  <c r="H6" i="34" s="1"/>
  <c r="H33" i="34" s="1"/>
  <c r="H5" i="21"/>
  <c r="H4" i="21"/>
  <c r="H4" i="34" s="1"/>
  <c r="H31" i="34" s="1"/>
  <c r="H3" i="21"/>
  <c r="H3" i="34" s="1"/>
  <c r="H2" i="21"/>
  <c r="H29" i="21" s="1"/>
  <c r="L21" i="26"/>
  <c r="L20" i="26"/>
  <c r="L19" i="26"/>
  <c r="L18" i="26"/>
  <c r="L17" i="26"/>
  <c r="L16" i="26"/>
  <c r="L15" i="26"/>
  <c r="L14" i="26"/>
  <c r="L13" i="26"/>
  <c r="L12" i="26"/>
  <c r="L11" i="26"/>
  <c r="L10" i="26"/>
  <c r="L9" i="26"/>
  <c r="L8" i="26"/>
  <c r="L7" i="26"/>
  <c r="L6" i="26"/>
  <c r="L5" i="26"/>
  <c r="L4" i="26"/>
  <c r="L3" i="26"/>
  <c r="L2" i="26"/>
  <c r="K2" i="26"/>
  <c r="K3" i="26"/>
  <c r="K4" i="26"/>
  <c r="K5" i="26"/>
  <c r="K6" i="26"/>
  <c r="K7" i="26"/>
  <c r="K8" i="26"/>
  <c r="K9" i="26"/>
  <c r="K10" i="26"/>
  <c r="K11" i="26"/>
  <c r="K12" i="26"/>
  <c r="K13" i="26"/>
  <c r="K14" i="26"/>
  <c r="K15" i="26"/>
  <c r="K16" i="26"/>
  <c r="K17" i="26"/>
  <c r="K18" i="26"/>
  <c r="K19" i="26"/>
  <c r="K20" i="26"/>
  <c r="K21" i="26"/>
  <c r="K1" i="26"/>
  <c r="J2" i="26"/>
  <c r="J3" i="26"/>
  <c r="J4" i="26"/>
  <c r="J5" i="26"/>
  <c r="J6" i="26"/>
  <c r="J7" i="26"/>
  <c r="J8" i="26"/>
  <c r="J9" i="26"/>
  <c r="J10" i="26"/>
  <c r="J11" i="26"/>
  <c r="J12" i="26"/>
  <c r="J13" i="26"/>
  <c r="J14" i="26"/>
  <c r="J15" i="26"/>
  <c r="J16" i="26"/>
  <c r="J17" i="26"/>
  <c r="J18" i="26"/>
  <c r="J19" i="26"/>
  <c r="J20" i="26"/>
  <c r="J21" i="26"/>
  <c r="J1" i="26"/>
  <c r="I21" i="26"/>
  <c r="H21" i="26"/>
  <c r="G21" i="26"/>
  <c r="F21" i="26"/>
  <c r="E21" i="26"/>
  <c r="D21" i="26"/>
  <c r="C21" i="26"/>
  <c r="B21" i="26"/>
  <c r="A21" i="26"/>
  <c r="I20" i="26"/>
  <c r="H20" i="26"/>
  <c r="G20" i="26"/>
  <c r="F20" i="26"/>
  <c r="E20" i="26"/>
  <c r="D20" i="26"/>
  <c r="C20" i="26"/>
  <c r="B20" i="26"/>
  <c r="A20" i="26"/>
  <c r="I19" i="26"/>
  <c r="H19" i="26"/>
  <c r="G19" i="26"/>
  <c r="F19" i="26"/>
  <c r="E19" i="26"/>
  <c r="D19" i="26"/>
  <c r="C19" i="26"/>
  <c r="B19" i="26"/>
  <c r="A19" i="26"/>
  <c r="I18" i="26"/>
  <c r="H18" i="26"/>
  <c r="G18" i="26"/>
  <c r="F18" i="26"/>
  <c r="E18" i="26"/>
  <c r="D18" i="26"/>
  <c r="C18" i="26"/>
  <c r="B18" i="26"/>
  <c r="A18" i="26"/>
  <c r="I17" i="26"/>
  <c r="H17" i="26"/>
  <c r="G17" i="26"/>
  <c r="F17" i="26"/>
  <c r="E17" i="26"/>
  <c r="D17" i="26"/>
  <c r="C17" i="26"/>
  <c r="B17" i="26"/>
  <c r="A17" i="26"/>
  <c r="I16" i="26"/>
  <c r="H16" i="26"/>
  <c r="G16" i="26"/>
  <c r="F16" i="26"/>
  <c r="E16" i="26"/>
  <c r="D16" i="26"/>
  <c r="C16" i="26"/>
  <c r="B16" i="26"/>
  <c r="A16" i="26"/>
  <c r="I15" i="26"/>
  <c r="H15" i="26"/>
  <c r="G15" i="26"/>
  <c r="F15" i="26"/>
  <c r="E15" i="26"/>
  <c r="D15" i="26"/>
  <c r="C15" i="26"/>
  <c r="B15" i="26"/>
  <c r="A15" i="26"/>
  <c r="I14" i="26"/>
  <c r="H14" i="26"/>
  <c r="G14" i="26"/>
  <c r="F14" i="26"/>
  <c r="E14" i="26"/>
  <c r="D14" i="26"/>
  <c r="C14" i="26"/>
  <c r="B14" i="26"/>
  <c r="A14" i="26"/>
  <c r="I13" i="26"/>
  <c r="H13" i="26"/>
  <c r="G13" i="26"/>
  <c r="F13" i="26"/>
  <c r="E13" i="26"/>
  <c r="D13" i="26"/>
  <c r="C13" i="26"/>
  <c r="B13" i="26"/>
  <c r="A13" i="26"/>
  <c r="I12" i="26"/>
  <c r="H12" i="26"/>
  <c r="G12" i="26"/>
  <c r="F12" i="26"/>
  <c r="E12" i="26"/>
  <c r="D12" i="26"/>
  <c r="C12" i="26"/>
  <c r="B12" i="26"/>
  <c r="A12" i="26"/>
  <c r="I11" i="26"/>
  <c r="H11" i="26"/>
  <c r="G11" i="26"/>
  <c r="F11" i="26"/>
  <c r="E11" i="26"/>
  <c r="D11" i="26"/>
  <c r="C11" i="26"/>
  <c r="B11" i="26"/>
  <c r="A11" i="26"/>
  <c r="I10" i="26"/>
  <c r="H10" i="26"/>
  <c r="G10" i="26"/>
  <c r="F10" i="26"/>
  <c r="E10" i="26"/>
  <c r="D10" i="26"/>
  <c r="C10" i="26"/>
  <c r="B10" i="26"/>
  <c r="A10" i="26"/>
  <c r="I9" i="26"/>
  <c r="H9" i="26"/>
  <c r="G9" i="26"/>
  <c r="F9" i="26"/>
  <c r="E9" i="26"/>
  <c r="D9" i="26"/>
  <c r="C9" i="26"/>
  <c r="B9" i="26"/>
  <c r="A9" i="26"/>
  <c r="I8" i="26"/>
  <c r="H8" i="26"/>
  <c r="G8" i="26"/>
  <c r="F8" i="26"/>
  <c r="E8" i="26"/>
  <c r="D8" i="26"/>
  <c r="C8" i="26"/>
  <c r="B8" i="26"/>
  <c r="A8" i="26"/>
  <c r="I7" i="26"/>
  <c r="H7" i="26"/>
  <c r="G7" i="26"/>
  <c r="F7" i="26"/>
  <c r="E7" i="26"/>
  <c r="D7" i="26"/>
  <c r="C7" i="26"/>
  <c r="B7" i="26"/>
  <c r="A7" i="26"/>
  <c r="I6" i="26"/>
  <c r="H6" i="26"/>
  <c r="G6" i="26"/>
  <c r="F6" i="26"/>
  <c r="E6" i="26"/>
  <c r="D6" i="26"/>
  <c r="C6" i="26"/>
  <c r="B6" i="26"/>
  <c r="A6" i="26"/>
  <c r="I5" i="26"/>
  <c r="H5" i="26"/>
  <c r="G5" i="26"/>
  <c r="F5" i="26"/>
  <c r="E5" i="26"/>
  <c r="D5" i="26"/>
  <c r="C5" i="26"/>
  <c r="B5" i="26"/>
  <c r="A5" i="26"/>
  <c r="I4" i="26"/>
  <c r="H4" i="26"/>
  <c r="G4" i="26"/>
  <c r="F4" i="26"/>
  <c r="E4" i="26"/>
  <c r="D4" i="26"/>
  <c r="C4" i="26"/>
  <c r="B4" i="26"/>
  <c r="A4" i="26"/>
  <c r="I3" i="26"/>
  <c r="H3" i="26"/>
  <c r="G3" i="26"/>
  <c r="F3" i="26"/>
  <c r="E3" i="26"/>
  <c r="D3" i="26"/>
  <c r="C3" i="26"/>
  <c r="B3" i="26"/>
  <c r="A3" i="26"/>
  <c r="I2" i="26"/>
  <c r="H2" i="26"/>
  <c r="G2" i="26"/>
  <c r="F2" i="26"/>
  <c r="E2" i="26"/>
  <c r="D2" i="26"/>
  <c r="C2" i="26"/>
  <c r="B2" i="26"/>
  <c r="A2" i="26"/>
  <c r="I1" i="26"/>
  <c r="H1" i="26"/>
  <c r="G1" i="26"/>
  <c r="F1" i="26"/>
  <c r="E1" i="26"/>
  <c r="D1" i="26"/>
  <c r="C1" i="26"/>
  <c r="B1" i="26"/>
  <c r="A1" i="26"/>
  <c r="G3" i="21"/>
  <c r="G4" i="21"/>
  <c r="G4" i="34" s="1"/>
  <c r="G31" i="34" s="1"/>
  <c r="G5" i="21"/>
  <c r="G5" i="34" s="1"/>
  <c r="G32" i="34" s="1"/>
  <c r="G6" i="21"/>
  <c r="G6" i="34" s="1"/>
  <c r="G33" i="34" s="1"/>
  <c r="G7" i="21"/>
  <c r="G7" i="34" s="1"/>
  <c r="G34" i="34" s="1"/>
  <c r="G8" i="21"/>
  <c r="G35" i="21" s="1"/>
  <c r="G9" i="21"/>
  <c r="G9" i="34" s="1"/>
  <c r="G36" i="34" s="1"/>
  <c r="G10" i="21"/>
  <c r="G11" i="21"/>
  <c r="G11" i="34" s="1"/>
  <c r="G38" i="34" s="1"/>
  <c r="G12" i="21"/>
  <c r="G12" i="34" s="1"/>
  <c r="G39" i="34" s="1"/>
  <c r="G13" i="21"/>
  <c r="G40" i="21" s="1"/>
  <c r="G14" i="21"/>
  <c r="G41" i="21" s="1"/>
  <c r="G15" i="21"/>
  <c r="G15" i="34" s="1"/>
  <c r="G42" i="34" s="1"/>
  <c r="G16" i="21"/>
  <c r="G16" i="34" s="1"/>
  <c r="G43" i="34" s="1"/>
  <c r="G17" i="21"/>
  <c r="G44" i="21" s="1"/>
  <c r="G18" i="21"/>
  <c r="G18" i="34" s="1"/>
  <c r="G45" i="34" s="1"/>
  <c r="G19" i="21"/>
  <c r="G19" i="34" s="1"/>
  <c r="G46" i="34" s="1"/>
  <c r="G20" i="21"/>
  <c r="G47" i="21" s="1"/>
  <c r="G21" i="21"/>
  <c r="G21" i="34" s="1"/>
  <c r="G48" i="34" s="1"/>
  <c r="G22" i="21"/>
  <c r="G2" i="21"/>
  <c r="G29" i="21" s="1"/>
  <c r="L21" i="25"/>
  <c r="L20" i="25"/>
  <c r="L19" i="25"/>
  <c r="L18" i="25"/>
  <c r="L17" i="25"/>
  <c r="L16" i="25"/>
  <c r="L15" i="25"/>
  <c r="L14" i="25"/>
  <c r="L13" i="25"/>
  <c r="L12" i="25"/>
  <c r="L11" i="25"/>
  <c r="L10" i="25"/>
  <c r="L9" i="25"/>
  <c r="L8" i="25"/>
  <c r="L7" i="25"/>
  <c r="L6" i="25"/>
  <c r="L5" i="25"/>
  <c r="L4" i="25"/>
  <c r="L3" i="25"/>
  <c r="L2" i="25"/>
  <c r="K2" i="25"/>
  <c r="K3" i="25"/>
  <c r="K4" i="25"/>
  <c r="K5" i="25"/>
  <c r="K6" i="25"/>
  <c r="K7" i="25"/>
  <c r="K8" i="25"/>
  <c r="K9" i="25"/>
  <c r="K10" i="25"/>
  <c r="K11" i="25"/>
  <c r="K12" i="25"/>
  <c r="K13" i="25"/>
  <c r="K14" i="25"/>
  <c r="K15" i="25"/>
  <c r="K16" i="25"/>
  <c r="K17" i="25"/>
  <c r="K18" i="25"/>
  <c r="K19" i="25"/>
  <c r="K20" i="25"/>
  <c r="K21" i="25"/>
  <c r="K1" i="25"/>
  <c r="J2" i="25"/>
  <c r="J3" i="25"/>
  <c r="J4" i="25"/>
  <c r="J5" i="25"/>
  <c r="J6" i="25"/>
  <c r="J7" i="25"/>
  <c r="J8" i="25"/>
  <c r="J9" i="25"/>
  <c r="J10" i="25"/>
  <c r="J11" i="25"/>
  <c r="J12" i="25"/>
  <c r="J13" i="25"/>
  <c r="J14" i="25"/>
  <c r="J15" i="25"/>
  <c r="J16" i="25"/>
  <c r="J17" i="25"/>
  <c r="J18" i="25"/>
  <c r="J19" i="25"/>
  <c r="J20" i="25"/>
  <c r="J21" i="25"/>
  <c r="J1" i="25"/>
  <c r="I21" i="25"/>
  <c r="H21" i="25"/>
  <c r="G21" i="25"/>
  <c r="F21" i="25"/>
  <c r="E21" i="25"/>
  <c r="D21" i="25"/>
  <c r="C21" i="25"/>
  <c r="B21" i="25"/>
  <c r="A21" i="25"/>
  <c r="I20" i="25"/>
  <c r="H20" i="25"/>
  <c r="G20" i="25"/>
  <c r="F20" i="25"/>
  <c r="E20" i="25"/>
  <c r="D20" i="25"/>
  <c r="C20" i="25"/>
  <c r="B20" i="25"/>
  <c r="A20" i="25"/>
  <c r="I19" i="25"/>
  <c r="H19" i="25"/>
  <c r="G19" i="25"/>
  <c r="F19" i="25"/>
  <c r="E19" i="25"/>
  <c r="D19" i="25"/>
  <c r="C19" i="25"/>
  <c r="B19" i="25"/>
  <c r="A19" i="25"/>
  <c r="I18" i="25"/>
  <c r="H18" i="25"/>
  <c r="G18" i="25"/>
  <c r="F18" i="25"/>
  <c r="E18" i="25"/>
  <c r="D18" i="25"/>
  <c r="C18" i="25"/>
  <c r="B18" i="25"/>
  <c r="A18" i="25"/>
  <c r="I17" i="25"/>
  <c r="H17" i="25"/>
  <c r="G17" i="25"/>
  <c r="F17" i="25"/>
  <c r="E17" i="25"/>
  <c r="D17" i="25"/>
  <c r="C17" i="25"/>
  <c r="B17" i="25"/>
  <c r="A17" i="25"/>
  <c r="I16" i="25"/>
  <c r="H16" i="25"/>
  <c r="G16" i="25"/>
  <c r="F16" i="25"/>
  <c r="E16" i="25"/>
  <c r="D16" i="25"/>
  <c r="C16" i="25"/>
  <c r="B16" i="25"/>
  <c r="A16" i="25"/>
  <c r="I15" i="25"/>
  <c r="H15" i="25"/>
  <c r="G15" i="25"/>
  <c r="F15" i="25"/>
  <c r="E15" i="25"/>
  <c r="D15" i="25"/>
  <c r="C15" i="25"/>
  <c r="B15" i="25"/>
  <c r="A15" i="25"/>
  <c r="I14" i="25"/>
  <c r="H14" i="25"/>
  <c r="G14" i="25"/>
  <c r="F14" i="25"/>
  <c r="E14" i="25"/>
  <c r="D14" i="25"/>
  <c r="C14" i="25"/>
  <c r="B14" i="25"/>
  <c r="A14" i="25"/>
  <c r="I13" i="25"/>
  <c r="H13" i="25"/>
  <c r="G13" i="25"/>
  <c r="F13" i="25"/>
  <c r="E13" i="25"/>
  <c r="D13" i="25"/>
  <c r="C13" i="25"/>
  <c r="B13" i="25"/>
  <c r="A13" i="25"/>
  <c r="I12" i="25"/>
  <c r="H12" i="25"/>
  <c r="G12" i="25"/>
  <c r="F12" i="25"/>
  <c r="E12" i="25"/>
  <c r="D12" i="25"/>
  <c r="C12" i="25"/>
  <c r="B12" i="25"/>
  <c r="A12" i="25"/>
  <c r="I11" i="25"/>
  <c r="H11" i="25"/>
  <c r="G11" i="25"/>
  <c r="F11" i="25"/>
  <c r="E11" i="25"/>
  <c r="D11" i="25"/>
  <c r="C11" i="25"/>
  <c r="B11" i="25"/>
  <c r="A11" i="25"/>
  <c r="I10" i="25"/>
  <c r="H10" i="25"/>
  <c r="G10" i="25"/>
  <c r="F10" i="25"/>
  <c r="E10" i="25"/>
  <c r="D10" i="25"/>
  <c r="C10" i="25"/>
  <c r="B10" i="25"/>
  <c r="A10" i="25"/>
  <c r="I9" i="25"/>
  <c r="H9" i="25"/>
  <c r="G9" i="25"/>
  <c r="F9" i="25"/>
  <c r="E9" i="25"/>
  <c r="D9" i="25"/>
  <c r="C9" i="25"/>
  <c r="B9" i="25"/>
  <c r="A9" i="25"/>
  <c r="I8" i="25"/>
  <c r="H8" i="25"/>
  <c r="G8" i="25"/>
  <c r="F8" i="25"/>
  <c r="E8" i="25"/>
  <c r="D8" i="25"/>
  <c r="C8" i="25"/>
  <c r="B8" i="25"/>
  <c r="A8" i="25"/>
  <c r="I7" i="25"/>
  <c r="H7" i="25"/>
  <c r="G7" i="25"/>
  <c r="F7" i="25"/>
  <c r="E7" i="25"/>
  <c r="D7" i="25"/>
  <c r="C7" i="25"/>
  <c r="B7" i="25"/>
  <c r="A7" i="25"/>
  <c r="I6" i="25"/>
  <c r="H6" i="25"/>
  <c r="G6" i="25"/>
  <c r="F6" i="25"/>
  <c r="E6" i="25"/>
  <c r="D6" i="25"/>
  <c r="C6" i="25"/>
  <c r="B6" i="25"/>
  <c r="A6" i="25"/>
  <c r="I5" i="25"/>
  <c r="H5" i="25"/>
  <c r="G5" i="25"/>
  <c r="F5" i="25"/>
  <c r="E5" i="25"/>
  <c r="D5" i="25"/>
  <c r="C5" i="25"/>
  <c r="B5" i="25"/>
  <c r="A5" i="25"/>
  <c r="I4" i="25"/>
  <c r="H4" i="25"/>
  <c r="G4" i="25"/>
  <c r="F4" i="25"/>
  <c r="E4" i="25"/>
  <c r="D4" i="25"/>
  <c r="C4" i="25"/>
  <c r="B4" i="25"/>
  <c r="A4" i="25"/>
  <c r="I3" i="25"/>
  <c r="H3" i="25"/>
  <c r="G3" i="25"/>
  <c r="F3" i="25"/>
  <c r="E3" i="25"/>
  <c r="D3" i="25"/>
  <c r="C3" i="25"/>
  <c r="B3" i="25"/>
  <c r="A3" i="25"/>
  <c r="I2" i="25"/>
  <c r="H2" i="25"/>
  <c r="G2" i="25"/>
  <c r="F2" i="25"/>
  <c r="E2" i="25"/>
  <c r="D2" i="25"/>
  <c r="C2" i="25"/>
  <c r="B2" i="25"/>
  <c r="A2" i="25"/>
  <c r="I1" i="25"/>
  <c r="H1" i="25"/>
  <c r="G1" i="25"/>
  <c r="F1" i="25"/>
  <c r="E1" i="25"/>
  <c r="D1" i="25"/>
  <c r="C1" i="25"/>
  <c r="B1" i="25"/>
  <c r="A1" i="25"/>
  <c r="F22" i="21"/>
  <c r="F49" i="21" s="1"/>
  <c r="F21" i="21"/>
  <c r="F48" i="21" s="1"/>
  <c r="F20" i="21"/>
  <c r="F20" i="34" s="1"/>
  <c r="F47" i="34" s="1"/>
  <c r="F19" i="21"/>
  <c r="F19" i="34" s="1"/>
  <c r="F46" i="34" s="1"/>
  <c r="F18" i="21"/>
  <c r="F18" i="34" s="1"/>
  <c r="F45" i="34" s="1"/>
  <c r="F17" i="21"/>
  <c r="F44" i="21" s="1"/>
  <c r="F16" i="21"/>
  <c r="F16" i="34" s="1"/>
  <c r="F43" i="34" s="1"/>
  <c r="F15" i="21"/>
  <c r="F15" i="34" s="1"/>
  <c r="F42" i="34" s="1"/>
  <c r="F14" i="21"/>
  <c r="F13" i="21"/>
  <c r="F13" i="34" s="1"/>
  <c r="F40" i="34" s="1"/>
  <c r="F12" i="21"/>
  <c r="F12" i="34" s="1"/>
  <c r="F39" i="34" s="1"/>
  <c r="F11" i="21"/>
  <c r="F11" i="34" s="1"/>
  <c r="F38" i="34" s="1"/>
  <c r="F10" i="21"/>
  <c r="F37" i="21" s="1"/>
  <c r="F9" i="21"/>
  <c r="F9" i="34" s="1"/>
  <c r="F36" i="34" s="1"/>
  <c r="F8" i="21"/>
  <c r="F8" i="34" s="1"/>
  <c r="F35" i="34" s="1"/>
  <c r="F7" i="21"/>
  <c r="F6" i="21"/>
  <c r="F6" i="34" s="1"/>
  <c r="F33" i="34" s="1"/>
  <c r="F5" i="21"/>
  <c r="F5" i="34" s="1"/>
  <c r="F32" i="34" s="1"/>
  <c r="F4" i="21"/>
  <c r="F4" i="34" s="1"/>
  <c r="F31" i="34" s="1"/>
  <c r="F3" i="21"/>
  <c r="F30" i="21" s="1"/>
  <c r="F2" i="21"/>
  <c r="F29" i="21" s="1"/>
  <c r="L21" i="24"/>
  <c r="L20" i="24"/>
  <c r="L19" i="24"/>
  <c r="L18" i="24"/>
  <c r="L17" i="24"/>
  <c r="L16" i="24"/>
  <c r="L15" i="24"/>
  <c r="L14" i="24"/>
  <c r="L13" i="24"/>
  <c r="L12" i="24"/>
  <c r="L11" i="24"/>
  <c r="L10" i="24"/>
  <c r="L9" i="24"/>
  <c r="L8" i="24"/>
  <c r="L7" i="24"/>
  <c r="L6" i="24"/>
  <c r="L5" i="24"/>
  <c r="L4" i="24"/>
  <c r="L3" i="24"/>
  <c r="L2" i="24"/>
  <c r="K2" i="24"/>
  <c r="K3" i="24"/>
  <c r="K4" i="24"/>
  <c r="K5" i="24"/>
  <c r="K6" i="24"/>
  <c r="K7" i="24"/>
  <c r="K8" i="24"/>
  <c r="K9" i="24"/>
  <c r="K10" i="24"/>
  <c r="K11" i="24"/>
  <c r="K12" i="24"/>
  <c r="K13" i="24"/>
  <c r="K14" i="24"/>
  <c r="K15" i="24"/>
  <c r="K16" i="24"/>
  <c r="K17" i="24"/>
  <c r="K18" i="24"/>
  <c r="K19" i="24"/>
  <c r="K20" i="24"/>
  <c r="K21" i="24"/>
  <c r="K1" i="24"/>
  <c r="J2" i="24"/>
  <c r="J3" i="24"/>
  <c r="J4" i="24"/>
  <c r="J5" i="24"/>
  <c r="J6" i="24"/>
  <c r="J7" i="24"/>
  <c r="J8" i="24"/>
  <c r="J9" i="24"/>
  <c r="J10" i="24"/>
  <c r="J11" i="24"/>
  <c r="J12" i="24"/>
  <c r="J13" i="24"/>
  <c r="J14" i="24"/>
  <c r="J15" i="24"/>
  <c r="J16" i="24"/>
  <c r="J17" i="24"/>
  <c r="J18" i="24"/>
  <c r="J19" i="24"/>
  <c r="J20" i="24"/>
  <c r="J21" i="24"/>
  <c r="J1" i="24"/>
  <c r="I21" i="24"/>
  <c r="H21" i="24"/>
  <c r="G21" i="24"/>
  <c r="F21" i="24"/>
  <c r="E21" i="24"/>
  <c r="D21" i="24"/>
  <c r="C21" i="24"/>
  <c r="B21" i="24"/>
  <c r="A21" i="24"/>
  <c r="I20" i="24"/>
  <c r="H20" i="24"/>
  <c r="G20" i="24"/>
  <c r="F20" i="24"/>
  <c r="E20" i="24"/>
  <c r="D20" i="24"/>
  <c r="C20" i="24"/>
  <c r="B20" i="24"/>
  <c r="A20" i="24"/>
  <c r="I19" i="24"/>
  <c r="H19" i="24"/>
  <c r="G19" i="24"/>
  <c r="F19" i="24"/>
  <c r="E19" i="24"/>
  <c r="D19" i="24"/>
  <c r="C19" i="24"/>
  <c r="B19" i="24"/>
  <c r="A19" i="24"/>
  <c r="I18" i="24"/>
  <c r="H18" i="24"/>
  <c r="G18" i="24"/>
  <c r="F18" i="24"/>
  <c r="E18" i="24"/>
  <c r="D18" i="24"/>
  <c r="C18" i="24"/>
  <c r="B18" i="24"/>
  <c r="A18" i="24"/>
  <c r="I17" i="24"/>
  <c r="H17" i="24"/>
  <c r="G17" i="24"/>
  <c r="F17" i="24"/>
  <c r="E17" i="24"/>
  <c r="D17" i="24"/>
  <c r="C17" i="24"/>
  <c r="B17" i="24"/>
  <c r="A17" i="24"/>
  <c r="I16" i="24"/>
  <c r="H16" i="24"/>
  <c r="G16" i="24"/>
  <c r="F16" i="24"/>
  <c r="E16" i="24"/>
  <c r="D16" i="24"/>
  <c r="C16" i="24"/>
  <c r="B16" i="24"/>
  <c r="A16" i="24"/>
  <c r="I15" i="24"/>
  <c r="H15" i="24"/>
  <c r="G15" i="24"/>
  <c r="F15" i="24"/>
  <c r="E15" i="24"/>
  <c r="D15" i="24"/>
  <c r="C15" i="24"/>
  <c r="B15" i="24"/>
  <c r="A15" i="24"/>
  <c r="I14" i="24"/>
  <c r="H14" i="24"/>
  <c r="G14" i="24"/>
  <c r="F14" i="24"/>
  <c r="E14" i="24"/>
  <c r="D14" i="24"/>
  <c r="C14" i="24"/>
  <c r="B14" i="24"/>
  <c r="A14" i="24"/>
  <c r="I13" i="24"/>
  <c r="H13" i="24"/>
  <c r="G13" i="24"/>
  <c r="F13" i="24"/>
  <c r="E13" i="24"/>
  <c r="D13" i="24"/>
  <c r="C13" i="24"/>
  <c r="B13" i="24"/>
  <c r="A13" i="24"/>
  <c r="I12" i="24"/>
  <c r="H12" i="24"/>
  <c r="G12" i="24"/>
  <c r="F12" i="24"/>
  <c r="E12" i="24"/>
  <c r="D12" i="24"/>
  <c r="C12" i="24"/>
  <c r="B12" i="24"/>
  <c r="A12" i="24"/>
  <c r="I11" i="24"/>
  <c r="H11" i="24"/>
  <c r="G11" i="24"/>
  <c r="F11" i="24"/>
  <c r="E11" i="24"/>
  <c r="D11" i="24"/>
  <c r="C11" i="24"/>
  <c r="B11" i="24"/>
  <c r="A11" i="24"/>
  <c r="I10" i="24"/>
  <c r="H10" i="24"/>
  <c r="G10" i="24"/>
  <c r="F10" i="24"/>
  <c r="E10" i="24"/>
  <c r="D10" i="24"/>
  <c r="C10" i="24"/>
  <c r="B10" i="24"/>
  <c r="A10" i="24"/>
  <c r="I9" i="24"/>
  <c r="H9" i="24"/>
  <c r="G9" i="24"/>
  <c r="F9" i="24"/>
  <c r="E9" i="24"/>
  <c r="D9" i="24"/>
  <c r="C9" i="24"/>
  <c r="B9" i="24"/>
  <c r="A9" i="24"/>
  <c r="I8" i="24"/>
  <c r="H8" i="24"/>
  <c r="G8" i="24"/>
  <c r="F8" i="24"/>
  <c r="E8" i="24"/>
  <c r="D8" i="24"/>
  <c r="C8" i="24"/>
  <c r="B8" i="24"/>
  <c r="A8" i="24"/>
  <c r="I7" i="24"/>
  <c r="H7" i="24"/>
  <c r="G7" i="24"/>
  <c r="F7" i="24"/>
  <c r="E7" i="24"/>
  <c r="D7" i="24"/>
  <c r="C7" i="24"/>
  <c r="B7" i="24"/>
  <c r="A7" i="24"/>
  <c r="I6" i="24"/>
  <c r="H6" i="24"/>
  <c r="G6" i="24"/>
  <c r="F6" i="24"/>
  <c r="E6" i="24"/>
  <c r="D6" i="24"/>
  <c r="C6" i="24"/>
  <c r="B6" i="24"/>
  <c r="A6" i="24"/>
  <c r="I5" i="24"/>
  <c r="H5" i="24"/>
  <c r="G5" i="24"/>
  <c r="F5" i="24"/>
  <c r="E5" i="24"/>
  <c r="D5" i="24"/>
  <c r="C5" i="24"/>
  <c r="B5" i="24"/>
  <c r="A5" i="24"/>
  <c r="I4" i="24"/>
  <c r="H4" i="24"/>
  <c r="G4" i="24"/>
  <c r="F4" i="24"/>
  <c r="E4" i="24"/>
  <c r="D4" i="24"/>
  <c r="C4" i="24"/>
  <c r="B4" i="24"/>
  <c r="A4" i="24"/>
  <c r="I3" i="24"/>
  <c r="H3" i="24"/>
  <c r="G3" i="24"/>
  <c r="F3" i="24"/>
  <c r="E3" i="24"/>
  <c r="D3" i="24"/>
  <c r="C3" i="24"/>
  <c r="B3" i="24"/>
  <c r="A3" i="24"/>
  <c r="I2" i="24"/>
  <c r="H2" i="24"/>
  <c r="G2" i="24"/>
  <c r="F2" i="24"/>
  <c r="E2" i="24"/>
  <c r="D2" i="24"/>
  <c r="C2" i="24"/>
  <c r="B2" i="24"/>
  <c r="A2" i="24"/>
  <c r="I1" i="24"/>
  <c r="H1" i="24"/>
  <c r="G1" i="24"/>
  <c r="F1" i="24"/>
  <c r="E1" i="24"/>
  <c r="D1" i="24"/>
  <c r="C1" i="24"/>
  <c r="B1" i="24"/>
  <c r="A1" i="24"/>
  <c r="E3" i="21"/>
  <c r="E3" i="34" s="1"/>
  <c r="E30" i="34" s="1"/>
  <c r="E4" i="21"/>
  <c r="E4" i="34" s="1"/>
  <c r="E31" i="34" s="1"/>
  <c r="E5" i="21"/>
  <c r="E5" i="34" s="1"/>
  <c r="E32" i="34" s="1"/>
  <c r="E6" i="21"/>
  <c r="E6" i="34" s="1"/>
  <c r="E33" i="34" s="1"/>
  <c r="E7" i="21"/>
  <c r="E7" i="34" s="1"/>
  <c r="E34" i="34" s="1"/>
  <c r="E8" i="21"/>
  <c r="E9" i="21"/>
  <c r="E9" i="34" s="1"/>
  <c r="E36" i="34" s="1"/>
  <c r="E10" i="21"/>
  <c r="E37" i="21" s="1"/>
  <c r="E11" i="21"/>
  <c r="E11" i="34" s="1"/>
  <c r="E38" i="34" s="1"/>
  <c r="E12" i="21"/>
  <c r="E12" i="34" s="1"/>
  <c r="E39" i="34" s="1"/>
  <c r="E13" i="21"/>
  <c r="E13" i="34" s="1"/>
  <c r="E40" i="34" s="1"/>
  <c r="E14" i="21"/>
  <c r="E14" i="34" s="1"/>
  <c r="E41" i="34" s="1"/>
  <c r="E15" i="21"/>
  <c r="E15" i="34" s="1"/>
  <c r="E42" i="34" s="1"/>
  <c r="E16" i="21"/>
  <c r="E43" i="21" s="1"/>
  <c r="E17" i="21"/>
  <c r="E17" i="34" s="1"/>
  <c r="E44" i="34" s="1"/>
  <c r="E18" i="21"/>
  <c r="E45" i="21" s="1"/>
  <c r="E19" i="21"/>
  <c r="E19" i="34" s="1"/>
  <c r="E46" i="34" s="1"/>
  <c r="E20" i="21"/>
  <c r="E47" i="21" s="1"/>
  <c r="E21" i="21"/>
  <c r="E48" i="21" s="1"/>
  <c r="E22" i="21"/>
  <c r="E22" i="34" s="1"/>
  <c r="E49" i="34" s="1"/>
  <c r="E2" i="21"/>
  <c r="E29" i="21"/>
  <c r="L21" i="23"/>
  <c r="L20" i="23"/>
  <c r="L19" i="23"/>
  <c r="L18" i="23"/>
  <c r="L17" i="23"/>
  <c r="L16" i="23"/>
  <c r="L15" i="23"/>
  <c r="L14" i="23"/>
  <c r="L13" i="23"/>
  <c r="L12" i="23"/>
  <c r="L11" i="23"/>
  <c r="L10" i="23"/>
  <c r="L9" i="23"/>
  <c r="L8" i="23"/>
  <c r="L7" i="23"/>
  <c r="L6" i="23"/>
  <c r="L5" i="23"/>
  <c r="L4" i="23"/>
  <c r="L3" i="23"/>
  <c r="L2" i="23"/>
  <c r="K2" i="23"/>
  <c r="K3" i="23"/>
  <c r="K4" i="23"/>
  <c r="K5" i="23"/>
  <c r="K6" i="23"/>
  <c r="K7" i="23"/>
  <c r="K8" i="23"/>
  <c r="K9" i="23"/>
  <c r="K10" i="23"/>
  <c r="K11" i="23"/>
  <c r="K12" i="23"/>
  <c r="K13" i="23"/>
  <c r="K14" i="23"/>
  <c r="K15" i="23"/>
  <c r="K16" i="23"/>
  <c r="K17" i="23"/>
  <c r="K18" i="23"/>
  <c r="K19" i="23"/>
  <c r="K20" i="23"/>
  <c r="K21" i="23"/>
  <c r="K1" i="23"/>
  <c r="J2" i="23"/>
  <c r="J3" i="23"/>
  <c r="J4" i="23"/>
  <c r="J5" i="23"/>
  <c r="J6" i="23"/>
  <c r="J7" i="23"/>
  <c r="J8" i="23"/>
  <c r="J9" i="23"/>
  <c r="J10" i="23"/>
  <c r="J11" i="23"/>
  <c r="J12" i="23"/>
  <c r="J13" i="23"/>
  <c r="J14" i="23"/>
  <c r="J15" i="23"/>
  <c r="J16" i="23"/>
  <c r="J17" i="23"/>
  <c r="J18" i="23"/>
  <c r="J19" i="23"/>
  <c r="J20" i="23"/>
  <c r="J21" i="23"/>
  <c r="J1" i="23"/>
  <c r="I21" i="23"/>
  <c r="H21" i="23"/>
  <c r="G21" i="23"/>
  <c r="F21" i="23"/>
  <c r="E21" i="23"/>
  <c r="D21" i="23"/>
  <c r="C21" i="23"/>
  <c r="B21" i="23"/>
  <c r="A21" i="23"/>
  <c r="I20" i="23"/>
  <c r="H20" i="23"/>
  <c r="G20" i="23"/>
  <c r="F20" i="23"/>
  <c r="E20" i="23"/>
  <c r="D20" i="23"/>
  <c r="C20" i="23"/>
  <c r="B20" i="23"/>
  <c r="A20" i="23"/>
  <c r="I19" i="23"/>
  <c r="H19" i="23"/>
  <c r="G19" i="23"/>
  <c r="F19" i="23"/>
  <c r="E19" i="23"/>
  <c r="D19" i="23"/>
  <c r="C19" i="23"/>
  <c r="B19" i="23"/>
  <c r="A19" i="23"/>
  <c r="I18" i="23"/>
  <c r="H18" i="23"/>
  <c r="G18" i="23"/>
  <c r="F18" i="23"/>
  <c r="E18" i="23"/>
  <c r="D18" i="23"/>
  <c r="C18" i="23"/>
  <c r="B18" i="23"/>
  <c r="A18" i="23"/>
  <c r="I17" i="23"/>
  <c r="H17" i="23"/>
  <c r="G17" i="23"/>
  <c r="F17" i="23"/>
  <c r="E17" i="23"/>
  <c r="D17" i="23"/>
  <c r="C17" i="23"/>
  <c r="B17" i="23"/>
  <c r="A17" i="23"/>
  <c r="I16" i="23"/>
  <c r="H16" i="23"/>
  <c r="G16" i="23"/>
  <c r="F16" i="23"/>
  <c r="E16" i="23"/>
  <c r="D16" i="23"/>
  <c r="C16" i="23"/>
  <c r="B16" i="23"/>
  <c r="A16" i="23"/>
  <c r="I15" i="23"/>
  <c r="H15" i="23"/>
  <c r="G15" i="23"/>
  <c r="F15" i="23"/>
  <c r="E15" i="23"/>
  <c r="D15" i="23"/>
  <c r="C15" i="23"/>
  <c r="B15" i="23"/>
  <c r="A15" i="23"/>
  <c r="I14" i="23"/>
  <c r="H14" i="23"/>
  <c r="G14" i="23"/>
  <c r="F14" i="23"/>
  <c r="E14" i="23"/>
  <c r="D14" i="23"/>
  <c r="C14" i="23"/>
  <c r="B14" i="23"/>
  <c r="A14" i="23"/>
  <c r="I13" i="23"/>
  <c r="H13" i="23"/>
  <c r="G13" i="23"/>
  <c r="F13" i="23"/>
  <c r="E13" i="23"/>
  <c r="D13" i="23"/>
  <c r="C13" i="23"/>
  <c r="B13" i="23"/>
  <c r="A13" i="23"/>
  <c r="I12" i="23"/>
  <c r="H12" i="23"/>
  <c r="G12" i="23"/>
  <c r="F12" i="23"/>
  <c r="E12" i="23"/>
  <c r="D12" i="23"/>
  <c r="C12" i="23"/>
  <c r="B12" i="23"/>
  <c r="A12" i="23"/>
  <c r="I11" i="23"/>
  <c r="H11" i="23"/>
  <c r="G11" i="23"/>
  <c r="F11" i="23"/>
  <c r="E11" i="23"/>
  <c r="D11" i="23"/>
  <c r="C11" i="23"/>
  <c r="B11" i="23"/>
  <c r="A11" i="23"/>
  <c r="I10" i="23"/>
  <c r="H10" i="23"/>
  <c r="G10" i="23"/>
  <c r="F10" i="23"/>
  <c r="E10" i="23"/>
  <c r="D10" i="23"/>
  <c r="C10" i="23"/>
  <c r="B10" i="23"/>
  <c r="A10" i="23"/>
  <c r="I9" i="23"/>
  <c r="H9" i="23"/>
  <c r="G9" i="23"/>
  <c r="F9" i="23"/>
  <c r="E9" i="23"/>
  <c r="D9" i="23"/>
  <c r="C9" i="23"/>
  <c r="B9" i="23"/>
  <c r="A9" i="23"/>
  <c r="I8" i="23"/>
  <c r="H8" i="23"/>
  <c r="G8" i="23"/>
  <c r="F8" i="23"/>
  <c r="E8" i="23"/>
  <c r="D8" i="23"/>
  <c r="C8" i="23"/>
  <c r="B8" i="23"/>
  <c r="A8" i="23"/>
  <c r="I7" i="23"/>
  <c r="H7" i="23"/>
  <c r="G7" i="23"/>
  <c r="F7" i="23"/>
  <c r="E7" i="23"/>
  <c r="D7" i="23"/>
  <c r="C7" i="23"/>
  <c r="B7" i="23"/>
  <c r="A7" i="23"/>
  <c r="I6" i="23"/>
  <c r="H6" i="23"/>
  <c r="G6" i="23"/>
  <c r="F6" i="23"/>
  <c r="E6" i="23"/>
  <c r="D6" i="23"/>
  <c r="C6" i="23"/>
  <c r="B6" i="23"/>
  <c r="A6" i="23"/>
  <c r="I5" i="23"/>
  <c r="H5" i="23"/>
  <c r="G5" i="23"/>
  <c r="F5" i="23"/>
  <c r="E5" i="23"/>
  <c r="D5" i="23"/>
  <c r="C5" i="23"/>
  <c r="B5" i="23"/>
  <c r="A5" i="23"/>
  <c r="I4" i="23"/>
  <c r="H4" i="23"/>
  <c r="G4" i="23"/>
  <c r="F4" i="23"/>
  <c r="E4" i="23"/>
  <c r="D4" i="23"/>
  <c r="C4" i="23"/>
  <c r="B4" i="23"/>
  <c r="A4" i="23"/>
  <c r="I3" i="23"/>
  <c r="H3" i="23"/>
  <c r="G3" i="23"/>
  <c r="F3" i="23"/>
  <c r="E3" i="23"/>
  <c r="D3" i="23"/>
  <c r="C3" i="23"/>
  <c r="B3" i="23"/>
  <c r="A3" i="23"/>
  <c r="I2" i="23"/>
  <c r="H2" i="23"/>
  <c r="G2" i="23"/>
  <c r="F2" i="23"/>
  <c r="E2" i="23"/>
  <c r="D2" i="23"/>
  <c r="C2" i="23"/>
  <c r="B2" i="23"/>
  <c r="A2" i="23"/>
  <c r="I1" i="23"/>
  <c r="H1" i="23"/>
  <c r="G1" i="23"/>
  <c r="F1" i="23"/>
  <c r="E1" i="23"/>
  <c r="D1" i="23"/>
  <c r="C1" i="23"/>
  <c r="B1" i="23"/>
  <c r="A1" i="23"/>
  <c r="G49" i="21"/>
  <c r="K46" i="21"/>
  <c r="I46" i="21"/>
  <c r="K41" i="21"/>
  <c r="H41" i="21"/>
  <c r="F41" i="21"/>
  <c r="K39" i="21"/>
  <c r="J39" i="21"/>
  <c r="I38" i="21"/>
  <c r="K33" i="21"/>
  <c r="H33" i="21"/>
  <c r="F33" i="21"/>
  <c r="F32" i="21"/>
  <c r="I31" i="21"/>
  <c r="G31" i="21"/>
  <c r="K30" i="21"/>
  <c r="J30" i="21"/>
  <c r="I30" i="21"/>
  <c r="G30" i="21"/>
  <c r="D3" i="21"/>
  <c r="D3" i="34" s="1"/>
  <c r="D30" i="34" s="1"/>
  <c r="D4" i="21"/>
  <c r="D4" i="34" s="1"/>
  <c r="D31" i="34" s="1"/>
  <c r="D5" i="21"/>
  <c r="D5" i="34" s="1"/>
  <c r="D32" i="34" s="1"/>
  <c r="D6" i="21"/>
  <c r="D6" i="34" s="1"/>
  <c r="D33" i="34" s="1"/>
  <c r="D7" i="21"/>
  <c r="D7" i="34" s="1"/>
  <c r="D34" i="34" s="1"/>
  <c r="D8" i="21"/>
  <c r="D8" i="34" s="1"/>
  <c r="D35" i="34" s="1"/>
  <c r="D9" i="21"/>
  <c r="D10" i="21"/>
  <c r="D10" i="34" s="1"/>
  <c r="D37" i="34" s="1"/>
  <c r="D11" i="21"/>
  <c r="D11" i="34" s="1"/>
  <c r="D38" i="34" s="1"/>
  <c r="D12" i="21"/>
  <c r="D12" i="34" s="1"/>
  <c r="D39" i="34" s="1"/>
  <c r="D13" i="21"/>
  <c r="D13" i="34" s="1"/>
  <c r="D40" i="34" s="1"/>
  <c r="D14" i="21"/>
  <c r="D14" i="34" s="1"/>
  <c r="D41" i="34" s="1"/>
  <c r="D15" i="21"/>
  <c r="D15" i="33" s="1"/>
  <c r="D42" i="33" s="1"/>
  <c r="D16" i="21"/>
  <c r="D16" i="34" s="1"/>
  <c r="D43" i="34" s="1"/>
  <c r="D17" i="21"/>
  <c r="D17" i="34" s="1"/>
  <c r="D44" i="34" s="1"/>
  <c r="D18" i="21"/>
  <c r="D45" i="21" s="1"/>
  <c r="D19" i="21"/>
  <c r="D19" i="34" s="1"/>
  <c r="D46" i="34" s="1"/>
  <c r="D20" i="21"/>
  <c r="D20" i="34" s="1"/>
  <c r="D47" i="34" s="1"/>
  <c r="D21" i="21"/>
  <c r="D21" i="34" s="1"/>
  <c r="D48" i="34" s="1"/>
  <c r="D22" i="21"/>
  <c r="D49" i="21" s="1"/>
  <c r="D2" i="21"/>
  <c r="D29" i="21" s="1"/>
  <c r="L3" i="22"/>
  <c r="L4" i="22"/>
  <c r="L5" i="22"/>
  <c r="L6" i="22"/>
  <c r="L7" i="22"/>
  <c r="L8" i="22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" i="22"/>
  <c r="K2" i="22"/>
  <c r="K3" i="22"/>
  <c r="K4" i="22"/>
  <c r="K5" i="22"/>
  <c r="K6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1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J9" i="22"/>
  <c r="J8" i="22"/>
  <c r="J7" i="22"/>
  <c r="J6" i="22"/>
  <c r="J5" i="22"/>
  <c r="J4" i="22"/>
  <c r="J3" i="22"/>
  <c r="J2" i="22"/>
  <c r="J1" i="22"/>
  <c r="I21" i="22"/>
  <c r="H21" i="22"/>
  <c r="G21" i="22"/>
  <c r="F21" i="22"/>
  <c r="E21" i="22"/>
  <c r="D21" i="22"/>
  <c r="C21" i="22"/>
  <c r="B21" i="22"/>
  <c r="A21" i="22"/>
  <c r="I20" i="22"/>
  <c r="H20" i="22"/>
  <c r="G20" i="22"/>
  <c r="F20" i="22"/>
  <c r="E20" i="22"/>
  <c r="D20" i="22"/>
  <c r="C20" i="22"/>
  <c r="B20" i="22"/>
  <c r="A20" i="22"/>
  <c r="I19" i="22"/>
  <c r="H19" i="22"/>
  <c r="G19" i="22"/>
  <c r="F19" i="22"/>
  <c r="E19" i="22"/>
  <c r="D19" i="22"/>
  <c r="C19" i="22"/>
  <c r="B19" i="22"/>
  <c r="A19" i="22"/>
  <c r="I18" i="22"/>
  <c r="H18" i="22"/>
  <c r="G18" i="22"/>
  <c r="F18" i="22"/>
  <c r="E18" i="22"/>
  <c r="D18" i="22"/>
  <c r="C18" i="22"/>
  <c r="B18" i="22"/>
  <c r="A18" i="22"/>
  <c r="I17" i="22"/>
  <c r="H17" i="22"/>
  <c r="G17" i="22"/>
  <c r="F17" i="22"/>
  <c r="E17" i="22"/>
  <c r="D17" i="22"/>
  <c r="C17" i="22"/>
  <c r="B17" i="22"/>
  <c r="A17" i="22"/>
  <c r="I16" i="22"/>
  <c r="H16" i="22"/>
  <c r="G16" i="22"/>
  <c r="F16" i="22"/>
  <c r="E16" i="22"/>
  <c r="D16" i="22"/>
  <c r="C16" i="22"/>
  <c r="B16" i="22"/>
  <c r="A16" i="22"/>
  <c r="I15" i="22"/>
  <c r="H15" i="22"/>
  <c r="G15" i="22"/>
  <c r="F15" i="22"/>
  <c r="E15" i="22"/>
  <c r="D15" i="22"/>
  <c r="C15" i="22"/>
  <c r="B15" i="22"/>
  <c r="A15" i="22"/>
  <c r="I14" i="22"/>
  <c r="H14" i="22"/>
  <c r="G14" i="22"/>
  <c r="F14" i="22"/>
  <c r="E14" i="22"/>
  <c r="D14" i="22"/>
  <c r="C14" i="22"/>
  <c r="B14" i="22"/>
  <c r="A14" i="22"/>
  <c r="I13" i="22"/>
  <c r="H13" i="22"/>
  <c r="G13" i="22"/>
  <c r="F13" i="22"/>
  <c r="E13" i="22"/>
  <c r="D13" i="22"/>
  <c r="C13" i="22"/>
  <c r="B13" i="22"/>
  <c r="A13" i="22"/>
  <c r="I12" i="22"/>
  <c r="H12" i="22"/>
  <c r="G12" i="22"/>
  <c r="F12" i="22"/>
  <c r="E12" i="22"/>
  <c r="D12" i="22"/>
  <c r="C12" i="22"/>
  <c r="B12" i="22"/>
  <c r="A12" i="22"/>
  <c r="I11" i="22"/>
  <c r="H11" i="22"/>
  <c r="G11" i="22"/>
  <c r="F11" i="22"/>
  <c r="E11" i="22"/>
  <c r="D11" i="22"/>
  <c r="C11" i="22"/>
  <c r="B11" i="22"/>
  <c r="A11" i="22"/>
  <c r="I10" i="22"/>
  <c r="H10" i="22"/>
  <c r="G10" i="22"/>
  <c r="F10" i="22"/>
  <c r="E10" i="22"/>
  <c r="D10" i="22"/>
  <c r="C10" i="22"/>
  <c r="B10" i="22"/>
  <c r="A10" i="22"/>
  <c r="I9" i="22"/>
  <c r="H9" i="22"/>
  <c r="G9" i="22"/>
  <c r="F9" i="22"/>
  <c r="E9" i="22"/>
  <c r="D9" i="22"/>
  <c r="C9" i="22"/>
  <c r="B9" i="22"/>
  <c r="A9" i="22"/>
  <c r="I8" i="22"/>
  <c r="H8" i="22"/>
  <c r="G8" i="22"/>
  <c r="F8" i="22"/>
  <c r="E8" i="22"/>
  <c r="D8" i="22"/>
  <c r="C8" i="22"/>
  <c r="B8" i="22"/>
  <c r="A8" i="22"/>
  <c r="I7" i="22"/>
  <c r="H7" i="22"/>
  <c r="G7" i="22"/>
  <c r="F7" i="22"/>
  <c r="E7" i="22"/>
  <c r="D7" i="22"/>
  <c r="C7" i="22"/>
  <c r="B7" i="22"/>
  <c r="A7" i="22"/>
  <c r="I6" i="22"/>
  <c r="H6" i="22"/>
  <c r="G6" i="22"/>
  <c r="F6" i="22"/>
  <c r="E6" i="22"/>
  <c r="D6" i="22"/>
  <c r="C6" i="22"/>
  <c r="B6" i="22"/>
  <c r="A6" i="22"/>
  <c r="I5" i="22"/>
  <c r="H5" i="22"/>
  <c r="G5" i="22"/>
  <c r="F5" i="22"/>
  <c r="E5" i="22"/>
  <c r="D5" i="22"/>
  <c r="C5" i="22"/>
  <c r="B5" i="22"/>
  <c r="A5" i="22"/>
  <c r="I4" i="22"/>
  <c r="H4" i="22"/>
  <c r="G4" i="22"/>
  <c r="F4" i="22"/>
  <c r="E4" i="22"/>
  <c r="D4" i="22"/>
  <c r="C4" i="22"/>
  <c r="B4" i="22"/>
  <c r="A4" i="22"/>
  <c r="I3" i="22"/>
  <c r="H3" i="22"/>
  <c r="G3" i="22"/>
  <c r="F3" i="22"/>
  <c r="E3" i="22"/>
  <c r="D3" i="22"/>
  <c r="C3" i="22"/>
  <c r="B3" i="22"/>
  <c r="A3" i="22"/>
  <c r="I2" i="22"/>
  <c r="H2" i="22"/>
  <c r="G2" i="22"/>
  <c r="F2" i="22"/>
  <c r="E2" i="22"/>
  <c r="D2" i="22"/>
  <c r="C2" i="22"/>
  <c r="B2" i="22"/>
  <c r="A2" i="22"/>
  <c r="I1" i="22"/>
  <c r="H1" i="22"/>
  <c r="G1" i="22"/>
  <c r="F1" i="22"/>
  <c r="E1" i="22"/>
  <c r="D1" i="22"/>
  <c r="C1" i="22"/>
  <c r="B1" i="22"/>
  <c r="A1" i="22"/>
  <c r="B3" i="21"/>
  <c r="B3" i="34" s="1"/>
  <c r="B4" i="21"/>
  <c r="B4" i="34" s="1"/>
  <c r="B31" i="34" s="1"/>
  <c r="B5" i="21"/>
  <c r="B5" i="34" s="1"/>
  <c r="B32" i="34" s="1"/>
  <c r="B6" i="21"/>
  <c r="B7" i="21"/>
  <c r="B8" i="21"/>
  <c r="B8" i="34" s="1"/>
  <c r="B35" i="34" s="1"/>
  <c r="B9" i="21"/>
  <c r="B9" i="34" s="1"/>
  <c r="B36" i="34" s="1"/>
  <c r="B10" i="21"/>
  <c r="B37" i="21" s="1"/>
  <c r="B11" i="21"/>
  <c r="B11" i="34" s="1"/>
  <c r="B38" i="34" s="1"/>
  <c r="B12" i="21"/>
  <c r="B12" i="34" s="1"/>
  <c r="B39" i="34" s="1"/>
  <c r="B13" i="21"/>
  <c r="B13" i="34" s="1"/>
  <c r="B40" i="34" s="1"/>
  <c r="B14" i="21"/>
  <c r="B14" i="33" s="1"/>
  <c r="B41" i="33" s="1"/>
  <c r="B15" i="21"/>
  <c r="B15" i="34" s="1"/>
  <c r="B42" i="34" s="1"/>
  <c r="B16" i="21"/>
  <c r="B16" i="34" s="1"/>
  <c r="B43" i="34" s="1"/>
  <c r="B17" i="21"/>
  <c r="B44" i="21" s="1"/>
  <c r="B18" i="21"/>
  <c r="B18" i="34" s="1"/>
  <c r="B45" i="34" s="1"/>
  <c r="B19" i="21"/>
  <c r="B19" i="34" s="1"/>
  <c r="B46" i="34" s="1"/>
  <c r="B20" i="21"/>
  <c r="B20" i="34" s="1"/>
  <c r="B47" i="34" s="1"/>
  <c r="B21" i="21"/>
  <c r="B21" i="34" s="1"/>
  <c r="B48" i="34" s="1"/>
  <c r="B22" i="21"/>
  <c r="B2" i="21"/>
  <c r="B29" i="21" s="1"/>
  <c r="C2" i="21"/>
  <c r="C29" i="21" s="1"/>
  <c r="K1" i="21"/>
  <c r="J1" i="21"/>
  <c r="I1" i="21"/>
  <c r="H1" i="21"/>
  <c r="G1" i="21"/>
  <c r="F1" i="21"/>
  <c r="E1" i="21"/>
  <c r="D1" i="21"/>
  <c r="C1" i="21"/>
  <c r="B1" i="21"/>
  <c r="A22" i="21"/>
  <c r="A49" i="21" s="1"/>
  <c r="AD50" i="21" s="1"/>
  <c r="A21" i="21"/>
  <c r="A48" i="21" s="1"/>
  <c r="AD49" i="21" s="1"/>
  <c r="A20" i="21"/>
  <c r="A47" i="21" s="1"/>
  <c r="AD48" i="21" s="1"/>
  <c r="A19" i="21"/>
  <c r="A46" i="21" s="1"/>
  <c r="AD47" i="21" s="1"/>
  <c r="A18" i="21"/>
  <c r="A45" i="21" s="1"/>
  <c r="AD46" i="21" s="1"/>
  <c r="A17" i="21"/>
  <c r="A44" i="21" s="1"/>
  <c r="AD45" i="21" s="1"/>
  <c r="A16" i="21"/>
  <c r="A43" i="21" s="1"/>
  <c r="AD44" i="21" s="1"/>
  <c r="A15" i="21"/>
  <c r="A42" i="21" s="1"/>
  <c r="AD43" i="21" s="1"/>
  <c r="A14" i="21"/>
  <c r="A41" i="21" s="1"/>
  <c r="AD42" i="21" s="1"/>
  <c r="A13" i="21"/>
  <c r="A40" i="21" s="1"/>
  <c r="AD41" i="21" s="1"/>
  <c r="A12" i="21"/>
  <c r="A39" i="21" s="1"/>
  <c r="AD40" i="21" s="1"/>
  <c r="A11" i="21"/>
  <c r="A38" i="21" s="1"/>
  <c r="AD39" i="21" s="1"/>
  <c r="A10" i="21"/>
  <c r="A37" i="21" s="1"/>
  <c r="AD38" i="21" s="1"/>
  <c r="A9" i="21"/>
  <c r="A36" i="21" s="1"/>
  <c r="AD37" i="21" s="1"/>
  <c r="A8" i="21"/>
  <c r="A35" i="21" s="1"/>
  <c r="AD36" i="21" s="1"/>
  <c r="A7" i="21"/>
  <c r="A34" i="21" s="1"/>
  <c r="AD35" i="21" s="1"/>
  <c r="A6" i="21"/>
  <c r="A33" i="21" s="1"/>
  <c r="AD34" i="21" s="1"/>
  <c r="A5" i="21"/>
  <c r="A32" i="21" s="1"/>
  <c r="AD33" i="21" s="1"/>
  <c r="A4" i="21"/>
  <c r="A31" i="21" s="1"/>
  <c r="AD32" i="21" s="1"/>
  <c r="A3" i="21"/>
  <c r="A30" i="21" s="1"/>
  <c r="AD31" i="21" s="1"/>
  <c r="A2" i="21"/>
  <c r="A29" i="21" s="1"/>
  <c r="L9" i="20"/>
  <c r="C37" i="35" s="1"/>
  <c r="AE38" i="35" s="1"/>
  <c r="L14" i="20"/>
  <c r="C42" i="35" s="1"/>
  <c r="M42" i="35" s="1"/>
  <c r="L17" i="20"/>
  <c r="C45" i="35" s="1"/>
  <c r="M45" i="35" s="1"/>
  <c r="K2" i="20"/>
  <c r="K3" i="20"/>
  <c r="K4" i="20"/>
  <c r="K5" i="20"/>
  <c r="K6" i="20"/>
  <c r="K7" i="20"/>
  <c r="K8" i="20"/>
  <c r="K9" i="20"/>
  <c r="K10" i="20"/>
  <c r="K11" i="20"/>
  <c r="K12" i="20"/>
  <c r="K13" i="20"/>
  <c r="K14" i="20"/>
  <c r="K15" i="20"/>
  <c r="K16" i="20"/>
  <c r="K17" i="20"/>
  <c r="K18" i="20"/>
  <c r="K19" i="20"/>
  <c r="K20" i="20"/>
  <c r="K21" i="20"/>
  <c r="K1" i="20"/>
  <c r="J2" i="20"/>
  <c r="L2" i="20" s="1"/>
  <c r="J3" i="20"/>
  <c r="J4" i="20"/>
  <c r="L4" i="20" s="1"/>
  <c r="J5" i="20"/>
  <c r="L5" i="20" s="1"/>
  <c r="J6" i="20"/>
  <c r="L6" i="20" s="1"/>
  <c r="C34" i="35" s="1"/>
  <c r="M34" i="35" s="1"/>
  <c r="J7" i="20"/>
  <c r="J8" i="20"/>
  <c r="J9" i="20"/>
  <c r="J10" i="20"/>
  <c r="L10" i="20" s="1"/>
  <c r="C38" i="35" s="1"/>
  <c r="M38" i="35" s="1"/>
  <c r="J11" i="20"/>
  <c r="J12" i="20"/>
  <c r="L12" i="20" s="1"/>
  <c r="J13" i="20"/>
  <c r="L13" i="20" s="1"/>
  <c r="J14" i="20"/>
  <c r="J15" i="20"/>
  <c r="J16" i="20"/>
  <c r="J17" i="20"/>
  <c r="J18" i="20"/>
  <c r="L18" i="20" s="1"/>
  <c r="C46" i="35" s="1"/>
  <c r="AG47" i="35" s="1"/>
  <c r="J19" i="20"/>
  <c r="J20" i="20"/>
  <c r="L20" i="20" s="1"/>
  <c r="J21" i="20"/>
  <c r="L21" i="20" s="1"/>
  <c r="A1" i="20"/>
  <c r="J1" i="20"/>
  <c r="J23" i="20" s="1"/>
  <c r="O23" i="20" s="1"/>
  <c r="Z22" i="18"/>
  <c r="Z21" i="18"/>
  <c r="Z20" i="18"/>
  <c r="Z19" i="18"/>
  <c r="Z18" i="18"/>
  <c r="Z17" i="18"/>
  <c r="Z16" i="18"/>
  <c r="Z15" i="18"/>
  <c r="Z14" i="18"/>
  <c r="Z13" i="18"/>
  <c r="Z12" i="18"/>
  <c r="Z11" i="18"/>
  <c r="Z10" i="18"/>
  <c r="Z9" i="18"/>
  <c r="Z8" i="18"/>
  <c r="Z7" i="18"/>
  <c r="Z6" i="18"/>
  <c r="Z5" i="18"/>
  <c r="Z4" i="18"/>
  <c r="Z3" i="18"/>
  <c r="AA19" i="18"/>
  <c r="AA16" i="18"/>
  <c r="AA15" i="18"/>
  <c r="AA11" i="18"/>
  <c r="AA8" i="18"/>
  <c r="AA7" i="18"/>
  <c r="AA3" i="18"/>
  <c r="Y4" i="18"/>
  <c r="Y5" i="18"/>
  <c r="Y6" i="18"/>
  <c r="Y7" i="18"/>
  <c r="Y8" i="18"/>
  <c r="Y9" i="18"/>
  <c r="Y10" i="18"/>
  <c r="Y11" i="18"/>
  <c r="Y12" i="18"/>
  <c r="Y13" i="18"/>
  <c r="Y14" i="18"/>
  <c r="Y15" i="18"/>
  <c r="Y16" i="18"/>
  <c r="Y17" i="18"/>
  <c r="Y18" i="18"/>
  <c r="Y19" i="18"/>
  <c r="Y20" i="18"/>
  <c r="Y21" i="18"/>
  <c r="Y22" i="18"/>
  <c r="Y3" i="18"/>
  <c r="X18" i="18"/>
  <c r="W22" i="18"/>
  <c r="V22" i="18"/>
  <c r="U22" i="18"/>
  <c r="T22" i="18"/>
  <c r="S22" i="18"/>
  <c r="R22" i="18"/>
  <c r="Q22" i="18"/>
  <c r="P22" i="18"/>
  <c r="O22" i="18"/>
  <c r="N22" i="18"/>
  <c r="L22" i="18"/>
  <c r="AA22" i="18" s="1"/>
  <c r="K22" i="18"/>
  <c r="J22" i="18"/>
  <c r="I22" i="18"/>
  <c r="H22" i="18"/>
  <c r="G22" i="18"/>
  <c r="F22" i="18"/>
  <c r="E22" i="18"/>
  <c r="D22" i="18"/>
  <c r="C22" i="18"/>
  <c r="B22" i="18"/>
  <c r="X22" i="18" s="1"/>
  <c r="A22" i="18"/>
  <c r="M22" i="18" s="1"/>
  <c r="W21" i="18"/>
  <c r="V21" i="18"/>
  <c r="U21" i="18"/>
  <c r="T21" i="18"/>
  <c r="S21" i="18"/>
  <c r="R21" i="18"/>
  <c r="Q21" i="18"/>
  <c r="P21" i="18"/>
  <c r="O21" i="18"/>
  <c r="N21" i="18"/>
  <c r="L21" i="18"/>
  <c r="AA21" i="18" s="1"/>
  <c r="K21" i="18"/>
  <c r="J21" i="18"/>
  <c r="I21" i="18"/>
  <c r="H21" i="18"/>
  <c r="G21" i="18"/>
  <c r="F21" i="18"/>
  <c r="E21" i="18"/>
  <c r="D21" i="18"/>
  <c r="C21" i="18"/>
  <c r="B21" i="18"/>
  <c r="X21" i="18" s="1"/>
  <c r="A21" i="18"/>
  <c r="M21" i="18" s="1"/>
  <c r="W20" i="18"/>
  <c r="V20" i="18"/>
  <c r="U20" i="18"/>
  <c r="T20" i="18"/>
  <c r="S20" i="18"/>
  <c r="R20" i="18"/>
  <c r="Q20" i="18"/>
  <c r="P20" i="18"/>
  <c r="O20" i="18"/>
  <c r="N20" i="18"/>
  <c r="L20" i="18"/>
  <c r="AA20" i="18" s="1"/>
  <c r="K20" i="18"/>
  <c r="J20" i="18"/>
  <c r="I20" i="18"/>
  <c r="H20" i="18"/>
  <c r="G20" i="18"/>
  <c r="F20" i="18"/>
  <c r="E20" i="18"/>
  <c r="D20" i="18"/>
  <c r="C20" i="18"/>
  <c r="B20" i="18"/>
  <c r="X20" i="18" s="1"/>
  <c r="A20" i="18"/>
  <c r="M20" i="18" s="1"/>
  <c r="W19" i="18"/>
  <c r="V19" i="18"/>
  <c r="U19" i="18"/>
  <c r="T19" i="18"/>
  <c r="S19" i="18"/>
  <c r="R19" i="18"/>
  <c r="Q19" i="18"/>
  <c r="P19" i="18"/>
  <c r="O19" i="18"/>
  <c r="N19" i="18"/>
  <c r="L19" i="18"/>
  <c r="K19" i="18"/>
  <c r="J19" i="18"/>
  <c r="I19" i="18"/>
  <c r="H19" i="18"/>
  <c r="G19" i="18"/>
  <c r="F19" i="18"/>
  <c r="E19" i="18"/>
  <c r="D19" i="18"/>
  <c r="C19" i="18"/>
  <c r="B19" i="18"/>
  <c r="X19" i="18" s="1"/>
  <c r="A19" i="18"/>
  <c r="M19" i="18" s="1"/>
  <c r="W18" i="18"/>
  <c r="V18" i="18"/>
  <c r="U18" i="18"/>
  <c r="T18" i="18"/>
  <c r="S18" i="18"/>
  <c r="R18" i="18"/>
  <c r="Q18" i="18"/>
  <c r="P18" i="18"/>
  <c r="O18" i="18"/>
  <c r="N18" i="18"/>
  <c r="L18" i="18"/>
  <c r="AA18" i="18" s="1"/>
  <c r="K18" i="18"/>
  <c r="J18" i="18"/>
  <c r="I18" i="18"/>
  <c r="H18" i="18"/>
  <c r="G18" i="18"/>
  <c r="F18" i="18"/>
  <c r="E18" i="18"/>
  <c r="D18" i="18"/>
  <c r="C18" i="18"/>
  <c r="B18" i="18"/>
  <c r="A18" i="18"/>
  <c r="M18" i="18" s="1"/>
  <c r="W17" i="18"/>
  <c r="V17" i="18"/>
  <c r="U17" i="18"/>
  <c r="T17" i="18"/>
  <c r="S17" i="18"/>
  <c r="R17" i="18"/>
  <c r="Q17" i="18"/>
  <c r="P17" i="18"/>
  <c r="O17" i="18"/>
  <c r="N17" i="18"/>
  <c r="L17" i="18"/>
  <c r="AA17" i="18" s="1"/>
  <c r="K17" i="18"/>
  <c r="J17" i="18"/>
  <c r="I17" i="18"/>
  <c r="H17" i="18"/>
  <c r="G17" i="18"/>
  <c r="F17" i="18"/>
  <c r="E17" i="18"/>
  <c r="D17" i="18"/>
  <c r="C17" i="18"/>
  <c r="B17" i="18"/>
  <c r="X17" i="18" s="1"/>
  <c r="A17" i="18"/>
  <c r="M17" i="18" s="1"/>
  <c r="W16" i="18"/>
  <c r="V16" i="18"/>
  <c r="U16" i="18"/>
  <c r="T16" i="18"/>
  <c r="S16" i="18"/>
  <c r="R16" i="18"/>
  <c r="Q16" i="18"/>
  <c r="P16" i="18"/>
  <c r="O16" i="18"/>
  <c r="N16" i="18"/>
  <c r="L16" i="18"/>
  <c r="K16" i="18"/>
  <c r="J16" i="18"/>
  <c r="I16" i="18"/>
  <c r="H16" i="18"/>
  <c r="G16" i="18"/>
  <c r="F16" i="18"/>
  <c r="E16" i="18"/>
  <c r="D16" i="18"/>
  <c r="C16" i="18"/>
  <c r="B16" i="18"/>
  <c r="X16" i="18" s="1"/>
  <c r="A16" i="18"/>
  <c r="M16" i="18" s="1"/>
  <c r="W15" i="18"/>
  <c r="V15" i="18"/>
  <c r="U15" i="18"/>
  <c r="T15" i="18"/>
  <c r="S15" i="18"/>
  <c r="R15" i="18"/>
  <c r="Q15" i="18"/>
  <c r="P15" i="18"/>
  <c r="O15" i="18"/>
  <c r="N15" i="18"/>
  <c r="L15" i="18"/>
  <c r="K15" i="18"/>
  <c r="J15" i="18"/>
  <c r="I15" i="18"/>
  <c r="H15" i="18"/>
  <c r="G15" i="18"/>
  <c r="F15" i="18"/>
  <c r="E15" i="18"/>
  <c r="D15" i="18"/>
  <c r="C15" i="18"/>
  <c r="B15" i="18"/>
  <c r="X15" i="18" s="1"/>
  <c r="A15" i="18"/>
  <c r="M15" i="18" s="1"/>
  <c r="W14" i="18"/>
  <c r="V14" i="18"/>
  <c r="U14" i="18"/>
  <c r="T14" i="18"/>
  <c r="S14" i="18"/>
  <c r="R14" i="18"/>
  <c r="Q14" i="18"/>
  <c r="P14" i="18"/>
  <c r="O14" i="18"/>
  <c r="N14" i="18"/>
  <c r="L14" i="18"/>
  <c r="AA14" i="18" s="1"/>
  <c r="K14" i="18"/>
  <c r="J14" i="18"/>
  <c r="I14" i="18"/>
  <c r="H14" i="18"/>
  <c r="G14" i="18"/>
  <c r="F14" i="18"/>
  <c r="E14" i="18"/>
  <c r="D14" i="18"/>
  <c r="C14" i="18"/>
  <c r="B14" i="18"/>
  <c r="X14" i="18" s="1"/>
  <c r="A14" i="18"/>
  <c r="M14" i="18" s="1"/>
  <c r="W13" i="18"/>
  <c r="V13" i="18"/>
  <c r="U13" i="18"/>
  <c r="T13" i="18"/>
  <c r="S13" i="18"/>
  <c r="R13" i="18"/>
  <c r="Q13" i="18"/>
  <c r="P13" i="18"/>
  <c r="O13" i="18"/>
  <c r="N13" i="18"/>
  <c r="L13" i="18"/>
  <c r="AA13" i="18" s="1"/>
  <c r="K13" i="18"/>
  <c r="J13" i="18"/>
  <c r="I13" i="18"/>
  <c r="H13" i="18"/>
  <c r="G13" i="18"/>
  <c r="F13" i="18"/>
  <c r="E13" i="18"/>
  <c r="D13" i="18"/>
  <c r="C13" i="18"/>
  <c r="B13" i="18"/>
  <c r="X13" i="18" s="1"/>
  <c r="A13" i="18"/>
  <c r="M13" i="18" s="1"/>
  <c r="W12" i="18"/>
  <c r="V12" i="18"/>
  <c r="U12" i="18"/>
  <c r="T12" i="18"/>
  <c r="S12" i="18"/>
  <c r="R12" i="18"/>
  <c r="Q12" i="18"/>
  <c r="P12" i="18"/>
  <c r="O12" i="18"/>
  <c r="N12" i="18"/>
  <c r="L12" i="18"/>
  <c r="AA12" i="18" s="1"/>
  <c r="K12" i="18"/>
  <c r="J12" i="18"/>
  <c r="I12" i="18"/>
  <c r="H12" i="18"/>
  <c r="G12" i="18"/>
  <c r="F12" i="18"/>
  <c r="E12" i="18"/>
  <c r="D12" i="18"/>
  <c r="C12" i="18"/>
  <c r="B12" i="18"/>
  <c r="X12" i="18" s="1"/>
  <c r="A12" i="18"/>
  <c r="M12" i="18" s="1"/>
  <c r="W11" i="18"/>
  <c r="V11" i="18"/>
  <c r="U11" i="18"/>
  <c r="T11" i="18"/>
  <c r="S11" i="18"/>
  <c r="R11" i="18"/>
  <c r="Q11" i="18"/>
  <c r="P11" i="18"/>
  <c r="O11" i="18"/>
  <c r="N11" i="18"/>
  <c r="L11" i="18"/>
  <c r="K11" i="18"/>
  <c r="J11" i="18"/>
  <c r="I11" i="18"/>
  <c r="H11" i="18"/>
  <c r="G11" i="18"/>
  <c r="F11" i="18"/>
  <c r="E11" i="18"/>
  <c r="D11" i="18"/>
  <c r="C11" i="18"/>
  <c r="B11" i="18"/>
  <c r="X11" i="18" s="1"/>
  <c r="A11" i="18"/>
  <c r="M11" i="18" s="1"/>
  <c r="W10" i="18"/>
  <c r="V10" i="18"/>
  <c r="U10" i="18"/>
  <c r="T10" i="18"/>
  <c r="S10" i="18"/>
  <c r="R10" i="18"/>
  <c r="Q10" i="18"/>
  <c r="P10" i="18"/>
  <c r="O10" i="18"/>
  <c r="N10" i="18"/>
  <c r="L10" i="18"/>
  <c r="AA10" i="18" s="1"/>
  <c r="K10" i="18"/>
  <c r="J10" i="18"/>
  <c r="I10" i="18"/>
  <c r="H10" i="18"/>
  <c r="G10" i="18"/>
  <c r="F10" i="18"/>
  <c r="E10" i="18"/>
  <c r="D10" i="18"/>
  <c r="C10" i="18"/>
  <c r="B10" i="18"/>
  <c r="X10" i="18" s="1"/>
  <c r="A10" i="18"/>
  <c r="M10" i="18" s="1"/>
  <c r="W9" i="18"/>
  <c r="V9" i="18"/>
  <c r="U9" i="18"/>
  <c r="T9" i="18"/>
  <c r="S9" i="18"/>
  <c r="R9" i="18"/>
  <c r="Q9" i="18"/>
  <c r="P9" i="18"/>
  <c r="O9" i="18"/>
  <c r="N9" i="18"/>
  <c r="L9" i="18"/>
  <c r="AA9" i="18" s="1"/>
  <c r="K9" i="18"/>
  <c r="J9" i="18"/>
  <c r="I9" i="18"/>
  <c r="H9" i="18"/>
  <c r="G9" i="18"/>
  <c r="F9" i="18"/>
  <c r="E9" i="18"/>
  <c r="D9" i="18"/>
  <c r="C9" i="18"/>
  <c r="B9" i="18"/>
  <c r="X9" i="18" s="1"/>
  <c r="A9" i="18"/>
  <c r="M9" i="18" s="1"/>
  <c r="W8" i="18"/>
  <c r="V8" i="18"/>
  <c r="U8" i="18"/>
  <c r="T8" i="18"/>
  <c r="S8" i="18"/>
  <c r="R8" i="18"/>
  <c r="Q8" i="18"/>
  <c r="P8" i="18"/>
  <c r="O8" i="18"/>
  <c r="N8" i="18"/>
  <c r="L8" i="18"/>
  <c r="K8" i="18"/>
  <c r="J8" i="18"/>
  <c r="I8" i="18"/>
  <c r="H8" i="18"/>
  <c r="G8" i="18"/>
  <c r="F8" i="18"/>
  <c r="E8" i="18"/>
  <c r="D8" i="18"/>
  <c r="C8" i="18"/>
  <c r="B8" i="18"/>
  <c r="X8" i="18" s="1"/>
  <c r="A8" i="18"/>
  <c r="M8" i="18" s="1"/>
  <c r="W7" i="18"/>
  <c r="V7" i="18"/>
  <c r="U7" i="18"/>
  <c r="T7" i="18"/>
  <c r="S7" i="18"/>
  <c r="R7" i="18"/>
  <c r="Q7" i="18"/>
  <c r="P7" i="18"/>
  <c r="O7" i="18"/>
  <c r="N7" i="18"/>
  <c r="L7" i="18"/>
  <c r="K7" i="18"/>
  <c r="J7" i="18"/>
  <c r="I7" i="18"/>
  <c r="H7" i="18"/>
  <c r="G7" i="18"/>
  <c r="F7" i="18"/>
  <c r="E7" i="18"/>
  <c r="D7" i="18"/>
  <c r="C7" i="18"/>
  <c r="B7" i="18"/>
  <c r="X7" i="18" s="1"/>
  <c r="A7" i="18"/>
  <c r="M7" i="18" s="1"/>
  <c r="W6" i="18"/>
  <c r="V6" i="18"/>
  <c r="U6" i="18"/>
  <c r="T6" i="18"/>
  <c r="S6" i="18"/>
  <c r="R6" i="18"/>
  <c r="Q6" i="18"/>
  <c r="P6" i="18"/>
  <c r="O6" i="18"/>
  <c r="N6" i="18"/>
  <c r="L6" i="18"/>
  <c r="AA6" i="18" s="1"/>
  <c r="K6" i="18"/>
  <c r="J6" i="18"/>
  <c r="I6" i="18"/>
  <c r="H6" i="18"/>
  <c r="G6" i="18"/>
  <c r="F6" i="18"/>
  <c r="E6" i="18"/>
  <c r="D6" i="18"/>
  <c r="C6" i="18"/>
  <c r="B6" i="18"/>
  <c r="X6" i="18" s="1"/>
  <c r="A6" i="18"/>
  <c r="M6" i="18" s="1"/>
  <c r="W5" i="18"/>
  <c r="V5" i="18"/>
  <c r="U5" i="18"/>
  <c r="T5" i="18"/>
  <c r="S5" i="18"/>
  <c r="R5" i="18"/>
  <c r="Q5" i="18"/>
  <c r="P5" i="18"/>
  <c r="O5" i="18"/>
  <c r="N5" i="18"/>
  <c r="L5" i="18"/>
  <c r="AA5" i="18" s="1"/>
  <c r="K5" i="18"/>
  <c r="J5" i="18"/>
  <c r="I5" i="18"/>
  <c r="H5" i="18"/>
  <c r="G5" i="18"/>
  <c r="F5" i="18"/>
  <c r="E5" i="18"/>
  <c r="D5" i="18"/>
  <c r="C5" i="18"/>
  <c r="B5" i="18"/>
  <c r="X5" i="18" s="1"/>
  <c r="A5" i="18"/>
  <c r="M5" i="18" s="1"/>
  <c r="W4" i="18"/>
  <c r="V4" i="18"/>
  <c r="U4" i="18"/>
  <c r="T4" i="18"/>
  <c r="S4" i="18"/>
  <c r="R4" i="18"/>
  <c r="Q4" i="18"/>
  <c r="P4" i="18"/>
  <c r="O4" i="18"/>
  <c r="N4" i="18"/>
  <c r="L4" i="18"/>
  <c r="AA4" i="18" s="1"/>
  <c r="K4" i="18"/>
  <c r="J4" i="18"/>
  <c r="I4" i="18"/>
  <c r="H4" i="18"/>
  <c r="G4" i="18"/>
  <c r="F4" i="18"/>
  <c r="E4" i="18"/>
  <c r="D4" i="18"/>
  <c r="C4" i="18"/>
  <c r="B4" i="18"/>
  <c r="X4" i="18" s="1"/>
  <c r="A4" i="18"/>
  <c r="M4" i="18" s="1"/>
  <c r="W3" i="18"/>
  <c r="V3" i="18"/>
  <c r="U3" i="18"/>
  <c r="T3" i="18"/>
  <c r="S3" i="18"/>
  <c r="R3" i="18"/>
  <c r="Q3" i="18"/>
  <c r="P3" i="18"/>
  <c r="O3" i="18"/>
  <c r="N3" i="18"/>
  <c r="L3" i="18"/>
  <c r="K3" i="18"/>
  <c r="J3" i="18"/>
  <c r="I3" i="18"/>
  <c r="H3" i="18"/>
  <c r="G3" i="18"/>
  <c r="F3" i="18"/>
  <c r="E3" i="18"/>
  <c r="D3" i="18"/>
  <c r="C3" i="18"/>
  <c r="B3" i="18"/>
  <c r="X3" i="18" s="1"/>
  <c r="A3" i="18"/>
  <c r="M3" i="18" s="1"/>
  <c r="W2" i="18"/>
  <c r="V2" i="18"/>
  <c r="U2" i="18"/>
  <c r="T2" i="18"/>
  <c r="S2" i="18"/>
  <c r="R2" i="18"/>
  <c r="Q2" i="18"/>
  <c r="P2" i="18"/>
  <c r="O2" i="18"/>
  <c r="N2" i="18"/>
  <c r="L2" i="18"/>
  <c r="AA2" i="18" s="1"/>
  <c r="K2" i="18"/>
  <c r="J2" i="18"/>
  <c r="I2" i="18"/>
  <c r="H2" i="18"/>
  <c r="G2" i="18"/>
  <c r="F2" i="18"/>
  <c r="E2" i="18"/>
  <c r="D2" i="18"/>
  <c r="C2" i="18"/>
  <c r="B2" i="18"/>
  <c r="X2" i="18" s="1"/>
  <c r="Y2" i="18" s="1"/>
  <c r="A2" i="18"/>
  <c r="M3" i="17"/>
  <c r="M4" i="17"/>
  <c r="M5" i="17"/>
  <c r="M6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" i="17"/>
  <c r="X21" i="17"/>
  <c r="W21" i="17"/>
  <c r="V21" i="17"/>
  <c r="U21" i="17"/>
  <c r="T21" i="17"/>
  <c r="S21" i="17"/>
  <c r="R21" i="17"/>
  <c r="Q21" i="17"/>
  <c r="P21" i="17"/>
  <c r="O21" i="17"/>
  <c r="N21" i="17"/>
  <c r="X20" i="17"/>
  <c r="W20" i="17"/>
  <c r="V20" i="17"/>
  <c r="U20" i="17"/>
  <c r="T20" i="17"/>
  <c r="S20" i="17"/>
  <c r="R20" i="17"/>
  <c r="Q20" i="17"/>
  <c r="P20" i="17"/>
  <c r="O20" i="17"/>
  <c r="N20" i="17"/>
  <c r="X19" i="17"/>
  <c r="W19" i="17"/>
  <c r="V19" i="17"/>
  <c r="U19" i="17"/>
  <c r="T19" i="17"/>
  <c r="S19" i="17"/>
  <c r="R19" i="17"/>
  <c r="Q19" i="17"/>
  <c r="P19" i="17"/>
  <c r="O19" i="17"/>
  <c r="N19" i="17"/>
  <c r="X18" i="17"/>
  <c r="W18" i="17"/>
  <c r="V18" i="17"/>
  <c r="U18" i="17"/>
  <c r="T18" i="17"/>
  <c r="S18" i="17"/>
  <c r="R18" i="17"/>
  <c r="Q18" i="17"/>
  <c r="P18" i="17"/>
  <c r="O18" i="17"/>
  <c r="N18" i="17"/>
  <c r="X17" i="17"/>
  <c r="W17" i="17"/>
  <c r="V17" i="17"/>
  <c r="U17" i="17"/>
  <c r="T17" i="17"/>
  <c r="S17" i="17"/>
  <c r="R17" i="17"/>
  <c r="Q17" i="17"/>
  <c r="P17" i="17"/>
  <c r="O17" i="17"/>
  <c r="N17" i="17"/>
  <c r="X16" i="17"/>
  <c r="W16" i="17"/>
  <c r="V16" i="17"/>
  <c r="U16" i="17"/>
  <c r="T16" i="17"/>
  <c r="S16" i="17"/>
  <c r="R16" i="17"/>
  <c r="Q16" i="17"/>
  <c r="P16" i="17"/>
  <c r="O16" i="17"/>
  <c r="N16" i="17"/>
  <c r="X15" i="17"/>
  <c r="W15" i="17"/>
  <c r="V15" i="17"/>
  <c r="U15" i="17"/>
  <c r="T15" i="17"/>
  <c r="S15" i="17"/>
  <c r="R15" i="17"/>
  <c r="Q15" i="17"/>
  <c r="P15" i="17"/>
  <c r="O15" i="17"/>
  <c r="N15" i="17"/>
  <c r="X14" i="17"/>
  <c r="W14" i="17"/>
  <c r="V14" i="17"/>
  <c r="U14" i="17"/>
  <c r="T14" i="17"/>
  <c r="S14" i="17"/>
  <c r="R14" i="17"/>
  <c r="Q14" i="17"/>
  <c r="P14" i="17"/>
  <c r="O14" i="17"/>
  <c r="N14" i="17"/>
  <c r="X13" i="17"/>
  <c r="W13" i="17"/>
  <c r="V13" i="17"/>
  <c r="U13" i="17"/>
  <c r="T13" i="17"/>
  <c r="S13" i="17"/>
  <c r="R13" i="17"/>
  <c r="Q13" i="17"/>
  <c r="P13" i="17"/>
  <c r="O13" i="17"/>
  <c r="N13" i="17"/>
  <c r="X12" i="17"/>
  <c r="W12" i="17"/>
  <c r="V12" i="17"/>
  <c r="U12" i="17"/>
  <c r="T12" i="17"/>
  <c r="S12" i="17"/>
  <c r="R12" i="17"/>
  <c r="Q12" i="17"/>
  <c r="P12" i="17"/>
  <c r="O12" i="17"/>
  <c r="N12" i="17"/>
  <c r="X11" i="17"/>
  <c r="W11" i="17"/>
  <c r="V11" i="17"/>
  <c r="U11" i="17"/>
  <c r="T11" i="17"/>
  <c r="S11" i="17"/>
  <c r="R11" i="17"/>
  <c r="Q11" i="17"/>
  <c r="P11" i="17"/>
  <c r="O11" i="17"/>
  <c r="N11" i="17"/>
  <c r="X10" i="17"/>
  <c r="W10" i="17"/>
  <c r="V10" i="17"/>
  <c r="U10" i="17"/>
  <c r="T10" i="17"/>
  <c r="S10" i="17"/>
  <c r="R10" i="17"/>
  <c r="Q10" i="17"/>
  <c r="P10" i="17"/>
  <c r="O10" i="17"/>
  <c r="N10" i="17"/>
  <c r="X9" i="17"/>
  <c r="W9" i="17"/>
  <c r="V9" i="17"/>
  <c r="U9" i="17"/>
  <c r="T9" i="17"/>
  <c r="S9" i="17"/>
  <c r="R9" i="17"/>
  <c r="Q9" i="17"/>
  <c r="P9" i="17"/>
  <c r="O9" i="17"/>
  <c r="N9" i="17"/>
  <c r="X8" i="17"/>
  <c r="W8" i="17"/>
  <c r="V8" i="17"/>
  <c r="U8" i="17"/>
  <c r="T8" i="17"/>
  <c r="S8" i="17"/>
  <c r="R8" i="17"/>
  <c r="Q8" i="17"/>
  <c r="P8" i="17"/>
  <c r="O8" i="17"/>
  <c r="N8" i="17"/>
  <c r="X7" i="17"/>
  <c r="W7" i="17"/>
  <c r="V7" i="17"/>
  <c r="U7" i="17"/>
  <c r="T7" i="17"/>
  <c r="S7" i="17"/>
  <c r="R7" i="17"/>
  <c r="Q7" i="17"/>
  <c r="P7" i="17"/>
  <c r="O7" i="17"/>
  <c r="N7" i="17"/>
  <c r="X6" i="17"/>
  <c r="W6" i="17"/>
  <c r="V6" i="17"/>
  <c r="U6" i="17"/>
  <c r="T6" i="17"/>
  <c r="S6" i="17"/>
  <c r="R6" i="17"/>
  <c r="Q6" i="17"/>
  <c r="P6" i="17"/>
  <c r="O6" i="17"/>
  <c r="N6" i="17"/>
  <c r="X5" i="17"/>
  <c r="W5" i="17"/>
  <c r="V5" i="17"/>
  <c r="U5" i="17"/>
  <c r="T5" i="17"/>
  <c r="S5" i="17"/>
  <c r="R5" i="17"/>
  <c r="Q5" i="17"/>
  <c r="P5" i="17"/>
  <c r="O5" i="17"/>
  <c r="N5" i="17"/>
  <c r="X4" i="17"/>
  <c r="W4" i="17"/>
  <c r="V4" i="17"/>
  <c r="U4" i="17"/>
  <c r="T4" i="17"/>
  <c r="S4" i="17"/>
  <c r="R4" i="17"/>
  <c r="Q4" i="17"/>
  <c r="P4" i="17"/>
  <c r="O4" i="17"/>
  <c r="N4" i="17"/>
  <c r="X3" i="17"/>
  <c r="W3" i="17"/>
  <c r="V3" i="17"/>
  <c r="U3" i="17"/>
  <c r="T3" i="17"/>
  <c r="S3" i="17"/>
  <c r="R3" i="17"/>
  <c r="Q3" i="17"/>
  <c r="P3" i="17"/>
  <c r="O3" i="17"/>
  <c r="N3" i="17"/>
  <c r="X2" i="17"/>
  <c r="W2" i="17"/>
  <c r="V2" i="17"/>
  <c r="U2" i="17"/>
  <c r="T2" i="17"/>
  <c r="S2" i="17"/>
  <c r="R2" i="17"/>
  <c r="Q2" i="17"/>
  <c r="P2" i="17"/>
  <c r="O2" i="17"/>
  <c r="N2" i="17"/>
  <c r="X1" i="17"/>
  <c r="W1" i="17"/>
  <c r="V1" i="17"/>
  <c r="U1" i="17"/>
  <c r="T1" i="17"/>
  <c r="S1" i="17"/>
  <c r="R1" i="17"/>
  <c r="Q1" i="17"/>
  <c r="P1" i="17"/>
  <c r="O1" i="17"/>
  <c r="N1" i="17"/>
  <c r="L21" i="17"/>
  <c r="K21" i="17"/>
  <c r="J21" i="17"/>
  <c r="I21" i="17"/>
  <c r="H21" i="17"/>
  <c r="G21" i="17"/>
  <c r="F21" i="17"/>
  <c r="E21" i="17"/>
  <c r="D21" i="17"/>
  <c r="C21" i="17"/>
  <c r="B21" i="17"/>
  <c r="A21" i="17"/>
  <c r="L20" i="17"/>
  <c r="K20" i="17"/>
  <c r="J20" i="17"/>
  <c r="I20" i="17"/>
  <c r="H20" i="17"/>
  <c r="G20" i="17"/>
  <c r="F20" i="17"/>
  <c r="E20" i="17"/>
  <c r="D20" i="17"/>
  <c r="C20" i="17"/>
  <c r="B20" i="17"/>
  <c r="A20" i="17"/>
  <c r="L19" i="17"/>
  <c r="K19" i="17"/>
  <c r="J19" i="17"/>
  <c r="I19" i="17"/>
  <c r="H19" i="17"/>
  <c r="G19" i="17"/>
  <c r="F19" i="17"/>
  <c r="E19" i="17"/>
  <c r="D19" i="17"/>
  <c r="C19" i="17"/>
  <c r="B19" i="17"/>
  <c r="A19" i="17"/>
  <c r="L18" i="17"/>
  <c r="K18" i="17"/>
  <c r="J18" i="17"/>
  <c r="I18" i="17"/>
  <c r="H18" i="17"/>
  <c r="G18" i="17"/>
  <c r="F18" i="17"/>
  <c r="E18" i="17"/>
  <c r="D18" i="17"/>
  <c r="C18" i="17"/>
  <c r="B18" i="17"/>
  <c r="A18" i="17"/>
  <c r="L17" i="17"/>
  <c r="K17" i="17"/>
  <c r="J17" i="17"/>
  <c r="I17" i="17"/>
  <c r="H17" i="17"/>
  <c r="G17" i="17"/>
  <c r="F17" i="17"/>
  <c r="E17" i="17"/>
  <c r="D17" i="17"/>
  <c r="C17" i="17"/>
  <c r="B17" i="17"/>
  <c r="A17" i="17"/>
  <c r="L16" i="17"/>
  <c r="K16" i="17"/>
  <c r="J16" i="17"/>
  <c r="I16" i="17"/>
  <c r="H16" i="17"/>
  <c r="G16" i="17"/>
  <c r="F16" i="17"/>
  <c r="E16" i="17"/>
  <c r="D16" i="17"/>
  <c r="C16" i="17"/>
  <c r="B16" i="17"/>
  <c r="A16" i="17"/>
  <c r="L15" i="17"/>
  <c r="K15" i="17"/>
  <c r="J15" i="17"/>
  <c r="I15" i="17"/>
  <c r="H15" i="17"/>
  <c r="G15" i="17"/>
  <c r="F15" i="17"/>
  <c r="E15" i="17"/>
  <c r="D15" i="17"/>
  <c r="C15" i="17"/>
  <c r="B15" i="17"/>
  <c r="A15" i="17"/>
  <c r="L14" i="17"/>
  <c r="K14" i="17"/>
  <c r="J14" i="17"/>
  <c r="I14" i="17"/>
  <c r="H14" i="17"/>
  <c r="G14" i="17"/>
  <c r="F14" i="17"/>
  <c r="E14" i="17"/>
  <c r="D14" i="17"/>
  <c r="C14" i="17"/>
  <c r="B14" i="17"/>
  <c r="A14" i="17"/>
  <c r="L13" i="17"/>
  <c r="K13" i="17"/>
  <c r="J13" i="17"/>
  <c r="I13" i="17"/>
  <c r="H13" i="17"/>
  <c r="G13" i="17"/>
  <c r="F13" i="17"/>
  <c r="E13" i="17"/>
  <c r="D13" i="17"/>
  <c r="C13" i="17"/>
  <c r="B13" i="17"/>
  <c r="A13" i="17"/>
  <c r="L12" i="17"/>
  <c r="K12" i="17"/>
  <c r="J12" i="17"/>
  <c r="I12" i="17"/>
  <c r="H12" i="17"/>
  <c r="G12" i="17"/>
  <c r="F12" i="17"/>
  <c r="E12" i="17"/>
  <c r="D12" i="17"/>
  <c r="C12" i="17"/>
  <c r="B12" i="17"/>
  <c r="A12" i="17"/>
  <c r="L11" i="17"/>
  <c r="K11" i="17"/>
  <c r="J11" i="17"/>
  <c r="I11" i="17"/>
  <c r="H11" i="17"/>
  <c r="G11" i="17"/>
  <c r="F11" i="17"/>
  <c r="E11" i="17"/>
  <c r="D11" i="17"/>
  <c r="C11" i="17"/>
  <c r="B11" i="17"/>
  <c r="A11" i="17"/>
  <c r="L10" i="17"/>
  <c r="K10" i="17"/>
  <c r="J10" i="17"/>
  <c r="I10" i="17"/>
  <c r="H10" i="17"/>
  <c r="G10" i="17"/>
  <c r="F10" i="17"/>
  <c r="E10" i="17"/>
  <c r="D10" i="17"/>
  <c r="C10" i="17"/>
  <c r="B10" i="17"/>
  <c r="A10" i="17"/>
  <c r="L9" i="17"/>
  <c r="K9" i="17"/>
  <c r="J9" i="17"/>
  <c r="I9" i="17"/>
  <c r="H9" i="17"/>
  <c r="G9" i="17"/>
  <c r="F9" i="17"/>
  <c r="E9" i="17"/>
  <c r="D9" i="17"/>
  <c r="C9" i="17"/>
  <c r="B9" i="17"/>
  <c r="A9" i="17"/>
  <c r="L8" i="17"/>
  <c r="K8" i="17"/>
  <c r="J8" i="17"/>
  <c r="I8" i="17"/>
  <c r="H8" i="17"/>
  <c r="G8" i="17"/>
  <c r="F8" i="17"/>
  <c r="E8" i="17"/>
  <c r="D8" i="17"/>
  <c r="C8" i="17"/>
  <c r="B8" i="17"/>
  <c r="A8" i="17"/>
  <c r="L7" i="17"/>
  <c r="K7" i="17"/>
  <c r="J7" i="17"/>
  <c r="I7" i="17"/>
  <c r="H7" i="17"/>
  <c r="G7" i="17"/>
  <c r="F7" i="17"/>
  <c r="E7" i="17"/>
  <c r="D7" i="17"/>
  <c r="C7" i="17"/>
  <c r="B7" i="17"/>
  <c r="A7" i="17"/>
  <c r="L6" i="17"/>
  <c r="K6" i="17"/>
  <c r="J6" i="17"/>
  <c r="I6" i="17"/>
  <c r="H6" i="17"/>
  <c r="G6" i="17"/>
  <c r="F6" i="17"/>
  <c r="E6" i="17"/>
  <c r="D6" i="17"/>
  <c r="C6" i="17"/>
  <c r="B6" i="17"/>
  <c r="A6" i="17"/>
  <c r="L5" i="17"/>
  <c r="K5" i="17"/>
  <c r="J5" i="17"/>
  <c r="I5" i="17"/>
  <c r="H5" i="17"/>
  <c r="G5" i="17"/>
  <c r="F5" i="17"/>
  <c r="E5" i="17"/>
  <c r="D5" i="17"/>
  <c r="C5" i="17"/>
  <c r="B5" i="17"/>
  <c r="A5" i="17"/>
  <c r="L4" i="17"/>
  <c r="K4" i="17"/>
  <c r="J4" i="17"/>
  <c r="I4" i="17"/>
  <c r="H4" i="17"/>
  <c r="G4" i="17"/>
  <c r="F4" i="17"/>
  <c r="E4" i="17"/>
  <c r="D4" i="17"/>
  <c r="C4" i="17"/>
  <c r="B4" i="17"/>
  <c r="A4" i="17"/>
  <c r="L3" i="17"/>
  <c r="K3" i="17"/>
  <c r="J3" i="17"/>
  <c r="I3" i="17"/>
  <c r="H3" i="17"/>
  <c r="G3" i="17"/>
  <c r="F3" i="17"/>
  <c r="E3" i="17"/>
  <c r="D3" i="17"/>
  <c r="C3" i="17"/>
  <c r="B3" i="17"/>
  <c r="A3" i="17"/>
  <c r="L2" i="17"/>
  <c r="K2" i="17"/>
  <c r="J2" i="17"/>
  <c r="I2" i="17"/>
  <c r="H2" i="17"/>
  <c r="G2" i="17"/>
  <c r="F2" i="17"/>
  <c r="E2" i="17"/>
  <c r="D2" i="17"/>
  <c r="C2" i="17"/>
  <c r="B2" i="17"/>
  <c r="A2" i="17"/>
  <c r="L1" i="17"/>
  <c r="K1" i="17"/>
  <c r="J1" i="17"/>
  <c r="I1" i="17"/>
  <c r="H1" i="17"/>
  <c r="G1" i="17"/>
  <c r="F1" i="17"/>
  <c r="E1" i="17"/>
  <c r="D1" i="17"/>
  <c r="C1" i="17"/>
  <c r="B1" i="17"/>
  <c r="A1" i="17"/>
  <c r="T3" i="16"/>
  <c r="T4" i="16"/>
  <c r="T5" i="16"/>
  <c r="T6" i="16"/>
  <c r="T7" i="16"/>
  <c r="T8" i="16"/>
  <c r="T9" i="16"/>
  <c r="T10" i="16"/>
  <c r="T11" i="16"/>
  <c r="T12" i="16"/>
  <c r="T13" i="16"/>
  <c r="T14" i="16"/>
  <c r="T15" i="16"/>
  <c r="T16" i="16"/>
  <c r="T17" i="16"/>
  <c r="T18" i="16"/>
  <c r="T19" i="16"/>
  <c r="T20" i="16"/>
  <c r="T21" i="16"/>
  <c r="T2" i="16"/>
  <c r="S21" i="16"/>
  <c r="R21" i="16"/>
  <c r="S20" i="16"/>
  <c r="R20" i="16"/>
  <c r="S19" i="16"/>
  <c r="R19" i="16"/>
  <c r="S18" i="16"/>
  <c r="R18" i="16"/>
  <c r="S17" i="16"/>
  <c r="R17" i="16"/>
  <c r="S16" i="16"/>
  <c r="R16" i="16"/>
  <c r="S15" i="16"/>
  <c r="R15" i="16"/>
  <c r="S14" i="16"/>
  <c r="R14" i="16"/>
  <c r="S13" i="16"/>
  <c r="R13" i="16"/>
  <c r="S12" i="16"/>
  <c r="R12" i="16"/>
  <c r="S11" i="16"/>
  <c r="R11" i="16"/>
  <c r="S10" i="16"/>
  <c r="R10" i="16"/>
  <c r="S9" i="16"/>
  <c r="R9" i="16"/>
  <c r="S8" i="16"/>
  <c r="R8" i="16"/>
  <c r="S7" i="16"/>
  <c r="R7" i="16"/>
  <c r="S6" i="16"/>
  <c r="R6" i="16"/>
  <c r="S5" i="16"/>
  <c r="R5" i="16"/>
  <c r="S4" i="16"/>
  <c r="R4" i="16"/>
  <c r="S3" i="16"/>
  <c r="R3" i="16"/>
  <c r="S2" i="16"/>
  <c r="R2" i="16"/>
  <c r="Q21" i="16"/>
  <c r="Q20" i="16"/>
  <c r="Q19" i="16"/>
  <c r="Q18" i="16"/>
  <c r="Q17" i="16"/>
  <c r="Q16" i="16"/>
  <c r="Q15" i="16"/>
  <c r="Q14" i="16"/>
  <c r="Q13" i="16"/>
  <c r="Q12" i="16"/>
  <c r="Q11" i="16"/>
  <c r="Q10" i="16"/>
  <c r="Q9" i="16"/>
  <c r="Q8" i="16"/>
  <c r="Q7" i="16"/>
  <c r="Q6" i="16"/>
  <c r="Q5" i="16"/>
  <c r="Q4" i="16"/>
  <c r="Q3" i="16"/>
  <c r="Q2" i="16"/>
  <c r="O21" i="16"/>
  <c r="O20" i="16"/>
  <c r="O19" i="16"/>
  <c r="O18" i="16"/>
  <c r="O17" i="16"/>
  <c r="O16" i="16"/>
  <c r="O15" i="16"/>
  <c r="O14" i="16"/>
  <c r="O13" i="16"/>
  <c r="O12" i="16"/>
  <c r="O11" i="16"/>
  <c r="O10" i="16"/>
  <c r="O9" i="16"/>
  <c r="O8" i="16"/>
  <c r="O7" i="16"/>
  <c r="O6" i="16"/>
  <c r="O5" i="16"/>
  <c r="O4" i="16"/>
  <c r="O3" i="16"/>
  <c r="O2" i="16"/>
  <c r="K21" i="16"/>
  <c r="J21" i="16"/>
  <c r="I21" i="16"/>
  <c r="H21" i="16"/>
  <c r="G21" i="16"/>
  <c r="F21" i="16"/>
  <c r="E21" i="16"/>
  <c r="D21" i="16"/>
  <c r="C21" i="16"/>
  <c r="B21" i="16"/>
  <c r="K20" i="16"/>
  <c r="J20" i="16"/>
  <c r="I20" i="16"/>
  <c r="H20" i="16"/>
  <c r="G20" i="16"/>
  <c r="F20" i="16"/>
  <c r="E20" i="16"/>
  <c r="D20" i="16"/>
  <c r="C20" i="16"/>
  <c r="B20" i="16"/>
  <c r="K19" i="16"/>
  <c r="J19" i="16"/>
  <c r="I19" i="16"/>
  <c r="H19" i="16"/>
  <c r="G19" i="16"/>
  <c r="F19" i="16"/>
  <c r="E19" i="16"/>
  <c r="D19" i="16"/>
  <c r="C19" i="16"/>
  <c r="B19" i="16"/>
  <c r="K18" i="16"/>
  <c r="J18" i="16"/>
  <c r="I18" i="16"/>
  <c r="H18" i="16"/>
  <c r="G18" i="16"/>
  <c r="F18" i="16"/>
  <c r="E18" i="16"/>
  <c r="D18" i="16"/>
  <c r="C18" i="16"/>
  <c r="B18" i="16"/>
  <c r="K17" i="16"/>
  <c r="J17" i="16"/>
  <c r="I17" i="16"/>
  <c r="H17" i="16"/>
  <c r="G17" i="16"/>
  <c r="F17" i="16"/>
  <c r="E17" i="16"/>
  <c r="D17" i="16"/>
  <c r="C17" i="16"/>
  <c r="B17" i="16"/>
  <c r="K16" i="16"/>
  <c r="J16" i="16"/>
  <c r="I16" i="16"/>
  <c r="H16" i="16"/>
  <c r="G16" i="16"/>
  <c r="F16" i="16"/>
  <c r="E16" i="16"/>
  <c r="D16" i="16"/>
  <c r="C16" i="16"/>
  <c r="B16" i="16"/>
  <c r="K15" i="16"/>
  <c r="J15" i="16"/>
  <c r="I15" i="16"/>
  <c r="H15" i="16"/>
  <c r="G15" i="16"/>
  <c r="F15" i="16"/>
  <c r="E15" i="16"/>
  <c r="D15" i="16"/>
  <c r="C15" i="16"/>
  <c r="B15" i="16"/>
  <c r="K14" i="16"/>
  <c r="J14" i="16"/>
  <c r="I14" i="16"/>
  <c r="H14" i="16"/>
  <c r="G14" i="16"/>
  <c r="F14" i="16"/>
  <c r="E14" i="16"/>
  <c r="D14" i="16"/>
  <c r="C14" i="16"/>
  <c r="B14" i="16"/>
  <c r="K13" i="16"/>
  <c r="J13" i="16"/>
  <c r="I13" i="16"/>
  <c r="H13" i="16"/>
  <c r="G13" i="16"/>
  <c r="F13" i="16"/>
  <c r="E13" i="16"/>
  <c r="D13" i="16"/>
  <c r="C13" i="16"/>
  <c r="B13" i="16"/>
  <c r="K12" i="16"/>
  <c r="J12" i="16"/>
  <c r="I12" i="16"/>
  <c r="H12" i="16"/>
  <c r="G12" i="16"/>
  <c r="F12" i="16"/>
  <c r="E12" i="16"/>
  <c r="D12" i="16"/>
  <c r="C12" i="16"/>
  <c r="B12" i="16"/>
  <c r="K11" i="16"/>
  <c r="J11" i="16"/>
  <c r="I11" i="16"/>
  <c r="H11" i="16"/>
  <c r="G11" i="16"/>
  <c r="F11" i="16"/>
  <c r="E11" i="16"/>
  <c r="D11" i="16"/>
  <c r="C11" i="16"/>
  <c r="B11" i="16"/>
  <c r="K10" i="16"/>
  <c r="J10" i="16"/>
  <c r="I10" i="16"/>
  <c r="H10" i="16"/>
  <c r="G10" i="16"/>
  <c r="F10" i="16"/>
  <c r="E10" i="16"/>
  <c r="D10" i="16"/>
  <c r="C10" i="16"/>
  <c r="B10" i="16"/>
  <c r="K9" i="16"/>
  <c r="J9" i="16"/>
  <c r="I9" i="16"/>
  <c r="H9" i="16"/>
  <c r="G9" i="16"/>
  <c r="F9" i="16"/>
  <c r="E9" i="16"/>
  <c r="D9" i="16"/>
  <c r="C9" i="16"/>
  <c r="B9" i="16"/>
  <c r="K8" i="16"/>
  <c r="J8" i="16"/>
  <c r="I8" i="16"/>
  <c r="H8" i="16"/>
  <c r="G8" i="16"/>
  <c r="F8" i="16"/>
  <c r="E8" i="16"/>
  <c r="D8" i="16"/>
  <c r="C8" i="16"/>
  <c r="B8" i="16"/>
  <c r="K7" i="16"/>
  <c r="J7" i="16"/>
  <c r="I7" i="16"/>
  <c r="H7" i="16"/>
  <c r="G7" i="16"/>
  <c r="F7" i="16"/>
  <c r="E7" i="16"/>
  <c r="D7" i="16"/>
  <c r="C7" i="16"/>
  <c r="B7" i="16"/>
  <c r="K6" i="16"/>
  <c r="J6" i="16"/>
  <c r="I6" i="16"/>
  <c r="H6" i="16"/>
  <c r="G6" i="16"/>
  <c r="F6" i="16"/>
  <c r="E6" i="16"/>
  <c r="D6" i="16"/>
  <c r="C6" i="16"/>
  <c r="B6" i="16"/>
  <c r="K5" i="16"/>
  <c r="J5" i="16"/>
  <c r="I5" i="16"/>
  <c r="H5" i="16"/>
  <c r="G5" i="16"/>
  <c r="F5" i="16"/>
  <c r="E5" i="16"/>
  <c r="D5" i="16"/>
  <c r="C5" i="16"/>
  <c r="B5" i="16"/>
  <c r="K4" i="16"/>
  <c r="J4" i="16"/>
  <c r="I4" i="16"/>
  <c r="H4" i="16"/>
  <c r="G4" i="16"/>
  <c r="F4" i="16"/>
  <c r="E4" i="16"/>
  <c r="D4" i="16"/>
  <c r="C4" i="16"/>
  <c r="B4" i="16"/>
  <c r="K3" i="16"/>
  <c r="J3" i="16"/>
  <c r="I3" i="16"/>
  <c r="H3" i="16"/>
  <c r="G3" i="16"/>
  <c r="F3" i="16"/>
  <c r="E3" i="16"/>
  <c r="D3" i="16"/>
  <c r="C3" i="16"/>
  <c r="B3" i="16"/>
  <c r="K2" i="16"/>
  <c r="J2" i="16"/>
  <c r="I2" i="16"/>
  <c r="H2" i="16"/>
  <c r="G2" i="16"/>
  <c r="F2" i="16"/>
  <c r="E2" i="16"/>
  <c r="D2" i="16"/>
  <c r="C2" i="16"/>
  <c r="B2" i="16"/>
  <c r="N21" i="16"/>
  <c r="M21" i="16"/>
  <c r="A21" i="16"/>
  <c r="N20" i="16"/>
  <c r="M20" i="16"/>
  <c r="A20" i="16"/>
  <c r="N19" i="16"/>
  <c r="M19" i="16"/>
  <c r="A19" i="16"/>
  <c r="N18" i="16"/>
  <c r="M18" i="16"/>
  <c r="A18" i="16"/>
  <c r="N17" i="16"/>
  <c r="M17" i="16"/>
  <c r="A17" i="16"/>
  <c r="N16" i="16"/>
  <c r="M16" i="16"/>
  <c r="A16" i="16"/>
  <c r="N15" i="16"/>
  <c r="M15" i="16"/>
  <c r="A15" i="16"/>
  <c r="N14" i="16"/>
  <c r="M14" i="16"/>
  <c r="A14" i="16"/>
  <c r="N13" i="16"/>
  <c r="M13" i="16"/>
  <c r="A13" i="16"/>
  <c r="N12" i="16"/>
  <c r="M12" i="16"/>
  <c r="A12" i="16"/>
  <c r="N11" i="16"/>
  <c r="M11" i="16"/>
  <c r="A11" i="16"/>
  <c r="N10" i="16"/>
  <c r="M10" i="16"/>
  <c r="A10" i="16"/>
  <c r="N9" i="16"/>
  <c r="M9" i="16"/>
  <c r="A9" i="16"/>
  <c r="N8" i="16"/>
  <c r="M8" i="16"/>
  <c r="A8" i="16"/>
  <c r="N7" i="16"/>
  <c r="M7" i="16"/>
  <c r="A7" i="16"/>
  <c r="N6" i="16"/>
  <c r="M6" i="16"/>
  <c r="A6" i="16"/>
  <c r="N5" i="16"/>
  <c r="M5" i="16"/>
  <c r="A5" i="16"/>
  <c r="N4" i="16"/>
  <c r="M4" i="16"/>
  <c r="A4" i="16"/>
  <c r="N3" i="16"/>
  <c r="M3" i="16"/>
  <c r="A3" i="16"/>
  <c r="N2" i="16"/>
  <c r="M2" i="16"/>
  <c r="A2" i="16"/>
  <c r="N1" i="16"/>
  <c r="K1" i="16"/>
  <c r="J1" i="16"/>
  <c r="I1" i="16"/>
  <c r="H1" i="16"/>
  <c r="G1" i="16"/>
  <c r="F1" i="16"/>
  <c r="E1" i="16"/>
  <c r="D1" i="16"/>
  <c r="C1" i="16"/>
  <c r="B1" i="16"/>
  <c r="A1" i="16"/>
  <c r="V24" i="15"/>
  <c r="U24" i="15"/>
  <c r="S24" i="15"/>
  <c r="V23" i="15"/>
  <c r="U23" i="15"/>
  <c r="S23" i="15"/>
  <c r="V24" i="14"/>
  <c r="U24" i="14"/>
  <c r="S24" i="14"/>
  <c r="V23" i="14"/>
  <c r="U23" i="14"/>
  <c r="S23" i="14"/>
  <c r="P6" i="15"/>
  <c r="O6" i="15"/>
  <c r="K6" i="15"/>
  <c r="J6" i="15"/>
  <c r="I6" i="15"/>
  <c r="H6" i="15"/>
  <c r="G6" i="15"/>
  <c r="F6" i="15"/>
  <c r="E6" i="15"/>
  <c r="D6" i="15"/>
  <c r="C6" i="15"/>
  <c r="B6" i="15"/>
  <c r="O21" i="15"/>
  <c r="Q21" i="15" s="1"/>
  <c r="N21" i="15"/>
  <c r="M21" i="15"/>
  <c r="K21" i="15"/>
  <c r="J21" i="15"/>
  <c r="I21" i="15"/>
  <c r="H21" i="15"/>
  <c r="G21" i="15"/>
  <c r="F21" i="15"/>
  <c r="E21" i="15"/>
  <c r="D21" i="15"/>
  <c r="C21" i="15"/>
  <c r="B21" i="15"/>
  <c r="P21" i="15" s="1"/>
  <c r="A21" i="15"/>
  <c r="O20" i="15"/>
  <c r="Q20" i="15" s="1"/>
  <c r="N20" i="15"/>
  <c r="M20" i="15"/>
  <c r="K20" i="15"/>
  <c r="J20" i="15"/>
  <c r="I20" i="15"/>
  <c r="H20" i="15"/>
  <c r="G20" i="15"/>
  <c r="F20" i="15"/>
  <c r="P20" i="15" s="1"/>
  <c r="E20" i="15"/>
  <c r="D20" i="15"/>
  <c r="C20" i="15"/>
  <c r="B20" i="15"/>
  <c r="A20" i="15"/>
  <c r="O19" i="15"/>
  <c r="Q19" i="15" s="1"/>
  <c r="N19" i="15"/>
  <c r="M19" i="15"/>
  <c r="K19" i="15"/>
  <c r="J19" i="15"/>
  <c r="I19" i="15"/>
  <c r="H19" i="15"/>
  <c r="G19" i="15"/>
  <c r="F19" i="15"/>
  <c r="E19" i="15"/>
  <c r="D19" i="15"/>
  <c r="C19" i="15"/>
  <c r="B19" i="15"/>
  <c r="P19" i="15" s="1"/>
  <c r="A19" i="15"/>
  <c r="O18" i="15"/>
  <c r="N18" i="15"/>
  <c r="M18" i="15"/>
  <c r="K18" i="15"/>
  <c r="J18" i="15"/>
  <c r="I18" i="15"/>
  <c r="H18" i="15"/>
  <c r="G18" i="15"/>
  <c r="F18" i="15"/>
  <c r="E18" i="15"/>
  <c r="D18" i="15"/>
  <c r="C18" i="15"/>
  <c r="B18" i="15"/>
  <c r="P18" i="15" s="1"/>
  <c r="A18" i="15"/>
  <c r="O17" i="15"/>
  <c r="Q17" i="15" s="1"/>
  <c r="N17" i="15"/>
  <c r="M17" i="15"/>
  <c r="K17" i="15"/>
  <c r="J17" i="15"/>
  <c r="I17" i="15"/>
  <c r="H17" i="15"/>
  <c r="G17" i="15"/>
  <c r="F17" i="15"/>
  <c r="E17" i="15"/>
  <c r="P17" i="15" s="1"/>
  <c r="D17" i="15"/>
  <c r="C17" i="15"/>
  <c r="B17" i="15"/>
  <c r="A17" i="15"/>
  <c r="O16" i="15"/>
  <c r="Q16" i="15" s="1"/>
  <c r="N16" i="15"/>
  <c r="M16" i="15"/>
  <c r="K16" i="15"/>
  <c r="J16" i="15"/>
  <c r="I16" i="15"/>
  <c r="H16" i="15"/>
  <c r="G16" i="15"/>
  <c r="F16" i="15"/>
  <c r="E16" i="15"/>
  <c r="D16" i="15"/>
  <c r="C16" i="15"/>
  <c r="B16" i="15"/>
  <c r="P16" i="15" s="1"/>
  <c r="A16" i="15"/>
  <c r="O15" i="15"/>
  <c r="N15" i="15"/>
  <c r="M15" i="15"/>
  <c r="K15" i="15"/>
  <c r="J15" i="15"/>
  <c r="I15" i="15"/>
  <c r="H15" i="15"/>
  <c r="G15" i="15"/>
  <c r="P15" i="15" s="1"/>
  <c r="F15" i="15"/>
  <c r="E15" i="15"/>
  <c r="D15" i="15"/>
  <c r="C15" i="15"/>
  <c r="B15" i="15"/>
  <c r="A15" i="15"/>
  <c r="O14" i="15"/>
  <c r="Q14" i="15" s="1"/>
  <c r="N14" i="15"/>
  <c r="M14" i="15"/>
  <c r="K14" i="15"/>
  <c r="J14" i="15"/>
  <c r="I14" i="15"/>
  <c r="H14" i="15"/>
  <c r="G14" i="15"/>
  <c r="F14" i="15"/>
  <c r="E14" i="15"/>
  <c r="D14" i="15"/>
  <c r="C14" i="15"/>
  <c r="B14" i="15"/>
  <c r="P14" i="15" s="1"/>
  <c r="A14" i="15"/>
  <c r="O13" i="15"/>
  <c r="Q13" i="15" s="1"/>
  <c r="N13" i="15"/>
  <c r="M13" i="15"/>
  <c r="K13" i="15"/>
  <c r="J13" i="15"/>
  <c r="I13" i="15"/>
  <c r="H13" i="15"/>
  <c r="G13" i="15"/>
  <c r="F13" i="15"/>
  <c r="E13" i="15"/>
  <c r="D13" i="15"/>
  <c r="C13" i="15"/>
  <c r="B13" i="15"/>
  <c r="P13" i="15" s="1"/>
  <c r="A13" i="15"/>
  <c r="O12" i="15"/>
  <c r="Q12" i="15" s="1"/>
  <c r="N12" i="15"/>
  <c r="M12" i="15"/>
  <c r="K12" i="15"/>
  <c r="J12" i="15"/>
  <c r="I12" i="15"/>
  <c r="H12" i="15"/>
  <c r="G12" i="15"/>
  <c r="F12" i="15"/>
  <c r="P12" i="15" s="1"/>
  <c r="E12" i="15"/>
  <c r="D12" i="15"/>
  <c r="C12" i="15"/>
  <c r="B12" i="15"/>
  <c r="A12" i="15"/>
  <c r="O11" i="15"/>
  <c r="N11" i="15"/>
  <c r="M11" i="15"/>
  <c r="K11" i="15"/>
  <c r="J11" i="15"/>
  <c r="I11" i="15"/>
  <c r="H11" i="15"/>
  <c r="G11" i="15"/>
  <c r="F11" i="15"/>
  <c r="E11" i="15"/>
  <c r="D11" i="15"/>
  <c r="C11" i="15"/>
  <c r="B11" i="15"/>
  <c r="P11" i="15" s="1"/>
  <c r="A11" i="15"/>
  <c r="O10" i="15"/>
  <c r="N10" i="15"/>
  <c r="M10" i="15"/>
  <c r="K10" i="15"/>
  <c r="J10" i="15"/>
  <c r="I10" i="15"/>
  <c r="H10" i="15"/>
  <c r="G10" i="15"/>
  <c r="F10" i="15"/>
  <c r="E10" i="15"/>
  <c r="D10" i="15"/>
  <c r="C10" i="15"/>
  <c r="B10" i="15"/>
  <c r="P10" i="15" s="1"/>
  <c r="A10" i="15"/>
  <c r="O9" i="15"/>
  <c r="Q9" i="15" s="1"/>
  <c r="N9" i="15"/>
  <c r="M9" i="15"/>
  <c r="K9" i="15"/>
  <c r="J9" i="15"/>
  <c r="I9" i="15"/>
  <c r="H9" i="15"/>
  <c r="G9" i="15"/>
  <c r="F9" i="15"/>
  <c r="E9" i="15"/>
  <c r="P9" i="15" s="1"/>
  <c r="D9" i="15"/>
  <c r="C9" i="15"/>
  <c r="B9" i="15"/>
  <c r="A9" i="15"/>
  <c r="O8" i="15"/>
  <c r="Q8" i="15" s="1"/>
  <c r="N8" i="15"/>
  <c r="M8" i="15"/>
  <c r="K8" i="15"/>
  <c r="J8" i="15"/>
  <c r="I8" i="15"/>
  <c r="H8" i="15"/>
  <c r="G8" i="15"/>
  <c r="F8" i="15"/>
  <c r="E8" i="15"/>
  <c r="D8" i="15"/>
  <c r="C8" i="15"/>
  <c r="B8" i="15"/>
  <c r="P8" i="15" s="1"/>
  <c r="A8" i="15"/>
  <c r="O7" i="15"/>
  <c r="N7" i="15"/>
  <c r="M7" i="15"/>
  <c r="K7" i="15"/>
  <c r="J7" i="15"/>
  <c r="I7" i="15"/>
  <c r="H7" i="15"/>
  <c r="G7" i="15"/>
  <c r="P7" i="15" s="1"/>
  <c r="F7" i="15"/>
  <c r="E7" i="15"/>
  <c r="D7" i="15"/>
  <c r="C7" i="15"/>
  <c r="B7" i="15"/>
  <c r="A7" i="15"/>
  <c r="Q6" i="15"/>
  <c r="N6" i="15"/>
  <c r="M6" i="15"/>
  <c r="A6" i="15"/>
  <c r="O5" i="15"/>
  <c r="N5" i="15"/>
  <c r="M5" i="15"/>
  <c r="K5" i="15"/>
  <c r="J5" i="15"/>
  <c r="I5" i="15"/>
  <c r="H5" i="15"/>
  <c r="G5" i="15"/>
  <c r="F5" i="15"/>
  <c r="E5" i="15"/>
  <c r="D5" i="15"/>
  <c r="C5" i="15"/>
  <c r="B5" i="15"/>
  <c r="P5" i="15" s="1"/>
  <c r="A5" i="15"/>
  <c r="O4" i="15"/>
  <c r="Q15" i="15" s="1"/>
  <c r="N4" i="15"/>
  <c r="M4" i="15"/>
  <c r="K4" i="15"/>
  <c r="J4" i="15"/>
  <c r="I4" i="15"/>
  <c r="H4" i="15"/>
  <c r="G4" i="15"/>
  <c r="F4" i="15"/>
  <c r="P4" i="15" s="1"/>
  <c r="R4" i="15" s="1"/>
  <c r="E4" i="15"/>
  <c r="D4" i="15"/>
  <c r="C4" i="15"/>
  <c r="B4" i="15"/>
  <c r="A4" i="15"/>
  <c r="O3" i="15"/>
  <c r="Q3" i="15" s="1"/>
  <c r="N3" i="15"/>
  <c r="M3" i="15"/>
  <c r="T3" i="15" s="1"/>
  <c r="K3" i="15"/>
  <c r="J3" i="15"/>
  <c r="I3" i="15"/>
  <c r="H3" i="15"/>
  <c r="G3" i="15"/>
  <c r="F3" i="15"/>
  <c r="E3" i="15"/>
  <c r="D3" i="15"/>
  <c r="C3" i="15"/>
  <c r="B3" i="15"/>
  <c r="P3" i="15" s="1"/>
  <c r="A3" i="15"/>
  <c r="Q2" i="15"/>
  <c r="O2" i="15"/>
  <c r="Q5" i="15" s="1"/>
  <c r="N2" i="15"/>
  <c r="M2" i="15"/>
  <c r="T12" i="15" s="1"/>
  <c r="K2" i="15"/>
  <c r="J2" i="15"/>
  <c r="I2" i="15"/>
  <c r="H2" i="15"/>
  <c r="G2" i="15"/>
  <c r="F2" i="15"/>
  <c r="E2" i="15"/>
  <c r="D2" i="15"/>
  <c r="C2" i="15"/>
  <c r="B2" i="15"/>
  <c r="P2" i="15" s="1"/>
  <c r="A2" i="15"/>
  <c r="O1" i="15"/>
  <c r="N1" i="15"/>
  <c r="K1" i="15"/>
  <c r="J1" i="15"/>
  <c r="I1" i="15"/>
  <c r="H1" i="15"/>
  <c r="G1" i="15"/>
  <c r="F1" i="15"/>
  <c r="E1" i="15"/>
  <c r="D1" i="15"/>
  <c r="C1" i="15"/>
  <c r="B1" i="15"/>
  <c r="A1" i="15"/>
  <c r="V21" i="14"/>
  <c r="U21" i="14"/>
  <c r="V20" i="14"/>
  <c r="U20" i="14"/>
  <c r="V19" i="14"/>
  <c r="U19" i="14"/>
  <c r="V18" i="14"/>
  <c r="U18" i="14"/>
  <c r="V17" i="14"/>
  <c r="U17" i="14"/>
  <c r="V16" i="14"/>
  <c r="U16" i="14"/>
  <c r="V15" i="14"/>
  <c r="U15" i="14"/>
  <c r="V14" i="14"/>
  <c r="U14" i="14"/>
  <c r="V13" i="14"/>
  <c r="U13" i="14"/>
  <c r="V12" i="14"/>
  <c r="U12" i="14"/>
  <c r="V11" i="14"/>
  <c r="U11" i="14"/>
  <c r="V10" i="14"/>
  <c r="U10" i="14"/>
  <c r="V9" i="14"/>
  <c r="U9" i="14"/>
  <c r="V8" i="14"/>
  <c r="U8" i="14"/>
  <c r="V7" i="14"/>
  <c r="U7" i="14"/>
  <c r="V6" i="14"/>
  <c r="U6" i="14"/>
  <c r="V5" i="14"/>
  <c r="U5" i="14"/>
  <c r="V4" i="14"/>
  <c r="U4" i="14"/>
  <c r="V3" i="14"/>
  <c r="U3" i="14"/>
  <c r="V2" i="14"/>
  <c r="U2" i="14"/>
  <c r="T3" i="14"/>
  <c r="T4" i="14"/>
  <c r="T5" i="14"/>
  <c r="T6" i="14"/>
  <c r="T7" i="14"/>
  <c r="T8" i="14"/>
  <c r="T9" i="14"/>
  <c r="T10" i="14"/>
  <c r="T11" i="14"/>
  <c r="T12" i="14"/>
  <c r="T13" i="14"/>
  <c r="T14" i="14"/>
  <c r="T15" i="14"/>
  <c r="T16" i="14"/>
  <c r="T17" i="14"/>
  <c r="T18" i="14"/>
  <c r="T19" i="14"/>
  <c r="T20" i="14"/>
  <c r="T21" i="14"/>
  <c r="T2" i="14"/>
  <c r="N22" i="14"/>
  <c r="M22" i="14"/>
  <c r="M3" i="14"/>
  <c r="M4" i="14"/>
  <c r="M5" i="14"/>
  <c r="M6" i="14"/>
  <c r="M7" i="14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" i="14"/>
  <c r="K21" i="14"/>
  <c r="J21" i="14"/>
  <c r="I21" i="14"/>
  <c r="H21" i="14"/>
  <c r="G21" i="14"/>
  <c r="F21" i="14"/>
  <c r="E21" i="14"/>
  <c r="D21" i="14"/>
  <c r="C21" i="14"/>
  <c r="B21" i="14"/>
  <c r="K20" i="14"/>
  <c r="J20" i="14"/>
  <c r="I20" i="14"/>
  <c r="H20" i="14"/>
  <c r="G20" i="14"/>
  <c r="F20" i="14"/>
  <c r="E20" i="14"/>
  <c r="D20" i="14"/>
  <c r="C20" i="14"/>
  <c r="B20" i="14"/>
  <c r="K19" i="14"/>
  <c r="J19" i="14"/>
  <c r="I19" i="14"/>
  <c r="H19" i="14"/>
  <c r="G19" i="14"/>
  <c r="F19" i="14"/>
  <c r="E19" i="14"/>
  <c r="D19" i="14"/>
  <c r="C19" i="14"/>
  <c r="B19" i="14"/>
  <c r="P19" i="14" s="1"/>
  <c r="K18" i="14"/>
  <c r="J18" i="14"/>
  <c r="I18" i="14"/>
  <c r="H18" i="14"/>
  <c r="G18" i="14"/>
  <c r="F18" i="14"/>
  <c r="E18" i="14"/>
  <c r="D18" i="14"/>
  <c r="C18" i="14"/>
  <c r="B18" i="14"/>
  <c r="K17" i="14"/>
  <c r="J17" i="14"/>
  <c r="I17" i="14"/>
  <c r="H17" i="14"/>
  <c r="G17" i="14"/>
  <c r="F17" i="14"/>
  <c r="E17" i="14"/>
  <c r="D17" i="14"/>
  <c r="C17" i="14"/>
  <c r="B17" i="14"/>
  <c r="K16" i="14"/>
  <c r="J16" i="14"/>
  <c r="I16" i="14"/>
  <c r="H16" i="14"/>
  <c r="G16" i="14"/>
  <c r="F16" i="14"/>
  <c r="E16" i="14"/>
  <c r="D16" i="14"/>
  <c r="C16" i="14"/>
  <c r="B16" i="14"/>
  <c r="K15" i="14"/>
  <c r="J15" i="14"/>
  <c r="I15" i="14"/>
  <c r="H15" i="14"/>
  <c r="G15" i="14"/>
  <c r="F15" i="14"/>
  <c r="E15" i="14"/>
  <c r="D15" i="14"/>
  <c r="C15" i="14"/>
  <c r="B15" i="14"/>
  <c r="K14" i="14"/>
  <c r="J14" i="14"/>
  <c r="I14" i="14"/>
  <c r="H14" i="14"/>
  <c r="G14" i="14"/>
  <c r="F14" i="14"/>
  <c r="E14" i="14"/>
  <c r="D14" i="14"/>
  <c r="C14" i="14"/>
  <c r="B14" i="14"/>
  <c r="P14" i="14" s="1"/>
  <c r="K13" i="14"/>
  <c r="J13" i="14"/>
  <c r="I13" i="14"/>
  <c r="H13" i="14"/>
  <c r="G13" i="14"/>
  <c r="F13" i="14"/>
  <c r="E13" i="14"/>
  <c r="D13" i="14"/>
  <c r="C13" i="14"/>
  <c r="B13" i="14"/>
  <c r="K12" i="14"/>
  <c r="J12" i="14"/>
  <c r="I12" i="14"/>
  <c r="H12" i="14"/>
  <c r="G12" i="14"/>
  <c r="F12" i="14"/>
  <c r="E12" i="14"/>
  <c r="D12" i="14"/>
  <c r="C12" i="14"/>
  <c r="B12" i="14"/>
  <c r="K11" i="14"/>
  <c r="J11" i="14"/>
  <c r="I11" i="14"/>
  <c r="H11" i="14"/>
  <c r="G11" i="14"/>
  <c r="F11" i="14"/>
  <c r="E11" i="14"/>
  <c r="D11" i="14"/>
  <c r="C11" i="14"/>
  <c r="B11" i="14"/>
  <c r="K10" i="14"/>
  <c r="J10" i="14"/>
  <c r="I10" i="14"/>
  <c r="H10" i="14"/>
  <c r="G10" i="14"/>
  <c r="F10" i="14"/>
  <c r="E10" i="14"/>
  <c r="D10" i="14"/>
  <c r="C10" i="14"/>
  <c r="B10" i="14"/>
  <c r="K9" i="14"/>
  <c r="J9" i="14"/>
  <c r="I9" i="14"/>
  <c r="H9" i="14"/>
  <c r="G9" i="14"/>
  <c r="F9" i="14"/>
  <c r="E9" i="14"/>
  <c r="D9" i="14"/>
  <c r="C9" i="14"/>
  <c r="B9" i="14"/>
  <c r="K8" i="14"/>
  <c r="J8" i="14"/>
  <c r="I8" i="14"/>
  <c r="H8" i="14"/>
  <c r="G8" i="14"/>
  <c r="F8" i="14"/>
  <c r="E8" i="14"/>
  <c r="D8" i="14"/>
  <c r="C8" i="14"/>
  <c r="B8" i="14"/>
  <c r="K7" i="14"/>
  <c r="J7" i="14"/>
  <c r="I7" i="14"/>
  <c r="H7" i="14"/>
  <c r="G7" i="14"/>
  <c r="F7" i="14"/>
  <c r="E7" i="14"/>
  <c r="D7" i="14"/>
  <c r="C7" i="14"/>
  <c r="B7" i="14"/>
  <c r="K6" i="14"/>
  <c r="J6" i="14"/>
  <c r="I6" i="14"/>
  <c r="H6" i="14"/>
  <c r="G6" i="14"/>
  <c r="F6" i="14"/>
  <c r="E6" i="14"/>
  <c r="D6" i="14"/>
  <c r="C6" i="14"/>
  <c r="B6" i="14"/>
  <c r="P6" i="14" s="1"/>
  <c r="K5" i="14"/>
  <c r="J5" i="14"/>
  <c r="I5" i="14"/>
  <c r="H5" i="14"/>
  <c r="G5" i="14"/>
  <c r="F5" i="14"/>
  <c r="E5" i="14"/>
  <c r="D5" i="14"/>
  <c r="C5" i="14"/>
  <c r="B5" i="14"/>
  <c r="K4" i="14"/>
  <c r="J4" i="14"/>
  <c r="I4" i="14"/>
  <c r="H4" i="14"/>
  <c r="G4" i="14"/>
  <c r="F4" i="14"/>
  <c r="E4" i="14"/>
  <c r="D4" i="14"/>
  <c r="C4" i="14"/>
  <c r="B4" i="14"/>
  <c r="K3" i="14"/>
  <c r="J3" i="14"/>
  <c r="I3" i="14"/>
  <c r="H3" i="14"/>
  <c r="G3" i="14"/>
  <c r="F3" i="14"/>
  <c r="E3" i="14"/>
  <c r="D3" i="14"/>
  <c r="C3" i="14"/>
  <c r="B3" i="14"/>
  <c r="K2" i="14"/>
  <c r="J2" i="14"/>
  <c r="I2" i="14"/>
  <c r="H2" i="14"/>
  <c r="G2" i="14"/>
  <c r="F2" i="14"/>
  <c r="E2" i="14"/>
  <c r="D2" i="14"/>
  <c r="C2" i="14"/>
  <c r="B2" i="14"/>
  <c r="P2" i="14" s="1"/>
  <c r="O1" i="14"/>
  <c r="O2" i="14"/>
  <c r="O3" i="14"/>
  <c r="O4" i="14"/>
  <c r="O5" i="14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N21" i="14"/>
  <c r="A21" i="14"/>
  <c r="N20" i="14"/>
  <c r="A20" i="14"/>
  <c r="N19" i="14"/>
  <c r="A19" i="14"/>
  <c r="N18" i="14"/>
  <c r="A18" i="14"/>
  <c r="N17" i="14"/>
  <c r="A17" i="14"/>
  <c r="N16" i="14"/>
  <c r="A16" i="14"/>
  <c r="N15" i="14"/>
  <c r="A15" i="14"/>
  <c r="N14" i="14"/>
  <c r="A14" i="14"/>
  <c r="N13" i="14"/>
  <c r="A13" i="14"/>
  <c r="N12" i="14"/>
  <c r="A12" i="14"/>
  <c r="N11" i="14"/>
  <c r="A11" i="14"/>
  <c r="N10" i="14"/>
  <c r="A10" i="14"/>
  <c r="N9" i="14"/>
  <c r="A9" i="14"/>
  <c r="N8" i="14"/>
  <c r="A8" i="14"/>
  <c r="N7" i="14"/>
  <c r="A7" i="14"/>
  <c r="N6" i="14"/>
  <c r="A6" i="14"/>
  <c r="N5" i="14"/>
  <c r="A5" i="14"/>
  <c r="N4" i="14"/>
  <c r="A4" i="14"/>
  <c r="N3" i="14"/>
  <c r="A3" i="14"/>
  <c r="N2" i="14"/>
  <c r="A2" i="14"/>
  <c r="N1" i="14"/>
  <c r="K1" i="14"/>
  <c r="J1" i="14"/>
  <c r="I1" i="14"/>
  <c r="H1" i="14"/>
  <c r="G1" i="14"/>
  <c r="F1" i="14"/>
  <c r="E1" i="14"/>
  <c r="D1" i="14"/>
  <c r="C1" i="14"/>
  <c r="B1" i="14"/>
  <c r="A1" i="14"/>
  <c r="D19" i="1"/>
  <c r="C19" i="1"/>
  <c r="K23" i="2"/>
  <c r="J23" i="2"/>
  <c r="I23" i="2"/>
  <c r="H23" i="2"/>
  <c r="G23" i="2"/>
  <c r="F23" i="2"/>
  <c r="E23" i="2"/>
  <c r="D23" i="2"/>
  <c r="C23" i="2"/>
  <c r="B23" i="2"/>
  <c r="D18" i="1"/>
  <c r="C18" i="1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E2" i="13"/>
  <c r="B3" i="2"/>
  <c r="U40" i="35" l="1"/>
  <c r="T40" i="35"/>
  <c r="T45" i="35"/>
  <c r="T42" i="35"/>
  <c r="C10" i="21"/>
  <c r="P45" i="35"/>
  <c r="T49" i="35"/>
  <c r="T41" i="35"/>
  <c r="P48" i="35"/>
  <c r="P37" i="35"/>
  <c r="X28" i="35"/>
  <c r="P30" i="35"/>
  <c r="P32" i="35"/>
  <c r="P31" i="35"/>
  <c r="P46" i="35"/>
  <c r="C18" i="21"/>
  <c r="C45" i="21" s="1"/>
  <c r="P49" i="35"/>
  <c r="P34" i="35"/>
  <c r="T32" i="35"/>
  <c r="P39" i="35"/>
  <c r="S44" i="34"/>
  <c r="B30" i="34"/>
  <c r="T38" i="34"/>
  <c r="H26" i="34"/>
  <c r="H30" i="34"/>
  <c r="V44" i="34" s="1"/>
  <c r="C49" i="35"/>
  <c r="C22" i="21"/>
  <c r="C49" i="21" s="1"/>
  <c r="C41" i="35"/>
  <c r="C14" i="21"/>
  <c r="C33" i="35"/>
  <c r="C6" i="21"/>
  <c r="C33" i="21" s="1"/>
  <c r="S40" i="34"/>
  <c r="C48" i="35"/>
  <c r="C21" i="21"/>
  <c r="C48" i="21" s="1"/>
  <c r="C40" i="35"/>
  <c r="C13" i="21"/>
  <c r="C40" i="21" s="1"/>
  <c r="C32" i="35"/>
  <c r="C5" i="21"/>
  <c r="C32" i="21" s="1"/>
  <c r="AG33" i="21" s="1"/>
  <c r="J31" i="34"/>
  <c r="S46" i="34"/>
  <c r="X37" i="34"/>
  <c r="M41" i="20"/>
  <c r="R41" i="20" s="1"/>
  <c r="J41" i="20"/>
  <c r="M33" i="20"/>
  <c r="R33" i="20" s="1"/>
  <c r="J33" i="20"/>
  <c r="M25" i="20"/>
  <c r="R25" i="20" s="1"/>
  <c r="J25" i="20"/>
  <c r="B22" i="33"/>
  <c r="B49" i="33" s="1"/>
  <c r="B22" i="34"/>
  <c r="B49" i="34" s="1"/>
  <c r="B6" i="33"/>
  <c r="B33" i="33" s="1"/>
  <c r="B6" i="34"/>
  <c r="B33" i="34" s="1"/>
  <c r="J38" i="21"/>
  <c r="J46" i="21"/>
  <c r="E46" i="21"/>
  <c r="F7" i="33"/>
  <c r="F34" i="33" s="1"/>
  <c r="F7" i="34"/>
  <c r="F34" i="34" s="1"/>
  <c r="T34" i="34" s="1"/>
  <c r="G10" i="33"/>
  <c r="G37" i="33" s="1"/>
  <c r="G10" i="34"/>
  <c r="G37" i="34" s="1"/>
  <c r="I7" i="33"/>
  <c r="I34" i="33" s="1"/>
  <c r="I30" i="34"/>
  <c r="AL47" i="35"/>
  <c r="T43" i="35"/>
  <c r="P42" i="35"/>
  <c r="T38" i="35"/>
  <c r="AH35" i="35"/>
  <c r="AE35" i="35"/>
  <c r="AF43" i="35"/>
  <c r="AJ39" i="35"/>
  <c r="AN39" i="35"/>
  <c r="AG39" i="35"/>
  <c r="Y46" i="35"/>
  <c r="P43" i="35"/>
  <c r="AF39" i="35"/>
  <c r="AG35" i="35"/>
  <c r="AI43" i="35"/>
  <c r="I9" i="34"/>
  <c r="I36" i="34" s="1"/>
  <c r="M40" i="20"/>
  <c r="R40" i="20" s="1"/>
  <c r="J40" i="20"/>
  <c r="M32" i="20"/>
  <c r="R32" i="20" s="1"/>
  <c r="J32" i="20"/>
  <c r="M24" i="20"/>
  <c r="R24" i="20" s="1"/>
  <c r="J24" i="20"/>
  <c r="E38" i="21"/>
  <c r="K6" i="33"/>
  <c r="K33" i="33" s="1"/>
  <c r="AM47" i="35"/>
  <c r="AF38" i="35"/>
  <c r="AE43" i="35"/>
  <c r="AL43" i="35"/>
  <c r="U32" i="35"/>
  <c r="AG38" i="35"/>
  <c r="Y32" i="35"/>
  <c r="AL46" i="35"/>
  <c r="AN47" i="35"/>
  <c r="AK38" i="35"/>
  <c r="C30" i="35"/>
  <c r="M39" i="20"/>
  <c r="R39" i="20" s="1"/>
  <c r="J39" i="20"/>
  <c r="M31" i="20"/>
  <c r="R31" i="20" s="1"/>
  <c r="J31" i="20"/>
  <c r="L19" i="20"/>
  <c r="L11" i="20"/>
  <c r="L3" i="20"/>
  <c r="C15" i="21"/>
  <c r="C42" i="21" s="1"/>
  <c r="C7" i="21"/>
  <c r="E30" i="21"/>
  <c r="E8" i="33"/>
  <c r="E35" i="33" s="1"/>
  <c r="E8" i="34"/>
  <c r="E35" i="34" s="1"/>
  <c r="S35" i="34" s="1"/>
  <c r="I8" i="33"/>
  <c r="I35" i="33" s="1"/>
  <c r="I8" i="34"/>
  <c r="I35" i="34" s="1"/>
  <c r="J8" i="33"/>
  <c r="J35" i="33" s="1"/>
  <c r="J8" i="34"/>
  <c r="J35" i="34" s="1"/>
  <c r="G4" i="33"/>
  <c r="G31" i="33" s="1"/>
  <c r="G19" i="33"/>
  <c r="G46" i="33" s="1"/>
  <c r="H22" i="33"/>
  <c r="H49" i="33" s="1"/>
  <c r="K10" i="34"/>
  <c r="K37" i="34" s="1"/>
  <c r="AI38" i="35"/>
  <c r="M46" i="35"/>
  <c r="AI46" i="35"/>
  <c r="AM38" i="35"/>
  <c r="B52" i="35"/>
  <c r="B54" i="35" s="1"/>
  <c r="Y39" i="35"/>
  <c r="AH43" i="35"/>
  <c r="AN35" i="35"/>
  <c r="AN38" i="35"/>
  <c r="AL38" i="35"/>
  <c r="AJ35" i="35"/>
  <c r="L42" i="35"/>
  <c r="M38" i="20"/>
  <c r="R38" i="20" s="1"/>
  <c r="J38" i="20"/>
  <c r="M30" i="20"/>
  <c r="R30" i="20" s="1"/>
  <c r="J30" i="20"/>
  <c r="J7" i="33"/>
  <c r="J34" i="33" s="1"/>
  <c r="J7" i="34"/>
  <c r="J34" i="34" s="1"/>
  <c r="X46" i="34" s="1"/>
  <c r="J11" i="33"/>
  <c r="J38" i="33" s="1"/>
  <c r="F18" i="33"/>
  <c r="F45" i="33" s="1"/>
  <c r="S30" i="34"/>
  <c r="AH38" i="35"/>
  <c r="AK47" i="35"/>
  <c r="L37" i="35"/>
  <c r="AI47" i="35"/>
  <c r="AM35" i="35"/>
  <c r="AJ43" i="35"/>
  <c r="L46" i="35"/>
  <c r="B14" i="34"/>
  <c r="B41" i="34" s="1"/>
  <c r="M37" i="20"/>
  <c r="R37" i="20" s="1"/>
  <c r="J37" i="20"/>
  <c r="M29" i="20"/>
  <c r="R29" i="20" s="1"/>
  <c r="J29" i="20"/>
  <c r="B11" i="33"/>
  <c r="B38" i="33" s="1"/>
  <c r="F15" i="33"/>
  <c r="F42" i="33" s="1"/>
  <c r="E52" i="34"/>
  <c r="AE47" i="35"/>
  <c r="AJ47" i="35"/>
  <c r="M37" i="35"/>
  <c r="U46" i="35"/>
  <c r="AF35" i="35"/>
  <c r="AN46" i="35"/>
  <c r="L34" i="35"/>
  <c r="AM46" i="35"/>
  <c r="AJ38" i="35"/>
  <c r="AF47" i="35"/>
  <c r="AM39" i="35"/>
  <c r="M36" i="20"/>
  <c r="R36" i="20" s="1"/>
  <c r="J36" i="20"/>
  <c r="M28" i="20"/>
  <c r="R28" i="20" s="1"/>
  <c r="J28" i="20"/>
  <c r="L16" i="20"/>
  <c r="L8" i="20"/>
  <c r="D9" i="33"/>
  <c r="D36" i="33" s="1"/>
  <c r="D9" i="34"/>
  <c r="D36" i="34" s="1"/>
  <c r="R36" i="34" s="1"/>
  <c r="G12" i="33"/>
  <c r="G39" i="33" s="1"/>
  <c r="E26" i="34"/>
  <c r="AH46" i="35"/>
  <c r="AK39" i="35"/>
  <c r="AG46" i="35"/>
  <c r="AE39" i="35"/>
  <c r="AH47" i="35"/>
  <c r="U35" i="35"/>
  <c r="AF46" i="35"/>
  <c r="AJ46" i="35"/>
  <c r="AI35" i="35"/>
  <c r="D15" i="34"/>
  <c r="D42" i="34" s="1"/>
  <c r="M43" i="20"/>
  <c r="R43" i="20" s="1"/>
  <c r="J43" i="20"/>
  <c r="M35" i="20"/>
  <c r="R35" i="20" s="1"/>
  <c r="J35" i="20"/>
  <c r="M27" i="20"/>
  <c r="R27" i="20" s="1"/>
  <c r="J27" i="20"/>
  <c r="L15" i="20"/>
  <c r="L7" i="20"/>
  <c r="C19" i="21"/>
  <c r="C11" i="21"/>
  <c r="C3" i="21"/>
  <c r="C30" i="21" s="1"/>
  <c r="G38" i="21"/>
  <c r="G46" i="21"/>
  <c r="H5" i="33"/>
  <c r="H32" i="33" s="1"/>
  <c r="H5" i="34"/>
  <c r="H32" i="34" s="1"/>
  <c r="G11" i="33"/>
  <c r="G38" i="33" s="1"/>
  <c r="G18" i="33"/>
  <c r="G45" i="33" s="1"/>
  <c r="AE46" i="35"/>
  <c r="U43" i="35"/>
  <c r="L38" i="35"/>
  <c r="L45" i="35"/>
  <c r="AH39" i="35"/>
  <c r="AN43" i="35"/>
  <c r="AK43" i="35"/>
  <c r="Y38" i="35"/>
  <c r="T34" i="35"/>
  <c r="AK46" i="35"/>
  <c r="AL39" i="35"/>
  <c r="M42" i="20"/>
  <c r="R42" i="20" s="1"/>
  <c r="J42" i="20"/>
  <c r="M34" i="20"/>
  <c r="R34" i="20" s="1"/>
  <c r="J34" i="20"/>
  <c r="M26" i="20"/>
  <c r="R26" i="20" s="1"/>
  <c r="J26" i="20"/>
  <c r="B7" i="33"/>
  <c r="B34" i="33" s="1"/>
  <c r="B7" i="34"/>
  <c r="B34" i="34" s="1"/>
  <c r="E15" i="33"/>
  <c r="E42" i="33" s="1"/>
  <c r="E7" i="33"/>
  <c r="E34" i="33" s="1"/>
  <c r="F11" i="33"/>
  <c r="F38" i="33" s="1"/>
  <c r="AM43" i="35"/>
  <c r="AI39" i="35"/>
  <c r="AG43" i="35"/>
  <c r="AL35" i="35"/>
  <c r="AK35" i="35"/>
  <c r="D57" i="35"/>
  <c r="AG29" i="35"/>
  <c r="R28" i="35"/>
  <c r="G52" i="35"/>
  <c r="G53" i="35"/>
  <c r="U30" i="35"/>
  <c r="U48" i="35"/>
  <c r="U41" i="35"/>
  <c r="AJ31" i="35"/>
  <c r="AE31" i="35"/>
  <c r="Y40" i="35"/>
  <c r="T44" i="35"/>
  <c r="Y33" i="35"/>
  <c r="D52" i="35"/>
  <c r="D53" i="35"/>
  <c r="R31" i="35"/>
  <c r="AG31" i="35"/>
  <c r="R43" i="35"/>
  <c r="R37" i="35"/>
  <c r="R30" i="35"/>
  <c r="AL31" i="35"/>
  <c r="T37" i="35"/>
  <c r="L30" i="35"/>
  <c r="U36" i="35"/>
  <c r="AK31" i="35"/>
  <c r="C57" i="35"/>
  <c r="AF29" i="35"/>
  <c r="Q28" i="35"/>
  <c r="R38" i="35"/>
  <c r="R49" i="35"/>
  <c r="U42" i="35"/>
  <c r="R47" i="35"/>
  <c r="H57" i="35"/>
  <c r="AK29" i="35"/>
  <c r="V28" i="35"/>
  <c r="F52" i="35"/>
  <c r="F53" i="35"/>
  <c r="AI31" i="35"/>
  <c r="T46" i="35"/>
  <c r="T30" i="35"/>
  <c r="T48" i="35"/>
  <c r="I54" i="35"/>
  <c r="U38" i="35"/>
  <c r="Y48" i="35"/>
  <c r="U47" i="35"/>
  <c r="U45" i="35"/>
  <c r="BW30" i="35"/>
  <c r="BW41" i="35" s="1"/>
  <c r="BQ41" i="35"/>
  <c r="E54" i="35"/>
  <c r="G57" i="35"/>
  <c r="U28" i="35"/>
  <c r="AJ29" i="35"/>
  <c r="R35" i="35"/>
  <c r="R45" i="35"/>
  <c r="AM31" i="35"/>
  <c r="T33" i="35"/>
  <c r="U31" i="35"/>
  <c r="K53" i="35"/>
  <c r="K52" i="35"/>
  <c r="Y30" i="35"/>
  <c r="Y49" i="35"/>
  <c r="Y45" i="35"/>
  <c r="AN31" i="35"/>
  <c r="Y47" i="35"/>
  <c r="U37" i="35"/>
  <c r="AN29" i="35"/>
  <c r="Y28" i="35"/>
  <c r="K57" i="35"/>
  <c r="R48" i="35"/>
  <c r="R40" i="35"/>
  <c r="R42" i="35"/>
  <c r="R39" i="35"/>
  <c r="R33" i="35"/>
  <c r="R46" i="35"/>
  <c r="T47" i="35"/>
  <c r="R41" i="35"/>
  <c r="U34" i="35"/>
  <c r="R36" i="35"/>
  <c r="U33" i="35"/>
  <c r="AH31" i="35"/>
  <c r="J54" i="35"/>
  <c r="M30" i="35"/>
  <c r="H54" i="35"/>
  <c r="T35" i="35"/>
  <c r="R32" i="35"/>
  <c r="T36" i="35"/>
  <c r="T39" i="35"/>
  <c r="AF31" i="35"/>
  <c r="R34" i="35"/>
  <c r="Y31" i="35"/>
  <c r="K30" i="34"/>
  <c r="Y38" i="34" s="1"/>
  <c r="K26" i="34"/>
  <c r="K15" i="34"/>
  <c r="K42" i="34" s="1"/>
  <c r="K16" i="33"/>
  <c r="K43" i="33" s="1"/>
  <c r="K9" i="33"/>
  <c r="K36" i="33" s="1"/>
  <c r="K38" i="21"/>
  <c r="K17" i="33"/>
  <c r="K44" i="33" s="1"/>
  <c r="V49" i="34"/>
  <c r="F53" i="34"/>
  <c r="V33" i="34"/>
  <c r="F57" i="34"/>
  <c r="AI29" i="34"/>
  <c r="T28" i="34"/>
  <c r="G30" i="34"/>
  <c r="AJ31" i="34" s="1"/>
  <c r="G26" i="34"/>
  <c r="V45" i="34"/>
  <c r="V41" i="34"/>
  <c r="V32" i="34"/>
  <c r="T45" i="34"/>
  <c r="V46" i="34"/>
  <c r="V37" i="34"/>
  <c r="K57" i="34"/>
  <c r="Y28" i="34"/>
  <c r="AN29" i="34"/>
  <c r="V38" i="34"/>
  <c r="V34" i="34"/>
  <c r="V36" i="34"/>
  <c r="C57" i="34"/>
  <c r="Q28" i="34"/>
  <c r="AF29" i="34"/>
  <c r="T35" i="34"/>
  <c r="M24" i="34"/>
  <c r="F52" i="34"/>
  <c r="H53" i="34"/>
  <c r="H52" i="34"/>
  <c r="V30" i="34"/>
  <c r="V42" i="34"/>
  <c r="S28" i="34"/>
  <c r="E57" i="34"/>
  <c r="AH29" i="34"/>
  <c r="D57" i="34"/>
  <c r="R28" i="34"/>
  <c r="AG29" i="34"/>
  <c r="BQ41" i="34"/>
  <c r="BW30" i="34"/>
  <c r="BW41" i="34" s="1"/>
  <c r="F26" i="34"/>
  <c r="T31" i="34"/>
  <c r="I57" i="34"/>
  <c r="AL29" i="34"/>
  <c r="W28" i="34"/>
  <c r="V31" i="34"/>
  <c r="V35" i="34"/>
  <c r="V43" i="34"/>
  <c r="X28" i="33"/>
  <c r="AM29" i="33"/>
  <c r="Y28" i="33"/>
  <c r="K57" i="33"/>
  <c r="D57" i="30"/>
  <c r="R28" i="30"/>
  <c r="E22" i="33"/>
  <c r="E49" i="33" s="1"/>
  <c r="E22" i="31"/>
  <c r="E49" i="31" s="1"/>
  <c r="E22" i="30"/>
  <c r="E49" i="30" s="1"/>
  <c r="E14" i="33"/>
  <c r="E41" i="33" s="1"/>
  <c r="E14" i="31"/>
  <c r="E41" i="31" s="1"/>
  <c r="E14" i="30"/>
  <c r="E41" i="30" s="1"/>
  <c r="E41" i="21"/>
  <c r="E6" i="31"/>
  <c r="E33" i="31" s="1"/>
  <c r="E6" i="30"/>
  <c r="E33" i="30" s="1"/>
  <c r="E6" i="33"/>
  <c r="E33" i="33" s="1"/>
  <c r="E33" i="21"/>
  <c r="F38" i="21"/>
  <c r="F11" i="31"/>
  <c r="F38" i="31" s="1"/>
  <c r="F11" i="30"/>
  <c r="F38" i="30" s="1"/>
  <c r="F46" i="21"/>
  <c r="F19" i="33"/>
  <c r="F46" i="33" s="1"/>
  <c r="F19" i="31"/>
  <c r="F46" i="31" s="1"/>
  <c r="F19" i="30"/>
  <c r="F46" i="30" s="1"/>
  <c r="G6" i="31"/>
  <c r="G33" i="31" s="1"/>
  <c r="G6" i="30"/>
  <c r="G33" i="30" s="1"/>
  <c r="G33" i="21"/>
  <c r="H3" i="33"/>
  <c r="H3" i="31"/>
  <c r="H3" i="30"/>
  <c r="H30" i="21"/>
  <c r="H11" i="33"/>
  <c r="H38" i="33" s="1"/>
  <c r="H11" i="31"/>
  <c r="H38" i="31" s="1"/>
  <c r="H11" i="30"/>
  <c r="H38" i="30" s="1"/>
  <c r="H38" i="21"/>
  <c r="H19" i="33"/>
  <c r="H46" i="33" s="1"/>
  <c r="H19" i="30"/>
  <c r="H46" i="30" s="1"/>
  <c r="H19" i="31"/>
  <c r="H46" i="31" s="1"/>
  <c r="H46" i="21"/>
  <c r="I14" i="33"/>
  <c r="I41" i="33" s="1"/>
  <c r="I14" i="31"/>
  <c r="I41" i="31" s="1"/>
  <c r="I14" i="30"/>
  <c r="I41" i="30" s="1"/>
  <c r="I41" i="21"/>
  <c r="J22" i="30"/>
  <c r="J49" i="30" s="1"/>
  <c r="J22" i="31"/>
  <c r="J49" i="31" s="1"/>
  <c r="J22" i="33"/>
  <c r="J49" i="33" s="1"/>
  <c r="J49" i="21"/>
  <c r="J14" i="31"/>
  <c r="J41" i="31" s="1"/>
  <c r="J14" i="30"/>
  <c r="J41" i="30" s="1"/>
  <c r="J14" i="33"/>
  <c r="J41" i="33" s="1"/>
  <c r="J41" i="21"/>
  <c r="J6" i="31"/>
  <c r="J33" i="31" s="1"/>
  <c r="J6" i="30"/>
  <c r="J33" i="30" s="1"/>
  <c r="J33" i="21"/>
  <c r="J6" i="33"/>
  <c r="J33" i="33" s="1"/>
  <c r="K22" i="30"/>
  <c r="K49" i="30" s="1"/>
  <c r="K22" i="31"/>
  <c r="K49" i="31" s="1"/>
  <c r="K49" i="21"/>
  <c r="K22" i="33"/>
  <c r="K49" i="33" s="1"/>
  <c r="K14" i="31"/>
  <c r="K41" i="31" s="1"/>
  <c r="K14" i="30"/>
  <c r="K41" i="30" s="1"/>
  <c r="K14" i="33"/>
  <c r="K41" i="33" s="1"/>
  <c r="K6" i="30"/>
  <c r="K33" i="30" s="1"/>
  <c r="K6" i="31"/>
  <c r="K33" i="31" s="1"/>
  <c r="E40" i="21"/>
  <c r="E13" i="31"/>
  <c r="E40" i="31" s="1"/>
  <c r="E13" i="30"/>
  <c r="E40" i="30" s="1"/>
  <c r="E13" i="33"/>
  <c r="E40" i="33" s="1"/>
  <c r="E32" i="21"/>
  <c r="E5" i="33"/>
  <c r="E32" i="33" s="1"/>
  <c r="E5" i="30"/>
  <c r="E32" i="30" s="1"/>
  <c r="E5" i="31"/>
  <c r="E32" i="31" s="1"/>
  <c r="F31" i="21"/>
  <c r="F4" i="33"/>
  <c r="F4" i="31"/>
  <c r="F31" i="31" s="1"/>
  <c r="F4" i="30"/>
  <c r="F39" i="21"/>
  <c r="F12" i="33"/>
  <c r="F39" i="33" s="1"/>
  <c r="F12" i="30"/>
  <c r="F39" i="30" s="1"/>
  <c r="F12" i="31"/>
  <c r="F39" i="31" s="1"/>
  <c r="F47" i="21"/>
  <c r="F20" i="33"/>
  <c r="F47" i="33" s="1"/>
  <c r="F20" i="30"/>
  <c r="F47" i="30" s="1"/>
  <c r="F20" i="31"/>
  <c r="F47" i="31" s="1"/>
  <c r="G48" i="21"/>
  <c r="G21" i="31"/>
  <c r="G48" i="31" s="1"/>
  <c r="G21" i="30"/>
  <c r="G48" i="30" s="1"/>
  <c r="G21" i="33"/>
  <c r="G48" i="33" s="1"/>
  <c r="G32" i="21"/>
  <c r="G5" i="31"/>
  <c r="G32" i="31" s="1"/>
  <c r="G5" i="30"/>
  <c r="G32" i="30" s="1"/>
  <c r="G5" i="33"/>
  <c r="G32" i="33" s="1"/>
  <c r="H4" i="30"/>
  <c r="H31" i="30" s="1"/>
  <c r="H4" i="31"/>
  <c r="H31" i="31" s="1"/>
  <c r="H4" i="33"/>
  <c r="H31" i="33" s="1"/>
  <c r="I48" i="21"/>
  <c r="I21" i="33"/>
  <c r="I48" i="33" s="1"/>
  <c r="I21" i="31"/>
  <c r="I48" i="31" s="1"/>
  <c r="I21" i="30"/>
  <c r="I48" i="30" s="1"/>
  <c r="I32" i="21"/>
  <c r="I5" i="33"/>
  <c r="I32" i="33" s="1"/>
  <c r="I5" i="31"/>
  <c r="I32" i="31" s="1"/>
  <c r="I5" i="30"/>
  <c r="I32" i="30" s="1"/>
  <c r="J48" i="21"/>
  <c r="J21" i="33"/>
  <c r="J48" i="33" s="1"/>
  <c r="J21" i="31"/>
  <c r="J48" i="31" s="1"/>
  <c r="J21" i="30"/>
  <c r="J48" i="30" s="1"/>
  <c r="J40" i="21"/>
  <c r="J13" i="31"/>
  <c r="J40" i="31" s="1"/>
  <c r="J13" i="30"/>
  <c r="J40" i="30" s="1"/>
  <c r="J13" i="33"/>
  <c r="J40" i="33" s="1"/>
  <c r="K48" i="21"/>
  <c r="K21" i="31"/>
  <c r="K48" i="31" s="1"/>
  <c r="K21" i="30"/>
  <c r="K48" i="30" s="1"/>
  <c r="K21" i="33"/>
  <c r="K48" i="33" s="1"/>
  <c r="K40" i="21"/>
  <c r="K13" i="33"/>
  <c r="K40" i="33" s="1"/>
  <c r="K13" i="31"/>
  <c r="K40" i="31" s="1"/>
  <c r="K13" i="30"/>
  <c r="K40" i="30" s="1"/>
  <c r="K32" i="21"/>
  <c r="K5" i="31"/>
  <c r="K32" i="31" s="1"/>
  <c r="K5" i="30"/>
  <c r="K32" i="30" s="1"/>
  <c r="K5" i="33"/>
  <c r="K32" i="33" s="1"/>
  <c r="G6" i="33"/>
  <c r="G33" i="33" s="1"/>
  <c r="B48" i="21"/>
  <c r="B21" i="31"/>
  <c r="B48" i="31" s="1"/>
  <c r="B21" i="30"/>
  <c r="B48" i="30" s="1"/>
  <c r="B21" i="33"/>
  <c r="B48" i="33" s="1"/>
  <c r="B40" i="21"/>
  <c r="B13" i="33"/>
  <c r="B40" i="33" s="1"/>
  <c r="B13" i="31"/>
  <c r="B40" i="31" s="1"/>
  <c r="B13" i="30"/>
  <c r="B40" i="30" s="1"/>
  <c r="B32" i="21"/>
  <c r="B5" i="31"/>
  <c r="B32" i="31" s="1"/>
  <c r="B5" i="30"/>
  <c r="B32" i="30" s="1"/>
  <c r="D48" i="21"/>
  <c r="D21" i="30"/>
  <c r="D48" i="30" s="1"/>
  <c r="D21" i="33"/>
  <c r="D48" i="33" s="1"/>
  <c r="D21" i="31"/>
  <c r="D48" i="31" s="1"/>
  <c r="D40" i="21"/>
  <c r="D13" i="33"/>
  <c r="D40" i="33" s="1"/>
  <c r="D13" i="31"/>
  <c r="D40" i="31" s="1"/>
  <c r="D13" i="30"/>
  <c r="D40" i="30" s="1"/>
  <c r="D32" i="21"/>
  <c r="D5" i="30"/>
  <c r="D32" i="30" s="1"/>
  <c r="D5" i="31"/>
  <c r="D32" i="31" s="1"/>
  <c r="D5" i="33"/>
  <c r="D32" i="33" s="1"/>
  <c r="E49" i="21"/>
  <c r="B5" i="33"/>
  <c r="B32" i="33" s="1"/>
  <c r="C34" i="21"/>
  <c r="B47" i="21"/>
  <c r="B20" i="31"/>
  <c r="B47" i="31" s="1"/>
  <c r="B20" i="30"/>
  <c r="B47" i="30" s="1"/>
  <c r="B20" i="33"/>
  <c r="B47" i="33" s="1"/>
  <c r="B39" i="21"/>
  <c r="B12" i="31"/>
  <c r="B39" i="31" s="1"/>
  <c r="B12" i="30"/>
  <c r="B39" i="30" s="1"/>
  <c r="B12" i="33"/>
  <c r="B39" i="33" s="1"/>
  <c r="B31" i="21"/>
  <c r="B4" i="33"/>
  <c r="B31" i="33" s="1"/>
  <c r="B4" i="30"/>
  <c r="B31" i="30" s="1"/>
  <c r="B4" i="31"/>
  <c r="B31" i="31" s="1"/>
  <c r="D47" i="21"/>
  <c r="D20" i="31"/>
  <c r="D47" i="31" s="1"/>
  <c r="D20" i="30"/>
  <c r="D47" i="30" s="1"/>
  <c r="D20" i="33"/>
  <c r="D47" i="33" s="1"/>
  <c r="D39" i="21"/>
  <c r="D12" i="31"/>
  <c r="D39" i="31" s="1"/>
  <c r="D12" i="30"/>
  <c r="D39" i="30" s="1"/>
  <c r="D12" i="33"/>
  <c r="D39" i="33" s="1"/>
  <c r="D31" i="21"/>
  <c r="D4" i="31"/>
  <c r="D31" i="31" s="1"/>
  <c r="D4" i="30"/>
  <c r="D31" i="30" s="1"/>
  <c r="D4" i="33"/>
  <c r="D31" i="33" s="1"/>
  <c r="B38" i="21"/>
  <c r="B11" i="30"/>
  <c r="B38" i="30" s="1"/>
  <c r="B11" i="31"/>
  <c r="B38" i="31" s="1"/>
  <c r="D46" i="21"/>
  <c r="D19" i="31"/>
  <c r="D46" i="31" s="1"/>
  <c r="D19" i="30"/>
  <c r="D46" i="30" s="1"/>
  <c r="D19" i="33"/>
  <c r="D46" i="33" s="1"/>
  <c r="E31" i="21"/>
  <c r="E4" i="31"/>
  <c r="E31" i="31" s="1"/>
  <c r="E4" i="30"/>
  <c r="E31" i="30" s="1"/>
  <c r="F40" i="21"/>
  <c r="F13" i="33"/>
  <c r="F40" i="33" s="1"/>
  <c r="F13" i="31"/>
  <c r="F40" i="31" s="1"/>
  <c r="F13" i="30"/>
  <c r="F40" i="30" s="1"/>
  <c r="G4" i="30"/>
  <c r="G4" i="31"/>
  <c r="G31" i="31" s="1"/>
  <c r="H40" i="21"/>
  <c r="H13" i="30"/>
  <c r="H40" i="30" s="1"/>
  <c r="H13" i="31"/>
  <c r="H40" i="31" s="1"/>
  <c r="J20" i="31"/>
  <c r="J47" i="31" s="1"/>
  <c r="J20" i="30"/>
  <c r="J47" i="30" s="1"/>
  <c r="K31" i="21"/>
  <c r="K4" i="31"/>
  <c r="K31" i="31" s="1"/>
  <c r="K4" i="33"/>
  <c r="K31" i="33" s="1"/>
  <c r="K4" i="30"/>
  <c r="K31" i="30" s="1"/>
  <c r="J20" i="33"/>
  <c r="J47" i="33" s="1"/>
  <c r="C41" i="21"/>
  <c r="B46" i="21"/>
  <c r="B19" i="30"/>
  <c r="B46" i="30" s="1"/>
  <c r="B19" i="31"/>
  <c r="B46" i="31" s="1"/>
  <c r="B30" i="21"/>
  <c r="AL31" i="21" s="1"/>
  <c r="B3" i="30"/>
  <c r="B3" i="31"/>
  <c r="D38" i="21"/>
  <c r="D11" i="33"/>
  <c r="D38" i="33" s="1"/>
  <c r="D11" i="31"/>
  <c r="D38" i="31" s="1"/>
  <c r="D11" i="30"/>
  <c r="D38" i="30" s="1"/>
  <c r="D30" i="21"/>
  <c r="D3" i="31"/>
  <c r="D3" i="30"/>
  <c r="E39" i="21"/>
  <c r="E12" i="31"/>
  <c r="E39" i="31" s="1"/>
  <c r="E12" i="30"/>
  <c r="E39" i="30" s="1"/>
  <c r="F5" i="33"/>
  <c r="F32" i="33" s="1"/>
  <c r="F5" i="30"/>
  <c r="F32" i="30" s="1"/>
  <c r="F5" i="31"/>
  <c r="F32" i="31" s="1"/>
  <c r="G12" i="30"/>
  <c r="G39" i="30" s="1"/>
  <c r="G12" i="31"/>
  <c r="G39" i="31" s="1"/>
  <c r="H32" i="21"/>
  <c r="H5" i="31"/>
  <c r="H32" i="31" s="1"/>
  <c r="H5" i="30"/>
  <c r="H32" i="30" s="1"/>
  <c r="I47" i="21"/>
  <c r="I20" i="33"/>
  <c r="I47" i="33" s="1"/>
  <c r="I20" i="31"/>
  <c r="I47" i="31" s="1"/>
  <c r="I20" i="30"/>
  <c r="I47" i="30" s="1"/>
  <c r="J12" i="30"/>
  <c r="J39" i="30" s="1"/>
  <c r="J12" i="31"/>
  <c r="J39" i="31" s="1"/>
  <c r="J31" i="21"/>
  <c r="J4" i="33"/>
  <c r="J4" i="31"/>
  <c r="J4" i="30"/>
  <c r="K12" i="33"/>
  <c r="K39" i="33" s="1"/>
  <c r="K12" i="31"/>
  <c r="K39" i="31" s="1"/>
  <c r="K12" i="30"/>
  <c r="K39" i="30" s="1"/>
  <c r="B45" i="21"/>
  <c r="B18" i="33"/>
  <c r="B45" i="33" s="1"/>
  <c r="B18" i="30"/>
  <c r="B45" i="30" s="1"/>
  <c r="B18" i="31"/>
  <c r="B45" i="31" s="1"/>
  <c r="D37" i="21"/>
  <c r="D10" i="30"/>
  <c r="D37" i="30" s="1"/>
  <c r="D10" i="31"/>
  <c r="D37" i="31" s="1"/>
  <c r="E19" i="33"/>
  <c r="E46" i="33" s="1"/>
  <c r="E19" i="31"/>
  <c r="E46" i="31" s="1"/>
  <c r="E19" i="30"/>
  <c r="E46" i="30" s="1"/>
  <c r="E11" i="33"/>
  <c r="E38" i="33" s="1"/>
  <c r="E11" i="31"/>
  <c r="E38" i="31" s="1"/>
  <c r="E11" i="30"/>
  <c r="E38" i="30" s="1"/>
  <c r="E3" i="31"/>
  <c r="E3" i="30"/>
  <c r="F6" i="31"/>
  <c r="F33" i="31" s="1"/>
  <c r="F6" i="30"/>
  <c r="F33" i="30" s="1"/>
  <c r="G19" i="31"/>
  <c r="G46" i="31" s="1"/>
  <c r="G19" i="30"/>
  <c r="G46" i="30" s="1"/>
  <c r="G11" i="31"/>
  <c r="G38" i="31" s="1"/>
  <c r="G11" i="30"/>
  <c r="G38" i="30" s="1"/>
  <c r="H6" i="31"/>
  <c r="H33" i="31" s="1"/>
  <c r="H6" i="33"/>
  <c r="H33" i="33" s="1"/>
  <c r="H6" i="30"/>
  <c r="H33" i="30" s="1"/>
  <c r="H14" i="31"/>
  <c r="H41" i="31" s="1"/>
  <c r="H14" i="30"/>
  <c r="H41" i="30" s="1"/>
  <c r="H49" i="21"/>
  <c r="H22" i="31"/>
  <c r="H49" i="31" s="1"/>
  <c r="H22" i="30"/>
  <c r="H49" i="30" s="1"/>
  <c r="I19" i="30"/>
  <c r="I46" i="30" s="1"/>
  <c r="I19" i="31"/>
  <c r="I46" i="31" s="1"/>
  <c r="I11" i="30"/>
  <c r="I38" i="30" s="1"/>
  <c r="I11" i="31"/>
  <c r="I38" i="31" s="1"/>
  <c r="I3" i="31"/>
  <c r="I30" i="31" s="1"/>
  <c r="I3" i="30"/>
  <c r="J19" i="30"/>
  <c r="J46" i="30" s="1"/>
  <c r="J19" i="31"/>
  <c r="J46" i="31" s="1"/>
  <c r="J11" i="30"/>
  <c r="J38" i="30" s="1"/>
  <c r="J11" i="31"/>
  <c r="J38" i="31" s="1"/>
  <c r="K19" i="33"/>
  <c r="K46" i="33" s="1"/>
  <c r="K19" i="31"/>
  <c r="K46" i="31" s="1"/>
  <c r="K19" i="30"/>
  <c r="K46" i="30" s="1"/>
  <c r="K11" i="33"/>
  <c r="K38" i="33" s="1"/>
  <c r="K11" i="31"/>
  <c r="K38" i="31" s="1"/>
  <c r="K11" i="30"/>
  <c r="K38" i="30" s="1"/>
  <c r="K3" i="33"/>
  <c r="K3" i="31"/>
  <c r="K3" i="30"/>
  <c r="M24" i="21"/>
  <c r="AJ31" i="33"/>
  <c r="U30" i="33"/>
  <c r="H14" i="33"/>
  <c r="H41" i="33" s="1"/>
  <c r="E12" i="33"/>
  <c r="E39" i="33" s="1"/>
  <c r="F34" i="21"/>
  <c r="F7" i="31"/>
  <c r="F34" i="31" s="1"/>
  <c r="F7" i="30"/>
  <c r="F34" i="30" s="1"/>
  <c r="F42" i="21"/>
  <c r="F15" i="31"/>
  <c r="F42" i="31" s="1"/>
  <c r="F15" i="30"/>
  <c r="F42" i="30" s="1"/>
  <c r="G45" i="21"/>
  <c r="G18" i="31"/>
  <c r="G45" i="31" s="1"/>
  <c r="G18" i="30"/>
  <c r="G45" i="30" s="1"/>
  <c r="G37" i="21"/>
  <c r="U32" i="21" s="1"/>
  <c r="G10" i="31"/>
  <c r="G37" i="31" s="1"/>
  <c r="G10" i="30"/>
  <c r="G37" i="30" s="1"/>
  <c r="H34" i="21"/>
  <c r="H7" i="31"/>
  <c r="H34" i="31" s="1"/>
  <c r="H7" i="30"/>
  <c r="H34" i="30" s="1"/>
  <c r="H42" i="21"/>
  <c r="H15" i="33"/>
  <c r="H42" i="33" s="1"/>
  <c r="H15" i="30"/>
  <c r="H42" i="30" s="1"/>
  <c r="H15" i="31"/>
  <c r="H42" i="31" s="1"/>
  <c r="I45" i="21"/>
  <c r="I18" i="33"/>
  <c r="I45" i="33" s="1"/>
  <c r="I18" i="31"/>
  <c r="I45" i="31" s="1"/>
  <c r="I18" i="30"/>
  <c r="I45" i="30" s="1"/>
  <c r="I37" i="21"/>
  <c r="I10" i="31"/>
  <c r="I37" i="31" s="1"/>
  <c r="I10" i="30"/>
  <c r="I37" i="30" s="1"/>
  <c r="J45" i="21"/>
  <c r="J18" i="33"/>
  <c r="J45" i="33" s="1"/>
  <c r="J18" i="30"/>
  <c r="J45" i="30" s="1"/>
  <c r="J18" i="31"/>
  <c r="J45" i="31" s="1"/>
  <c r="J37" i="21"/>
  <c r="J10" i="33"/>
  <c r="J37" i="33" s="1"/>
  <c r="J10" i="31"/>
  <c r="J37" i="31" s="1"/>
  <c r="J10" i="30"/>
  <c r="J37" i="30" s="1"/>
  <c r="K45" i="21"/>
  <c r="K18" i="33"/>
  <c r="K45" i="33" s="1"/>
  <c r="K18" i="30"/>
  <c r="K45" i="30" s="1"/>
  <c r="K18" i="31"/>
  <c r="K45" i="31" s="1"/>
  <c r="K37" i="21"/>
  <c r="K10" i="30"/>
  <c r="K37" i="30" s="1"/>
  <c r="K10" i="31"/>
  <c r="K37" i="31" s="1"/>
  <c r="AI31" i="33"/>
  <c r="T30" i="33"/>
  <c r="H13" i="33"/>
  <c r="H40" i="33" s="1"/>
  <c r="J19" i="33"/>
  <c r="J46" i="33" s="1"/>
  <c r="F6" i="33"/>
  <c r="F33" i="33" s="1"/>
  <c r="D10" i="33"/>
  <c r="D37" i="33" s="1"/>
  <c r="B36" i="21"/>
  <c r="B9" i="33"/>
  <c r="B36" i="33" s="1"/>
  <c r="B9" i="31"/>
  <c r="B36" i="31" s="1"/>
  <c r="B9" i="30"/>
  <c r="B36" i="30" s="1"/>
  <c r="D36" i="21"/>
  <c r="D9" i="31"/>
  <c r="D36" i="31" s="1"/>
  <c r="D9" i="30"/>
  <c r="D36" i="30" s="1"/>
  <c r="C46" i="21"/>
  <c r="C38" i="21"/>
  <c r="AI39" i="21" s="1"/>
  <c r="B43" i="21"/>
  <c r="B16" i="33"/>
  <c r="B43" i="33" s="1"/>
  <c r="B16" i="30"/>
  <c r="B43" i="30" s="1"/>
  <c r="B16" i="31"/>
  <c r="B43" i="31" s="1"/>
  <c r="B35" i="21"/>
  <c r="B8" i="33"/>
  <c r="B35" i="33" s="1"/>
  <c r="B8" i="31"/>
  <c r="B35" i="31" s="1"/>
  <c r="B8" i="30"/>
  <c r="B35" i="30" s="1"/>
  <c r="D43" i="21"/>
  <c r="D16" i="33"/>
  <c r="D43" i="33" s="1"/>
  <c r="D16" i="31"/>
  <c r="D43" i="31" s="1"/>
  <c r="D16" i="30"/>
  <c r="D43" i="30" s="1"/>
  <c r="D35" i="21"/>
  <c r="D8" i="33"/>
  <c r="D35" i="33" s="1"/>
  <c r="D8" i="31"/>
  <c r="D35" i="31" s="1"/>
  <c r="D8" i="30"/>
  <c r="D35" i="30" s="1"/>
  <c r="E44" i="21"/>
  <c r="E17" i="33"/>
  <c r="E44" i="33" s="1"/>
  <c r="E17" i="30"/>
  <c r="E44" i="30" s="1"/>
  <c r="E17" i="31"/>
  <c r="E44" i="31" s="1"/>
  <c r="E36" i="21"/>
  <c r="E9" i="31"/>
  <c r="E36" i="31" s="1"/>
  <c r="E9" i="30"/>
  <c r="E36" i="30" s="1"/>
  <c r="F8" i="33"/>
  <c r="F35" i="33" s="1"/>
  <c r="F8" i="31"/>
  <c r="F35" i="31" s="1"/>
  <c r="F8" i="30"/>
  <c r="F35" i="30" s="1"/>
  <c r="F43" i="21"/>
  <c r="F16" i="30"/>
  <c r="F43" i="30" s="1"/>
  <c r="F16" i="31"/>
  <c r="F43" i="31" s="1"/>
  <c r="G36" i="21"/>
  <c r="G9" i="33"/>
  <c r="G36" i="33" s="1"/>
  <c r="G9" i="31"/>
  <c r="G36" i="31" s="1"/>
  <c r="G9" i="30"/>
  <c r="G36" i="30" s="1"/>
  <c r="H35" i="21"/>
  <c r="H8" i="30"/>
  <c r="H35" i="30" s="1"/>
  <c r="H8" i="31"/>
  <c r="H35" i="31" s="1"/>
  <c r="H43" i="21"/>
  <c r="H16" i="30"/>
  <c r="H43" i="30" s="1"/>
  <c r="H16" i="31"/>
  <c r="H43" i="31" s="1"/>
  <c r="I44" i="21"/>
  <c r="I17" i="31"/>
  <c r="I44" i="31" s="1"/>
  <c r="I17" i="30"/>
  <c r="I44" i="30" s="1"/>
  <c r="I9" i="31"/>
  <c r="I36" i="31" s="1"/>
  <c r="I9" i="30"/>
  <c r="I36" i="30" s="1"/>
  <c r="J44" i="21"/>
  <c r="J17" i="31"/>
  <c r="J44" i="31" s="1"/>
  <c r="J17" i="30"/>
  <c r="J44" i="30" s="1"/>
  <c r="J17" i="33"/>
  <c r="J44" i="33" s="1"/>
  <c r="J36" i="21"/>
  <c r="J9" i="33"/>
  <c r="J36" i="33" s="1"/>
  <c r="J9" i="31"/>
  <c r="J36" i="31" s="1"/>
  <c r="J9" i="30"/>
  <c r="J36" i="30" s="1"/>
  <c r="K44" i="21"/>
  <c r="K17" i="31"/>
  <c r="K44" i="31" s="1"/>
  <c r="K17" i="30"/>
  <c r="K44" i="30" s="1"/>
  <c r="K36" i="21"/>
  <c r="K9" i="31"/>
  <c r="K36" i="31" s="1"/>
  <c r="K9" i="30"/>
  <c r="K36" i="30" s="1"/>
  <c r="AM31" i="33"/>
  <c r="X30" i="33"/>
  <c r="H16" i="33"/>
  <c r="H43" i="33" s="1"/>
  <c r="I11" i="33"/>
  <c r="I38" i="33" s="1"/>
  <c r="B19" i="33"/>
  <c r="B46" i="33" s="1"/>
  <c r="I3" i="33"/>
  <c r="D3" i="33"/>
  <c r="K47" i="21"/>
  <c r="K20" i="33"/>
  <c r="K47" i="33" s="1"/>
  <c r="K20" i="31"/>
  <c r="K47" i="31" s="1"/>
  <c r="K20" i="30"/>
  <c r="K47" i="30" s="1"/>
  <c r="D44" i="21"/>
  <c r="D17" i="30"/>
  <c r="D44" i="30" s="1"/>
  <c r="D17" i="31"/>
  <c r="D44" i="31" s="1"/>
  <c r="C37" i="21"/>
  <c r="B42" i="21"/>
  <c r="B15" i="33"/>
  <c r="B42" i="33" s="1"/>
  <c r="B15" i="31"/>
  <c r="B42" i="31" s="1"/>
  <c r="B15" i="30"/>
  <c r="B42" i="30" s="1"/>
  <c r="B34" i="21"/>
  <c r="B7" i="30"/>
  <c r="B34" i="30" s="1"/>
  <c r="B7" i="31"/>
  <c r="B34" i="31" s="1"/>
  <c r="D42" i="21"/>
  <c r="D15" i="31"/>
  <c r="D42" i="31" s="1"/>
  <c r="D15" i="30"/>
  <c r="D42" i="30" s="1"/>
  <c r="D34" i="21"/>
  <c r="D7" i="33"/>
  <c r="D34" i="33" s="1"/>
  <c r="D7" i="31"/>
  <c r="D34" i="31" s="1"/>
  <c r="D7" i="30"/>
  <c r="D34" i="30" s="1"/>
  <c r="G39" i="21"/>
  <c r="J47" i="21"/>
  <c r="E35" i="21"/>
  <c r="E8" i="31"/>
  <c r="E35" i="31" s="1"/>
  <c r="E8" i="30"/>
  <c r="E35" i="30" s="1"/>
  <c r="F36" i="21"/>
  <c r="F9" i="33"/>
  <c r="F36" i="33" s="1"/>
  <c r="F9" i="30"/>
  <c r="F36" i="30" s="1"/>
  <c r="F9" i="31"/>
  <c r="F36" i="31" s="1"/>
  <c r="G43" i="21"/>
  <c r="G16" i="33"/>
  <c r="G43" i="33" s="1"/>
  <c r="G16" i="30"/>
  <c r="G43" i="30" s="1"/>
  <c r="G16" i="31"/>
  <c r="G43" i="31" s="1"/>
  <c r="H36" i="21"/>
  <c r="H9" i="33"/>
  <c r="H36" i="33" s="1"/>
  <c r="H9" i="31"/>
  <c r="H36" i="31" s="1"/>
  <c r="H9" i="30"/>
  <c r="H36" i="30" s="1"/>
  <c r="H44" i="21"/>
  <c r="H17" i="33"/>
  <c r="H44" i="33" s="1"/>
  <c r="H17" i="31"/>
  <c r="H44" i="31" s="1"/>
  <c r="H17" i="30"/>
  <c r="H44" i="30" s="1"/>
  <c r="I35" i="21"/>
  <c r="I8" i="31"/>
  <c r="I35" i="31" s="1"/>
  <c r="I8" i="30"/>
  <c r="I35" i="30" s="1"/>
  <c r="J43" i="21"/>
  <c r="J16" i="31"/>
  <c r="J43" i="31" s="1"/>
  <c r="J16" i="33"/>
  <c r="J43" i="33" s="1"/>
  <c r="J16" i="30"/>
  <c r="J43" i="30" s="1"/>
  <c r="J35" i="21"/>
  <c r="J8" i="31"/>
  <c r="J35" i="31" s="1"/>
  <c r="J8" i="30"/>
  <c r="J35" i="30" s="1"/>
  <c r="K43" i="21"/>
  <c r="K16" i="31"/>
  <c r="K43" i="31" s="1"/>
  <c r="K16" i="30"/>
  <c r="K43" i="30" s="1"/>
  <c r="K35" i="21"/>
  <c r="K8" i="33"/>
  <c r="K35" i="33" s="1"/>
  <c r="K8" i="31"/>
  <c r="K35" i="31" s="1"/>
  <c r="K8" i="30"/>
  <c r="K35" i="30" s="1"/>
  <c r="J12" i="33"/>
  <c r="J39" i="33" s="1"/>
  <c r="I10" i="33"/>
  <c r="I37" i="33" s="1"/>
  <c r="F16" i="33"/>
  <c r="F43" i="33" s="1"/>
  <c r="I19" i="33"/>
  <c r="I46" i="33" s="1"/>
  <c r="B3" i="33"/>
  <c r="I17" i="33"/>
  <c r="I44" i="33" s="1"/>
  <c r="B49" i="21"/>
  <c r="AG50" i="21" s="1"/>
  <c r="B22" i="30"/>
  <c r="B49" i="30" s="1"/>
  <c r="B22" i="31"/>
  <c r="B49" i="31" s="1"/>
  <c r="B41" i="21"/>
  <c r="AF42" i="21" s="1"/>
  <c r="B14" i="30"/>
  <c r="B41" i="30" s="1"/>
  <c r="B14" i="31"/>
  <c r="B41" i="31" s="1"/>
  <c r="B33" i="21"/>
  <c r="B6" i="31"/>
  <c r="B33" i="31" s="1"/>
  <c r="B6" i="30"/>
  <c r="B33" i="30" s="1"/>
  <c r="D41" i="21"/>
  <c r="D14" i="33"/>
  <c r="D41" i="33" s="1"/>
  <c r="D14" i="31"/>
  <c r="D41" i="31" s="1"/>
  <c r="D14" i="30"/>
  <c r="D41" i="30" s="1"/>
  <c r="D33" i="21"/>
  <c r="D6" i="33"/>
  <c r="D33" i="33" s="1"/>
  <c r="D6" i="31"/>
  <c r="D33" i="31" s="1"/>
  <c r="D6" i="30"/>
  <c r="D33" i="30" s="1"/>
  <c r="E42" i="21"/>
  <c r="E15" i="31"/>
  <c r="E42" i="31" s="1"/>
  <c r="E15" i="30"/>
  <c r="E42" i="30" s="1"/>
  <c r="E34" i="21"/>
  <c r="E7" i="31"/>
  <c r="E34" i="31" s="1"/>
  <c r="E7" i="30"/>
  <c r="E34" i="30" s="1"/>
  <c r="F45" i="21"/>
  <c r="F18" i="30"/>
  <c r="F45" i="30" s="1"/>
  <c r="F18" i="31"/>
  <c r="F45" i="31" s="1"/>
  <c r="G42" i="21"/>
  <c r="G15" i="33"/>
  <c r="G42" i="33" s="1"/>
  <c r="G15" i="31"/>
  <c r="G42" i="31" s="1"/>
  <c r="G15" i="30"/>
  <c r="G42" i="30" s="1"/>
  <c r="G34" i="21"/>
  <c r="G7" i="33"/>
  <c r="G34" i="33" s="1"/>
  <c r="G7" i="31"/>
  <c r="G34" i="31" s="1"/>
  <c r="G7" i="30"/>
  <c r="G34" i="30" s="1"/>
  <c r="H37" i="21"/>
  <c r="H10" i="33"/>
  <c r="H37" i="33" s="1"/>
  <c r="H10" i="31"/>
  <c r="H37" i="31" s="1"/>
  <c r="H10" i="30"/>
  <c r="H37" i="30" s="1"/>
  <c r="H45" i="21"/>
  <c r="H18" i="33"/>
  <c r="H45" i="33" s="1"/>
  <c r="H18" i="31"/>
  <c r="H45" i="31" s="1"/>
  <c r="H18" i="30"/>
  <c r="H45" i="30" s="1"/>
  <c r="I42" i="21"/>
  <c r="I15" i="33"/>
  <c r="I42" i="33" s="1"/>
  <c r="I15" i="31"/>
  <c r="I42" i="31" s="1"/>
  <c r="I15" i="30"/>
  <c r="I42" i="30" s="1"/>
  <c r="I34" i="21"/>
  <c r="W39" i="21" s="1"/>
  <c r="I7" i="31"/>
  <c r="I34" i="31" s="1"/>
  <c r="I7" i="30"/>
  <c r="I34" i="30" s="1"/>
  <c r="J42" i="21"/>
  <c r="J15" i="33"/>
  <c r="J42" i="33" s="1"/>
  <c r="J15" i="30"/>
  <c r="J42" i="30" s="1"/>
  <c r="J15" i="31"/>
  <c r="J42" i="31" s="1"/>
  <c r="J34" i="21"/>
  <c r="J7" i="30"/>
  <c r="J34" i="30" s="1"/>
  <c r="J7" i="31"/>
  <c r="J34" i="31" s="1"/>
  <c r="K42" i="21"/>
  <c r="K15" i="31"/>
  <c r="K42" i="31" s="1"/>
  <c r="K15" i="30"/>
  <c r="K42" i="30" s="1"/>
  <c r="K34" i="21"/>
  <c r="K7" i="33"/>
  <c r="K34" i="33" s="1"/>
  <c r="K7" i="31"/>
  <c r="K34" i="31" s="1"/>
  <c r="K7" i="30"/>
  <c r="K34" i="30" s="1"/>
  <c r="E3" i="33"/>
  <c r="E30" i="33" s="1"/>
  <c r="E4" i="33"/>
  <c r="E31" i="33" s="1"/>
  <c r="H8" i="33"/>
  <c r="H35" i="33" s="1"/>
  <c r="H7" i="33"/>
  <c r="H34" i="33" s="1"/>
  <c r="D17" i="33"/>
  <c r="D44" i="33" s="1"/>
  <c r="E9" i="33"/>
  <c r="E36" i="33" s="1"/>
  <c r="M24" i="33"/>
  <c r="C57" i="31"/>
  <c r="AF29" i="31"/>
  <c r="Q28" i="31"/>
  <c r="K57" i="31"/>
  <c r="AN29" i="31"/>
  <c r="Y28" i="31"/>
  <c r="AH29" i="31"/>
  <c r="S28" i="31"/>
  <c r="E57" i="31"/>
  <c r="M24" i="31"/>
  <c r="D57" i="31"/>
  <c r="AG29" i="31"/>
  <c r="R28" i="31"/>
  <c r="H57" i="31"/>
  <c r="V28" i="31"/>
  <c r="AK29" i="31"/>
  <c r="BW30" i="30"/>
  <c r="BW41" i="30" s="1"/>
  <c r="BQ41" i="30"/>
  <c r="G57" i="30"/>
  <c r="AJ29" i="30"/>
  <c r="U28" i="30"/>
  <c r="H57" i="30"/>
  <c r="V28" i="30"/>
  <c r="AK29" i="30"/>
  <c r="U29" i="21"/>
  <c r="AJ30" i="21"/>
  <c r="AM41" i="21"/>
  <c r="D28" i="21"/>
  <c r="AG29" i="21" s="1"/>
  <c r="O1" i="21"/>
  <c r="Q29" i="21"/>
  <c r="AF30" i="21"/>
  <c r="AL42" i="21"/>
  <c r="T29" i="21"/>
  <c r="AI30" i="21"/>
  <c r="V29" i="21"/>
  <c r="AK30" i="21"/>
  <c r="W29" i="21"/>
  <c r="AL30" i="21"/>
  <c r="X29" i="21"/>
  <c r="AM30" i="21"/>
  <c r="Y29" i="21"/>
  <c r="AN30" i="21"/>
  <c r="E28" i="21"/>
  <c r="AH29" i="21" s="1"/>
  <c r="P1" i="21"/>
  <c r="AM42" i="21"/>
  <c r="BQ41" i="21"/>
  <c r="BW30" i="21"/>
  <c r="BW41" i="21" s="1"/>
  <c r="G28" i="21"/>
  <c r="AJ29" i="21" s="1"/>
  <c r="R1" i="21"/>
  <c r="AJ49" i="21"/>
  <c r="H28" i="21"/>
  <c r="S1" i="21"/>
  <c r="F28" i="21"/>
  <c r="F57" i="21" s="1"/>
  <c r="Q1" i="21"/>
  <c r="I28" i="21"/>
  <c r="AL29" i="21" s="1"/>
  <c r="T1" i="21"/>
  <c r="P29" i="21"/>
  <c r="AE30" i="21"/>
  <c r="R29" i="21"/>
  <c r="AG30" i="21"/>
  <c r="AI42" i="21"/>
  <c r="AF49" i="21"/>
  <c r="B28" i="21"/>
  <c r="AE29" i="21" s="1"/>
  <c r="M1" i="21"/>
  <c r="J28" i="21"/>
  <c r="U1" i="21"/>
  <c r="AE42" i="21"/>
  <c r="AG42" i="21"/>
  <c r="C28" i="21"/>
  <c r="C57" i="21" s="1"/>
  <c r="N1" i="21"/>
  <c r="K28" i="21"/>
  <c r="K57" i="21" s="1"/>
  <c r="V1" i="21"/>
  <c r="AE49" i="21"/>
  <c r="AK42" i="21"/>
  <c r="AL47" i="21"/>
  <c r="S29" i="21"/>
  <c r="AH30" i="21"/>
  <c r="E26" i="21"/>
  <c r="M41" i="21"/>
  <c r="L41" i="21"/>
  <c r="L40" i="21"/>
  <c r="B26" i="21"/>
  <c r="F26" i="21"/>
  <c r="H26" i="21"/>
  <c r="L46" i="21"/>
  <c r="H57" i="21"/>
  <c r="D26" i="21"/>
  <c r="I26" i="21"/>
  <c r="K26" i="21"/>
  <c r="J26" i="21"/>
  <c r="I36" i="21"/>
  <c r="H31" i="21"/>
  <c r="G26" i="21"/>
  <c r="F35" i="21"/>
  <c r="T6" i="15"/>
  <c r="T14" i="15"/>
  <c r="T18" i="15"/>
  <c r="T9" i="15"/>
  <c r="T17" i="15"/>
  <c r="T20" i="15"/>
  <c r="U20" i="15" s="1"/>
  <c r="T13" i="15"/>
  <c r="U13" i="15" s="1"/>
  <c r="T7" i="15"/>
  <c r="T15" i="15"/>
  <c r="U12" i="15"/>
  <c r="R5" i="15"/>
  <c r="R13" i="15"/>
  <c r="R21" i="15"/>
  <c r="U15" i="15"/>
  <c r="S15" i="15"/>
  <c r="R10" i="15"/>
  <c r="R6" i="15"/>
  <c r="V6" i="15" s="1"/>
  <c r="R7" i="15"/>
  <c r="R15" i="15"/>
  <c r="V15" i="15" s="1"/>
  <c r="R14" i="15"/>
  <c r="V14" i="15" s="1"/>
  <c r="R18" i="15"/>
  <c r="V18" i="15" s="1"/>
  <c r="U6" i="15"/>
  <c r="R8" i="15"/>
  <c r="V8" i="15" s="1"/>
  <c r="U14" i="15"/>
  <c r="R16" i="15"/>
  <c r="R12" i="15"/>
  <c r="V12" i="15" s="1"/>
  <c r="S16" i="15"/>
  <c r="R20" i="15"/>
  <c r="U3" i="15"/>
  <c r="R3" i="15"/>
  <c r="V3" i="15" s="1"/>
  <c r="R9" i="15"/>
  <c r="V9" i="15" s="1"/>
  <c r="R17" i="15"/>
  <c r="S17" i="15" s="1"/>
  <c r="P22" i="15"/>
  <c r="N22" i="15"/>
  <c r="R2" i="15"/>
  <c r="U9" i="15"/>
  <c r="R11" i="15"/>
  <c r="S13" i="15"/>
  <c r="U17" i="15"/>
  <c r="R19" i="15"/>
  <c r="S19" i="15" s="1"/>
  <c r="T21" i="15"/>
  <c r="U21" i="15" s="1"/>
  <c r="T2" i="15"/>
  <c r="U2" i="15" s="1"/>
  <c r="T10" i="15"/>
  <c r="Q18" i="15"/>
  <c r="T19" i="15"/>
  <c r="U19" i="15" s="1"/>
  <c r="T16" i="15"/>
  <c r="U16" i="15" s="1"/>
  <c r="T5" i="15"/>
  <c r="U5" i="15" s="1"/>
  <c r="T11" i="15"/>
  <c r="T8" i="15"/>
  <c r="U8" i="15" s="1"/>
  <c r="Q4" i="15"/>
  <c r="T4" i="15"/>
  <c r="V4" i="15" s="1"/>
  <c r="Q11" i="15"/>
  <c r="M22" i="15"/>
  <c r="Q10" i="15"/>
  <c r="Q7" i="15"/>
  <c r="Q14" i="14"/>
  <c r="P15" i="14"/>
  <c r="Q21" i="14"/>
  <c r="Q13" i="14"/>
  <c r="Q5" i="14"/>
  <c r="P3" i="14"/>
  <c r="R2" i="14" s="1"/>
  <c r="S2" i="14" s="1"/>
  <c r="P11" i="14"/>
  <c r="R11" i="14" s="1"/>
  <c r="S11" i="14" s="1"/>
  <c r="P18" i="14"/>
  <c r="R18" i="14" s="1"/>
  <c r="S18" i="14" s="1"/>
  <c r="P20" i="14"/>
  <c r="Q11" i="14"/>
  <c r="P8" i="14"/>
  <c r="R8" i="14" s="1"/>
  <c r="P16" i="14"/>
  <c r="R16" i="14" s="1"/>
  <c r="Q16" i="14"/>
  <c r="S16" i="14" s="1"/>
  <c r="P4" i="14"/>
  <c r="R4" i="14" s="1"/>
  <c r="P12" i="14"/>
  <c r="P7" i="14"/>
  <c r="R7" i="14" s="1"/>
  <c r="Q18" i="14"/>
  <c r="Q2" i="14"/>
  <c r="P5" i="14"/>
  <c r="P9" i="14"/>
  <c r="R9" i="14" s="1"/>
  <c r="S9" i="14" s="1"/>
  <c r="P13" i="14"/>
  <c r="P17" i="14"/>
  <c r="R17" i="14" s="1"/>
  <c r="S17" i="14" s="1"/>
  <c r="P21" i="14"/>
  <c r="R21" i="14" s="1"/>
  <c r="P10" i="14"/>
  <c r="R10" i="14" s="1"/>
  <c r="S10" i="14" s="1"/>
  <c r="Q10" i="14"/>
  <c r="Q17" i="14"/>
  <c r="Q9" i="14"/>
  <c r="R19" i="14"/>
  <c r="P22" i="14"/>
  <c r="R15" i="14"/>
  <c r="Q20" i="14"/>
  <c r="Q15" i="14"/>
  <c r="Q8" i="14"/>
  <c r="Q4" i="14"/>
  <c r="Q12" i="14"/>
  <c r="Q19" i="14"/>
  <c r="Q7" i="14"/>
  <c r="Q3" i="14"/>
  <c r="Q6" i="14"/>
  <c r="AF35" i="21" l="1"/>
  <c r="AH35" i="21"/>
  <c r="AF38" i="21"/>
  <c r="AE31" i="21"/>
  <c r="Y44" i="34"/>
  <c r="S41" i="34"/>
  <c r="E53" i="34"/>
  <c r="E54" i="34" s="1"/>
  <c r="S42" i="34"/>
  <c r="AM38" i="21"/>
  <c r="U47" i="21"/>
  <c r="P40" i="34"/>
  <c r="AL34" i="21"/>
  <c r="W44" i="21"/>
  <c r="AJ42" i="21"/>
  <c r="AN42" i="21"/>
  <c r="AH42" i="21"/>
  <c r="AL35" i="21"/>
  <c r="Y48" i="34"/>
  <c r="X34" i="34"/>
  <c r="X44" i="34"/>
  <c r="P38" i="34"/>
  <c r="AI33" i="21"/>
  <c r="W36" i="34"/>
  <c r="W44" i="34"/>
  <c r="X47" i="34"/>
  <c r="AK33" i="21"/>
  <c r="P36" i="34"/>
  <c r="S31" i="34"/>
  <c r="S32" i="34"/>
  <c r="S36" i="34"/>
  <c r="S47" i="21"/>
  <c r="P34" i="34"/>
  <c r="P35" i="34"/>
  <c r="O35" i="20"/>
  <c r="Q35" i="20" s="1"/>
  <c r="S35" i="20" s="1"/>
  <c r="L35" i="20"/>
  <c r="N35" i="20" s="1"/>
  <c r="C47" i="35"/>
  <c r="C20" i="21"/>
  <c r="C47" i="21" s="1"/>
  <c r="O25" i="20"/>
  <c r="Q25" i="20" s="1"/>
  <c r="S25" i="20" s="1"/>
  <c r="L25" i="20"/>
  <c r="N25" i="20" s="1"/>
  <c r="W45" i="34"/>
  <c r="AI49" i="35"/>
  <c r="AL49" i="35"/>
  <c r="AE49" i="35"/>
  <c r="AK49" i="35"/>
  <c r="M48" i="35"/>
  <c r="AF49" i="35"/>
  <c r="AJ49" i="35"/>
  <c r="L48" i="35"/>
  <c r="AH49" i="35"/>
  <c r="AM49" i="35"/>
  <c r="AN49" i="35"/>
  <c r="AG49" i="35"/>
  <c r="AF50" i="35"/>
  <c r="AH50" i="35"/>
  <c r="AE50" i="35"/>
  <c r="AG50" i="35"/>
  <c r="AK50" i="35"/>
  <c r="M49" i="35"/>
  <c r="AJ50" i="35"/>
  <c r="L49" i="35"/>
  <c r="AN50" i="35"/>
  <c r="AI50" i="35"/>
  <c r="AM50" i="35"/>
  <c r="AL50" i="35"/>
  <c r="W42" i="34"/>
  <c r="R47" i="34"/>
  <c r="AJ38" i="21"/>
  <c r="R37" i="21"/>
  <c r="W30" i="34"/>
  <c r="L37" i="20"/>
  <c r="N37" i="20" s="1"/>
  <c r="O37" i="20"/>
  <c r="Q37" i="20" s="1"/>
  <c r="S37" i="20" s="1"/>
  <c r="O30" i="20"/>
  <c r="Q30" i="20" s="1"/>
  <c r="S30" i="20" s="1"/>
  <c r="L30" i="20"/>
  <c r="N30" i="20" s="1"/>
  <c r="O31" i="20"/>
  <c r="Q31" i="20" s="1"/>
  <c r="S31" i="20" s="1"/>
  <c r="L31" i="20"/>
  <c r="N31" i="20" s="1"/>
  <c r="T42" i="34"/>
  <c r="S38" i="34"/>
  <c r="W47" i="34"/>
  <c r="P43" i="34"/>
  <c r="X40" i="34"/>
  <c r="R44" i="34"/>
  <c r="S33" i="34"/>
  <c r="S34" i="34"/>
  <c r="P46" i="34"/>
  <c r="P31" i="34"/>
  <c r="R32" i="34"/>
  <c r="R32" i="21"/>
  <c r="AM39" i="21"/>
  <c r="AJ35" i="21"/>
  <c r="R39" i="21"/>
  <c r="V36" i="21"/>
  <c r="AK35" i="21"/>
  <c r="AK48" i="21"/>
  <c r="AI47" i="21"/>
  <c r="AK41" i="21"/>
  <c r="I53" i="34"/>
  <c r="I54" i="34" s="1"/>
  <c r="Y32" i="34"/>
  <c r="L26" i="20"/>
  <c r="N26" i="20" s="1"/>
  <c r="O26" i="20"/>
  <c r="Q26" i="20" s="1"/>
  <c r="S26" i="20" s="1"/>
  <c r="O43" i="20"/>
  <c r="Q43" i="20" s="1"/>
  <c r="S43" i="20" s="1"/>
  <c r="L43" i="20"/>
  <c r="N43" i="20" s="1"/>
  <c r="C36" i="35"/>
  <c r="C9" i="21"/>
  <c r="C36" i="21" s="1"/>
  <c r="AH37" i="21" s="1"/>
  <c r="L24" i="20"/>
  <c r="N24" i="20" s="1"/>
  <c r="O24" i="20"/>
  <c r="J44" i="20"/>
  <c r="D26" i="34"/>
  <c r="O33" i="20"/>
  <c r="Q33" i="20" s="1"/>
  <c r="S33" i="20" s="1"/>
  <c r="L33" i="20"/>
  <c r="N33" i="20" s="1"/>
  <c r="R41" i="34"/>
  <c r="T40" i="34"/>
  <c r="X48" i="34"/>
  <c r="X33" i="34"/>
  <c r="P47" i="34"/>
  <c r="P39" i="34"/>
  <c r="R40" i="34"/>
  <c r="S32" i="21"/>
  <c r="S35" i="21"/>
  <c r="U33" i="21"/>
  <c r="P36" i="21"/>
  <c r="I52" i="34"/>
  <c r="C44" i="35"/>
  <c r="C17" i="21"/>
  <c r="C44" i="21" s="1"/>
  <c r="M44" i="21" s="1"/>
  <c r="D53" i="34"/>
  <c r="D54" i="34" s="1"/>
  <c r="P41" i="34"/>
  <c r="R30" i="34"/>
  <c r="O38" i="20"/>
  <c r="Q38" i="20" s="1"/>
  <c r="S38" i="20" s="1"/>
  <c r="L38" i="20"/>
  <c r="N38" i="20" s="1"/>
  <c r="O39" i="20"/>
  <c r="Q39" i="20" s="1"/>
  <c r="S39" i="20" s="1"/>
  <c r="L39" i="20"/>
  <c r="N39" i="20" s="1"/>
  <c r="R33" i="34"/>
  <c r="X38" i="34"/>
  <c r="R34" i="34"/>
  <c r="T32" i="34"/>
  <c r="W32" i="34"/>
  <c r="X41" i="34"/>
  <c r="S49" i="34"/>
  <c r="D52" i="34"/>
  <c r="X43" i="34"/>
  <c r="X36" i="34"/>
  <c r="R48" i="34"/>
  <c r="U34" i="21"/>
  <c r="P48" i="21"/>
  <c r="P34" i="21"/>
  <c r="P30" i="21"/>
  <c r="AN43" i="21"/>
  <c r="AF46" i="21"/>
  <c r="AN47" i="21"/>
  <c r="M38" i="21"/>
  <c r="Y43" i="34"/>
  <c r="L34" i="20"/>
  <c r="N34" i="20" s="1"/>
  <c r="O34" i="20"/>
  <c r="Q34" i="20" s="1"/>
  <c r="S34" i="20" s="1"/>
  <c r="C35" i="35"/>
  <c r="C8" i="21"/>
  <c r="C35" i="21" s="1"/>
  <c r="R42" i="34"/>
  <c r="O28" i="20"/>
  <c r="Q28" i="20" s="1"/>
  <c r="S28" i="20" s="1"/>
  <c r="L28" i="20"/>
  <c r="N28" i="20" s="1"/>
  <c r="L32" i="20"/>
  <c r="N32" i="20" s="1"/>
  <c r="O32" i="20"/>
  <c r="Q32" i="20" s="1"/>
  <c r="S32" i="20" s="1"/>
  <c r="P33" i="34"/>
  <c r="L41" i="20"/>
  <c r="N41" i="20" s="1"/>
  <c r="O41" i="20"/>
  <c r="Q41" i="20" s="1"/>
  <c r="S41" i="20" s="1"/>
  <c r="P42" i="34"/>
  <c r="AE33" i="35"/>
  <c r="M32" i="35"/>
  <c r="AG33" i="35"/>
  <c r="AH33" i="35"/>
  <c r="AJ33" i="35"/>
  <c r="L32" i="35"/>
  <c r="AL33" i="35"/>
  <c r="AI33" i="35"/>
  <c r="AM33" i="35"/>
  <c r="AF33" i="35"/>
  <c r="AN33" i="35"/>
  <c r="AK33" i="35"/>
  <c r="W48" i="34"/>
  <c r="AN34" i="35"/>
  <c r="L33" i="35"/>
  <c r="AG34" i="35"/>
  <c r="AJ34" i="35"/>
  <c r="AE34" i="35"/>
  <c r="AK34" i="35"/>
  <c r="M33" i="35"/>
  <c r="AH34" i="35"/>
  <c r="AM34" i="35"/>
  <c r="AF34" i="35"/>
  <c r="AI34" i="35"/>
  <c r="AL34" i="35"/>
  <c r="X49" i="34"/>
  <c r="R37" i="34"/>
  <c r="R38" i="34"/>
  <c r="P32" i="34"/>
  <c r="X32" i="21"/>
  <c r="G53" i="31"/>
  <c r="AG35" i="21"/>
  <c r="R45" i="21"/>
  <c r="P28" i="21"/>
  <c r="S36" i="21"/>
  <c r="S45" i="21"/>
  <c r="S34" i="21"/>
  <c r="AJ34" i="21"/>
  <c r="Y41" i="34"/>
  <c r="C43" i="35"/>
  <c r="C16" i="21"/>
  <c r="C43" i="21" s="1"/>
  <c r="X35" i="34"/>
  <c r="I26" i="34"/>
  <c r="J26" i="34"/>
  <c r="S39" i="34"/>
  <c r="T47" i="34"/>
  <c r="V40" i="34"/>
  <c r="P45" i="34"/>
  <c r="R46" i="34"/>
  <c r="T36" i="34"/>
  <c r="B57" i="21"/>
  <c r="R41" i="21"/>
  <c r="S33" i="21"/>
  <c r="U37" i="21"/>
  <c r="AM33" i="21"/>
  <c r="AK49" i="21"/>
  <c r="W46" i="34"/>
  <c r="Y36" i="34"/>
  <c r="O42" i="20"/>
  <c r="Q42" i="20" s="1"/>
  <c r="S42" i="20" s="1"/>
  <c r="L42" i="20"/>
  <c r="N42" i="20" s="1"/>
  <c r="O27" i="20"/>
  <c r="Q27" i="20" s="1"/>
  <c r="S27" i="20" s="1"/>
  <c r="L27" i="20"/>
  <c r="N27" i="20" s="1"/>
  <c r="O36" i="20"/>
  <c r="Q36" i="20" s="1"/>
  <c r="S36" i="20" s="1"/>
  <c r="L36" i="20"/>
  <c r="N36" i="20" s="1"/>
  <c r="C4" i="21"/>
  <c r="O40" i="20"/>
  <c r="Q40" i="20" s="1"/>
  <c r="S40" i="20" s="1"/>
  <c r="L40" i="20"/>
  <c r="N40" i="20" s="1"/>
  <c r="P49" i="34"/>
  <c r="W38" i="34"/>
  <c r="J53" i="34"/>
  <c r="J52" i="34"/>
  <c r="X31" i="34"/>
  <c r="R35" i="34"/>
  <c r="AL41" i="35"/>
  <c r="AE41" i="35"/>
  <c r="AF41" i="35"/>
  <c r="AJ41" i="35"/>
  <c r="AG41" i="35"/>
  <c r="M40" i="35"/>
  <c r="AI41" i="35"/>
  <c r="L40" i="35"/>
  <c r="AK41" i="35"/>
  <c r="AM41" i="35"/>
  <c r="AH41" i="35"/>
  <c r="AN41" i="35"/>
  <c r="T39" i="34"/>
  <c r="AH42" i="35"/>
  <c r="AG42" i="35"/>
  <c r="AM42" i="35"/>
  <c r="AI42" i="35"/>
  <c r="AN42" i="35"/>
  <c r="AJ42" i="35"/>
  <c r="AK42" i="35"/>
  <c r="AL42" i="35"/>
  <c r="L41" i="35"/>
  <c r="AE42" i="35"/>
  <c r="M41" i="35"/>
  <c r="AF42" i="35"/>
  <c r="X42" i="34"/>
  <c r="B26" i="34"/>
  <c r="R31" i="34"/>
  <c r="T43" i="34"/>
  <c r="P48" i="34"/>
  <c r="AK31" i="21"/>
  <c r="W41" i="34"/>
  <c r="Y45" i="34"/>
  <c r="L29" i="20"/>
  <c r="N29" i="20" s="1"/>
  <c r="O29" i="20"/>
  <c r="Q29" i="20" s="1"/>
  <c r="S29" i="20" s="1"/>
  <c r="W35" i="34"/>
  <c r="C39" i="35"/>
  <c r="C12" i="21"/>
  <c r="C39" i="21" s="1"/>
  <c r="AK40" i="21" s="1"/>
  <c r="W37" i="34"/>
  <c r="T33" i="34"/>
  <c r="X39" i="34"/>
  <c r="R43" i="34"/>
  <c r="T46" i="34"/>
  <c r="W34" i="34"/>
  <c r="P30" i="34"/>
  <c r="B53" i="34"/>
  <c r="B52" i="34"/>
  <c r="R39" i="34"/>
  <c r="X45" i="34"/>
  <c r="K54" i="35"/>
  <c r="G54" i="35"/>
  <c r="D54" i="35"/>
  <c r="F54" i="35"/>
  <c r="AK45" i="21"/>
  <c r="AH45" i="21"/>
  <c r="AF45" i="21"/>
  <c r="Y38" i="21"/>
  <c r="Y43" i="21"/>
  <c r="AM45" i="21"/>
  <c r="AG45" i="21"/>
  <c r="AE35" i="21"/>
  <c r="Y42" i="34"/>
  <c r="Y35" i="34"/>
  <c r="Y47" i="34"/>
  <c r="AI45" i="21"/>
  <c r="AE45" i="21"/>
  <c r="AI44" i="21"/>
  <c r="AL45" i="21"/>
  <c r="Y49" i="34"/>
  <c r="Y33" i="34"/>
  <c r="Y37" i="34"/>
  <c r="K52" i="34"/>
  <c r="K53" i="34"/>
  <c r="Y30" i="34"/>
  <c r="Y31" i="34"/>
  <c r="AG46" i="21"/>
  <c r="AE50" i="21"/>
  <c r="AI41" i="21"/>
  <c r="AL41" i="21"/>
  <c r="AJ33" i="21"/>
  <c r="AE48" i="21"/>
  <c r="Y34" i="34"/>
  <c r="Y46" i="34"/>
  <c r="Y39" i="34"/>
  <c r="Y40" i="34"/>
  <c r="AK46" i="21"/>
  <c r="G53" i="34"/>
  <c r="G52" i="34"/>
  <c r="U30" i="34"/>
  <c r="U36" i="34"/>
  <c r="U38" i="34"/>
  <c r="U46" i="34"/>
  <c r="U45" i="34"/>
  <c r="U37" i="34"/>
  <c r="U31" i="34"/>
  <c r="U48" i="34"/>
  <c r="U42" i="34"/>
  <c r="U34" i="34"/>
  <c r="U39" i="34"/>
  <c r="U43" i="34"/>
  <c r="U32" i="34"/>
  <c r="U33" i="34"/>
  <c r="H54" i="34"/>
  <c r="F54" i="34"/>
  <c r="U39" i="33"/>
  <c r="S30" i="33"/>
  <c r="S34" i="33"/>
  <c r="S35" i="33"/>
  <c r="S42" i="33"/>
  <c r="T31" i="31"/>
  <c r="D52" i="21"/>
  <c r="AH47" i="21"/>
  <c r="X45" i="21"/>
  <c r="AE43" i="21"/>
  <c r="R35" i="21"/>
  <c r="AG31" i="21"/>
  <c r="AF44" i="21"/>
  <c r="U34" i="33"/>
  <c r="W36" i="31"/>
  <c r="U33" i="31"/>
  <c r="E52" i="21"/>
  <c r="M46" i="21"/>
  <c r="AH34" i="21"/>
  <c r="S38" i="21"/>
  <c r="U30" i="21"/>
  <c r="P38" i="21"/>
  <c r="S42" i="21"/>
  <c r="AN33" i="21"/>
  <c r="X35" i="31"/>
  <c r="T42" i="31"/>
  <c r="U38" i="31"/>
  <c r="J31" i="31"/>
  <c r="X46" i="31" s="1"/>
  <c r="J26" i="31"/>
  <c r="G26" i="33"/>
  <c r="AM50" i="21"/>
  <c r="AL50" i="21"/>
  <c r="S33" i="33"/>
  <c r="E30" i="31"/>
  <c r="S49" i="31" s="1"/>
  <c r="E26" i="31"/>
  <c r="T32" i="31"/>
  <c r="P37" i="21"/>
  <c r="AF39" i="21"/>
  <c r="P44" i="21"/>
  <c r="AE39" i="21"/>
  <c r="AN41" i="21"/>
  <c r="X48" i="31"/>
  <c r="AM44" i="21"/>
  <c r="M48" i="21"/>
  <c r="S44" i="21"/>
  <c r="AM46" i="21"/>
  <c r="AJ46" i="21"/>
  <c r="AK34" i="21"/>
  <c r="S41" i="21"/>
  <c r="D30" i="33"/>
  <c r="R47" i="33" s="1"/>
  <c r="D26" i="33"/>
  <c r="S44" i="33"/>
  <c r="L30" i="21"/>
  <c r="L34" i="21"/>
  <c r="D53" i="21"/>
  <c r="D54" i="21" s="1"/>
  <c r="M43" i="21"/>
  <c r="AL44" i="21"/>
  <c r="AH44" i="21"/>
  <c r="AG41" i="21"/>
  <c r="Y36" i="21"/>
  <c r="AK44" i="21"/>
  <c r="AM31" i="21"/>
  <c r="AE34" i="21"/>
  <c r="Y37" i="21"/>
  <c r="AL38" i="21"/>
  <c r="AI43" i="21"/>
  <c r="U46" i="21"/>
  <c r="R42" i="21"/>
  <c r="P32" i="21"/>
  <c r="AF33" i="21"/>
  <c r="AG44" i="21"/>
  <c r="AF47" i="21"/>
  <c r="AN48" i="21"/>
  <c r="AJ48" i="21"/>
  <c r="AJ31" i="21"/>
  <c r="P45" i="21"/>
  <c r="Y46" i="21"/>
  <c r="AG39" i="21"/>
  <c r="AE47" i="21"/>
  <c r="AM35" i="21"/>
  <c r="AJ43" i="21"/>
  <c r="AH43" i="21"/>
  <c r="AK39" i="21"/>
  <c r="P31" i="21"/>
  <c r="AF43" i="21"/>
  <c r="Y32" i="21"/>
  <c r="AJ41" i="21"/>
  <c r="AM49" i="21"/>
  <c r="G53" i="33"/>
  <c r="S36" i="33"/>
  <c r="U45" i="33"/>
  <c r="U43" i="31"/>
  <c r="I30" i="33"/>
  <c r="W48" i="33" s="1"/>
  <c r="I26" i="33"/>
  <c r="W44" i="31"/>
  <c r="T35" i="31"/>
  <c r="I30" i="30"/>
  <c r="W46" i="30" s="1"/>
  <c r="I26" i="30"/>
  <c r="AK50" i="21"/>
  <c r="S38" i="33"/>
  <c r="J31" i="33"/>
  <c r="X49" i="33" s="1"/>
  <c r="J26" i="33"/>
  <c r="U46" i="33"/>
  <c r="U48" i="33"/>
  <c r="T39" i="31"/>
  <c r="T46" i="31"/>
  <c r="S49" i="33"/>
  <c r="G52" i="33"/>
  <c r="W42" i="31"/>
  <c r="U42" i="31"/>
  <c r="U36" i="31"/>
  <c r="U37" i="31"/>
  <c r="W30" i="31"/>
  <c r="U46" i="31"/>
  <c r="U31" i="31"/>
  <c r="X49" i="31"/>
  <c r="H26" i="30"/>
  <c r="H30" i="30"/>
  <c r="AJ50" i="21"/>
  <c r="K30" i="33"/>
  <c r="Y47" i="33" s="1"/>
  <c r="K26" i="33"/>
  <c r="W41" i="31"/>
  <c r="J52" i="21"/>
  <c r="M42" i="21"/>
  <c r="R49" i="21"/>
  <c r="X38" i="21"/>
  <c r="X40" i="21"/>
  <c r="B52" i="21"/>
  <c r="B54" i="21" s="1"/>
  <c r="X39" i="21"/>
  <c r="P33" i="21"/>
  <c r="R34" i="21"/>
  <c r="R43" i="21"/>
  <c r="U42" i="21"/>
  <c r="AL49" i="21"/>
  <c r="L38" i="21"/>
  <c r="M49" i="21"/>
  <c r="AH31" i="21"/>
  <c r="Y44" i="21"/>
  <c r="X30" i="21"/>
  <c r="AL46" i="21"/>
  <c r="AG43" i="21"/>
  <c r="AE33" i="21"/>
  <c r="Y34" i="21"/>
  <c r="S49" i="21"/>
  <c r="U40" i="21"/>
  <c r="I57" i="21"/>
  <c r="E53" i="21"/>
  <c r="M37" i="21"/>
  <c r="AJ39" i="21"/>
  <c r="AG49" i="21"/>
  <c r="AK47" i="21"/>
  <c r="AG34" i="21"/>
  <c r="P41" i="21"/>
  <c r="Y45" i="21"/>
  <c r="AK43" i="21"/>
  <c r="AH38" i="21"/>
  <c r="AH41" i="21"/>
  <c r="AG38" i="21"/>
  <c r="AF41" i="21"/>
  <c r="P43" i="21"/>
  <c r="X31" i="21"/>
  <c r="S31" i="21"/>
  <c r="AI49" i="21"/>
  <c r="R44" i="21"/>
  <c r="AF48" i="21"/>
  <c r="X41" i="21"/>
  <c r="R46" i="21"/>
  <c r="AN35" i="21"/>
  <c r="AM43" i="21"/>
  <c r="AK38" i="21"/>
  <c r="AI38" i="21"/>
  <c r="U49" i="21"/>
  <c r="U31" i="21"/>
  <c r="P39" i="21"/>
  <c r="Y48" i="21"/>
  <c r="S48" i="21"/>
  <c r="AL33" i="21"/>
  <c r="I26" i="31"/>
  <c r="F26" i="31"/>
  <c r="W42" i="33"/>
  <c r="U42" i="33"/>
  <c r="B30" i="33"/>
  <c r="P32" i="33" s="1"/>
  <c r="B26" i="33"/>
  <c r="U43" i="33"/>
  <c r="U36" i="33"/>
  <c r="T34" i="31"/>
  <c r="W38" i="31"/>
  <c r="X39" i="31"/>
  <c r="B30" i="31"/>
  <c r="P42" i="31" s="1"/>
  <c r="B26" i="31"/>
  <c r="U38" i="33"/>
  <c r="G31" i="30"/>
  <c r="U48" i="30" s="1"/>
  <c r="G26" i="30"/>
  <c r="U37" i="33"/>
  <c r="AH50" i="21"/>
  <c r="W32" i="31"/>
  <c r="U48" i="31"/>
  <c r="S32" i="33"/>
  <c r="X33" i="31"/>
  <c r="H30" i="31"/>
  <c r="V46" i="31" s="1"/>
  <c r="H26" i="31"/>
  <c r="U34" i="31"/>
  <c r="J53" i="21"/>
  <c r="U45" i="21"/>
  <c r="U48" i="21"/>
  <c r="X47" i="21"/>
  <c r="W35" i="31"/>
  <c r="W48" i="31"/>
  <c r="F31" i="33"/>
  <c r="T39" i="33" s="1"/>
  <c r="F26" i="33"/>
  <c r="X41" i="31"/>
  <c r="M32" i="21"/>
  <c r="S43" i="21"/>
  <c r="S46" i="21"/>
  <c r="P42" i="21"/>
  <c r="AE38" i="21"/>
  <c r="Y31" i="21"/>
  <c r="R30" i="21"/>
  <c r="R47" i="21"/>
  <c r="AH33" i="21"/>
  <c r="V38" i="30"/>
  <c r="L37" i="21"/>
  <c r="L42" i="21"/>
  <c r="M40" i="21"/>
  <c r="U38" i="21"/>
  <c r="V46" i="21"/>
  <c r="M33" i="21"/>
  <c r="AN38" i="21"/>
  <c r="AJ47" i="21"/>
  <c r="P35" i="21"/>
  <c r="Y49" i="21"/>
  <c r="R38" i="21"/>
  <c r="X42" i="21"/>
  <c r="AI46" i="21"/>
  <c r="AI34" i="21"/>
  <c r="X48" i="21"/>
  <c r="V34" i="30"/>
  <c r="L45" i="21"/>
  <c r="M30" i="21"/>
  <c r="S30" i="21"/>
  <c r="V38" i="21"/>
  <c r="L32" i="21"/>
  <c r="L48" i="21"/>
  <c r="L43" i="21"/>
  <c r="M45" i="21"/>
  <c r="Y35" i="21"/>
  <c r="U35" i="21"/>
  <c r="AN31" i="21"/>
  <c r="P40" i="21"/>
  <c r="X36" i="21"/>
  <c r="U44" i="21"/>
  <c r="R33" i="21"/>
  <c r="AN46" i="21"/>
  <c r="S37" i="21"/>
  <c r="Y33" i="21"/>
  <c r="X49" i="21"/>
  <c r="AM34" i="21"/>
  <c r="AE44" i="21"/>
  <c r="AL48" i="21"/>
  <c r="S39" i="21"/>
  <c r="AN39" i="21"/>
  <c r="AL39" i="21"/>
  <c r="AG47" i="21"/>
  <c r="AF34" i="21"/>
  <c r="Y42" i="21"/>
  <c r="AM47" i="21"/>
  <c r="R31" i="21"/>
  <c r="P47" i="21"/>
  <c r="AH49" i="21"/>
  <c r="G26" i="31"/>
  <c r="E26" i="33"/>
  <c r="U31" i="33"/>
  <c r="X44" i="31"/>
  <c r="W37" i="31"/>
  <c r="K30" i="30"/>
  <c r="Y41" i="30" s="1"/>
  <c r="K26" i="30"/>
  <c r="T33" i="31"/>
  <c r="S46" i="33"/>
  <c r="U39" i="31"/>
  <c r="D30" i="30"/>
  <c r="R46" i="30" s="1"/>
  <c r="D26" i="30"/>
  <c r="B30" i="30"/>
  <c r="P39" i="30" s="1"/>
  <c r="B26" i="30"/>
  <c r="P31" i="33"/>
  <c r="R32" i="33"/>
  <c r="R48" i="31"/>
  <c r="U33" i="33"/>
  <c r="H26" i="33"/>
  <c r="H30" i="33"/>
  <c r="V38" i="33" s="1"/>
  <c r="W47" i="31"/>
  <c r="S41" i="33"/>
  <c r="X43" i="21"/>
  <c r="AH39" i="21"/>
  <c r="AI31" i="21"/>
  <c r="AL43" i="21"/>
  <c r="W34" i="31"/>
  <c r="W45" i="31"/>
  <c r="J31" i="30"/>
  <c r="X35" i="30" s="1"/>
  <c r="J26" i="30"/>
  <c r="U32" i="31"/>
  <c r="M34" i="21"/>
  <c r="R40" i="21"/>
  <c r="X35" i="21"/>
  <c r="X34" i="21"/>
  <c r="Y39" i="21"/>
  <c r="Y40" i="21"/>
  <c r="T46" i="21"/>
  <c r="L33" i="21"/>
  <c r="B53" i="21"/>
  <c r="R48" i="21"/>
  <c r="U36" i="21"/>
  <c r="AI35" i="21"/>
  <c r="S40" i="21"/>
  <c r="U39" i="21"/>
  <c r="Y47" i="21"/>
  <c r="R36" i="21"/>
  <c r="AE46" i="21"/>
  <c r="P46" i="21"/>
  <c r="AN49" i="21"/>
  <c r="W38" i="21"/>
  <c r="K52" i="21"/>
  <c r="L49" i="21"/>
  <c r="G52" i="21"/>
  <c r="G53" i="21"/>
  <c r="K53" i="21"/>
  <c r="U43" i="21"/>
  <c r="Y30" i="21"/>
  <c r="AE41" i="21"/>
  <c r="X44" i="21"/>
  <c r="U41" i="21"/>
  <c r="P49" i="21"/>
  <c r="Y41" i="21"/>
  <c r="X37" i="21"/>
  <c r="AH46" i="21"/>
  <c r="AN34" i="21"/>
  <c r="X33" i="21"/>
  <c r="AF31" i="21"/>
  <c r="X46" i="21"/>
  <c r="G52" i="31"/>
  <c r="G54" i="31" s="1"/>
  <c r="S31" i="33"/>
  <c r="T45" i="31"/>
  <c r="T43" i="33"/>
  <c r="T36" i="31"/>
  <c r="T43" i="31"/>
  <c r="R37" i="33"/>
  <c r="X37" i="33"/>
  <c r="U45" i="31"/>
  <c r="S39" i="33"/>
  <c r="K30" i="31"/>
  <c r="Y47" i="31" s="1"/>
  <c r="K26" i="31"/>
  <c r="X38" i="31"/>
  <c r="W46" i="31"/>
  <c r="E30" i="30"/>
  <c r="S35" i="30" s="1"/>
  <c r="E26" i="30"/>
  <c r="D30" i="31"/>
  <c r="R47" i="31" s="1"/>
  <c r="D26" i="31"/>
  <c r="T40" i="31"/>
  <c r="AF50" i="21"/>
  <c r="R48" i="33"/>
  <c r="U32" i="33"/>
  <c r="T47" i="31"/>
  <c r="F31" i="30"/>
  <c r="T38" i="30" s="1"/>
  <c r="F26" i="30"/>
  <c r="S40" i="33"/>
  <c r="AN50" i="21"/>
  <c r="T38" i="31"/>
  <c r="AI50" i="21"/>
  <c r="E52" i="33"/>
  <c r="E53" i="33"/>
  <c r="F52" i="31"/>
  <c r="F53" i="31"/>
  <c r="I53" i="31"/>
  <c r="I52" i="31"/>
  <c r="T49" i="21"/>
  <c r="W35" i="21"/>
  <c r="W46" i="21"/>
  <c r="W45" i="21"/>
  <c r="T38" i="21"/>
  <c r="AM37" i="21"/>
  <c r="V47" i="21"/>
  <c r="W47" i="21"/>
  <c r="W32" i="21"/>
  <c r="G57" i="21"/>
  <c r="AG36" i="21"/>
  <c r="AG37" i="21"/>
  <c r="W42" i="21"/>
  <c r="U28" i="21"/>
  <c r="AK37" i="21"/>
  <c r="T44" i="21"/>
  <c r="AN37" i="21"/>
  <c r="W30" i="21"/>
  <c r="V32" i="21"/>
  <c r="W33" i="21"/>
  <c r="W37" i="21"/>
  <c r="W40" i="21"/>
  <c r="W28" i="21"/>
  <c r="T39" i="21"/>
  <c r="X28" i="21"/>
  <c r="AM29" i="21"/>
  <c r="V31" i="21"/>
  <c r="AJ36" i="21"/>
  <c r="V43" i="21"/>
  <c r="V48" i="21"/>
  <c r="T33" i="21"/>
  <c r="V39" i="21"/>
  <c r="M36" i="21"/>
  <c r="AL37" i="21"/>
  <c r="W36" i="21"/>
  <c r="L35" i="21"/>
  <c r="E57" i="21"/>
  <c r="W43" i="21"/>
  <c r="V41" i="21"/>
  <c r="T47" i="21"/>
  <c r="AK36" i="21"/>
  <c r="V49" i="21"/>
  <c r="T40" i="21"/>
  <c r="AE37" i="21"/>
  <c r="W49" i="21"/>
  <c r="V45" i="21"/>
  <c r="AH36" i="21"/>
  <c r="T37" i="21"/>
  <c r="W41" i="21"/>
  <c r="W48" i="21"/>
  <c r="T43" i="21"/>
  <c r="T30" i="21"/>
  <c r="V35" i="21"/>
  <c r="V33" i="21"/>
  <c r="T32" i="21"/>
  <c r="J57" i="21"/>
  <c r="D57" i="21"/>
  <c r="V44" i="21"/>
  <c r="AI37" i="21"/>
  <c r="AJ37" i="21"/>
  <c r="AM36" i="21"/>
  <c r="AF37" i="21"/>
  <c r="V28" i="21"/>
  <c r="AK29" i="21"/>
  <c r="W31" i="21"/>
  <c r="W34" i="21"/>
  <c r="V37" i="21"/>
  <c r="AI36" i="21"/>
  <c r="T35" i="21"/>
  <c r="Y28" i="21"/>
  <c r="AN29" i="21"/>
  <c r="T41" i="21"/>
  <c r="AL36" i="21"/>
  <c r="Q28" i="21"/>
  <c r="AF29" i="21"/>
  <c r="T31" i="21"/>
  <c r="T28" i="21"/>
  <c r="AI29" i="21"/>
  <c r="AE36" i="21"/>
  <c r="S28" i="21"/>
  <c r="AN36" i="21"/>
  <c r="V42" i="21"/>
  <c r="T42" i="21"/>
  <c r="V30" i="21"/>
  <c r="V40" i="21"/>
  <c r="R28" i="21"/>
  <c r="T36" i="21"/>
  <c r="AF36" i="21"/>
  <c r="V34" i="21"/>
  <c r="T34" i="21"/>
  <c r="T48" i="21"/>
  <c r="T45" i="21"/>
  <c r="J54" i="21"/>
  <c r="I53" i="21"/>
  <c r="F52" i="21"/>
  <c r="F53" i="21"/>
  <c r="H52" i="21"/>
  <c r="M35" i="21"/>
  <c r="H53" i="21"/>
  <c r="I52" i="21"/>
  <c r="L36" i="21"/>
  <c r="V13" i="15"/>
  <c r="V5" i="15"/>
  <c r="V7" i="15"/>
  <c r="V20" i="15"/>
  <c r="V17" i="15"/>
  <c r="V10" i="15"/>
  <c r="S3" i="15"/>
  <c r="U4" i="15"/>
  <c r="S4" i="15"/>
  <c r="S6" i="15"/>
  <c r="S11" i="15"/>
  <c r="U11" i="15"/>
  <c r="S12" i="15"/>
  <c r="S20" i="15"/>
  <c r="U7" i="15"/>
  <c r="S7" i="15"/>
  <c r="S9" i="15"/>
  <c r="V16" i="15"/>
  <c r="V11" i="15"/>
  <c r="V21" i="15"/>
  <c r="U10" i="15"/>
  <c r="S10" i="15"/>
  <c r="S21" i="15"/>
  <c r="S5" i="15"/>
  <c r="S8" i="15"/>
  <c r="S18" i="15"/>
  <c r="U18" i="15"/>
  <c r="V19" i="15"/>
  <c r="V2" i="15"/>
  <c r="S14" i="15"/>
  <c r="S2" i="15"/>
  <c r="S21" i="14"/>
  <c r="R12" i="14"/>
  <c r="S12" i="14" s="1"/>
  <c r="S8" i="14"/>
  <c r="R3" i="14"/>
  <c r="S3" i="14" s="1"/>
  <c r="S6" i="14"/>
  <c r="R14" i="14"/>
  <c r="S14" i="14" s="1"/>
  <c r="R5" i="14"/>
  <c r="S5" i="14" s="1"/>
  <c r="R6" i="14"/>
  <c r="S4" i="14"/>
  <c r="R13" i="14"/>
  <c r="S13" i="14" s="1"/>
  <c r="S15" i="14"/>
  <c r="S20" i="14"/>
  <c r="S7" i="14"/>
  <c r="R20" i="14"/>
  <c r="S19" i="14"/>
  <c r="U34" i="30" l="1"/>
  <c r="K54" i="21"/>
  <c r="V45" i="31"/>
  <c r="M39" i="21"/>
  <c r="V36" i="31"/>
  <c r="E54" i="21"/>
  <c r="J54" i="34"/>
  <c r="V33" i="33"/>
  <c r="R35" i="33"/>
  <c r="R46" i="33"/>
  <c r="U39" i="30"/>
  <c r="N7" i="21"/>
  <c r="N7" i="34"/>
  <c r="C7" i="34" s="1"/>
  <c r="C34" i="34" s="1"/>
  <c r="N7" i="33"/>
  <c r="C7" i="33" s="1"/>
  <c r="C34" i="33" s="1"/>
  <c r="N7" i="31"/>
  <c r="C7" i="31" s="1"/>
  <c r="C34" i="31" s="1"/>
  <c r="N7" i="30"/>
  <c r="C7" i="30" s="1"/>
  <c r="C34" i="30" s="1"/>
  <c r="G54" i="21"/>
  <c r="R33" i="33"/>
  <c r="R41" i="33"/>
  <c r="R40" i="33"/>
  <c r="R31" i="33"/>
  <c r="T32" i="30"/>
  <c r="AL45" i="35"/>
  <c r="AM45" i="35"/>
  <c r="L44" i="35"/>
  <c r="AN45" i="35"/>
  <c r="AG45" i="35"/>
  <c r="AH45" i="35"/>
  <c r="AJ45" i="35"/>
  <c r="AK45" i="35"/>
  <c r="M44" i="35"/>
  <c r="AI45" i="35"/>
  <c r="AE45" i="35"/>
  <c r="AF45" i="35"/>
  <c r="R43" i="30"/>
  <c r="R47" i="30"/>
  <c r="K54" i="34"/>
  <c r="N8" i="34"/>
  <c r="C8" i="34" s="1"/>
  <c r="C35" i="34" s="1"/>
  <c r="N8" i="21"/>
  <c r="N8" i="33"/>
  <c r="C8" i="33" s="1"/>
  <c r="C35" i="33" s="1"/>
  <c r="N8" i="31"/>
  <c r="C8" i="31" s="1"/>
  <c r="C35" i="31" s="1"/>
  <c r="N8" i="30"/>
  <c r="C8" i="30" s="1"/>
  <c r="C35" i="30" s="1"/>
  <c r="C31" i="21"/>
  <c r="Q43" i="21" s="1"/>
  <c r="O43" i="21" s="1"/>
  <c r="C26" i="21"/>
  <c r="AJ40" i="21"/>
  <c r="AJ44" i="21"/>
  <c r="N17" i="33"/>
  <c r="C17" i="33" s="1"/>
  <c r="C44" i="33" s="1"/>
  <c r="N17" i="31"/>
  <c r="C17" i="31" s="1"/>
  <c r="C44" i="31" s="1"/>
  <c r="N17" i="34"/>
  <c r="C17" i="34" s="1"/>
  <c r="C44" i="34" s="1"/>
  <c r="N17" i="30"/>
  <c r="C17" i="30" s="1"/>
  <c r="C44" i="30" s="1"/>
  <c r="N17" i="21"/>
  <c r="AN45" i="21"/>
  <c r="C31" i="35"/>
  <c r="C26" i="35"/>
  <c r="AL44" i="35"/>
  <c r="AG44" i="35"/>
  <c r="AJ44" i="35"/>
  <c r="AE44" i="35"/>
  <c r="AM44" i="35"/>
  <c r="AH44" i="35"/>
  <c r="AF44" i="35"/>
  <c r="AN44" i="35"/>
  <c r="M43" i="35"/>
  <c r="L43" i="35"/>
  <c r="AI44" i="35"/>
  <c r="AK44" i="35"/>
  <c r="Q43" i="35"/>
  <c r="O43" i="35" s="1"/>
  <c r="N5" i="33"/>
  <c r="C5" i="33" s="1"/>
  <c r="C32" i="33" s="1"/>
  <c r="N5" i="21"/>
  <c r="N5" i="31"/>
  <c r="C5" i="31" s="1"/>
  <c r="C32" i="31" s="1"/>
  <c r="N5" i="30"/>
  <c r="C5" i="30" s="1"/>
  <c r="C32" i="30" s="1"/>
  <c r="N5" i="34"/>
  <c r="C5" i="34" s="1"/>
  <c r="C32" i="34" s="1"/>
  <c r="N9" i="31"/>
  <c r="C9" i="31" s="1"/>
  <c r="C36" i="31" s="1"/>
  <c r="N9" i="30"/>
  <c r="C9" i="30" s="1"/>
  <c r="C36" i="30" s="1"/>
  <c r="N9" i="34"/>
  <c r="C9" i="34" s="1"/>
  <c r="C36" i="34" s="1"/>
  <c r="N9" i="33"/>
  <c r="C9" i="33" s="1"/>
  <c r="C36" i="33" s="1"/>
  <c r="N9" i="21"/>
  <c r="N4" i="34"/>
  <c r="C4" i="34" s="1"/>
  <c r="C31" i="34" s="1"/>
  <c r="N4" i="31"/>
  <c r="C4" i="31" s="1"/>
  <c r="C31" i="31" s="1"/>
  <c r="L31" i="31" s="1"/>
  <c r="N4" i="30"/>
  <c r="C4" i="30" s="1"/>
  <c r="C31" i="30" s="1"/>
  <c r="N4" i="21"/>
  <c r="N4" i="33"/>
  <c r="C4" i="33" s="1"/>
  <c r="C31" i="33" s="1"/>
  <c r="N15" i="21"/>
  <c r="N15" i="33"/>
  <c r="C15" i="33" s="1"/>
  <c r="C42" i="33" s="1"/>
  <c r="N15" i="34"/>
  <c r="C15" i="34" s="1"/>
  <c r="C42" i="34" s="1"/>
  <c r="N15" i="31"/>
  <c r="C15" i="31" s="1"/>
  <c r="C42" i="31" s="1"/>
  <c r="N15" i="30"/>
  <c r="C15" i="30" s="1"/>
  <c r="C42" i="30" s="1"/>
  <c r="AH40" i="21"/>
  <c r="N20" i="31"/>
  <c r="C20" i="31" s="1"/>
  <c r="C47" i="31" s="1"/>
  <c r="N20" i="21"/>
  <c r="N20" i="34"/>
  <c r="C20" i="34" s="1"/>
  <c r="C47" i="34" s="1"/>
  <c r="N20" i="33"/>
  <c r="C20" i="33" s="1"/>
  <c r="C47" i="33" s="1"/>
  <c r="N20" i="30"/>
  <c r="C20" i="30" s="1"/>
  <c r="C47" i="30" s="1"/>
  <c r="Q41" i="21"/>
  <c r="O44" i="20"/>
  <c r="Q24" i="20"/>
  <c r="S24" i="20" s="1"/>
  <c r="AI40" i="21"/>
  <c r="AE36" i="35"/>
  <c r="AJ36" i="35"/>
  <c r="AM36" i="35"/>
  <c r="AG36" i="35"/>
  <c r="AN36" i="35"/>
  <c r="AF36" i="35"/>
  <c r="AI36" i="35"/>
  <c r="AL36" i="35"/>
  <c r="AH36" i="35"/>
  <c r="M35" i="35"/>
  <c r="AK36" i="35"/>
  <c r="L35" i="35"/>
  <c r="Q35" i="35"/>
  <c r="O35" i="35" s="1"/>
  <c r="N3" i="33"/>
  <c r="N3" i="34"/>
  <c r="N3" i="31"/>
  <c r="N3" i="30"/>
  <c r="N3" i="21"/>
  <c r="AH48" i="21"/>
  <c r="AI48" i="21"/>
  <c r="AM48" i="21"/>
  <c r="M47" i="21"/>
  <c r="L47" i="21"/>
  <c r="B54" i="34"/>
  <c r="AN40" i="21"/>
  <c r="AL40" i="21"/>
  <c r="AF40" i="21"/>
  <c r="L39" i="21"/>
  <c r="AM40" i="21"/>
  <c r="N6" i="33"/>
  <c r="C6" i="33" s="1"/>
  <c r="C33" i="33" s="1"/>
  <c r="N6" i="31"/>
  <c r="C6" i="31" s="1"/>
  <c r="C33" i="31" s="1"/>
  <c r="N6" i="30"/>
  <c r="C6" i="30" s="1"/>
  <c r="C33" i="30" s="1"/>
  <c r="N6" i="21"/>
  <c r="N6" i="34"/>
  <c r="C6" i="34" s="1"/>
  <c r="C33" i="34" s="1"/>
  <c r="AG40" i="21"/>
  <c r="Q36" i="21"/>
  <c r="N16" i="21"/>
  <c r="N16" i="34"/>
  <c r="C16" i="34" s="1"/>
  <c r="C43" i="34" s="1"/>
  <c r="N16" i="30"/>
  <c r="C16" i="30" s="1"/>
  <c r="C43" i="30" s="1"/>
  <c r="N16" i="31"/>
  <c r="C16" i="31" s="1"/>
  <c r="C43" i="31" s="1"/>
  <c r="N16" i="33"/>
  <c r="C16" i="33" s="1"/>
  <c r="C43" i="33" s="1"/>
  <c r="AI48" i="35"/>
  <c r="AH48" i="35"/>
  <c r="AJ48" i="35"/>
  <c r="Q47" i="35"/>
  <c r="O47" i="35" s="1"/>
  <c r="AG48" i="35"/>
  <c r="AK48" i="35"/>
  <c r="M47" i="35"/>
  <c r="AE48" i="35"/>
  <c r="L47" i="35"/>
  <c r="AL48" i="35"/>
  <c r="AF48" i="35"/>
  <c r="AN48" i="35"/>
  <c r="AM48" i="35"/>
  <c r="AG48" i="21"/>
  <c r="AL40" i="35"/>
  <c r="AE40" i="35"/>
  <c r="AM40" i="35"/>
  <c r="AI40" i="35"/>
  <c r="M39" i="35"/>
  <c r="AH40" i="35"/>
  <c r="L39" i="35"/>
  <c r="Q39" i="35"/>
  <c r="O39" i="35" s="1"/>
  <c r="AK40" i="35"/>
  <c r="AG40" i="35"/>
  <c r="AF40" i="35"/>
  <c r="AJ40" i="35"/>
  <c r="AN40" i="35"/>
  <c r="N13" i="34"/>
  <c r="C13" i="34" s="1"/>
  <c r="C40" i="34" s="1"/>
  <c r="N13" i="21"/>
  <c r="N13" i="31"/>
  <c r="C13" i="31" s="1"/>
  <c r="C40" i="31" s="1"/>
  <c r="N13" i="30"/>
  <c r="C13" i="30" s="1"/>
  <c r="C40" i="30" s="1"/>
  <c r="N13" i="33"/>
  <c r="C13" i="33" s="1"/>
  <c r="C40" i="33" s="1"/>
  <c r="AK37" i="35"/>
  <c r="AF37" i="35"/>
  <c r="AG37" i="35"/>
  <c r="Q36" i="35"/>
  <c r="O36" i="35" s="1"/>
  <c r="AN37" i="35"/>
  <c r="AL37" i="35"/>
  <c r="AE37" i="35"/>
  <c r="AH37" i="35"/>
  <c r="AI37" i="35"/>
  <c r="L36" i="35"/>
  <c r="AJ37" i="35"/>
  <c r="M36" i="35"/>
  <c r="AM37" i="35"/>
  <c r="N14" i="31"/>
  <c r="C14" i="31" s="1"/>
  <c r="C41" i="31" s="1"/>
  <c r="N14" i="30"/>
  <c r="C14" i="30" s="1"/>
  <c r="C41" i="30" s="1"/>
  <c r="N14" i="33"/>
  <c r="C14" i="33" s="1"/>
  <c r="C41" i="33" s="1"/>
  <c r="N14" i="21"/>
  <c r="N14" i="34"/>
  <c r="C14" i="34" s="1"/>
  <c r="C41" i="34" s="1"/>
  <c r="N19" i="33"/>
  <c r="C19" i="33" s="1"/>
  <c r="C46" i="33" s="1"/>
  <c r="N19" i="30"/>
  <c r="C19" i="30" s="1"/>
  <c r="C46" i="30" s="1"/>
  <c r="N19" i="31"/>
  <c r="C19" i="31" s="1"/>
  <c r="C46" i="31" s="1"/>
  <c r="N19" i="34"/>
  <c r="C19" i="34" s="1"/>
  <c r="C46" i="34" s="1"/>
  <c r="N19" i="21"/>
  <c r="N21" i="33"/>
  <c r="C21" i="33" s="1"/>
  <c r="C48" i="33" s="1"/>
  <c r="N21" i="30"/>
  <c r="C21" i="30" s="1"/>
  <c r="C48" i="30" s="1"/>
  <c r="N21" i="21"/>
  <c r="N21" i="34"/>
  <c r="C21" i="34" s="1"/>
  <c r="C48" i="34" s="1"/>
  <c r="N21" i="31"/>
  <c r="C21" i="31" s="1"/>
  <c r="C48" i="31" s="1"/>
  <c r="N11" i="33"/>
  <c r="C11" i="33" s="1"/>
  <c r="C38" i="33" s="1"/>
  <c r="N11" i="31"/>
  <c r="C11" i="31" s="1"/>
  <c r="C38" i="31" s="1"/>
  <c r="N11" i="30"/>
  <c r="C11" i="30" s="1"/>
  <c r="C38" i="30" s="1"/>
  <c r="N11" i="34"/>
  <c r="C11" i="34" s="1"/>
  <c r="C38" i="34" s="1"/>
  <c r="N11" i="21"/>
  <c r="AE40" i="21"/>
  <c r="N18" i="33"/>
  <c r="C18" i="33" s="1"/>
  <c r="C45" i="33" s="1"/>
  <c r="N18" i="30"/>
  <c r="C18" i="30" s="1"/>
  <c r="C45" i="30" s="1"/>
  <c r="N18" i="31"/>
  <c r="C18" i="31" s="1"/>
  <c r="C45" i="31" s="1"/>
  <c r="N18" i="34"/>
  <c r="C18" i="34" s="1"/>
  <c r="C45" i="34" s="1"/>
  <c r="N18" i="21"/>
  <c r="AJ45" i="21"/>
  <c r="L44" i="21"/>
  <c r="AN44" i="21"/>
  <c r="N12" i="34"/>
  <c r="C12" i="34" s="1"/>
  <c r="C39" i="34" s="1"/>
  <c r="N12" i="33"/>
  <c r="C12" i="33" s="1"/>
  <c r="C39" i="33" s="1"/>
  <c r="N12" i="31"/>
  <c r="C12" i="31" s="1"/>
  <c r="C39" i="31" s="1"/>
  <c r="N12" i="21"/>
  <c r="N12" i="30"/>
  <c r="C12" i="30" s="1"/>
  <c r="C39" i="30" s="1"/>
  <c r="N22" i="30"/>
  <c r="C22" i="30" s="1"/>
  <c r="C49" i="30" s="1"/>
  <c r="N22" i="31"/>
  <c r="C22" i="31" s="1"/>
  <c r="C49" i="31" s="1"/>
  <c r="N22" i="34"/>
  <c r="C22" i="34" s="1"/>
  <c r="C49" i="34" s="1"/>
  <c r="N22" i="21"/>
  <c r="N22" i="33"/>
  <c r="C22" i="33" s="1"/>
  <c r="C49" i="33" s="1"/>
  <c r="N10" i="33"/>
  <c r="C10" i="33" s="1"/>
  <c r="C37" i="33" s="1"/>
  <c r="N10" i="34"/>
  <c r="C10" i="34" s="1"/>
  <c r="C37" i="34" s="1"/>
  <c r="N10" i="31"/>
  <c r="C10" i="31" s="1"/>
  <c r="C37" i="31" s="1"/>
  <c r="N10" i="30"/>
  <c r="C10" i="30" s="1"/>
  <c r="C37" i="30" s="1"/>
  <c r="N10" i="21"/>
  <c r="Y49" i="33"/>
  <c r="Y31" i="33"/>
  <c r="Y40" i="30"/>
  <c r="Y37" i="30"/>
  <c r="G54" i="34"/>
  <c r="R38" i="33"/>
  <c r="X40" i="33"/>
  <c r="R44" i="33"/>
  <c r="X39" i="33"/>
  <c r="R39" i="33"/>
  <c r="W44" i="33"/>
  <c r="X47" i="33"/>
  <c r="V42" i="33"/>
  <c r="X44" i="33"/>
  <c r="W32" i="33"/>
  <c r="P40" i="33"/>
  <c r="P36" i="33"/>
  <c r="P35" i="33"/>
  <c r="W37" i="33"/>
  <c r="P47" i="33"/>
  <c r="Y40" i="33"/>
  <c r="Y46" i="33"/>
  <c r="W46" i="33"/>
  <c r="Y48" i="33"/>
  <c r="V34" i="33"/>
  <c r="Y39" i="33"/>
  <c r="W38" i="33"/>
  <c r="W45" i="33"/>
  <c r="M31" i="33"/>
  <c r="W41" i="33"/>
  <c r="X41" i="33"/>
  <c r="AG32" i="33"/>
  <c r="X43" i="33"/>
  <c r="T46" i="33"/>
  <c r="P46" i="33"/>
  <c r="V43" i="33"/>
  <c r="X48" i="33"/>
  <c r="Y38" i="33"/>
  <c r="G54" i="33"/>
  <c r="V46" i="33"/>
  <c r="X42" i="33"/>
  <c r="V31" i="33"/>
  <c r="X40" i="31"/>
  <c r="R31" i="31"/>
  <c r="S36" i="31"/>
  <c r="P34" i="31"/>
  <c r="X42" i="31"/>
  <c r="V34" i="31"/>
  <c r="V49" i="31"/>
  <c r="P35" i="31"/>
  <c r="P38" i="31"/>
  <c r="P43" i="31"/>
  <c r="P49" i="31"/>
  <c r="P32" i="31"/>
  <c r="S41" i="31"/>
  <c r="X47" i="31"/>
  <c r="P40" i="31"/>
  <c r="X37" i="31"/>
  <c r="X36" i="31"/>
  <c r="X34" i="31"/>
  <c r="P36" i="31"/>
  <c r="R32" i="31"/>
  <c r="P47" i="31"/>
  <c r="X43" i="31"/>
  <c r="P46" i="31"/>
  <c r="P46" i="30"/>
  <c r="Y42" i="30"/>
  <c r="AH32" i="30"/>
  <c r="R39" i="30"/>
  <c r="Y34" i="30"/>
  <c r="P43" i="30"/>
  <c r="Y39" i="30"/>
  <c r="W44" i="30"/>
  <c r="R31" i="30"/>
  <c r="T42" i="30"/>
  <c r="T39" i="30"/>
  <c r="Y48" i="30"/>
  <c r="Y33" i="30"/>
  <c r="Y49" i="30"/>
  <c r="P36" i="30"/>
  <c r="X36" i="30"/>
  <c r="Y43" i="30"/>
  <c r="U43" i="30"/>
  <c r="T47" i="30"/>
  <c r="T46" i="30"/>
  <c r="T40" i="30"/>
  <c r="W45" i="30"/>
  <c r="Y46" i="30"/>
  <c r="Y31" i="30"/>
  <c r="X41" i="30"/>
  <c r="X48" i="30"/>
  <c r="P42" i="30"/>
  <c r="T33" i="30"/>
  <c r="T34" i="30"/>
  <c r="S36" i="30"/>
  <c r="Y32" i="31"/>
  <c r="R43" i="31"/>
  <c r="V30" i="31"/>
  <c r="H52" i="31"/>
  <c r="H53" i="31"/>
  <c r="R36" i="30"/>
  <c r="V37" i="31"/>
  <c r="S32" i="31"/>
  <c r="Y36" i="31"/>
  <c r="Y34" i="31"/>
  <c r="AG32" i="31"/>
  <c r="T47" i="33"/>
  <c r="T36" i="33"/>
  <c r="L31" i="33"/>
  <c r="R32" i="30"/>
  <c r="Y31" i="31"/>
  <c r="Y46" i="31"/>
  <c r="V44" i="33"/>
  <c r="S39" i="31"/>
  <c r="R35" i="30"/>
  <c r="P42" i="33"/>
  <c r="V44" i="31"/>
  <c r="S33" i="30"/>
  <c r="R40" i="31"/>
  <c r="AM32" i="33"/>
  <c r="X31" i="33"/>
  <c r="X35" i="33"/>
  <c r="X34" i="33"/>
  <c r="X38" i="33"/>
  <c r="J52" i="33"/>
  <c r="J53" i="33"/>
  <c r="S34" i="31"/>
  <c r="P43" i="33"/>
  <c r="R30" i="33"/>
  <c r="D53" i="33"/>
  <c r="R36" i="33"/>
  <c r="D52" i="33"/>
  <c r="R42" i="33"/>
  <c r="Y35" i="30"/>
  <c r="R38" i="30"/>
  <c r="X46" i="33"/>
  <c r="R34" i="30"/>
  <c r="P38" i="30"/>
  <c r="R38" i="31"/>
  <c r="P45" i="31"/>
  <c r="P34" i="30"/>
  <c r="Y30" i="31"/>
  <c r="K52" i="31"/>
  <c r="K53" i="31"/>
  <c r="W37" i="30"/>
  <c r="W43" i="30"/>
  <c r="W49" i="30"/>
  <c r="W41" i="30"/>
  <c r="W32" i="30"/>
  <c r="W39" i="30"/>
  <c r="W30" i="30"/>
  <c r="W42" i="30"/>
  <c r="I52" i="30"/>
  <c r="W31" i="30"/>
  <c r="I53" i="30"/>
  <c r="W47" i="30"/>
  <c r="W33" i="30"/>
  <c r="W38" i="30"/>
  <c r="W40" i="30"/>
  <c r="AI32" i="33"/>
  <c r="T31" i="33"/>
  <c r="T42" i="33"/>
  <c r="T34" i="33"/>
  <c r="T38" i="33"/>
  <c r="F52" i="33"/>
  <c r="T45" i="33"/>
  <c r="F53" i="33"/>
  <c r="U44" i="30"/>
  <c r="U41" i="30"/>
  <c r="U35" i="30"/>
  <c r="U40" i="30"/>
  <c r="U31" i="30"/>
  <c r="U49" i="30"/>
  <c r="U47" i="30"/>
  <c r="U36" i="30"/>
  <c r="G53" i="30"/>
  <c r="G52" i="30"/>
  <c r="U30" i="30"/>
  <c r="V40" i="31"/>
  <c r="T31" i="30"/>
  <c r="T48" i="30"/>
  <c r="T44" i="30"/>
  <c r="T37" i="30"/>
  <c r="F52" i="30"/>
  <c r="T49" i="30"/>
  <c r="F53" i="30"/>
  <c r="T30" i="30"/>
  <c r="T41" i="30"/>
  <c r="Y39" i="31"/>
  <c r="Y42" i="31"/>
  <c r="U33" i="30"/>
  <c r="V38" i="31"/>
  <c r="X47" i="30"/>
  <c r="X30" i="30"/>
  <c r="X49" i="30"/>
  <c r="X37" i="30"/>
  <c r="J52" i="30"/>
  <c r="X39" i="30"/>
  <c r="X32" i="30"/>
  <c r="X33" i="30"/>
  <c r="X42" i="30"/>
  <c r="X38" i="30"/>
  <c r="X44" i="30"/>
  <c r="X43" i="30"/>
  <c r="X31" i="30"/>
  <c r="X40" i="30"/>
  <c r="J53" i="30"/>
  <c r="AM32" i="30"/>
  <c r="V30" i="33"/>
  <c r="V32" i="33"/>
  <c r="H53" i="33"/>
  <c r="H52" i="33"/>
  <c r="V49" i="33"/>
  <c r="AE32" i="33"/>
  <c r="V35" i="33"/>
  <c r="U38" i="30"/>
  <c r="R44" i="31"/>
  <c r="Y40" i="31"/>
  <c r="S46" i="31"/>
  <c r="V37" i="33"/>
  <c r="Y30" i="33"/>
  <c r="Y42" i="33"/>
  <c r="Y43" i="33"/>
  <c r="Y44" i="33"/>
  <c r="K53" i="33"/>
  <c r="K52" i="33"/>
  <c r="Y36" i="33"/>
  <c r="Y33" i="33"/>
  <c r="Y37" i="33"/>
  <c r="S33" i="31"/>
  <c r="M31" i="31"/>
  <c r="V32" i="31"/>
  <c r="P41" i="31"/>
  <c r="U37" i="30"/>
  <c r="W30" i="33"/>
  <c r="W34" i="33"/>
  <c r="I53" i="33"/>
  <c r="I52" i="33"/>
  <c r="W36" i="33"/>
  <c r="W35" i="33"/>
  <c r="R44" i="30"/>
  <c r="R33" i="30"/>
  <c r="R40" i="30"/>
  <c r="R43" i="33"/>
  <c r="R34" i="33"/>
  <c r="W47" i="33"/>
  <c r="S45" i="30"/>
  <c r="S48" i="30"/>
  <c r="S43" i="30"/>
  <c r="E53" i="30"/>
  <c r="S37" i="30"/>
  <c r="S30" i="30"/>
  <c r="S47" i="30"/>
  <c r="E52" i="30"/>
  <c r="S46" i="30"/>
  <c r="S32" i="30"/>
  <c r="AE32" i="31"/>
  <c r="S49" i="30"/>
  <c r="S38" i="31"/>
  <c r="R37" i="31"/>
  <c r="Y33" i="31"/>
  <c r="S44" i="31"/>
  <c r="R39" i="31"/>
  <c r="B53" i="30"/>
  <c r="P44" i="30"/>
  <c r="P30" i="30"/>
  <c r="B52" i="30"/>
  <c r="P37" i="30"/>
  <c r="P48" i="30"/>
  <c r="P31" i="30"/>
  <c r="S42" i="31"/>
  <c r="X34" i="30"/>
  <c r="Y32" i="30"/>
  <c r="P49" i="30"/>
  <c r="Y41" i="31"/>
  <c r="AF32" i="33"/>
  <c r="AJ32" i="33"/>
  <c r="V43" i="31"/>
  <c r="R41" i="31"/>
  <c r="W34" i="30"/>
  <c r="V36" i="33"/>
  <c r="V35" i="31"/>
  <c r="AK32" i="33"/>
  <c r="P31" i="31"/>
  <c r="AN32" i="33"/>
  <c r="V42" i="31"/>
  <c r="R42" i="30"/>
  <c r="R41" i="30"/>
  <c r="P48" i="31"/>
  <c r="S31" i="31"/>
  <c r="X45" i="33"/>
  <c r="Y35" i="31"/>
  <c r="X46" i="30"/>
  <c r="P33" i="31"/>
  <c r="S40" i="31"/>
  <c r="P48" i="33"/>
  <c r="S38" i="30"/>
  <c r="R33" i="31"/>
  <c r="P39" i="33"/>
  <c r="P39" i="31"/>
  <c r="X36" i="33"/>
  <c r="R34" i="31"/>
  <c r="U32" i="30"/>
  <c r="W48" i="30"/>
  <c r="S40" i="30"/>
  <c r="Y49" i="31"/>
  <c r="T35" i="33"/>
  <c r="U46" i="30"/>
  <c r="U42" i="30"/>
  <c r="Y38" i="31"/>
  <c r="S30" i="31"/>
  <c r="E52" i="31"/>
  <c r="E53" i="31"/>
  <c r="T32" i="33"/>
  <c r="T33" i="33"/>
  <c r="O36" i="21"/>
  <c r="R46" i="31"/>
  <c r="AH32" i="33"/>
  <c r="P33" i="30"/>
  <c r="R48" i="30"/>
  <c r="V33" i="31"/>
  <c r="K53" i="30"/>
  <c r="Y30" i="30"/>
  <c r="K52" i="30"/>
  <c r="Y44" i="31"/>
  <c r="Y45" i="31"/>
  <c r="R37" i="30"/>
  <c r="V31" i="31"/>
  <c r="P40" i="30"/>
  <c r="P47" i="30"/>
  <c r="V41" i="31"/>
  <c r="R36" i="31"/>
  <c r="R35" i="31"/>
  <c r="R42" i="31"/>
  <c r="X45" i="30"/>
  <c r="Y32" i="33"/>
  <c r="V47" i="30"/>
  <c r="H53" i="30"/>
  <c r="V43" i="30"/>
  <c r="V32" i="30"/>
  <c r="V40" i="30"/>
  <c r="V41" i="30"/>
  <c r="H52" i="30"/>
  <c r="V37" i="30"/>
  <c r="V42" i="30"/>
  <c r="V46" i="30"/>
  <c r="V35" i="30"/>
  <c r="V45" i="30"/>
  <c r="V31" i="30"/>
  <c r="V30" i="30"/>
  <c r="V33" i="30"/>
  <c r="V39" i="30"/>
  <c r="V44" i="30"/>
  <c r="V48" i="30"/>
  <c r="V36" i="30"/>
  <c r="Y35" i="33"/>
  <c r="Y41" i="33"/>
  <c r="AH32" i="31"/>
  <c r="W35" i="30"/>
  <c r="V40" i="33"/>
  <c r="Y38" i="30"/>
  <c r="X33" i="33"/>
  <c r="Y48" i="31"/>
  <c r="P32" i="30"/>
  <c r="S31" i="30"/>
  <c r="T45" i="30"/>
  <c r="V49" i="30"/>
  <c r="S42" i="30"/>
  <c r="R30" i="31"/>
  <c r="D52" i="31"/>
  <c r="D53" i="31"/>
  <c r="Y43" i="31"/>
  <c r="S41" i="30"/>
  <c r="R45" i="30"/>
  <c r="D52" i="30"/>
  <c r="D53" i="30"/>
  <c r="R30" i="30"/>
  <c r="R49" i="30"/>
  <c r="U45" i="30"/>
  <c r="Y37" i="31"/>
  <c r="V45" i="33"/>
  <c r="V41" i="33"/>
  <c r="Y47" i="30"/>
  <c r="AK32" i="31"/>
  <c r="P30" i="31"/>
  <c r="B52" i="31"/>
  <c r="B53" i="31"/>
  <c r="Y44" i="30"/>
  <c r="P30" i="33"/>
  <c r="B52" i="33"/>
  <c r="P34" i="33"/>
  <c r="B53" i="33"/>
  <c r="P41" i="33"/>
  <c r="P33" i="33"/>
  <c r="P38" i="33"/>
  <c r="P49" i="33"/>
  <c r="P41" i="30"/>
  <c r="S44" i="30"/>
  <c r="P45" i="33"/>
  <c r="P35" i="30"/>
  <c r="S35" i="31"/>
  <c r="Y34" i="33"/>
  <c r="T36" i="30"/>
  <c r="S39" i="30"/>
  <c r="P45" i="30"/>
  <c r="Y45" i="33"/>
  <c r="T35" i="30"/>
  <c r="S34" i="30"/>
  <c r="T40" i="33"/>
  <c r="T43" i="30"/>
  <c r="X31" i="31"/>
  <c r="AM32" i="31"/>
  <c r="J52" i="31"/>
  <c r="J53" i="31"/>
  <c r="J54" i="31" s="1"/>
  <c r="Y45" i="30"/>
  <c r="Y36" i="30"/>
  <c r="X45" i="31"/>
  <c r="W36" i="30"/>
  <c r="E54" i="33"/>
  <c r="I54" i="31"/>
  <c r="F54" i="31"/>
  <c r="O41" i="21"/>
  <c r="I54" i="21"/>
  <c r="H54" i="21"/>
  <c r="F54" i="21"/>
  <c r="AL38" i="33" l="1"/>
  <c r="AF38" i="33"/>
  <c r="AN38" i="33"/>
  <c r="L37" i="33"/>
  <c r="AJ38" i="33"/>
  <c r="AM38" i="33"/>
  <c r="AK38" i="33"/>
  <c r="M37" i="33"/>
  <c r="AG38" i="33"/>
  <c r="AM48" i="34"/>
  <c r="AE48" i="34"/>
  <c r="AL48" i="34"/>
  <c r="M47" i="34"/>
  <c r="AI48" i="34"/>
  <c r="L47" i="34"/>
  <c r="AG48" i="34"/>
  <c r="AN48" i="34"/>
  <c r="AF48" i="34"/>
  <c r="AK39" i="34"/>
  <c r="AM39" i="34"/>
  <c r="L38" i="34"/>
  <c r="AJ39" i="34"/>
  <c r="AL39" i="34"/>
  <c r="AE39" i="34"/>
  <c r="AI39" i="34"/>
  <c r="AH39" i="34"/>
  <c r="M38" i="34"/>
  <c r="AG39" i="34"/>
  <c r="AN39" i="34"/>
  <c r="AF39" i="34"/>
  <c r="AE49" i="30"/>
  <c r="L48" i="30"/>
  <c r="AM49" i="30"/>
  <c r="AJ49" i="30"/>
  <c r="AI49" i="30"/>
  <c r="AK49" i="30"/>
  <c r="M48" i="30"/>
  <c r="AH49" i="30"/>
  <c r="AF49" i="30"/>
  <c r="AN49" i="30"/>
  <c r="AL49" i="30"/>
  <c r="AG49" i="30"/>
  <c r="AE47" i="33"/>
  <c r="AI47" i="33"/>
  <c r="AN47" i="33"/>
  <c r="AF47" i="33"/>
  <c r="M46" i="33"/>
  <c r="AL47" i="33"/>
  <c r="AH47" i="33"/>
  <c r="L46" i="33"/>
  <c r="AG47" i="33"/>
  <c r="AM47" i="33"/>
  <c r="AK47" i="33"/>
  <c r="AJ47" i="33"/>
  <c r="AM44" i="33"/>
  <c r="AF44" i="33"/>
  <c r="AG44" i="33"/>
  <c r="AJ44" i="33"/>
  <c r="AE44" i="33"/>
  <c r="M43" i="33"/>
  <c r="AK44" i="33"/>
  <c r="L43" i="33"/>
  <c r="AN44" i="33"/>
  <c r="AI44" i="33"/>
  <c r="AJ34" i="34"/>
  <c r="AI34" i="34"/>
  <c r="AN34" i="34"/>
  <c r="AH34" i="34"/>
  <c r="AF34" i="34"/>
  <c r="L33" i="34"/>
  <c r="AK34" i="34"/>
  <c r="AM34" i="34"/>
  <c r="AE34" i="34"/>
  <c r="AG34" i="34"/>
  <c r="M33" i="34"/>
  <c r="AF33" i="34"/>
  <c r="Q32" i="34"/>
  <c r="O32" i="34" s="1"/>
  <c r="AK33" i="34"/>
  <c r="AJ33" i="34"/>
  <c r="AH33" i="34"/>
  <c r="M32" i="34"/>
  <c r="AI33" i="34"/>
  <c r="L32" i="34"/>
  <c r="AG33" i="34"/>
  <c r="AN33" i="34"/>
  <c r="AE33" i="34"/>
  <c r="AL33" i="34"/>
  <c r="AL36" i="33"/>
  <c r="AM36" i="33"/>
  <c r="AN36" i="33"/>
  <c r="AI36" i="33"/>
  <c r="AE36" i="33"/>
  <c r="L35" i="33"/>
  <c r="M35" i="33"/>
  <c r="AK36" i="33"/>
  <c r="AG36" i="33"/>
  <c r="AF36" i="33"/>
  <c r="AH36" i="33"/>
  <c r="AH35" i="33"/>
  <c r="AK35" i="33"/>
  <c r="AL35" i="33"/>
  <c r="AN35" i="33"/>
  <c r="AJ35" i="33"/>
  <c r="AG35" i="33"/>
  <c r="AF35" i="33"/>
  <c r="AM35" i="33"/>
  <c r="AE35" i="33"/>
  <c r="L34" i="33"/>
  <c r="M34" i="33"/>
  <c r="AI35" i="33"/>
  <c r="Q40" i="31"/>
  <c r="AF41" i="31"/>
  <c r="AN41" i="31"/>
  <c r="AH41" i="31"/>
  <c r="AK41" i="31"/>
  <c r="AE41" i="31"/>
  <c r="L40" i="31"/>
  <c r="AM41" i="31"/>
  <c r="AI41" i="31"/>
  <c r="M40" i="31"/>
  <c r="AG41" i="31"/>
  <c r="AE32" i="30"/>
  <c r="Q49" i="33"/>
  <c r="AF50" i="33"/>
  <c r="M49" i="33"/>
  <c r="AE50" i="33"/>
  <c r="L49" i="33"/>
  <c r="AH50" i="33"/>
  <c r="AM50" i="33"/>
  <c r="AN50" i="33"/>
  <c r="AK50" i="33"/>
  <c r="AF46" i="34"/>
  <c r="Q45" i="34"/>
  <c r="O45" i="34" s="1"/>
  <c r="AM46" i="34"/>
  <c r="AE46" i="34"/>
  <c r="AL46" i="34"/>
  <c r="AK46" i="34"/>
  <c r="AJ46" i="34"/>
  <c r="AI46" i="34"/>
  <c r="M45" i="34"/>
  <c r="AN46" i="34"/>
  <c r="L45" i="34"/>
  <c r="AF49" i="33"/>
  <c r="Q48" i="33"/>
  <c r="O48" i="33" s="1"/>
  <c r="AM49" i="33"/>
  <c r="AL49" i="33"/>
  <c r="L48" i="33"/>
  <c r="M48" i="33"/>
  <c r="AJ49" i="33"/>
  <c r="AG49" i="33"/>
  <c r="AN49" i="33"/>
  <c r="AE49" i="33"/>
  <c r="AK44" i="31"/>
  <c r="M43" i="31"/>
  <c r="AJ44" i="31"/>
  <c r="AI44" i="31"/>
  <c r="AN44" i="31"/>
  <c r="L43" i="31"/>
  <c r="AE44" i="31"/>
  <c r="AM44" i="31"/>
  <c r="AF44" i="31"/>
  <c r="AG44" i="31"/>
  <c r="AG48" i="31"/>
  <c r="AN48" i="31"/>
  <c r="AL48" i="31"/>
  <c r="AE48" i="31"/>
  <c r="AM48" i="31"/>
  <c r="AI48" i="31"/>
  <c r="L47" i="31"/>
  <c r="M47" i="31"/>
  <c r="AF48" i="31"/>
  <c r="AH32" i="34"/>
  <c r="M31" i="34"/>
  <c r="AG32" i="34"/>
  <c r="AN32" i="34"/>
  <c r="AF32" i="34"/>
  <c r="AM32" i="34"/>
  <c r="AE32" i="34"/>
  <c r="AJ32" i="34"/>
  <c r="AK32" i="34"/>
  <c r="AI32" i="34"/>
  <c r="L31" i="34"/>
  <c r="AL33" i="30"/>
  <c r="AG33" i="30"/>
  <c r="AJ33" i="30"/>
  <c r="L32" i="30"/>
  <c r="AF33" i="30"/>
  <c r="AM33" i="30"/>
  <c r="AK33" i="30"/>
  <c r="M32" i="30"/>
  <c r="AI33" i="30"/>
  <c r="AN33" i="30"/>
  <c r="AE33" i="30"/>
  <c r="AH33" i="30"/>
  <c r="AJ35" i="34"/>
  <c r="M34" i="34"/>
  <c r="AE35" i="34"/>
  <c r="AI35" i="34"/>
  <c r="L34" i="34"/>
  <c r="AH35" i="34"/>
  <c r="AG35" i="34"/>
  <c r="AN35" i="34"/>
  <c r="AL35" i="34"/>
  <c r="AF35" i="34"/>
  <c r="AK35" i="34"/>
  <c r="AM35" i="34"/>
  <c r="AK42" i="31"/>
  <c r="AG42" i="31"/>
  <c r="AF42" i="31"/>
  <c r="AN42" i="31"/>
  <c r="AE42" i="31"/>
  <c r="M41" i="31"/>
  <c r="L41" i="31"/>
  <c r="AL42" i="31"/>
  <c r="AH42" i="31"/>
  <c r="AM42" i="31"/>
  <c r="B54" i="31"/>
  <c r="AI32" i="31"/>
  <c r="AF32" i="30"/>
  <c r="O40" i="31"/>
  <c r="AF40" i="31"/>
  <c r="Q39" i="31"/>
  <c r="AH40" i="31"/>
  <c r="AE40" i="31"/>
  <c r="M39" i="31"/>
  <c r="L39" i="31"/>
  <c r="AI40" i="31"/>
  <c r="AG40" i="31"/>
  <c r="AN40" i="31"/>
  <c r="AM40" i="31"/>
  <c r="AJ40" i="31"/>
  <c r="Q45" i="31"/>
  <c r="O45" i="31" s="1"/>
  <c r="AF46" i="31"/>
  <c r="AM46" i="31"/>
  <c r="AE46" i="31"/>
  <c r="M45" i="31"/>
  <c r="AK46" i="31"/>
  <c r="AL46" i="31"/>
  <c r="AJ46" i="31"/>
  <c r="AN46" i="31"/>
  <c r="AI46" i="31"/>
  <c r="L45" i="31"/>
  <c r="M38" i="30"/>
  <c r="L38" i="30"/>
  <c r="AM39" i="30"/>
  <c r="AK39" i="30"/>
  <c r="AN39" i="30"/>
  <c r="AH39" i="30"/>
  <c r="AI39" i="30"/>
  <c r="AJ39" i="30"/>
  <c r="AE39" i="30"/>
  <c r="AL39" i="30"/>
  <c r="AF39" i="30"/>
  <c r="AG39" i="30"/>
  <c r="AN42" i="34"/>
  <c r="AF42" i="34"/>
  <c r="AM42" i="34"/>
  <c r="AE42" i="34"/>
  <c r="AL42" i="34"/>
  <c r="AK42" i="34"/>
  <c r="AG42" i="34"/>
  <c r="AH42" i="34"/>
  <c r="L41" i="34"/>
  <c r="M41" i="34"/>
  <c r="AF41" i="34"/>
  <c r="Q40" i="34"/>
  <c r="O40" i="34" s="1"/>
  <c r="M40" i="34"/>
  <c r="AH41" i="34"/>
  <c r="L40" i="34"/>
  <c r="AG41" i="34"/>
  <c r="AI41" i="34"/>
  <c r="AN41" i="34"/>
  <c r="AM41" i="34"/>
  <c r="AE41" i="34"/>
  <c r="AK41" i="34"/>
  <c r="AH44" i="30"/>
  <c r="AL44" i="30"/>
  <c r="AM44" i="30"/>
  <c r="AE44" i="30"/>
  <c r="AF44" i="30"/>
  <c r="AK44" i="30"/>
  <c r="AG44" i="30"/>
  <c r="M43" i="30"/>
  <c r="AI44" i="30"/>
  <c r="AJ44" i="30"/>
  <c r="AN44" i="30"/>
  <c r="L43" i="30"/>
  <c r="N26" i="21"/>
  <c r="AF33" i="31"/>
  <c r="Q32" i="31"/>
  <c r="M32" i="31"/>
  <c r="AH33" i="31"/>
  <c r="AK33" i="31"/>
  <c r="AN33" i="31"/>
  <c r="AL33" i="31"/>
  <c r="AI33" i="31"/>
  <c r="AE33" i="31"/>
  <c r="L32" i="31"/>
  <c r="AG33" i="31"/>
  <c r="AJ33" i="31"/>
  <c r="AG36" i="34"/>
  <c r="AN36" i="34"/>
  <c r="AF36" i="34"/>
  <c r="AM36" i="34"/>
  <c r="L35" i="34"/>
  <c r="AE36" i="34"/>
  <c r="AI36" i="34"/>
  <c r="AL36" i="34"/>
  <c r="M35" i="34"/>
  <c r="AH36" i="34"/>
  <c r="AK36" i="34"/>
  <c r="AL37" i="31"/>
  <c r="AJ37" i="31"/>
  <c r="AM37" i="31"/>
  <c r="L36" i="31"/>
  <c r="AK37" i="31"/>
  <c r="AH37" i="31"/>
  <c r="AF37" i="31"/>
  <c r="AE37" i="31"/>
  <c r="AN37" i="31"/>
  <c r="AG37" i="31"/>
  <c r="M36" i="31"/>
  <c r="AI37" i="31"/>
  <c r="AN32" i="30"/>
  <c r="AG32" i="30"/>
  <c r="AN32" i="31"/>
  <c r="AI32" i="30"/>
  <c r="AL32" i="30"/>
  <c r="AF32" i="31"/>
  <c r="Q39" i="33"/>
  <c r="AF40" i="33"/>
  <c r="L39" i="33"/>
  <c r="AJ40" i="33"/>
  <c r="AE40" i="33"/>
  <c r="AI40" i="33"/>
  <c r="AG40" i="33"/>
  <c r="AN40" i="33"/>
  <c r="AM40" i="33"/>
  <c r="AH40" i="33"/>
  <c r="M39" i="33"/>
  <c r="AI46" i="30"/>
  <c r="L45" i="30"/>
  <c r="AL46" i="30"/>
  <c r="AF46" i="30"/>
  <c r="AH46" i="30"/>
  <c r="AN46" i="30"/>
  <c r="AM46" i="30"/>
  <c r="AE46" i="30"/>
  <c r="AG46" i="30"/>
  <c r="M45" i="30"/>
  <c r="AK46" i="30"/>
  <c r="AJ46" i="30"/>
  <c r="AN39" i="31"/>
  <c r="AJ39" i="31"/>
  <c r="AF39" i="31"/>
  <c r="AG39" i="31"/>
  <c r="AH39" i="31"/>
  <c r="AL39" i="31"/>
  <c r="AE39" i="31"/>
  <c r="AM39" i="31"/>
  <c r="M38" i="31"/>
  <c r="L38" i="31"/>
  <c r="AK39" i="31"/>
  <c r="AI39" i="31"/>
  <c r="AM44" i="34"/>
  <c r="AE44" i="34"/>
  <c r="AJ44" i="34"/>
  <c r="M43" i="34"/>
  <c r="AF44" i="34"/>
  <c r="AI44" i="34"/>
  <c r="AG44" i="34"/>
  <c r="L43" i="34"/>
  <c r="AK44" i="34"/>
  <c r="AN44" i="34"/>
  <c r="AN34" i="30"/>
  <c r="AG34" i="30"/>
  <c r="AH34" i="30"/>
  <c r="AF34" i="30"/>
  <c r="AK34" i="30"/>
  <c r="M33" i="30"/>
  <c r="L33" i="30"/>
  <c r="AE34" i="30"/>
  <c r="AL34" i="30"/>
  <c r="AI34" i="30"/>
  <c r="AJ34" i="30"/>
  <c r="AM34" i="30"/>
  <c r="N26" i="35"/>
  <c r="AH43" i="30"/>
  <c r="AF43" i="30"/>
  <c r="AM43" i="30"/>
  <c r="L42" i="30"/>
  <c r="M42" i="30"/>
  <c r="AJ43" i="30"/>
  <c r="AG43" i="30"/>
  <c r="AI43" i="30"/>
  <c r="AN43" i="30"/>
  <c r="AK43" i="30"/>
  <c r="AE43" i="30"/>
  <c r="AL43" i="30"/>
  <c r="AL37" i="33"/>
  <c r="AH37" i="33"/>
  <c r="AM37" i="33"/>
  <c r="AK37" i="33"/>
  <c r="AN37" i="33"/>
  <c r="AJ37" i="33"/>
  <c r="M36" i="33"/>
  <c r="AF37" i="33"/>
  <c r="L36" i="33"/>
  <c r="AG37" i="33"/>
  <c r="AE37" i="33"/>
  <c r="AI37" i="33"/>
  <c r="AI45" i="30"/>
  <c r="AN45" i="30"/>
  <c r="AH45" i="30"/>
  <c r="AL45" i="30"/>
  <c r="L44" i="30"/>
  <c r="AK45" i="30"/>
  <c r="M44" i="30"/>
  <c r="AG45" i="30"/>
  <c r="AJ45" i="30"/>
  <c r="AF45" i="30"/>
  <c r="AM45" i="30"/>
  <c r="AE45" i="30"/>
  <c r="AL47" i="30"/>
  <c r="AF47" i="30"/>
  <c r="AM47" i="30"/>
  <c r="AI47" i="30"/>
  <c r="AJ47" i="30"/>
  <c r="AH47" i="30"/>
  <c r="AG47" i="30"/>
  <c r="L46" i="30"/>
  <c r="M46" i="30"/>
  <c r="AN47" i="30"/>
  <c r="AK47" i="30"/>
  <c r="AE47" i="30"/>
  <c r="C3" i="33"/>
  <c r="N26" i="33"/>
  <c r="AJ32" i="31"/>
  <c r="AK32" i="30"/>
  <c r="AJ32" i="30"/>
  <c r="AL38" i="30"/>
  <c r="AK38" i="30"/>
  <c r="AJ38" i="30"/>
  <c r="AM38" i="30"/>
  <c r="AG38" i="30"/>
  <c r="AF38" i="30"/>
  <c r="AN38" i="30"/>
  <c r="AE38" i="30"/>
  <c r="L37" i="30"/>
  <c r="M37" i="30"/>
  <c r="AI38" i="30"/>
  <c r="AH38" i="30"/>
  <c r="AF50" i="34"/>
  <c r="Q49" i="34"/>
  <c r="O49" i="34" s="1"/>
  <c r="AN50" i="34"/>
  <c r="AM50" i="34"/>
  <c r="AE50" i="34"/>
  <c r="AK50" i="34"/>
  <c r="AH50" i="34"/>
  <c r="M49" i="34"/>
  <c r="L49" i="34"/>
  <c r="AF40" i="34"/>
  <c r="Q39" i="34"/>
  <c r="O39" i="34" s="1"/>
  <c r="AG40" i="34"/>
  <c r="AN40" i="34"/>
  <c r="AM40" i="34"/>
  <c r="AE40" i="34"/>
  <c r="M39" i="34"/>
  <c r="AJ40" i="34"/>
  <c r="L39" i="34"/>
  <c r="AI40" i="34"/>
  <c r="AH40" i="34"/>
  <c r="AF46" i="33"/>
  <c r="Q45" i="33"/>
  <c r="AI46" i="33"/>
  <c r="AM46" i="33"/>
  <c r="AE46" i="33"/>
  <c r="AL46" i="33"/>
  <c r="L45" i="33"/>
  <c r="AJ46" i="33"/>
  <c r="AN46" i="33"/>
  <c r="AK46" i="33"/>
  <c r="M45" i="33"/>
  <c r="AE39" i="33"/>
  <c r="AK39" i="33"/>
  <c r="AM39" i="33"/>
  <c r="AN39" i="33"/>
  <c r="L38" i="33"/>
  <c r="AF39" i="33"/>
  <c r="M38" i="33"/>
  <c r="AG39" i="33"/>
  <c r="AI39" i="33"/>
  <c r="AJ39" i="33"/>
  <c r="AH39" i="33"/>
  <c r="AL39" i="33"/>
  <c r="AE47" i="34"/>
  <c r="AL47" i="34"/>
  <c r="AN47" i="34"/>
  <c r="AK47" i="34"/>
  <c r="AF47" i="34"/>
  <c r="AJ47" i="34"/>
  <c r="L46" i="34"/>
  <c r="AI47" i="34"/>
  <c r="M46" i="34"/>
  <c r="AM47" i="34"/>
  <c r="AH47" i="34"/>
  <c r="AG47" i="34"/>
  <c r="L33" i="31"/>
  <c r="AJ34" i="31"/>
  <c r="AE34" i="31"/>
  <c r="AI34" i="31"/>
  <c r="M33" i="31"/>
  <c r="AF34" i="31"/>
  <c r="AK34" i="31"/>
  <c r="AG34" i="31"/>
  <c r="AH34" i="31"/>
  <c r="AM34" i="31"/>
  <c r="AN34" i="31"/>
  <c r="C3" i="30"/>
  <c r="N26" i="30"/>
  <c r="L47" i="30"/>
  <c r="AF48" i="30"/>
  <c r="AI48" i="30"/>
  <c r="AG48" i="30"/>
  <c r="AE48" i="30"/>
  <c r="AN48" i="30"/>
  <c r="AM48" i="30"/>
  <c r="AJ48" i="30"/>
  <c r="AL48" i="30"/>
  <c r="AK48" i="30"/>
  <c r="M47" i="30"/>
  <c r="AH48" i="30"/>
  <c r="AF43" i="31"/>
  <c r="Q42" i="31"/>
  <c r="O42" i="31" s="1"/>
  <c r="M42" i="31"/>
  <c r="AJ43" i="31"/>
  <c r="AG43" i="31"/>
  <c r="AM43" i="31"/>
  <c r="AE43" i="31"/>
  <c r="AL43" i="31"/>
  <c r="AK43" i="31"/>
  <c r="AN43" i="31"/>
  <c r="L42" i="31"/>
  <c r="AI43" i="31"/>
  <c r="AH43" i="31"/>
  <c r="AM37" i="34"/>
  <c r="AE37" i="34"/>
  <c r="AK37" i="34"/>
  <c r="AH37" i="34"/>
  <c r="AI37" i="34"/>
  <c r="AJ37" i="34"/>
  <c r="AN37" i="34"/>
  <c r="AF37" i="34"/>
  <c r="L36" i="34"/>
  <c r="M36" i="34"/>
  <c r="AL37" i="34"/>
  <c r="AG37" i="34"/>
  <c r="AF33" i="33"/>
  <c r="Q32" i="33"/>
  <c r="M32" i="33"/>
  <c r="AK33" i="33"/>
  <c r="L32" i="33"/>
  <c r="AI33" i="33"/>
  <c r="AN33" i="33"/>
  <c r="AH33" i="33"/>
  <c r="AJ33" i="33"/>
  <c r="AE33" i="33"/>
  <c r="AL33" i="33"/>
  <c r="AG33" i="33"/>
  <c r="AL32" i="35"/>
  <c r="AI32" i="35"/>
  <c r="AK32" i="35"/>
  <c r="AE32" i="35"/>
  <c r="AH32" i="35"/>
  <c r="M31" i="35"/>
  <c r="L31" i="35"/>
  <c r="AF32" i="35"/>
  <c r="AN32" i="35"/>
  <c r="AG32" i="35"/>
  <c r="AJ32" i="35"/>
  <c r="AM32" i="35"/>
  <c r="Q33" i="35"/>
  <c r="O33" i="35" s="1"/>
  <c r="Q46" i="35"/>
  <c r="O46" i="35" s="1"/>
  <c r="C53" i="35"/>
  <c r="C52" i="35"/>
  <c r="Q30" i="35"/>
  <c r="O30" i="35" s="1"/>
  <c r="Q42" i="35"/>
  <c r="O42" i="35" s="1"/>
  <c r="Q34" i="35"/>
  <c r="O34" i="35" s="1"/>
  <c r="Q45" i="35"/>
  <c r="O45" i="35" s="1"/>
  <c r="Q31" i="35"/>
  <c r="O31" i="35" s="1"/>
  <c r="Q37" i="35"/>
  <c r="O37" i="35" s="1"/>
  <c r="Q48" i="35"/>
  <c r="O48" i="35" s="1"/>
  <c r="Q32" i="35"/>
  <c r="O32" i="35" s="1"/>
  <c r="Q38" i="35"/>
  <c r="O38" i="35" s="1"/>
  <c r="Q41" i="35"/>
  <c r="O41" i="35" s="1"/>
  <c r="Q49" i="35"/>
  <c r="O49" i="35" s="1"/>
  <c r="Q40" i="35"/>
  <c r="O40" i="35" s="1"/>
  <c r="Q30" i="21"/>
  <c r="O30" i="21" s="1"/>
  <c r="C53" i="21"/>
  <c r="Q46" i="21"/>
  <c r="O46" i="21" s="1"/>
  <c r="Q38" i="21"/>
  <c r="O38" i="21" s="1"/>
  <c r="Q35" i="21"/>
  <c r="O35" i="21" s="1"/>
  <c r="Q48" i="21"/>
  <c r="O48" i="21" s="1"/>
  <c r="C52" i="21"/>
  <c r="Q44" i="21"/>
  <c r="O44" i="21" s="1"/>
  <c r="Q34" i="21"/>
  <c r="O34" i="21" s="1"/>
  <c r="Q49" i="21"/>
  <c r="O49" i="21" s="1"/>
  <c r="Q42" i="21"/>
  <c r="O42" i="21" s="1"/>
  <c r="O52" i="21" s="1"/>
  <c r="Q47" i="21"/>
  <c r="O47" i="21" s="1"/>
  <c r="AG32" i="21"/>
  <c r="Q31" i="21"/>
  <c r="O31" i="21" s="1"/>
  <c r="Q40" i="21"/>
  <c r="O40" i="21" s="1"/>
  <c r="AM32" i="21"/>
  <c r="L31" i="21"/>
  <c r="Q45" i="21"/>
  <c r="O45" i="21" s="1"/>
  <c r="AK32" i="21"/>
  <c r="AI32" i="21"/>
  <c r="Q33" i="21"/>
  <c r="O33" i="21" s="1"/>
  <c r="AF32" i="21"/>
  <c r="Q32" i="21"/>
  <c r="O32" i="21" s="1"/>
  <c r="AJ32" i="21"/>
  <c r="AL32" i="21"/>
  <c r="AE32" i="21"/>
  <c r="AH32" i="21"/>
  <c r="M31" i="21"/>
  <c r="AN32" i="21"/>
  <c r="Q37" i="21"/>
  <c r="O37" i="21" s="1"/>
  <c r="Q39" i="21"/>
  <c r="O39" i="21" s="1"/>
  <c r="Q44" i="35"/>
  <c r="O44" i="35" s="1"/>
  <c r="M31" i="30"/>
  <c r="AK38" i="31"/>
  <c r="M37" i="31"/>
  <c r="AN38" i="31"/>
  <c r="AJ38" i="31"/>
  <c r="AG38" i="31"/>
  <c r="AM38" i="31"/>
  <c r="AL38" i="31"/>
  <c r="AF38" i="31"/>
  <c r="L37" i="31"/>
  <c r="Q49" i="31"/>
  <c r="O49" i="31" s="1"/>
  <c r="AF50" i="31"/>
  <c r="AN50" i="31"/>
  <c r="AH50" i="31"/>
  <c r="AK50" i="31"/>
  <c r="AE50" i="31"/>
  <c r="AM50" i="31"/>
  <c r="L49" i="31"/>
  <c r="M49" i="31"/>
  <c r="Q48" i="31"/>
  <c r="O48" i="31" s="1"/>
  <c r="AF49" i="31"/>
  <c r="AM49" i="31"/>
  <c r="M48" i="31"/>
  <c r="AN49" i="31"/>
  <c r="AE49" i="31"/>
  <c r="AG49" i="31"/>
  <c r="AL49" i="31"/>
  <c r="AJ49" i="31"/>
  <c r="L48" i="31"/>
  <c r="AL42" i="33"/>
  <c r="AF42" i="33"/>
  <c r="AN42" i="33"/>
  <c r="AH42" i="33"/>
  <c r="M41" i="33"/>
  <c r="AK42" i="33"/>
  <c r="AM42" i="33"/>
  <c r="L41" i="33"/>
  <c r="AG42" i="33"/>
  <c r="AE42" i="33"/>
  <c r="AF41" i="33"/>
  <c r="Q40" i="33"/>
  <c r="O40" i="33" s="1"/>
  <c r="AK41" i="33"/>
  <c r="AI41" i="33"/>
  <c r="AN41" i="33"/>
  <c r="AE41" i="33"/>
  <c r="AG41" i="33"/>
  <c r="AM41" i="33"/>
  <c r="M40" i="33"/>
  <c r="L40" i="33"/>
  <c r="AH41" i="33"/>
  <c r="AG34" i="33"/>
  <c r="M33" i="33"/>
  <c r="AH34" i="33"/>
  <c r="AM34" i="33"/>
  <c r="AF34" i="33"/>
  <c r="AJ34" i="33"/>
  <c r="AI34" i="33"/>
  <c r="L33" i="33"/>
  <c r="AK34" i="33"/>
  <c r="AE34" i="33"/>
  <c r="AN34" i="33"/>
  <c r="C3" i="31"/>
  <c r="N26" i="31"/>
  <c r="AE48" i="33"/>
  <c r="L47" i="33"/>
  <c r="M47" i="33"/>
  <c r="AL48" i="33"/>
  <c r="AI48" i="33"/>
  <c r="AM48" i="33"/>
  <c r="AG48" i="33"/>
  <c r="AF48" i="33"/>
  <c r="AN48" i="33"/>
  <c r="AF43" i="34"/>
  <c r="Q42" i="34"/>
  <c r="O42" i="34" s="1"/>
  <c r="AG43" i="34"/>
  <c r="AL43" i="34"/>
  <c r="AN43" i="34"/>
  <c r="AM43" i="34"/>
  <c r="M42" i="34"/>
  <c r="AK43" i="34"/>
  <c r="AJ43" i="34"/>
  <c r="L42" i="34"/>
  <c r="AE43" i="34"/>
  <c r="AI43" i="34"/>
  <c r="AH43" i="34"/>
  <c r="AF45" i="34"/>
  <c r="AM45" i="34"/>
  <c r="AL45" i="34"/>
  <c r="AK45" i="34"/>
  <c r="AN45" i="34"/>
  <c r="AH45" i="34"/>
  <c r="L44" i="34"/>
  <c r="AG45" i="34"/>
  <c r="M44" i="34"/>
  <c r="AN36" i="30"/>
  <c r="AG36" i="30"/>
  <c r="AL36" i="30"/>
  <c r="AI36" i="30"/>
  <c r="AJ36" i="30"/>
  <c r="AM36" i="30"/>
  <c r="AE36" i="30"/>
  <c r="AH36" i="30"/>
  <c r="L35" i="30"/>
  <c r="AF36" i="30"/>
  <c r="AK36" i="30"/>
  <c r="M35" i="30"/>
  <c r="AN35" i="30"/>
  <c r="AL35" i="30"/>
  <c r="L34" i="30"/>
  <c r="AF35" i="30"/>
  <c r="AE35" i="30"/>
  <c r="M34" i="30"/>
  <c r="AM35" i="30"/>
  <c r="AH35" i="30"/>
  <c r="AG35" i="30"/>
  <c r="AI35" i="30"/>
  <c r="AK35" i="30"/>
  <c r="AJ35" i="30"/>
  <c r="AK40" i="30"/>
  <c r="AL40" i="30"/>
  <c r="AE40" i="30"/>
  <c r="AI40" i="30"/>
  <c r="M39" i="30"/>
  <c r="L39" i="30"/>
  <c r="AH40" i="30"/>
  <c r="AG40" i="30"/>
  <c r="AJ40" i="30"/>
  <c r="AF40" i="30"/>
  <c r="AN40" i="30"/>
  <c r="AM40" i="30"/>
  <c r="AF45" i="33"/>
  <c r="AG45" i="33"/>
  <c r="L44" i="33"/>
  <c r="AM45" i="33"/>
  <c r="AL45" i="33"/>
  <c r="AK45" i="33"/>
  <c r="AN45" i="33"/>
  <c r="AH45" i="33"/>
  <c r="M44" i="33"/>
  <c r="D54" i="31"/>
  <c r="L31" i="30"/>
  <c r="L37" i="34"/>
  <c r="AG38" i="34"/>
  <c r="AM38" i="34"/>
  <c r="AL38" i="34"/>
  <c r="AK38" i="34"/>
  <c r="AJ38" i="34"/>
  <c r="AN38" i="34"/>
  <c r="AF38" i="34"/>
  <c r="M37" i="34"/>
  <c r="AM50" i="30"/>
  <c r="AL50" i="30"/>
  <c r="AN50" i="30"/>
  <c r="AH50" i="30"/>
  <c r="M49" i="30"/>
  <c r="AE50" i="30"/>
  <c r="AF50" i="30"/>
  <c r="AI50" i="30"/>
  <c r="AJ50" i="30"/>
  <c r="L49" i="30"/>
  <c r="AK50" i="30"/>
  <c r="AG50" i="30"/>
  <c r="AF49" i="34"/>
  <c r="Q48" i="34"/>
  <c r="O48" i="34" s="1"/>
  <c r="AG49" i="34"/>
  <c r="M48" i="34"/>
  <c r="AN49" i="34"/>
  <c r="AM49" i="34"/>
  <c r="AE49" i="34"/>
  <c r="AL49" i="34"/>
  <c r="AJ49" i="34"/>
  <c r="L48" i="34"/>
  <c r="M46" i="31"/>
  <c r="L46" i="31"/>
  <c r="AE47" i="31"/>
  <c r="AF47" i="31"/>
  <c r="AJ47" i="31"/>
  <c r="AH47" i="31"/>
  <c r="AM47" i="31"/>
  <c r="AI47" i="31"/>
  <c r="AK47" i="31"/>
  <c r="AN47" i="31"/>
  <c r="AL47" i="31"/>
  <c r="AG47" i="31"/>
  <c r="AF42" i="30"/>
  <c r="AK42" i="30"/>
  <c r="M41" i="30"/>
  <c r="AN42" i="30"/>
  <c r="AE42" i="30"/>
  <c r="AM42" i="30"/>
  <c r="AI42" i="30"/>
  <c r="AG42" i="30"/>
  <c r="AH42" i="30"/>
  <c r="AJ42" i="30"/>
  <c r="AL42" i="30"/>
  <c r="L41" i="30"/>
  <c r="AF41" i="30"/>
  <c r="AG41" i="30"/>
  <c r="AL41" i="30"/>
  <c r="AH41" i="30"/>
  <c r="AK41" i="30"/>
  <c r="AN41" i="30"/>
  <c r="L40" i="30"/>
  <c r="AJ41" i="30"/>
  <c r="AE41" i="30"/>
  <c r="M40" i="30"/>
  <c r="AM41" i="30"/>
  <c r="AI41" i="30"/>
  <c r="N26" i="34"/>
  <c r="C3" i="34"/>
  <c r="Q42" i="33"/>
  <c r="AF43" i="33"/>
  <c r="L42" i="33"/>
  <c r="AH43" i="33"/>
  <c r="AN43" i="33"/>
  <c r="AE43" i="33"/>
  <c r="AJ43" i="33"/>
  <c r="AK43" i="33"/>
  <c r="AL43" i="33"/>
  <c r="AI43" i="33"/>
  <c r="M42" i="33"/>
  <c r="AM43" i="33"/>
  <c r="AG43" i="33"/>
  <c r="AN37" i="30"/>
  <c r="AG37" i="30"/>
  <c r="AF37" i="30"/>
  <c r="AM37" i="30"/>
  <c r="AJ37" i="30"/>
  <c r="M36" i="30"/>
  <c r="AH37" i="30"/>
  <c r="L36" i="30"/>
  <c r="AI37" i="30"/>
  <c r="AK37" i="30"/>
  <c r="AE37" i="30"/>
  <c r="AL37" i="30"/>
  <c r="AK45" i="31"/>
  <c r="AG45" i="31"/>
  <c r="AL45" i="31"/>
  <c r="M44" i="31"/>
  <c r="AN45" i="31"/>
  <c r="L44" i="31"/>
  <c r="AM45" i="31"/>
  <c r="AH45" i="31"/>
  <c r="AF45" i="31"/>
  <c r="L35" i="31"/>
  <c r="AN36" i="31"/>
  <c r="AM36" i="31"/>
  <c r="AH36" i="31"/>
  <c r="AG36" i="31"/>
  <c r="AL36" i="31"/>
  <c r="AF36" i="31"/>
  <c r="AE36" i="31"/>
  <c r="M35" i="31"/>
  <c r="AK36" i="31"/>
  <c r="AI36" i="31"/>
  <c r="AM35" i="31"/>
  <c r="AN35" i="31"/>
  <c r="AI35" i="31"/>
  <c r="AK35" i="31"/>
  <c r="AH35" i="31"/>
  <c r="AJ35" i="31"/>
  <c r="AF35" i="31"/>
  <c r="L34" i="31"/>
  <c r="AE35" i="31"/>
  <c r="M34" i="31"/>
  <c r="AL35" i="31"/>
  <c r="AG35" i="31"/>
  <c r="K54" i="31"/>
  <c r="O39" i="33"/>
  <c r="O32" i="33"/>
  <c r="H54" i="31"/>
  <c r="O32" i="31"/>
  <c r="J54" i="33"/>
  <c r="O49" i="33"/>
  <c r="E54" i="31"/>
  <c r="O39" i="31"/>
  <c r="K54" i="33"/>
  <c r="H54" i="33"/>
  <c r="J54" i="30"/>
  <c r="B54" i="33"/>
  <c r="H54" i="30"/>
  <c r="O42" i="33"/>
  <c r="I54" i="30"/>
  <c r="D54" i="33"/>
  <c r="O45" i="33"/>
  <c r="E54" i="30"/>
  <c r="F54" i="30"/>
  <c r="G54" i="30"/>
  <c r="I54" i="33"/>
  <c r="O51" i="21"/>
  <c r="D54" i="30"/>
  <c r="K54" i="30"/>
  <c r="B54" i="30"/>
  <c r="F54" i="33"/>
  <c r="M52" i="21" l="1"/>
  <c r="G56" i="21"/>
  <c r="E56" i="21"/>
  <c r="F56" i="21"/>
  <c r="H56" i="21"/>
  <c r="K56" i="21"/>
  <c r="B56" i="21"/>
  <c r="D56" i="21"/>
  <c r="J56" i="21"/>
  <c r="I56" i="21"/>
  <c r="C56" i="21"/>
  <c r="N24" i="35"/>
  <c r="X24" i="35" s="1"/>
  <c r="Y24" i="35" s="1"/>
  <c r="X26" i="35"/>
  <c r="Y26" i="35" s="1"/>
  <c r="N24" i="21"/>
  <c r="X24" i="21" s="1"/>
  <c r="Y24" i="21" s="1"/>
  <c r="X26" i="21"/>
  <c r="Y26" i="21" s="1"/>
  <c r="O52" i="35"/>
  <c r="O51" i="35"/>
  <c r="C30" i="34"/>
  <c r="C26" i="34"/>
  <c r="N24" i="31"/>
  <c r="X24" i="31" s="1"/>
  <c r="Y24" i="31" s="1"/>
  <c r="X26" i="31"/>
  <c r="Y26" i="31" s="1"/>
  <c r="I56" i="35"/>
  <c r="C56" i="35"/>
  <c r="F56" i="35"/>
  <c r="M52" i="35"/>
  <c r="G56" i="35"/>
  <c r="E56" i="35"/>
  <c r="H56" i="35"/>
  <c r="K56" i="35"/>
  <c r="J56" i="35"/>
  <c r="B56" i="35"/>
  <c r="D56" i="35"/>
  <c r="N24" i="34"/>
  <c r="X24" i="34" s="1"/>
  <c r="Y24" i="34" s="1"/>
  <c r="X26" i="34"/>
  <c r="Y26" i="34" s="1"/>
  <c r="C30" i="31"/>
  <c r="C26" i="31"/>
  <c r="H61" i="35"/>
  <c r="K61" i="35"/>
  <c r="M53" i="35"/>
  <c r="J61" i="35"/>
  <c r="B61" i="35"/>
  <c r="G61" i="35"/>
  <c r="C61" i="35"/>
  <c r="I61" i="35"/>
  <c r="C54" i="35"/>
  <c r="F61" i="35"/>
  <c r="E61" i="35"/>
  <c r="D61" i="35"/>
  <c r="C54" i="21"/>
  <c r="F61" i="21"/>
  <c r="C61" i="21"/>
  <c r="B61" i="21"/>
  <c r="G61" i="21"/>
  <c r="M53" i="21"/>
  <c r="K61" i="21"/>
  <c r="D61" i="21"/>
  <c r="I61" i="21"/>
  <c r="E61" i="21"/>
  <c r="J61" i="21"/>
  <c r="H61" i="21"/>
  <c r="N24" i="30"/>
  <c r="X24" i="30" s="1"/>
  <c r="Y24" i="30" s="1"/>
  <c r="X26" i="30"/>
  <c r="Y26" i="30" s="1"/>
  <c r="N24" i="33"/>
  <c r="X24" i="33" s="1"/>
  <c r="Y24" i="33" s="1"/>
  <c r="X26" i="33"/>
  <c r="Y26" i="33" s="1"/>
  <c r="C30" i="30"/>
  <c r="C26" i="30"/>
  <c r="C30" i="33"/>
  <c r="C26" i="33"/>
  <c r="M61" i="35" l="1"/>
  <c r="M56" i="21"/>
  <c r="C64" i="35"/>
  <c r="J64" i="35"/>
  <c r="M54" i="35"/>
  <c r="I64" i="35"/>
  <c r="H64" i="35"/>
  <c r="F64" i="35"/>
  <c r="D64" i="35"/>
  <c r="E64" i="35"/>
  <c r="G64" i="35"/>
  <c r="K64" i="35"/>
  <c r="B64" i="35"/>
  <c r="M56" i="35"/>
  <c r="M61" i="21"/>
  <c r="AF31" i="33"/>
  <c r="Q30" i="33"/>
  <c r="O30" i="33" s="1"/>
  <c r="AK31" i="33"/>
  <c r="L30" i="33"/>
  <c r="Q47" i="33"/>
  <c r="O47" i="33" s="1"/>
  <c r="AG31" i="33"/>
  <c r="AE31" i="33"/>
  <c r="Q31" i="33"/>
  <c r="O31" i="33" s="1"/>
  <c r="C53" i="33"/>
  <c r="Q38" i="33"/>
  <c r="O38" i="33" s="1"/>
  <c r="Q41" i="33"/>
  <c r="O41" i="33" s="1"/>
  <c r="C52" i="33"/>
  <c r="AH31" i="33"/>
  <c r="AL31" i="33"/>
  <c r="Q36" i="33"/>
  <c r="O36" i="33" s="1"/>
  <c r="Q33" i="33"/>
  <c r="O33" i="33" s="1"/>
  <c r="AN31" i="33"/>
  <c r="M30" i="33"/>
  <c r="Q43" i="33"/>
  <c r="O43" i="33" s="1"/>
  <c r="Q35" i="33"/>
  <c r="O35" i="33" s="1"/>
  <c r="Q34" i="33"/>
  <c r="O34" i="33" s="1"/>
  <c r="Q46" i="33"/>
  <c r="O46" i="33" s="1"/>
  <c r="Q37" i="33"/>
  <c r="O37" i="33" s="1"/>
  <c r="Q44" i="33"/>
  <c r="O44" i="33" s="1"/>
  <c r="AF31" i="31"/>
  <c r="Q30" i="31"/>
  <c r="O30" i="31" s="1"/>
  <c r="Q46" i="31"/>
  <c r="O46" i="31" s="1"/>
  <c r="Q35" i="31"/>
  <c r="O35" i="31" s="1"/>
  <c r="AH31" i="31"/>
  <c r="AE31" i="31"/>
  <c r="Q38" i="31"/>
  <c r="O38" i="31" s="1"/>
  <c r="Q33" i="31"/>
  <c r="O33" i="31" s="1"/>
  <c r="L30" i="31"/>
  <c r="Q47" i="31"/>
  <c r="O47" i="31" s="1"/>
  <c r="Q37" i="31"/>
  <c r="O37" i="31" s="1"/>
  <c r="Q43" i="31"/>
  <c r="O43" i="31" s="1"/>
  <c r="AK31" i="31"/>
  <c r="Q44" i="31"/>
  <c r="O44" i="31" s="1"/>
  <c r="C52" i="31"/>
  <c r="AL31" i="31"/>
  <c r="AG31" i="31"/>
  <c r="M30" i="31"/>
  <c r="C53" i="31"/>
  <c r="Q36" i="31"/>
  <c r="O36" i="31" s="1"/>
  <c r="AN31" i="31"/>
  <c r="Q41" i="31"/>
  <c r="O41" i="31" s="1"/>
  <c r="Q34" i="31"/>
  <c r="O34" i="31" s="1"/>
  <c r="Q31" i="31"/>
  <c r="O31" i="31" s="1"/>
  <c r="AF31" i="34"/>
  <c r="C52" i="34"/>
  <c r="Q30" i="34"/>
  <c r="O30" i="34" s="1"/>
  <c r="C53" i="34"/>
  <c r="AH31" i="34"/>
  <c r="AG31" i="34"/>
  <c r="AN31" i="34"/>
  <c r="L30" i="34"/>
  <c r="AL31" i="34"/>
  <c r="AK31" i="34"/>
  <c r="AE31" i="34"/>
  <c r="M30" i="34"/>
  <c r="Q46" i="34"/>
  <c r="O46" i="34" s="1"/>
  <c r="Q47" i="34"/>
  <c r="O47" i="34" s="1"/>
  <c r="Q33" i="34"/>
  <c r="O33" i="34" s="1"/>
  <c r="Q31" i="34"/>
  <c r="O31" i="34" s="1"/>
  <c r="Q34" i="34"/>
  <c r="O34" i="34" s="1"/>
  <c r="Q35" i="34"/>
  <c r="O35" i="34" s="1"/>
  <c r="Q36" i="34"/>
  <c r="O36" i="34" s="1"/>
  <c r="Q44" i="34"/>
  <c r="O44" i="34" s="1"/>
  <c r="Q38" i="34"/>
  <c r="O38" i="34" s="1"/>
  <c r="Q41" i="34"/>
  <c r="O41" i="34" s="1"/>
  <c r="Q43" i="34"/>
  <c r="O43" i="34" s="1"/>
  <c r="Q37" i="34"/>
  <c r="O37" i="34" s="1"/>
  <c r="D64" i="21"/>
  <c r="B64" i="21"/>
  <c r="F64" i="21"/>
  <c r="K64" i="21"/>
  <c r="G64" i="21"/>
  <c r="E64" i="21"/>
  <c r="J64" i="21"/>
  <c r="H64" i="21"/>
  <c r="I64" i="21"/>
  <c r="M54" i="21"/>
  <c r="C64" i="21"/>
  <c r="AJ31" i="30"/>
  <c r="Q35" i="30"/>
  <c r="O35" i="30" s="1"/>
  <c r="AG31" i="30"/>
  <c r="AL31" i="30"/>
  <c r="Q32" i="30"/>
  <c r="O32" i="30" s="1"/>
  <c r="AE31" i="30"/>
  <c r="AK31" i="30"/>
  <c r="Q42" i="30"/>
  <c r="O42" i="30" s="1"/>
  <c r="AF31" i="30"/>
  <c r="Q37" i="30"/>
  <c r="O37" i="30" s="1"/>
  <c r="AN31" i="30"/>
  <c r="Q34" i="30"/>
  <c r="O34" i="30" s="1"/>
  <c r="Q30" i="30"/>
  <c r="O30" i="30" s="1"/>
  <c r="AI31" i="30"/>
  <c r="Q47" i="30"/>
  <c r="O47" i="30" s="1"/>
  <c r="Q40" i="30"/>
  <c r="O40" i="30" s="1"/>
  <c r="L30" i="30"/>
  <c r="Q45" i="30"/>
  <c r="O45" i="30" s="1"/>
  <c r="AH31" i="30"/>
  <c r="C53" i="30"/>
  <c r="Q43" i="30"/>
  <c r="O43" i="30" s="1"/>
  <c r="Q49" i="30"/>
  <c r="O49" i="30" s="1"/>
  <c r="M30" i="30"/>
  <c r="C52" i="30"/>
  <c r="Q41" i="30"/>
  <c r="O41" i="30" s="1"/>
  <c r="AM31" i="30"/>
  <c r="Q48" i="30"/>
  <c r="O48" i="30" s="1"/>
  <c r="Q31" i="30"/>
  <c r="O31" i="30" s="1"/>
  <c r="Q46" i="30"/>
  <c r="O46" i="30" s="1"/>
  <c r="Q36" i="30"/>
  <c r="O36" i="30" s="1"/>
  <c r="Q38" i="30"/>
  <c r="O38" i="30" s="1"/>
  <c r="Q33" i="30"/>
  <c r="O33" i="30" s="1"/>
  <c r="Q39" i="30"/>
  <c r="O39" i="30" s="1"/>
  <c r="Q44" i="30"/>
  <c r="O44" i="30" s="1"/>
  <c r="K56" i="30" l="1"/>
  <c r="J56" i="30"/>
  <c r="C56" i="30"/>
  <c r="H56" i="30"/>
  <c r="F56" i="30"/>
  <c r="E56" i="30"/>
  <c r="M52" i="30"/>
  <c r="D56" i="30"/>
  <c r="B56" i="30"/>
  <c r="I56" i="30"/>
  <c r="G56" i="30"/>
  <c r="O52" i="31"/>
  <c r="O51" i="31"/>
  <c r="O52" i="33"/>
  <c r="O51" i="33"/>
  <c r="O51" i="34"/>
  <c r="B61" i="33"/>
  <c r="E61" i="33"/>
  <c r="M53" i="33"/>
  <c r="H61" i="33"/>
  <c r="F61" i="33"/>
  <c r="D61" i="33"/>
  <c r="K61" i="33"/>
  <c r="C61" i="33"/>
  <c r="C54" i="33"/>
  <c r="J61" i="33"/>
  <c r="G61" i="33"/>
  <c r="I61" i="33"/>
  <c r="B56" i="34"/>
  <c r="H56" i="34"/>
  <c r="G56" i="34"/>
  <c r="E56" i="34"/>
  <c r="K56" i="34"/>
  <c r="F56" i="34"/>
  <c r="C56" i="34"/>
  <c r="D56" i="34"/>
  <c r="I56" i="34"/>
  <c r="M52" i="34"/>
  <c r="J56" i="34"/>
  <c r="O52" i="30"/>
  <c r="O51" i="30"/>
  <c r="M64" i="35"/>
  <c r="C54" i="31"/>
  <c r="I61" i="31"/>
  <c r="B61" i="31"/>
  <c r="J61" i="31"/>
  <c r="E61" i="31"/>
  <c r="D61" i="31"/>
  <c r="F61" i="31"/>
  <c r="K61" i="31"/>
  <c r="G61" i="31"/>
  <c r="H61" i="31"/>
  <c r="M53" i="31"/>
  <c r="C61" i="31"/>
  <c r="M64" i="21"/>
  <c r="O52" i="34"/>
  <c r="E61" i="30"/>
  <c r="J61" i="30"/>
  <c r="F61" i="30"/>
  <c r="B61" i="30"/>
  <c r="G61" i="30"/>
  <c r="D61" i="30"/>
  <c r="M53" i="30"/>
  <c r="C54" i="30"/>
  <c r="H61" i="30"/>
  <c r="I61" i="30"/>
  <c r="C61" i="30"/>
  <c r="K61" i="30"/>
  <c r="G56" i="31"/>
  <c r="B56" i="31"/>
  <c r="M52" i="31"/>
  <c r="I56" i="31"/>
  <c r="F56" i="31"/>
  <c r="C56" i="31"/>
  <c r="K56" i="31"/>
  <c r="H56" i="31"/>
  <c r="D56" i="31"/>
  <c r="E56" i="31"/>
  <c r="J56" i="31"/>
  <c r="C54" i="34"/>
  <c r="C61" i="34"/>
  <c r="K61" i="34"/>
  <c r="H61" i="34"/>
  <c r="G61" i="34"/>
  <c r="D61" i="34"/>
  <c r="I61" i="34"/>
  <c r="J61" i="34"/>
  <c r="M53" i="34"/>
  <c r="E61" i="34"/>
  <c r="F61" i="34"/>
  <c r="B61" i="34"/>
  <c r="K56" i="33"/>
  <c r="I56" i="33"/>
  <c r="D56" i="33"/>
  <c r="H56" i="33"/>
  <c r="G56" i="33"/>
  <c r="M52" i="33"/>
  <c r="B56" i="33"/>
  <c r="C56" i="33"/>
  <c r="F56" i="33"/>
  <c r="E56" i="33"/>
  <c r="J56" i="33"/>
  <c r="M61" i="31" l="1"/>
  <c r="M56" i="34"/>
  <c r="M56" i="31"/>
  <c r="M61" i="30"/>
  <c r="M61" i="34"/>
  <c r="D64" i="31"/>
  <c r="K64" i="31"/>
  <c r="J64" i="31"/>
  <c r="E64" i="31"/>
  <c r="G64" i="31"/>
  <c r="F64" i="31"/>
  <c r="M54" i="31"/>
  <c r="C64" i="31"/>
  <c r="I64" i="31"/>
  <c r="B64" i="31"/>
  <c r="H64" i="31"/>
  <c r="I64" i="34"/>
  <c r="C64" i="34"/>
  <c r="H64" i="34"/>
  <c r="F64" i="34"/>
  <c r="K64" i="34"/>
  <c r="J64" i="34"/>
  <c r="D64" i="34"/>
  <c r="M54" i="34"/>
  <c r="B64" i="34"/>
  <c r="G64" i="34"/>
  <c r="E64" i="34"/>
  <c r="K64" i="30"/>
  <c r="B64" i="30"/>
  <c r="C64" i="30"/>
  <c r="M54" i="30"/>
  <c r="D64" i="30"/>
  <c r="I64" i="30"/>
  <c r="F64" i="30"/>
  <c r="E64" i="30"/>
  <c r="G64" i="30"/>
  <c r="J64" i="30"/>
  <c r="H64" i="30"/>
  <c r="M56" i="33"/>
  <c r="M54" i="33"/>
  <c r="I64" i="33"/>
  <c r="D64" i="33"/>
  <c r="H64" i="33"/>
  <c r="B64" i="33"/>
  <c r="F64" i="33"/>
  <c r="C64" i="33"/>
  <c r="J64" i="33"/>
  <c r="E64" i="33"/>
  <c r="G64" i="33"/>
  <c r="K64" i="33"/>
  <c r="M61" i="33"/>
  <c r="M56" i="30"/>
  <c r="M64" i="34" l="1"/>
  <c r="M64" i="31"/>
  <c r="M64" i="30"/>
  <c r="M64" i="33"/>
</calcChain>
</file>

<file path=xl/sharedStrings.xml><?xml version="1.0" encoding="utf-8"?>
<sst xmlns="http://schemas.openxmlformats.org/spreadsheetml/2006/main" count="18940" uniqueCount="1929">
  <si>
    <t>id</t>
  </si>
  <si>
    <t>url (forrás)</t>
  </si>
  <si>
    <t>country</t>
  </si>
  <si>
    <t>brand</t>
  </si>
  <si>
    <t>https://trends.google.com/trends/explore?cat=47&amp;geo=HU&amp;q=audi&amp;hl=hu</t>
  </si>
  <si>
    <t>hu</t>
  </si>
  <si>
    <t>Audi</t>
  </si>
  <si>
    <t>https://trends.google.com/trends/explore?cat=47&amp;geo=HU&amp;q=mercedes&amp;hl=hu</t>
  </si>
  <si>
    <t>Mercedes</t>
  </si>
  <si>
    <t>https://trends.google.com/trends/explore?cat=47&amp;geo=HU&amp;q=fiat&amp;hl=hu</t>
  </si>
  <si>
    <t>Fiat</t>
  </si>
  <si>
    <t>https://trends.google.com/trends/explore?cat=47&amp;geo=HU&amp;q=volkswagen&amp;hl=hu</t>
  </si>
  <si>
    <t>Volkswagen</t>
  </si>
  <si>
    <t>https://trends.google.com/trends/explore?cat=47&amp;geo=HU&amp;q=seat&amp;hl=hu</t>
  </si>
  <si>
    <t>Seat</t>
  </si>
  <si>
    <t>https://trends.google.com/trends/explore?cat=47&amp;geo=HU&amp;q=skoda&amp;hl=hu</t>
  </si>
  <si>
    <t>Škoda</t>
  </si>
  <si>
    <t>https://trends.google.com/trends/explore?cat=47&amp;geo=HU&amp;q=suzuki&amp;hl=hu</t>
  </si>
  <si>
    <t>Suzuki</t>
  </si>
  <si>
    <t>https://trends.google.com/trends/explore?cat=47&amp;geo=HU&amp;q=volvo&amp;hl=hu</t>
  </si>
  <si>
    <t>Volvo</t>
  </si>
  <si>
    <t>https://trends.google.com/trends/explore?cat=47&amp;geo=HU&amp;q=ford&amp;hl=hu</t>
  </si>
  <si>
    <t>Ford</t>
  </si>
  <si>
    <t>https://trends.google.com/trends/explore?cat=47&amp;geo=HU&amp;q=opel&amp;hl=hu</t>
  </si>
  <si>
    <t>Opel</t>
  </si>
  <si>
    <t>Az értékek népszerűségi indexek</t>
  </si>
  <si>
    <t>A lekérdezések az elmúlt 12 hónap adatait jelölik,</t>
  </si>
  <si>
    <t>Kérdések:</t>
  </si>
  <si>
    <t>Melyek azok a megyék, ahol a legtöbbször kerestek egy adott márkára?</t>
  </si>
  <si>
    <t>Melyek azok a megyék, ahol a legkeresettebb a járműre való keresés?</t>
  </si>
  <si>
    <t>Melyik az az autómárka, amelyre a legtöbbet kerestek rá?</t>
  </si>
  <si>
    <t>Megye</t>
  </si>
  <si>
    <t>BĂˇcs-Kiskun</t>
  </si>
  <si>
    <t>BĂ©kĂ©s</t>
  </si>
  <si>
    <t>Baranya</t>
  </si>
  <si>
    <t>Borsod-AbaĂşj-ZemplĂ©n</t>
  </si>
  <si>
    <t>Budapest</t>
  </si>
  <si>
    <t>CsongrĂˇd</t>
  </si>
  <si>
    <t>FejĂ©r</t>
  </si>
  <si>
    <t>GyĹ‘r-Moson-Sopron</t>
  </si>
  <si>
    <t>HajdĂş-Bihar</t>
  </si>
  <si>
    <t>Heves</t>
  </si>
  <si>
    <t>JĂˇsz-Nagykun-Szolnok</t>
  </si>
  <si>
    <t>KomĂˇrom-Esztergom</t>
  </si>
  <si>
    <t>NĂłgrĂˇd megye</t>
  </si>
  <si>
    <t>Pest</t>
  </si>
  <si>
    <t>Somogy</t>
  </si>
  <si>
    <t>Szabolcs-SzatmĂˇr-Bereg</t>
  </si>
  <si>
    <t>Tolna</t>
  </si>
  <si>
    <t>Vas</t>
  </si>
  <si>
    <t>VeszprĂ©m</t>
  </si>
  <si>
    <t>Zala</t>
  </si>
  <si>
    <t>KategĂłria: AutĂłk Ă©s jĂˇrmĹ±vek</t>
  </si>
  <si>
    <t>RĂ©giĂł</t>
  </si>
  <si>
    <t>audi: (2022. 10. 08.â€“2023. 10. 08.)</t>
  </si>
  <si>
    <t>mercedes: (2022. 10. 08.â€“2023. 10. 08.)</t>
  </si>
  <si>
    <t>fiat: (2022. 10. 08.â€“2023. 10. 08.)</t>
  </si>
  <si>
    <t>volkswagen: (2022. 10. 08.â€“2023. 10. 08.)</t>
  </si>
  <si>
    <t>seat: (2022. 10. 08.â€“2023. 10. 08.)</t>
  </si>
  <si>
    <t>skoda: (2022. 10. 08.â€“2023. 10. 08.)</t>
  </si>
  <si>
    <t>suzuki: (2022. 10. 08.â€“2023. 10. 08.)</t>
  </si>
  <si>
    <t>volvo: (2022. 10. 08.â€“2023. 10. 08.)</t>
  </si>
  <si>
    <t>ford: (2022. 10. 08.â€“2023. 10. 08.)</t>
  </si>
  <si>
    <t>opel: (2022. 10. 09.â€“2023. 10. 09.)</t>
  </si>
  <si>
    <t>Bács-Kiskun</t>
  </si>
  <si>
    <t>Békés</t>
  </si>
  <si>
    <t>Borsod-Abaúj-Zemplén</t>
  </si>
  <si>
    <t>Csongrád</t>
  </si>
  <si>
    <t>Fejér</t>
  </si>
  <si>
    <t>Győr-Moson-Sopron</t>
  </si>
  <si>
    <t>Hajdú-Bihar</t>
  </si>
  <si>
    <t>Jász-Nagykun-Szolnok</t>
  </si>
  <si>
    <t>Komárom-Esztergom</t>
  </si>
  <si>
    <t>Nógrád megye</t>
  </si>
  <si>
    <t>Szabolcs-Szatmár-Bereg</t>
  </si>
  <si>
    <t>Veszprém</t>
  </si>
  <si>
    <t>Skoda</t>
  </si>
  <si>
    <t>holtverseny (100)</t>
  </si>
  <si>
    <t>…</t>
  </si>
  <si>
    <t>100-as szűrés</t>
  </si>
  <si>
    <t>sorba rendezés</t>
  </si>
  <si>
    <t>összesen</t>
  </si>
  <si>
    <t>%</t>
  </si>
  <si>
    <t>mértékegység</t>
  </si>
  <si>
    <t>Ezek adatok alapján meg tudom-e határozni, hogy a következő évben hogyan fognak alakulni a keresések?</t>
  </si>
  <si>
    <t>Megye / Márka (----12 hónap)</t>
  </si>
  <si>
    <t>átlag</t>
  </si>
  <si>
    <t>korreláció</t>
  </si>
  <si>
    <t>ö_r</t>
  </si>
  <si>
    <t>á_r</t>
  </si>
  <si>
    <t>elt</t>
  </si>
  <si>
    <t>Y0</t>
  </si>
  <si>
    <t>Azonosító:</t>
  </si>
  <si>
    <t>Objektumok:</t>
  </si>
  <si>
    <t>Attribútumok:</t>
  </si>
  <si>
    <t>Lépcsôk:</t>
  </si>
  <si>
    <t>Eltolás:</t>
  </si>
  <si>
    <t>Leírás:</t>
  </si>
  <si>
    <t>COCO Y0: 7610307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</si>
  <si>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</si>
  <si>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</si>
  <si>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</si>
  <si>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</si>
  <si>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</si>
  <si>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</si>
  <si>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</si>
  <si>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</si>
  <si>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</si>
  <si>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</si>
  <si>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</si>
  <si>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Y(A11)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</si>
  <si>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</si>
  <si>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</si>
  <si>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</si>
  <si>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</si>
  <si>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</si>
  <si>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</si>
  <si>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</si>
  <si>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</si>
  <si>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</si>
  <si>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</si>
  <si>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</si>
  <si>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</si>
  <si>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</si>
  <si>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</si>
  <si>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</si>
  <si>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</si>
  <si>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</si>
  <si>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</si>
  <si>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</si>
  <si>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</si>
  <si>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Lépcsôk(1)</t>
  </si>
  <si>
    <t>S1</t>
  </si>
  <si>
    <t>(897.9+18.7)/(2)=458.3</t>
  </si>
  <si>
    <t>(53.1+18.7)/(2)=35.9</t>
  </si>
  <si>
    <t>(18.7+18.7)/(2)=18.7</t>
  </si>
  <si>
    <t>(63.9+896)/(2)=479.95</t>
  </si>
  <si>
    <t>(64.9+18.7)/(2)=41.8</t>
  </si>
  <si>
    <t>(35.4+36.4)/(2)=35.9</t>
  </si>
  <si>
    <t>(25.6+113.1)/(2)=69.35</t>
  </si>
  <si>
    <t>S2</t>
  </si>
  <si>
    <t>(843.9+17.7)/(2)=430.8</t>
  </si>
  <si>
    <t>(52.1+17.7)/(2)=34.9</t>
  </si>
  <si>
    <t>(17.7+17.7)/(2)=17.7</t>
  </si>
  <si>
    <t>(62.9+895)/(2)=478.95</t>
  </si>
  <si>
    <t>(34.4+35.4)/(2)=34.9</t>
  </si>
  <si>
    <t>(24.6+112.1)/(2)=68.35</t>
  </si>
  <si>
    <t>S3</t>
  </si>
  <si>
    <t>(842.9+16.7)/(2)=429.8</t>
  </si>
  <si>
    <t>(16.7+16.7)/(2)=16.7</t>
  </si>
  <si>
    <t>(16.7+882.2)/(2)=449.45</t>
  </si>
  <si>
    <t>(16.7+34.4)/(2)=25.55</t>
  </si>
  <si>
    <t>(23.6+111.1)/(2)=67.35</t>
  </si>
  <si>
    <t>S4</t>
  </si>
  <si>
    <t>(841.9+15.7)/(2)=428.8</t>
  </si>
  <si>
    <t>(15.7+15.7)/(2)=15.75</t>
  </si>
  <si>
    <t>(15.7+881.2)/(2)=448.5</t>
  </si>
  <si>
    <t>(15.7+33.4)/(2)=24.6</t>
  </si>
  <si>
    <t>(22.6+110.2)/(2)=66.4</t>
  </si>
  <si>
    <t>S5</t>
  </si>
  <si>
    <t>(840.9+14.8)/(2)=427.85</t>
  </si>
  <si>
    <t>(14.8+14.8)/(2)=14.75</t>
  </si>
  <si>
    <t>(14.8+880.2)/(2)=447.5</t>
  </si>
  <si>
    <t>(14.8+32.5)/(2)=23.6</t>
  </si>
  <si>
    <t>(21.6+109.2)/(2)=65.4</t>
  </si>
  <si>
    <t>S6</t>
  </si>
  <si>
    <t>(839.9+13.8)/(2)=426.85</t>
  </si>
  <si>
    <t>(13.8+13.8)/(2)=13.75</t>
  </si>
  <si>
    <t>(13.8+879.3)/(2)=446.5</t>
  </si>
  <si>
    <t>(13.8+31.5)/(2)=22.6</t>
  </si>
  <si>
    <t>(20.7+108.2)/(2)=64.4</t>
  </si>
  <si>
    <t>S7</t>
  </si>
  <si>
    <t>(838.9+12.8)/(2)=425.85</t>
  </si>
  <si>
    <t>(12.8+12.8)/(2)=12.8</t>
  </si>
  <si>
    <t>(12.8+878.3)/(2)=445.55</t>
  </si>
  <si>
    <t>(12.8+30.5)/(2)=21.65</t>
  </si>
  <si>
    <t>(19.7+107.2)/(2)=63.45</t>
  </si>
  <si>
    <t>S8</t>
  </si>
  <si>
    <t>(838+11.8)/(2)=424.9</t>
  </si>
  <si>
    <t>(11.8+11.8)/(2)=11.8</t>
  </si>
  <si>
    <t>(11.8+877.3)/(2)=444.55</t>
  </si>
  <si>
    <t>(11.8+29.5)/(2)=20.65</t>
  </si>
  <si>
    <t>(18.7+106.2)/(2)=62.45</t>
  </si>
  <si>
    <t>S9</t>
  </si>
  <si>
    <t>(837+10.8)/(2)=423.9</t>
  </si>
  <si>
    <t>(10.8+10.8)/(2)=10.8</t>
  </si>
  <si>
    <t>(10.8+876.3)/(2)=443.55</t>
  </si>
  <si>
    <t>(10.8+28.5)/(2)=19.65</t>
  </si>
  <si>
    <t>(17.7+105.2)/(2)=61.45</t>
  </si>
  <si>
    <t>S10</t>
  </si>
  <si>
    <t>(836+9.8)/(2)=422.9</t>
  </si>
  <si>
    <t>(9.8+9.8)/(2)=9.85</t>
  </si>
  <si>
    <t>(9.8+875.3)/(2)=442.6</t>
  </si>
  <si>
    <t>(9.8+27.5)/(2)=18.7</t>
  </si>
  <si>
    <t>(16.7+104.3)/(2)=60.5</t>
  </si>
  <si>
    <t>S11</t>
  </si>
  <si>
    <t>(835+8.9)/(2)=421.95</t>
  </si>
  <si>
    <t>(8.9+8.9)/(2)=8.85</t>
  </si>
  <si>
    <t>(8.9+874.3)/(2)=441.6</t>
  </si>
  <si>
    <t>(8.9+26.6)/(2)=17.7</t>
  </si>
  <si>
    <t>(15.7+103.3)/(2)=59.5</t>
  </si>
  <si>
    <t>S12</t>
  </si>
  <si>
    <t>(834+7.9)/(2)=420.95</t>
  </si>
  <si>
    <t>(7.9+7.9)/(2)=7.85</t>
  </si>
  <si>
    <t>(7.9+873.4)/(2)=440.6</t>
  </si>
  <si>
    <t>(7.9+25.6)/(2)=16.7</t>
  </si>
  <si>
    <t>(14.8+102.3)/(2)=58.5</t>
  </si>
  <si>
    <t>S13</t>
  </si>
  <si>
    <t>(833+6.9)/(2)=419.95</t>
  </si>
  <si>
    <t>(6.9+6.9)/(2)=6.9</t>
  </si>
  <si>
    <t>(6.9+872.4)/(2)=439.65</t>
  </si>
  <si>
    <t>(6.9+24.6)/(2)=15.75</t>
  </si>
  <si>
    <t>(13.8+101.3)/(2)=57.55</t>
  </si>
  <si>
    <t>S14</t>
  </si>
  <si>
    <t>(832.1+5.9)/(2)=419</t>
  </si>
  <si>
    <t>(5.9+5.9)/(2)=5.9</t>
  </si>
  <si>
    <t>(5.9+871.4)/(2)=438.65</t>
  </si>
  <si>
    <t>(5.9+23.6)/(2)=14.75</t>
  </si>
  <si>
    <t>(5.9+100.3)/(2)=53.1</t>
  </si>
  <si>
    <t>S15</t>
  </si>
  <si>
    <t>(831.1+4.9)/(2)=418</t>
  </si>
  <si>
    <t>(4.9+4.9)/(2)=4.9</t>
  </si>
  <si>
    <t>(4.9+870.4)/(2)=437.65</t>
  </si>
  <si>
    <t>(4.9+22.6)/(2)=13.75</t>
  </si>
  <si>
    <t>(4.9+99.3)/(2)=52.15</t>
  </si>
  <si>
    <t>S16</t>
  </si>
  <si>
    <t>(830.1+3.9)/(2)=417</t>
  </si>
  <si>
    <t>(3.9+3.9)/(2)=3.95</t>
  </si>
  <si>
    <t>(3.9+869.4)/(2)=436.7</t>
  </si>
  <si>
    <t>(3.9+21.6)/(2)=12.8</t>
  </si>
  <si>
    <t>(3.9+98.4)/(2)=51.15</t>
  </si>
  <si>
    <t>S17</t>
  </si>
  <si>
    <t>(829.1+3)/(2)=416.05</t>
  </si>
  <si>
    <t>(3+3)/(2)=2.95</t>
  </si>
  <si>
    <t>(3+868.4)/(2)=435.7</t>
  </si>
  <si>
    <t>(3+20.7)/(2)=11.8</t>
  </si>
  <si>
    <t>S18</t>
  </si>
  <si>
    <t>(828.1+2)/(2)=415.05</t>
  </si>
  <si>
    <t>(2+2)/(2)=1.95</t>
  </si>
  <si>
    <t>(2+867.5)/(2)=434.7</t>
  </si>
  <si>
    <t>(2+19.7)/(2)=10.8</t>
  </si>
  <si>
    <t>S19</t>
  </si>
  <si>
    <t>(827.1+1)/(2)=414.05</t>
  </si>
  <si>
    <t>(1+1)/(2)=1</t>
  </si>
  <si>
    <t>(1+866.5)/(2)=433.75</t>
  </si>
  <si>
    <t>(1+18.7)/(2)=9.85</t>
  </si>
  <si>
    <t>S20</t>
  </si>
  <si>
    <t>(826.2+0)/(2)=413.1</t>
  </si>
  <si>
    <t>(0+0)/(2)=0</t>
  </si>
  <si>
    <t>(0+865.5)/(2)=432.75</t>
  </si>
  <si>
    <t>Lépcsôk(2)</t>
  </si>
  <si>
    <t>COCO:Y0</t>
  </si>
  <si>
    <t>Becslés</t>
  </si>
  <si>
    <t>Tény+0</t>
  </si>
  <si>
    <t>Delta</t>
  </si>
  <si>
    <t>Delta/Tény</t>
  </si>
  <si>
    <t>S1 összeg:</t>
  </si>
  <si>
    <t>S20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</si>
  <si>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</si>
  <si>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</si>
  <si>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</si>
  <si>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</si>
  <si>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</si>
  <si>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</si>
  <si>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</si>
  <si>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1.39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</si>
  <si>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0.1 mp (0 p)</t>
    </r>
  </si>
  <si>
    <t>becslés</t>
  </si>
  <si>
    <t>b_r</t>
  </si>
  <si>
    <t>elt2</t>
  </si>
  <si>
    <t>elt3</t>
  </si>
  <si>
    <t>COCO Y0: 9818375</t>
  </si>
  <si>
    <t>(72.7+18.9)/(2)=45.8</t>
  </si>
  <si>
    <t>(95.6+70.7)/(2)=83.15</t>
  </si>
  <si>
    <t>(18.9+810.3)/(2)=414.65</t>
  </si>
  <si>
    <t>(64.7+82.6)/(2)=73.65</t>
  </si>
  <si>
    <t>(107.5+18.9)/(2)=63.2</t>
  </si>
  <si>
    <t>(35.8+18.9)/(2)=27.4</t>
  </si>
  <si>
    <t>(813.3+18.9)/(2)=416.15</t>
  </si>
  <si>
    <t>(25.9+96.6)/(2)=61.2</t>
  </si>
  <si>
    <t>(18.9+18.9)/(2)=18.9</t>
  </si>
  <si>
    <t>(17.9+17.9)/(2)=17.9</t>
  </si>
  <si>
    <t>(94.6+69.7)/(2)=82.15</t>
  </si>
  <si>
    <t>(17.9+809.4)/(2)=413.65</t>
  </si>
  <si>
    <t>(63.7+81.6)/(2)=72.65</t>
  </si>
  <si>
    <t>(59.7+17.9)/(2)=38.85</t>
  </si>
  <si>
    <t>(34.8+17.9)/(2)=26.4</t>
  </si>
  <si>
    <t>(812.3+17.9)/(2)=415.15</t>
  </si>
  <si>
    <t>(24.9+95.6)/(2)=60.25</t>
  </si>
  <si>
    <t>(16.9+16.9)/(2)=16.9</t>
  </si>
  <si>
    <t>(16.9+68.7)/(2)=42.8</t>
  </si>
  <si>
    <t>(16.9+808.4)/(2)=412.65</t>
  </si>
  <si>
    <t>(58.7+16.9)/(2)=37.85</t>
  </si>
  <si>
    <t>(811.3+16.9)/(2)=414.15</t>
  </si>
  <si>
    <t>(23.9+94.6)/(2)=59.25</t>
  </si>
  <si>
    <t>(15.9+15.9)/(2)=15.95</t>
  </si>
  <si>
    <t>(15.9+67.7)/(2)=41.8</t>
  </si>
  <si>
    <t>(15.9+807.4)/(2)=411.65</t>
  </si>
  <si>
    <t>(57.7+15.9)/(2)=36.85</t>
  </si>
  <si>
    <t>(810.3+15.9)/(2)=413.15</t>
  </si>
  <si>
    <t>(22.9+93.6)/(2)=58.25</t>
  </si>
  <si>
    <t>(14.9+14.9)/(2)=14.95</t>
  </si>
  <si>
    <t>(14.9+66.7)/(2)=40.8</t>
  </si>
  <si>
    <t>(14.9+806.4)/(2)=410.65</t>
  </si>
  <si>
    <t>(56.7+14.9)/(2)=35.85</t>
  </si>
  <si>
    <t>(809.4+14.9)/(2)=412.15</t>
  </si>
  <si>
    <t>(21.9+92.6)/(2)=57.25</t>
  </si>
  <si>
    <t>(13.9+13.9)/(2)=13.95</t>
  </si>
  <si>
    <t>(13.9+65.7)/(2)=39.8</t>
  </si>
  <si>
    <t>(13.9+804.4)/(2)=409.15</t>
  </si>
  <si>
    <t>(55.7+13.9)/(2)=34.85</t>
  </si>
  <si>
    <t>(808.4+13.9)/(2)=411.15</t>
  </si>
  <si>
    <t>(20.9+91.6)/(2)=56.25</t>
  </si>
  <si>
    <t>(12.9+12.9)/(2)=12.95</t>
  </si>
  <si>
    <t>(12.9+64.7)/(2)=38.85</t>
  </si>
  <si>
    <t>(12.9+803.4)/(2)=408.15</t>
  </si>
  <si>
    <t>(54.8+12.9)/(2)=33.85</t>
  </si>
  <si>
    <t>(807.4+12.9)/(2)=410.15</t>
  </si>
  <si>
    <t>(19.9+90.6)/(2)=55.25</t>
  </si>
  <si>
    <t>(11.9+11.9)/(2)=11.95</t>
  </si>
  <si>
    <t>(11.9+63.7)/(2)=37.85</t>
  </si>
  <si>
    <t>(11.9+802.4)/(2)=407.15</t>
  </si>
  <si>
    <t>(53.8+11.9)/(2)=32.85</t>
  </si>
  <si>
    <t>(806.4+11.9)/(2)=409.15</t>
  </si>
  <si>
    <t>(18.9+89.6)/(2)=54.25</t>
  </si>
  <si>
    <t>(11+11)/(2)=10.95</t>
  </si>
  <si>
    <t>(11+62.7)/(2)=36.85</t>
  </si>
  <si>
    <t>(11+801.4)/(2)=406.15</t>
  </si>
  <si>
    <t>(52.8+11)/(2)=31.85</t>
  </si>
  <si>
    <t>(805.4+11)/(2)=408.15</t>
  </si>
  <si>
    <t>(17.9+88.6)/(2)=53.25</t>
  </si>
  <si>
    <t>(10+10)/(2)=9.95</t>
  </si>
  <si>
    <t>(10+61.7)/(2)=35.85</t>
  </si>
  <si>
    <t>(10+800.4)/(2)=405.15</t>
  </si>
  <si>
    <t>(51.8+10)/(2)=30.85</t>
  </si>
  <si>
    <t>(804.4+10)/(2)=407.15</t>
  </si>
  <si>
    <t>(16.9+87.6)/(2)=52.25</t>
  </si>
  <si>
    <t>(9+9)/(2)=8.95</t>
  </si>
  <si>
    <t>(9+60.7)/(2)=34.85</t>
  </si>
  <si>
    <t>(9+799.4)/(2)=404.2</t>
  </si>
  <si>
    <t>(50.8+9)/(2)=29.85</t>
  </si>
  <si>
    <t>(803.4+9)/(2)=406.15</t>
  </si>
  <si>
    <t>(15.9+86.6)/(2)=51.25</t>
  </si>
  <si>
    <t>(8+8)/(2)=7.95</t>
  </si>
  <si>
    <t>(8+59.7)/(2)=33.85</t>
  </si>
  <si>
    <t>(8+798.4)/(2)=403.2</t>
  </si>
  <si>
    <t>(49.8+8)/(2)=28.85</t>
  </si>
  <si>
    <t>(802.4+8)/(2)=405.15</t>
  </si>
  <si>
    <t>(14.9+85.6)/(2)=50.25</t>
  </si>
  <si>
    <t>(7+7)/(2)=6.95</t>
  </si>
  <si>
    <t>(7+58.7)/(2)=32.85</t>
  </si>
  <si>
    <t>(7+797.4)/(2)=402.2</t>
  </si>
  <si>
    <t>(48.8+7)/(2)=27.85</t>
  </si>
  <si>
    <t>(801.4+7)/(2)=404.2</t>
  </si>
  <si>
    <t>(13.9+84.6)/(2)=49.3</t>
  </si>
  <si>
    <t>(6+6)/(2)=5.95</t>
  </si>
  <si>
    <t>(6+57.7)/(2)=31.85</t>
  </si>
  <si>
    <t>(6+796.4)/(2)=401.2</t>
  </si>
  <si>
    <t>(47.8+6)/(2)=26.9</t>
  </si>
  <si>
    <t>(800.4+6)/(2)=403.2</t>
  </si>
  <si>
    <t>(5+5)/(2)=5</t>
  </si>
  <si>
    <t>(5+795.4)/(2)=400.2</t>
  </si>
  <si>
    <t>(5+56.7)/(2)=30.85</t>
  </si>
  <si>
    <t>(46.8+5)/(2)=25.9</t>
  </si>
  <si>
    <t>(799.4+5)/(2)=402.2</t>
  </si>
  <si>
    <t>(4+4)/(2)=4</t>
  </si>
  <si>
    <t>(4+794.4)/(2)=399.2</t>
  </si>
  <si>
    <t>(4+55.7)/(2)=29.85</t>
  </si>
  <si>
    <t>(45.8+4)/(2)=24.9</t>
  </si>
  <si>
    <t>(798.4+4)/(2)=401.2</t>
  </si>
  <si>
    <t>(3+3)/(2)=3</t>
  </si>
  <si>
    <t>(3+793.4)/(2)=398.2</t>
  </si>
  <si>
    <t>(3+54.8)/(2)=28.85</t>
  </si>
  <si>
    <t>(44.8+3)/(2)=23.9</t>
  </si>
  <si>
    <t>(797.4+3)/(2)=400.2</t>
  </si>
  <si>
    <t>(2+2)/(2)=2</t>
  </si>
  <si>
    <t>(2+792.4)/(2)=397.2</t>
  </si>
  <si>
    <t>(2+53.8)/(2)=27.85</t>
  </si>
  <si>
    <t>(796.4+2)/(2)=399.2</t>
  </si>
  <si>
    <t>(795.4+1)/(2)=398.2</t>
  </si>
  <si>
    <t>(794.4+0)/(2)=397.2</t>
  </si>
  <si>
    <r>
      <t>A futtatás idôtartama: </t>
    </r>
    <r>
      <rPr>
        <b/>
        <sz val="7"/>
        <color rgb="FF333333"/>
        <rFont val="Verdana"/>
        <family val="2"/>
        <charset val="238"/>
      </rPr>
      <t>0.07 mp (0 p)</t>
    </r>
  </si>
  <si>
    <t>COCO Y0: 6922020</t>
  </si>
  <si>
    <t>(19.3+74.3)/(2)=46.8</t>
  </si>
  <si>
    <t>(19.3+54.9)/(2)=37.15</t>
  </si>
  <si>
    <t>(19.3+19.3)/(2)=19.35</t>
  </si>
  <si>
    <t>(19.3+66.1)/(2)=42.75</t>
  </si>
  <si>
    <t>(849.5+67.1)/(2)=458.3</t>
  </si>
  <si>
    <t>(37.6+813.9)/(2)=425.75</t>
  </si>
  <si>
    <t>(117+26.5)/(2)=71.7</t>
  </si>
  <si>
    <t>(18.3+73.2)/(2)=45.8</t>
  </si>
  <si>
    <t>(18.3+53.9)/(2)=36.1</t>
  </si>
  <si>
    <t>(18.3+18.3)/(2)=18.3</t>
  </si>
  <si>
    <t>(18.3+65.1)/(2)=41.7</t>
  </si>
  <si>
    <t>(848.5+66.1)/(2)=457.3</t>
  </si>
  <si>
    <t>(18.3+812.9)/(2)=415.6</t>
  </si>
  <si>
    <t>(103.8+25.4)/(2)=64.6</t>
  </si>
  <si>
    <t>(17.3+72.2)/(2)=44.75</t>
  </si>
  <si>
    <t>(17.3+52.9)/(2)=35.1</t>
  </si>
  <si>
    <t>(17.3+17.3)/(2)=17.3</t>
  </si>
  <si>
    <t>(17.3+64.1)/(2)=40.7</t>
  </si>
  <si>
    <t>(847.4+65.1)/(2)=456.3</t>
  </si>
  <si>
    <t>(17.3+811.8)/(2)=414.55</t>
  </si>
  <si>
    <t>(102.8+24.4)/(2)=63.6</t>
  </si>
  <si>
    <t>(16.3+71.2)/(2)=43.75</t>
  </si>
  <si>
    <t>(16.3+51.9)/(2)=34.1</t>
  </si>
  <si>
    <t>(16.3+16.3)/(2)=16.3</t>
  </si>
  <si>
    <t>(16.3+63.1)/(2)=39.7</t>
  </si>
  <si>
    <t>(846.4+64.1)/(2)=455.25</t>
  </si>
  <si>
    <t>(16.3+810.8)/(2)=413.55</t>
  </si>
  <si>
    <t>(16.3+23.4)/(2)=19.85</t>
  </si>
  <si>
    <t>(15.3+70.2)/(2)=42.75</t>
  </si>
  <si>
    <t>(15.3+50.9)/(2)=33.05</t>
  </si>
  <si>
    <t>(15.3+15.3)/(2)=15.25</t>
  </si>
  <si>
    <t>(15.3+62.1)/(2)=38.65</t>
  </si>
  <si>
    <t>(845.4+63.1)/(2)=454.25</t>
  </si>
  <si>
    <t>(15.3+809.8)/(2)=412.55</t>
  </si>
  <si>
    <t>(15.3+22.4)/(2)=18.8</t>
  </si>
  <si>
    <t>(14.2+69.2)/(2)=41.7</t>
  </si>
  <si>
    <t>(14.2+49.8)/(2)=32.05</t>
  </si>
  <si>
    <t>(14.2+14.2)/(2)=14.25</t>
  </si>
  <si>
    <t>(14.2+61)/(2)=37.65</t>
  </si>
  <si>
    <t>(844.4+62.1)/(2)=453.25</t>
  </si>
  <si>
    <t>(14.2+808.8)/(2)=411.5</t>
  </si>
  <si>
    <t>(14.2+21.4)/(2)=17.8</t>
  </si>
  <si>
    <t>(13.2+68.2)/(2)=40.7</t>
  </si>
  <si>
    <t>(13.2+48.8)/(2)=31.05</t>
  </si>
  <si>
    <t>(13.2+13.2)/(2)=13.25</t>
  </si>
  <si>
    <t>(13.2+60)/(2)=36.6</t>
  </si>
  <si>
    <t>(843.4+61)/(2)=452.2</t>
  </si>
  <si>
    <t>(13.2+807.8)/(2)=410.5</t>
  </si>
  <si>
    <t>(13.2+20.3)/(2)=16.8</t>
  </si>
  <si>
    <t>(12.2+67.1)/(2)=39.7</t>
  </si>
  <si>
    <t>(12.2+47.8)/(2)=30</t>
  </si>
  <si>
    <t>(12.2+12.2)/(2)=12.2</t>
  </si>
  <si>
    <t>(12.2+59)/(2)=35.6</t>
  </si>
  <si>
    <t>(842.4+60)/(2)=451.2</t>
  </si>
  <si>
    <t>(12.2+806.8)/(2)=409.5</t>
  </si>
  <si>
    <t>(11.2+66.1)/(2)=38.65</t>
  </si>
  <si>
    <t>(11.2+46.8)/(2)=29</t>
  </si>
  <si>
    <t>(11.2+11.2)/(2)=11.2</t>
  </si>
  <si>
    <t>(11.2+58)/(2)=34.6</t>
  </si>
  <si>
    <t>(841.3+59)/(2)=450.2</t>
  </si>
  <si>
    <t>(11.2+805.7)/(2)=408.45</t>
  </si>
  <si>
    <t>(10.2+65.1)/(2)=37.65</t>
  </si>
  <si>
    <t>(10.2+45.8)/(2)=28</t>
  </si>
  <si>
    <t>(10.2+10.2)/(2)=10.15</t>
  </si>
  <si>
    <t>(10.2+57)/(2)=33.55</t>
  </si>
  <si>
    <t>(840.3+58)/(2)=449.15</t>
  </si>
  <si>
    <t>(10.2+804.7)/(2)=407.45</t>
  </si>
  <si>
    <t>(9.2+64.1)/(2)=36.6</t>
  </si>
  <si>
    <t>(9.2+44.8)/(2)=26.95</t>
  </si>
  <si>
    <t>(9.2+9.2)/(2)=9.15</t>
  </si>
  <si>
    <t>(9.2+56)/(2)=32.55</t>
  </si>
  <si>
    <t>(839.3+57)/(2)=448.15</t>
  </si>
  <si>
    <t>(9.2+803.7)/(2)=406.45</t>
  </si>
  <si>
    <t>(8.1+63.1)/(2)=35.6</t>
  </si>
  <si>
    <t>(8.1+43.7)/(2)=25.95</t>
  </si>
  <si>
    <t>(8.1+8.1)/(2)=8.15</t>
  </si>
  <si>
    <t>(8.1+54.9)/(2)=31.55</t>
  </si>
  <si>
    <t>(838.3+56)/(2)=447.1</t>
  </si>
  <si>
    <t>(8.1+802.7)/(2)=405.4</t>
  </si>
  <si>
    <t>(7.1+62.1)/(2)=34.6</t>
  </si>
  <si>
    <t>(7.1+42.7)/(2)=24.9</t>
  </si>
  <si>
    <t>(7.1+7.1)/(2)=7.1</t>
  </si>
  <si>
    <t>(7.1+53.9)/(2)=30.5</t>
  </si>
  <si>
    <t>(837.3+54.9)/(2)=446.1</t>
  </si>
  <si>
    <t>(7.1+801.7)/(2)=404.4</t>
  </si>
  <si>
    <t>(6.1+61)/(2)=33.55</t>
  </si>
  <si>
    <t>(6.1+41.7)/(2)=23.9</t>
  </si>
  <si>
    <t>(6.1+6.1)/(2)=6.1</t>
  </si>
  <si>
    <t>(6.1+52.9)/(2)=29.5</t>
  </si>
  <si>
    <t>(836.3+53.9)/(2)=445.1</t>
  </si>
  <si>
    <t>(6.1+800.7)/(2)=403.4</t>
  </si>
  <si>
    <t>(5.1+60)/(2)=32.55</t>
  </si>
  <si>
    <t>(5.1+40.7)/(2)=22.9</t>
  </si>
  <si>
    <t>(5.1+5.1)/(2)=5.1</t>
  </si>
  <si>
    <t>(5.1+51.9)/(2)=28.5</t>
  </si>
  <si>
    <t>(835.2+52.9)/(2)=444.05</t>
  </si>
  <si>
    <t>(5.1+799.6)/(2)=402.35</t>
  </si>
  <si>
    <t>(4.1+59)/(2)=31.55</t>
  </si>
  <si>
    <t>(4.1+39.7)/(2)=21.85</t>
  </si>
  <si>
    <t>(4.1+4.1)/(2)=4.05</t>
  </si>
  <si>
    <t>(4.1+50.9)/(2)=27.45</t>
  </si>
  <si>
    <t>(834.2+51.9)/(2)=443.05</t>
  </si>
  <si>
    <t>(4.1+798.6)/(2)=401.35</t>
  </si>
  <si>
    <t>(3.1+58)/(2)=30.5</t>
  </si>
  <si>
    <t>(3.1+38.7)/(2)=20.85</t>
  </si>
  <si>
    <t>(3.1+3.1)/(2)=3.05</t>
  </si>
  <si>
    <t>(3.1+49.8)/(2)=26.45</t>
  </si>
  <si>
    <t>(833.2+50.9)/(2)=442.05</t>
  </si>
  <si>
    <t>(3.1+797.6)/(2)=400.35</t>
  </si>
  <si>
    <t>(2+57)/(2)=29.5</t>
  </si>
  <si>
    <t>(2+37.6)/(2)=19.85</t>
  </si>
  <si>
    <t>(2+2)/(2)=2.05</t>
  </si>
  <si>
    <t>(2+48.8)/(2)=25.45</t>
  </si>
  <si>
    <t>(832.2+49.8)/(2)=441</t>
  </si>
  <si>
    <t>(2+796.6)/(2)=399.3</t>
  </si>
  <si>
    <t>(1+56)/(2)=28.5</t>
  </si>
  <si>
    <t>(831.2+48.8)/(2)=440</t>
  </si>
  <si>
    <t>(1+778.3)/(2)=389.65</t>
  </si>
  <si>
    <t>(830.2+0)/(2)=415.1</t>
  </si>
  <si>
    <t>(0+777.3)/(2)=388.65</t>
  </si>
  <si>
    <r>
      <t>A futtatás idôtartama: </t>
    </r>
    <r>
      <rPr>
        <b/>
        <sz val="7"/>
        <color rgb="FF333333"/>
        <rFont val="Verdana"/>
        <family val="2"/>
        <charset val="238"/>
      </rPr>
      <t>0.09 mp (0 p)</t>
    </r>
  </si>
  <si>
    <t>becslés_inverz</t>
  </si>
  <si>
    <t>becslés_direkt</t>
  </si>
  <si>
    <t>ell1</t>
  </si>
  <si>
    <t>ell2</t>
  </si>
  <si>
    <t>diff1</t>
  </si>
  <si>
    <t>diff2</t>
  </si>
  <si>
    <t>ell</t>
  </si>
  <si>
    <t>Y</t>
  </si>
  <si>
    <t>X</t>
  </si>
  <si>
    <t>(x)</t>
  </si>
  <si>
    <t>COCO STD: 5589109</t>
  </si>
  <si>
    <t>Y(A10)</t>
  </si>
  <si>
    <t>(14.7+6.9)/(2)=10.8</t>
  </si>
  <si>
    <t>(26.5+79.6)/(2)=53.1</t>
  </si>
  <si>
    <t>(7.9+31.5)/(2)=19.65</t>
  </si>
  <si>
    <t>(2.9+5.9)/(2)=4.4</t>
  </si>
  <si>
    <t>(46.2+1)/(2)=23.6</t>
  </si>
  <si>
    <t>(2.9+3.9)/(2)=3.45</t>
  </si>
  <si>
    <t>(11.8+6.9)/(2)=9.35</t>
  </si>
  <si>
    <t>(19.7+68.8)/(2)=44.25</t>
  </si>
  <si>
    <t>(13.8+61.9)/(2)=37.85</t>
  </si>
  <si>
    <t>(1+0)/(2)=0.5</t>
  </si>
  <si>
    <t>(2.9+4.9)/(2)=3.95</t>
  </si>
  <si>
    <t>(2.9+0)/(2)=1.45</t>
  </si>
  <si>
    <t>(46.2+0)/(2)=23.1</t>
  </si>
  <si>
    <t>(0+4.9)/(2)=2.45</t>
  </si>
  <si>
    <t>(0+1)/(2)=0.5</t>
  </si>
  <si>
    <t>(9.8+57)/(2)=33.45</t>
  </si>
  <si>
    <t>(9.8+55.1)/(2)=32.45</t>
  </si>
  <si>
    <t>(0+44.2)/(2)=22.1</t>
  </si>
  <si>
    <t>(43.3+0)/(2)=21.65</t>
  </si>
  <si>
    <t>(0+43.3)/(2)=21.65</t>
  </si>
  <si>
    <t>COCO:STD</t>
  </si>
  <si>
    <r>
      <t>A futtatás idôtartama: </t>
    </r>
    <r>
      <rPr>
        <b/>
        <sz val="7"/>
        <color rgb="FF333333"/>
        <rFont val="Verdana"/>
        <family val="2"/>
        <charset val="238"/>
      </rPr>
      <t>0.31 mp (0.01 p)</t>
    </r>
  </si>
  <si>
    <t>COCO STD: 9582623</t>
  </si>
  <si>
    <t>(4.9+0)/(2)=2.45</t>
  </si>
  <si>
    <t>(68+0)/(2)=34</t>
  </si>
  <si>
    <t>(18.7+92.6)/(2)=55.7</t>
  </si>
  <si>
    <t>(3+0)/(2)=1.5</t>
  </si>
  <si>
    <t>(11.8+16.8)/(2)=14.3</t>
  </si>
  <si>
    <t>(3+12.8)/(2)=7.9</t>
  </si>
  <si>
    <t>(8.9+0)/(2)=4.45</t>
  </si>
  <si>
    <t>(12.8+82.8)/(2)=47.8</t>
  </si>
  <si>
    <t>(3+80.8)/(2)=41.9</t>
  </si>
  <si>
    <t>(11.8+10.8)/(2)=11.35</t>
  </si>
  <si>
    <t>(3+1)/(2)=1.95</t>
  </si>
  <si>
    <t>(10.8+6.9)/(2)=8.85</t>
  </si>
  <si>
    <t>(67+0)/(2)=33.5</t>
  </si>
  <si>
    <t>(0+74.9)/(2)=37.45</t>
  </si>
  <si>
    <t>(5.9+0)/(2)=2.95</t>
  </si>
  <si>
    <t>(66+0)/(2)=33</t>
  </si>
  <si>
    <t>(0+71.9)/(2)=35.95</t>
  </si>
  <si>
    <t>****</t>
  </si>
  <si>
    <t>ABS!!!</t>
  </si>
  <si>
    <t>COCO STD: 3596706</t>
  </si>
  <si>
    <t>(4.9+47.5)/(2)=26.2</t>
  </si>
  <si>
    <t>(17.8+8.9)/(2)=13.35</t>
  </si>
  <si>
    <t>(2+4.9)/(2)=3.45</t>
  </si>
  <si>
    <t>(7.9+8.9)/(2)=8.4</t>
  </si>
  <si>
    <t>(3+19.8)/(2)=11.35</t>
  </si>
  <si>
    <t>(35.6+22.7)/(2)=29.2</t>
  </si>
  <si>
    <t>(36.6+3)/(2)=19.8</t>
  </si>
  <si>
    <t>(18.8+8.9)/(2)=13.85</t>
  </si>
  <si>
    <t>(0+47.5)/(2)=23.75</t>
  </si>
  <si>
    <t>(3+16.8)/(2)=9.9</t>
  </si>
  <si>
    <t>(17.8+0)/(2)=8.9</t>
  </si>
  <si>
    <t>(4+0)/(2)=2</t>
  </si>
  <si>
    <t>(35.6+19.8)/(2)=27.7</t>
  </si>
  <si>
    <t>(28.7+13.8)/(2)=21.25</t>
  </si>
  <si>
    <t>(27.7+13.8)/(2)=20.75</t>
  </si>
  <si>
    <t>(0+44.5)/(2)=22.25</t>
  </si>
  <si>
    <t>(36.6+0)/(2)=18.3</t>
  </si>
  <si>
    <t>(27.7+12.9)/(2)=20.3</t>
  </si>
  <si>
    <t>(0+3)/(2)=1.5</t>
  </si>
  <si>
    <t>(27.7+11.9)/(2)=19.8</t>
  </si>
  <si>
    <t>(21.8+11.9)/(2)=16.8</t>
  </si>
  <si>
    <t>(34.6+0)/(2)=17.3</t>
  </si>
  <si>
    <t>(21.8+0)/(2)=10.9</t>
  </si>
  <si>
    <t>(13.8+0)/(2)=6.9</t>
  </si>
  <si>
    <t>COCO STD: 3460596</t>
  </si>
  <si>
    <t>(22.8+18.8)/(2)=20.8</t>
  </si>
  <si>
    <t>(0+8.9)/(2)=4.45</t>
  </si>
  <si>
    <t>(11.9+53.4)/(2)=32.65</t>
  </si>
  <si>
    <t>(7.9+12.9)/(2)=10.4</t>
  </si>
  <si>
    <t>(60.4+5.9)/(2)=33.15</t>
  </si>
  <si>
    <t>(7.9+0)/(2)=3.95</t>
  </si>
  <si>
    <t>(7.9+7.9)/(2)=7.9</t>
  </si>
  <si>
    <t>(3+53.4)/(2)=28.2</t>
  </si>
  <si>
    <t>(7.9+6.9)/(2)=7.4</t>
  </si>
  <si>
    <t>(6.9+7.9)/(2)=7.4</t>
  </si>
  <si>
    <t>(0+53.4)/(2)=26.7</t>
  </si>
  <si>
    <t>(6.9+0)/(2)=3.45</t>
  </si>
  <si>
    <t>(54.4+0)/(2)=27.2</t>
  </si>
  <si>
    <t>(0+49.5)/(2)=24.75</t>
  </si>
  <si>
    <t>COCO STD: 1133304</t>
  </si>
  <si>
    <t>(17.8+10.9)/(2)=14.3</t>
  </si>
  <si>
    <t>(8.9+42.5)/(2)=25.7</t>
  </si>
  <si>
    <t>(5.9+7.9)/(2)=6.9</t>
  </si>
  <si>
    <t>(35.6+31.6)/(2)=33.6</t>
  </si>
  <si>
    <t>(10.9+16.8)/(2)=13.85</t>
  </si>
  <si>
    <t>(44.5+4)/(2)=24.2</t>
  </si>
  <si>
    <t>(7.9+42.5)/(2)=25.2</t>
  </si>
  <si>
    <t>(31.6+31.6)/(2)=31.6</t>
  </si>
  <si>
    <t>(18.8+20.7)/(2)=19.75</t>
  </si>
  <si>
    <t>(40.5+2)/(2)=21.25</t>
  </si>
  <si>
    <t>(2+7.9)/(2)=4.95</t>
  </si>
  <si>
    <t>(0+41.5)/(2)=20.75</t>
  </si>
  <si>
    <t>(15.8+12.8)/(2)=14.3</t>
  </si>
  <si>
    <t>(0+35.6)/(2)=17.8</t>
  </si>
  <si>
    <t>(40.5+0)/(2)=20.25</t>
  </si>
  <si>
    <t>(2+5.9)/(2)=3.95</t>
  </si>
  <si>
    <t>(15.8+8.9)/(2)=12.35</t>
  </si>
  <si>
    <t>(12.8+8.9)/(2)=10.85</t>
  </si>
  <si>
    <t>(5.9+4)/(2)=4.95</t>
  </si>
  <si>
    <r>
      <t>A futtatás idôtartama: </t>
    </r>
    <r>
      <rPr>
        <b/>
        <sz val="7"/>
        <color rgb="FF333333"/>
        <rFont val="Verdana"/>
        <family val="2"/>
        <charset val="238"/>
      </rPr>
      <t>0.2 mp (0 p)</t>
    </r>
  </si>
  <si>
    <t>COCO STD: 2754672</t>
  </si>
  <si>
    <t>(2+4)/(2)=3</t>
  </si>
  <si>
    <t>(5+0)/(2)=2.5</t>
  </si>
  <si>
    <t>(56.1+58.2)/(2)=57.15</t>
  </si>
  <si>
    <t>(13+14)/(2)=13.55</t>
  </si>
  <si>
    <t>(23.1+14)/(2)=18.55</t>
  </si>
  <si>
    <t>(2+9)/(2)=5.5</t>
  </si>
  <si>
    <t>(5+15)/(2)=10.05</t>
  </si>
  <si>
    <t>(10+24.1)/(2)=17.05</t>
  </si>
  <si>
    <t>(11+6)/(2)=8.5</t>
  </si>
  <si>
    <t>(2+1)/(2)=1.5</t>
  </si>
  <si>
    <t>(23.1+12)/(2)=17.55</t>
  </si>
  <si>
    <t>(20.1+12)/(2)=16.05</t>
  </si>
  <si>
    <t>(10+12)/(2)=11.05</t>
  </si>
  <si>
    <t>(0+8)/(2)=4</t>
  </si>
  <si>
    <t>(0+6)/(2)=3</t>
  </si>
  <si>
    <t>COCO STD: 1604855</t>
  </si>
  <si>
    <t>(0+56.5)/(2)=28.25</t>
  </si>
  <si>
    <t>(4+21.8)/(2)=12.9</t>
  </si>
  <si>
    <t>(14.9+12.9)/(2)=13.85</t>
  </si>
  <si>
    <t>(16.8+21.8)/(2)=19.3</t>
  </si>
  <si>
    <t>(69.4+12.9)/(2)=41.1</t>
  </si>
  <si>
    <t>(4+16.8)/(2)=10.4</t>
  </si>
  <si>
    <t>(12.9+15.9)/(2)=14.35</t>
  </si>
  <si>
    <t>(9.9+0)/(2)=4.95</t>
  </si>
  <si>
    <t>(66.4+12.9)/(2)=39.65</t>
  </si>
  <si>
    <t>(11.9+6.9)/(2)=9.4</t>
  </si>
  <si>
    <t>(5.9+5.9)/(2)=5.95</t>
  </si>
  <si>
    <t>(58.5+5.9)/(2)=32.2</t>
  </si>
  <si>
    <t>(4+15.9)/(2)=9.9</t>
  </si>
  <si>
    <t>(58.5+3)/(2)=30.7</t>
  </si>
  <si>
    <t>(4+5.9)/(2)=4.95</t>
  </si>
  <si>
    <t>(0+5.9)/(2)=2.95</t>
  </si>
  <si>
    <t>(11.9+4)/(2)=7.95</t>
  </si>
  <si>
    <t>(5+1)/(2)=2.95</t>
  </si>
  <si>
    <t>(47.6+0)/(2)=23.8</t>
  </si>
  <si>
    <t>(0+47.6)/(2)=23.8</t>
  </si>
  <si>
    <r>
      <t>A futtatás idôtartama: </t>
    </r>
    <r>
      <rPr>
        <b/>
        <sz val="7"/>
        <color rgb="FF333333"/>
        <rFont val="Verdana"/>
        <family val="2"/>
        <charset val="238"/>
      </rPr>
      <t>0.22 mp (0 p)</t>
    </r>
  </si>
  <si>
    <t>COCO STD: 9376930</t>
  </si>
  <si>
    <t>(3+1)/(2)=2</t>
  </si>
  <si>
    <t>(21+16)/(2)=18.5</t>
  </si>
  <si>
    <t>(87+3)/(2)=45</t>
  </si>
  <si>
    <t>(5+82)/(2)=43.5</t>
  </si>
  <si>
    <t>(12+5)/(2)=8.5</t>
  </si>
  <si>
    <t>(5+7)/(2)=6</t>
  </si>
  <si>
    <t>(4+2)/(2)=3</t>
  </si>
  <si>
    <t>(85+3)/(2)=44</t>
  </si>
  <si>
    <t>(0+82)/(2)=41</t>
  </si>
  <si>
    <t>(8+3)/(2)=5.5</t>
  </si>
  <si>
    <t>(0+2)/(2)=1</t>
  </si>
  <si>
    <t>(78+3)/(2)=40.5</t>
  </si>
  <si>
    <t>(78+0)/(2)=39</t>
  </si>
  <si>
    <t>(5+3)/(2)=4</t>
  </si>
  <si>
    <t>(76+0)/(2)=38</t>
  </si>
  <si>
    <t>COCO STD: 2736127</t>
  </si>
  <si>
    <t>(50.4+1)/(2)=25.7</t>
  </si>
  <si>
    <t>(0+46.4)/(2)=23.2</t>
  </si>
  <si>
    <t>(4+3)/(2)=3.45</t>
  </si>
  <si>
    <t>(31.6+37.5)/(2)=34.55</t>
  </si>
  <si>
    <t>(4+8.9)/(2)=6.4</t>
  </si>
  <si>
    <t>(4.9+6.9)/(2)=5.95</t>
  </si>
  <si>
    <t>(4+1)/(2)=2.45</t>
  </si>
  <si>
    <t>(19.8+17.8)/(2)=18.75</t>
  </si>
  <si>
    <t>(3+6.9)/(2)=4.95</t>
  </si>
  <si>
    <t>(50.4+0)/(2)=25.2</t>
  </si>
  <si>
    <t>(12.8+17.8)/(2)=15.3</t>
  </si>
  <si>
    <t>(3+5.9)/(2)=4.45</t>
  </si>
  <si>
    <t>(11.9+17.8)/(2)=14.8</t>
  </si>
  <si>
    <t>(2+0)/(2)=1</t>
  </si>
  <si>
    <t>(4.9+8.9)/(2)=6.9</t>
  </si>
  <si>
    <t>(41.5+0)/(2)=20.75</t>
  </si>
  <si>
    <r>
      <t>A futtatás idôtartama: </t>
    </r>
    <r>
      <rPr>
        <b/>
        <sz val="7"/>
        <color rgb="FF333333"/>
        <rFont val="Verdana"/>
        <family val="2"/>
        <charset val="238"/>
      </rPr>
      <t>0.46 mp (0.01 p)</t>
    </r>
  </si>
  <si>
    <t>COCO STD: 2295206</t>
  </si>
  <si>
    <t>(11.9+14.9)/(2)=13.35</t>
  </si>
  <si>
    <t>(5+6.9)/(2)=5.95</t>
  </si>
  <si>
    <t>(15.8+15.8)/(2)=15.85</t>
  </si>
  <si>
    <t>(55.4+0)/(2)=27.7</t>
  </si>
  <si>
    <t>(11.9+19.8)/(2)=15.85</t>
  </si>
  <si>
    <t>(1+62.4)/(2)=31.7</t>
  </si>
  <si>
    <t>(11.9+12.9)/(2)=12.4</t>
  </si>
  <si>
    <t>(2+3)/(2)=2.5</t>
  </si>
  <si>
    <t>(1+60.4)/(2)=30.7</t>
  </si>
  <si>
    <t>(15.8+13.9)/(2)=14.85</t>
  </si>
  <si>
    <t>(6.9+5)/(2)=5.95</t>
  </si>
  <si>
    <t>(5.9+5)/(2)=5.45</t>
  </si>
  <si>
    <t>(2+5)/(2)=3.45</t>
  </si>
  <si>
    <t>(4+5)/(2)=4.45</t>
  </si>
  <si>
    <t>(7.9+5.9)/(2)=6.95</t>
  </si>
  <si>
    <t>(1+57.4)/(2)=29.2</t>
  </si>
  <si>
    <t>(4+4)/(2)=3.95</t>
  </si>
  <si>
    <t>(0+57.4)/(2)=28.7</t>
  </si>
  <si>
    <t>(45.5+0)/(2)=22.75</t>
  </si>
  <si>
    <t>(0+45.5)/(2)=22.75</t>
  </si>
  <si>
    <t>sorrend</t>
  </si>
  <si>
    <t>&lt;--naiv</t>
  </si>
  <si>
    <t>audio</t>
  </si>
  <si>
    <t>női név</t>
  </si>
  <si>
    <t>áthallás</t>
  </si>
  <si>
    <t>áthallások pl.</t>
  </si>
  <si>
    <r>
      <t xml:space="preserve">Az anya keresi a </t>
    </r>
    <r>
      <rPr>
        <sz val="10"/>
        <color rgb="FFFF0000"/>
        <rFont val="Arial"/>
        <family val="2"/>
        <charset val="238"/>
      </rPr>
      <t>fiát</t>
    </r>
    <r>
      <rPr>
        <sz val="10"/>
        <rFont val="Arial"/>
        <family val="2"/>
        <charset val="238"/>
      </rPr>
      <t>…</t>
    </r>
  </si>
  <si>
    <t>https://translate.google.com/?hl=hu&amp;sl=en&amp;tl=de&amp;text=seat%0A&amp;op=translate</t>
  </si>
  <si>
    <r>
      <rPr>
        <sz val="10"/>
        <color rgb="FFFF0000"/>
        <rFont val="Arial"/>
        <family val="2"/>
        <charset val="238"/>
      </rPr>
      <t>ford</t>
    </r>
    <r>
      <rPr>
        <sz val="10"/>
        <rFont val="Arial"/>
        <family val="2"/>
        <charset val="238"/>
      </rPr>
      <t xml:space="preserve">_ul_at </t>
    </r>
    <r>
      <rPr>
        <sz val="10"/>
        <color rgb="FFFF0000"/>
        <rFont val="Arial"/>
        <family val="2"/>
        <charset val="238"/>
      </rPr>
      <t>ford</t>
    </r>
    <r>
      <rPr>
        <sz val="10"/>
        <rFont val="Arial"/>
        <family val="2"/>
        <charset val="238"/>
      </rPr>
      <t xml:space="preserve">_ulás </t>
    </r>
    <r>
      <rPr>
        <sz val="10"/>
        <color rgb="FFFF0000"/>
        <rFont val="Arial"/>
        <family val="2"/>
        <charset val="238"/>
      </rPr>
      <t>ford</t>
    </r>
    <r>
      <rPr>
        <sz val="10"/>
        <rFont val="Arial"/>
        <family val="2"/>
        <charset val="238"/>
      </rPr>
      <t>_ít</t>
    </r>
  </si>
  <si>
    <t>naiv</t>
  </si>
  <si>
    <t>szórás</t>
  </si>
  <si>
    <r>
      <t xml:space="preserve">Klasszifikáció </t>
    </r>
    <r>
      <rPr>
        <sz val="10"/>
        <color rgb="FFFF0000"/>
        <rFont val="Arial"/>
        <family val="2"/>
        <charset val="238"/>
      </rPr>
      <t>8/10</t>
    </r>
    <r>
      <rPr>
        <sz val="10"/>
        <rFont val="Arial"/>
        <family val="2"/>
        <charset val="238"/>
      </rPr>
      <t xml:space="preserve"> (puffer-teória vs. </t>
    </r>
    <r>
      <rPr>
        <sz val="10"/>
        <color rgb="FF00B0F0"/>
        <rFont val="Arial"/>
        <family val="2"/>
        <charset val="238"/>
      </rPr>
      <t>7/10</t>
    </r>
    <r>
      <rPr>
        <sz val="10"/>
        <rFont val="Arial"/>
        <family val="2"/>
        <charset val="238"/>
      </rPr>
      <t xml:space="preserve"> zavar-teória)</t>
    </r>
  </si>
  <si>
    <t>szórás/átlag</t>
  </si>
  <si>
    <t>csoport</t>
  </si>
  <si>
    <t>sorrend2</t>
  </si>
  <si>
    <t>&lt;--PIROS nincs tömb!</t>
  </si>
  <si>
    <t>sorrend3</t>
  </si>
  <si>
    <t>&lt;--PIROS 1…10</t>
  </si>
  <si>
    <t>NAIV</t>
  </si>
  <si>
    <t>correl</t>
  </si>
  <si>
    <t>alternativ</t>
  </si>
  <si>
    <t>COCO Y0: 6136532</t>
  </si>
  <si>
    <t>(318.7+299.8)/(2)=309.25</t>
  </si>
  <si>
    <t>(368.7+368.7)/(2)=368.7</t>
  </si>
  <si>
    <t>(19+19)/(2)=19</t>
  </si>
  <si>
    <t>(222.8+235.8)/(2)=229.3</t>
  </si>
  <si>
    <t>(260.8+273.8)/(2)=267.3</t>
  </si>
  <si>
    <t>(202.8+163.9)/(2)=183.35</t>
  </si>
  <si>
    <t>(118.9+120.9)/(2)=119.9</t>
  </si>
  <si>
    <t>(550.6+563.5)/(2)=557.05</t>
  </si>
  <si>
    <t>(78.9+65.9)/(2)=72.45</t>
  </si>
  <si>
    <t>(193.8+185.9)/(2)=189.85</t>
  </si>
  <si>
    <t>(187.8+195.8)/(2)=191.85</t>
  </si>
  <si>
    <t>(18+18)/(2)=18</t>
  </si>
  <si>
    <t>(221.8+234.8)/(2)=228.3</t>
  </si>
  <si>
    <t>(259.8+272.8)/(2)=266.3</t>
  </si>
  <si>
    <t>(201.8+162.9)/(2)=182.35</t>
  </si>
  <si>
    <t>(109.9+114.9)/(2)=112.4</t>
  </si>
  <si>
    <t>(549.6+562.6)/(2)=556.05</t>
  </si>
  <si>
    <t>(77.9+64.9)/(2)=71.45</t>
  </si>
  <si>
    <t>(192.8+184.9)/(2)=188.85</t>
  </si>
  <si>
    <t>(186.9+194.8)/(2)=190.85</t>
  </si>
  <si>
    <t>(17+17)/(2)=17</t>
  </si>
  <si>
    <t>(220.8+233.8)/(2)=227.3</t>
  </si>
  <si>
    <t>(258.8+271.8)/(2)=265.3</t>
  </si>
  <si>
    <t>(200.8+161.9)/(2)=181.35</t>
  </si>
  <si>
    <t>(108.9+113.9)/(2)=111.4</t>
  </si>
  <si>
    <t>(548.6+561.6)/(2)=555.05</t>
  </si>
  <si>
    <t>(76.9+63.9)/(2)=70.45</t>
  </si>
  <si>
    <t>(191.8+183.9)/(2)=187.85</t>
  </si>
  <si>
    <t>(22+40)/(2)=31</t>
  </si>
  <si>
    <t>(16+16)/(2)=16</t>
  </si>
  <si>
    <t>(71.9+59)/(2)=65.45</t>
  </si>
  <si>
    <t>(250.8+187.8)/(2)=219.3</t>
  </si>
  <si>
    <t>(199.8+160.9)/(2)=180.35</t>
  </si>
  <si>
    <t>(107.9+112.9)/(2)=110.4</t>
  </si>
  <si>
    <t>(426.7+510.6)/(2)=468.65</t>
  </si>
  <si>
    <t>(75.9+62.9)/(2)=69.45</t>
  </si>
  <si>
    <t>(190.8+182.9)/(2)=186.85</t>
  </si>
  <si>
    <t>(21+39)/(2)=30</t>
  </si>
  <si>
    <t>(15+15)/(2)=15</t>
  </si>
  <si>
    <t>(70.9+58)/(2)=64.45</t>
  </si>
  <si>
    <t>(163.9+186.9)/(2)=175.35</t>
  </si>
  <si>
    <t>(35+19)/(2)=27</t>
  </si>
  <si>
    <t>(106.9+111.9)/(2)=109.4</t>
  </si>
  <si>
    <t>(425.7+433.7)/(2)=429.65</t>
  </si>
  <si>
    <t>(74.9+62)/(2)=68.45</t>
  </si>
  <si>
    <t>(189.8+181.9)/(2)=185.85</t>
  </si>
  <si>
    <t>(20+38)/(2)=29</t>
  </si>
  <si>
    <t>(14+14)/(2)=14</t>
  </si>
  <si>
    <t>(69.9+57)/(2)=63.45</t>
  </si>
  <si>
    <t>(162.9+185.9)/(2)=174.35</t>
  </si>
  <si>
    <t>(34+18)/(2)=26</t>
  </si>
  <si>
    <t>(105.9+110.9)/(2)=108.4</t>
  </si>
  <si>
    <t>(424.7+432.7)/(2)=428.65</t>
  </si>
  <si>
    <t>(73.9+61)/(2)=67.45</t>
  </si>
  <si>
    <t>(188.8+180.9)/(2)=184.85</t>
  </si>
  <si>
    <t>(19+37)/(2)=28</t>
  </si>
  <si>
    <t>(13+13)/(2)=13</t>
  </si>
  <si>
    <t>(68.9+56)/(2)=62.45</t>
  </si>
  <si>
    <t>(161.9+184.9)/(2)=173.35</t>
  </si>
  <si>
    <t>(33+17)/(2)=25</t>
  </si>
  <si>
    <t>(104.9+109.9)/(2)=107.4</t>
  </si>
  <si>
    <t>(423.7+431.7)/(2)=427.65</t>
  </si>
  <si>
    <t>(187.8+179.9)/(2)=183.85</t>
  </si>
  <si>
    <t>(18+36)/(2)=27</t>
  </si>
  <si>
    <t>(12+12)/(2)=12</t>
  </si>
  <si>
    <t>(67.9+55)/(2)=61.45</t>
  </si>
  <si>
    <t>(160.9+183.9)/(2)=172.35</t>
  </si>
  <si>
    <t>(32+16)/(2)=24</t>
  </si>
  <si>
    <t>(103.9+108.9)/(2)=106.4</t>
  </si>
  <si>
    <t>(422.7+430.7)/(2)=426.65</t>
  </si>
  <si>
    <t>(186.9+178.9)/(2)=182.85</t>
  </si>
  <si>
    <t>(17+35)/(2)=26</t>
  </si>
  <si>
    <t>(11+11)/(2)=11</t>
  </si>
  <si>
    <t>(66.9+54)/(2)=60.45</t>
  </si>
  <si>
    <t>(159.9+182.9)/(2)=171.35</t>
  </si>
  <si>
    <t>(31+15)/(2)=23</t>
  </si>
  <si>
    <t>(102.9+107.9)/(2)=105.4</t>
  </si>
  <si>
    <t>(421.7+429.7)/(2)=425.65</t>
  </si>
  <si>
    <t>(185.9+177.9)/(2)=181.85</t>
  </si>
  <si>
    <t>(10+26)/(2)=18</t>
  </si>
  <si>
    <t>(10+10)/(2)=10</t>
  </si>
  <si>
    <t>(65.9+53)/(2)=59.45</t>
  </si>
  <si>
    <t>(158.9+181.9)/(2)=170.35</t>
  </si>
  <si>
    <t>(30+14)/(2)=22</t>
  </si>
  <si>
    <t>(101.9+106.9)/(2)=104.4</t>
  </si>
  <si>
    <t>(420.7+428.7)/(2)=424.65</t>
  </si>
  <si>
    <t>(184.9+9)/(2)=96.9</t>
  </si>
  <si>
    <t>(9+25)/(2)=17</t>
  </si>
  <si>
    <t>(9+9)/(2)=9</t>
  </si>
  <si>
    <t>(64.9+52)/(2)=58.45</t>
  </si>
  <si>
    <t>(157.9+180.9)/(2)=169.35</t>
  </si>
  <si>
    <t>(29+13)/(2)=21</t>
  </si>
  <si>
    <t>(100.9+105.9)/(2)=103.4</t>
  </si>
  <si>
    <t>(419.7+427.7)/(2)=423.65</t>
  </si>
  <si>
    <t>(183.9+8)/(2)=95.9</t>
  </si>
  <si>
    <t>(8+24)/(2)=16</t>
  </si>
  <si>
    <t>(8+8)/(2)=8</t>
  </si>
  <si>
    <t>(63.9+51)/(2)=57.45</t>
  </si>
  <si>
    <t>(156.9+179.9)/(2)=168.35</t>
  </si>
  <si>
    <t>(28+12)/(2)=20</t>
  </si>
  <si>
    <t>(99.9+104.9)/(2)=102.4</t>
  </si>
  <si>
    <t>(418.7+426.7)/(2)=422.65</t>
  </si>
  <si>
    <t>(182.9+7)/(2)=94.9</t>
  </si>
  <si>
    <t>(7+23)/(2)=15</t>
  </si>
  <si>
    <t>(7+7)/(2)=7</t>
  </si>
  <si>
    <t>(62.9+50)/(2)=56.45</t>
  </si>
  <si>
    <t>(155.9+178.9)/(2)=167.35</t>
  </si>
  <si>
    <t>(98.9+103.9)/(2)=101.4</t>
  </si>
  <si>
    <t>(417.7+425.7)/(2)=421.65</t>
  </si>
  <si>
    <t>(6+6)/(2)=6</t>
  </si>
  <si>
    <t>(6+22)/(2)=14</t>
  </si>
  <si>
    <t>(62+49)/(2)=55.45</t>
  </si>
  <si>
    <t>(97.9+6)/(2)=51.95</t>
  </si>
  <si>
    <t>(416.7+424.7)/(2)=420.65</t>
  </si>
  <si>
    <t>(5+21)/(2)=13</t>
  </si>
  <si>
    <t>(61+48)/(2)=54.45</t>
  </si>
  <si>
    <t>(415.7+423.7)/(2)=419.65</t>
  </si>
  <si>
    <t>(4+20)/(2)=12</t>
  </si>
  <si>
    <t>(60+47)/(2)=53.45</t>
  </si>
  <si>
    <t>(414.7+422.7)/(2)=418.65</t>
  </si>
  <si>
    <t>(59+46)/(2)=52.45</t>
  </si>
  <si>
    <t>(413.7+421.7)/(2)=417.65</t>
  </si>
  <si>
    <t>(58+45)/(2)=51.45</t>
  </si>
  <si>
    <t>(412.7+420.7)/(2)=416.65</t>
  </si>
  <si>
    <t>(411.7+419.7)/(2)=415.65</t>
  </si>
  <si>
    <r>
      <t>A futtatás idôtartama: </t>
    </r>
    <r>
      <rPr>
        <b/>
        <sz val="7"/>
        <color rgb="FF333333"/>
        <rFont val="Verdana"/>
        <family val="2"/>
        <charset val="238"/>
      </rPr>
      <t>0.54 mp (0.01 p)</t>
    </r>
  </si>
  <si>
    <t>&lt;--csak két-két gyanús megye van</t>
  </si>
  <si>
    <t>COCO Y0: 5076575</t>
  </si>
  <si>
    <t>X(A11)</t>
  </si>
  <si>
    <t>X(A12)</t>
  </si>
  <si>
    <t>X(A13)</t>
  </si>
  <si>
    <t>X(A14)</t>
  </si>
  <si>
    <t>X(A15)</t>
  </si>
  <si>
    <t>X(A16)</t>
  </si>
  <si>
    <t>X(A17)</t>
  </si>
  <si>
    <t>X(A18)</t>
  </si>
  <si>
    <t>X(A19)</t>
  </si>
  <si>
    <t>Y(A20)</t>
  </si>
  <si>
    <t>(0+9)/(1)=9</t>
  </si>
  <si>
    <t>(0+828)/(1)=828</t>
  </si>
  <si>
    <t>(0+898)/(1)=898</t>
  </si>
  <si>
    <t>(0+859)/(1)=859</t>
  </si>
  <si>
    <t>(0+26)/(1)=26</t>
  </si>
  <si>
    <t>(0+806)/(1)=806</t>
  </si>
  <si>
    <t>(0+826)/(1)=826</t>
  </si>
  <si>
    <t>(0+788)/(1)=788</t>
  </si>
  <si>
    <t>(0+116)/(1)=116</t>
  </si>
  <si>
    <t>(0+8)/(1)=8</t>
  </si>
  <si>
    <t>(0+90)/(1)=90</t>
  </si>
  <si>
    <t>(0+897)/(1)=897</t>
  </si>
  <si>
    <t>(0+805)/(1)=805</t>
  </si>
  <si>
    <t>(0+825)/(1)=825</t>
  </si>
  <si>
    <t>(0+115)/(1)=115</t>
  </si>
  <si>
    <t>(0+7)/(1)=7</t>
  </si>
  <si>
    <t>(0+89)/(1)=89</t>
  </si>
  <si>
    <t>(0+896)/(1)=896</t>
  </si>
  <si>
    <t>(0+70)/(1)=70</t>
  </si>
  <si>
    <t>(0+6)/(1)=6</t>
  </si>
  <si>
    <t>(0+69)/(1)=69</t>
  </si>
  <si>
    <t>(0+5)/(1)=5</t>
  </si>
  <si>
    <t>(0+68)/(1)=68</t>
  </si>
  <si>
    <t>(0+4)/(1)=4</t>
  </si>
  <si>
    <t>(0+67)/(1)=67</t>
  </si>
  <si>
    <t>(0+3)/(1)=3</t>
  </si>
  <si>
    <t>(0+66)/(1)=66</t>
  </si>
  <si>
    <t>(0+2)/(1)=2</t>
  </si>
  <si>
    <t>(0+65)/(1)=65</t>
  </si>
  <si>
    <t>(0+1)/(1)=1</t>
  </si>
  <si>
    <t>(0+0)/(1)=0</t>
  </si>
  <si>
    <t>S10 összeg:</t>
  </si>
  <si>
    <t>fel nem dolgozott = 9</t>
  </si>
  <si>
    <t>COCO Y0: 4804803</t>
  </si>
  <si>
    <t>Y(A12)</t>
  </si>
  <si>
    <t>(955.6+9)/(2)=482.25</t>
  </si>
  <si>
    <t>(11+9)/(2)=9.95</t>
  </si>
  <si>
    <t>(9+918.7)/(2)=463.8</t>
  </si>
  <si>
    <t>(9+22.9)/(2)=15.95</t>
  </si>
  <si>
    <t>(43.9+33.9)/(2)=38.9</t>
  </si>
  <si>
    <t>(9+33.9)/(2)=21.45</t>
  </si>
  <si>
    <t>(954.6+8)/(2)=481.3</t>
  </si>
  <si>
    <t>(10+8)/(2)=9</t>
  </si>
  <si>
    <t>(8+917.7)/(2)=462.8</t>
  </si>
  <si>
    <t>(8+21.9)/(2)=14.95</t>
  </si>
  <si>
    <t>(42.9+32.9)/(2)=37.9</t>
  </si>
  <si>
    <t>(8+32.9)/(2)=20.45</t>
  </si>
  <si>
    <t>(918.7+7)/(2)=462.8</t>
  </si>
  <si>
    <t>(7+916.7)/(2)=461.85</t>
  </si>
  <si>
    <t>(7+20.9)/(2)=13.95</t>
  </si>
  <si>
    <t>(20.9+31.9)/(2)=26.45</t>
  </si>
  <si>
    <t>(7+31.9)/(2)=19.45</t>
  </si>
  <si>
    <t>(917.7+6)/(2)=461.85</t>
  </si>
  <si>
    <t>(6+915.7)/(2)=460.85</t>
  </si>
  <si>
    <t>(6+19.9)/(2)=12.95</t>
  </si>
  <si>
    <t>(17+30.9)/(2)=23.95</t>
  </si>
  <si>
    <t>(6+30.9)/(2)=18.45</t>
  </si>
  <si>
    <t>(916.7+5)/(2)=460.85</t>
  </si>
  <si>
    <t>(5+914.7)/(2)=459.85</t>
  </si>
  <si>
    <t>(5+19)/(2)=11.95</t>
  </si>
  <si>
    <t>(16+29.9)/(2)=22.95</t>
  </si>
  <si>
    <t>(5+29.9)/(2)=17.45</t>
  </si>
  <si>
    <t>(915.7+4)/(2)=459.85</t>
  </si>
  <si>
    <t>(4+913.7)/(2)=458.85</t>
  </si>
  <si>
    <t>(4+18)/(2)=10.95</t>
  </si>
  <si>
    <t>(15+26.9)/(2)=20.95</t>
  </si>
  <si>
    <t>(4+28.9)/(2)=16.45</t>
  </si>
  <si>
    <t>(914.7+3)/(2)=458.85</t>
  </si>
  <si>
    <t>(3+912.7)/(2)=457.85</t>
  </si>
  <si>
    <t>(3+17)/(2)=9.95</t>
  </si>
  <si>
    <t>(14+25.9)/(2)=19.95</t>
  </si>
  <si>
    <t>(3+27.9)/(2)=15.45</t>
  </si>
  <si>
    <t>(913.7+2)/(2)=457.85</t>
  </si>
  <si>
    <t>(2+911.7)/(2)=456.85</t>
  </si>
  <si>
    <t>(2+16)/(2)=9</t>
  </si>
  <si>
    <t>(13+24.9)/(2)=18.95</t>
  </si>
  <si>
    <t>(2+26.9)/(2)=14.45</t>
  </si>
  <si>
    <t>(912.7+1)/(2)=456.85</t>
  </si>
  <si>
    <t>(1+910.7)/(2)=455.85</t>
  </si>
  <si>
    <t>(1+15)/(2)=8</t>
  </si>
  <si>
    <t>(12+23.9)/(2)=17.95</t>
  </si>
  <si>
    <t>(911.7+0)/(2)=455.85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</si>
  <si>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1.37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</si>
  <si>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0.04 mp (0 p)</t>
    </r>
  </si>
  <si>
    <t>step1</t>
  </si>
  <si>
    <t>step2</t>
  </si>
  <si>
    <t>opt</t>
  </si>
  <si>
    <t>Sum</t>
  </si>
  <si>
    <t>Average</t>
  </si>
  <si>
    <t>Running Total</t>
  </si>
  <si>
    <t>Count</t>
  </si>
  <si>
    <t>márkák</t>
  </si>
  <si>
    <t>HU-telephely</t>
  </si>
  <si>
    <t>8//10</t>
  </si>
  <si>
    <t>puffer</t>
  </si>
  <si>
    <t>???</t>
  </si>
  <si>
    <t>zavar</t>
  </si>
  <si>
    <t>7//10</t>
  </si>
  <si>
    <t>Konklúzió:</t>
  </si>
  <si>
    <t>minél több az áthallás, annál több a zavar</t>
  </si>
  <si>
    <t>inverz</t>
  </si>
  <si>
    <t>COCO Y0: 2140645</t>
  </si>
  <si>
    <t>(0+13.3)/(1)=13.3</t>
  </si>
  <si>
    <t>(0+34.9)/(1)=34.9</t>
  </si>
  <si>
    <t>(0+27.9)/(1)=27.9</t>
  </si>
  <si>
    <t>(0+25.9)/(1)=25.9</t>
  </si>
  <si>
    <t>(0+12.6)/(1)=12.6</t>
  </si>
  <si>
    <t>(0+34.2)/(1)=34.2</t>
  </si>
  <si>
    <t>(0+27.3)/(1)=27.3</t>
  </si>
  <si>
    <t>(0+25.2)/(1)=25.2</t>
  </si>
  <si>
    <t>(0+11.9)/(1)=11.9</t>
  </si>
  <si>
    <t>(0+33.5)/(1)=33.5</t>
  </si>
  <si>
    <t>(0+26.6)/(1)=26.6</t>
  </si>
  <si>
    <t>(0+24.5)/(1)=24.5</t>
  </si>
  <si>
    <t>(0+11.2)/(1)=11.2</t>
  </si>
  <si>
    <t>(0+32.8)/(1)=32.8</t>
  </si>
  <si>
    <t>(0+23.8)/(1)=23.8</t>
  </si>
  <si>
    <t>(0+10.5)/(1)=10.5</t>
  </si>
  <si>
    <t>(0+32.1)/(1)=32.1</t>
  </si>
  <si>
    <t>(0+23.1)/(1)=23.1</t>
  </si>
  <si>
    <t>(0+9.8)/(1)=9.8</t>
  </si>
  <si>
    <t>(0+31.4)/(1)=31.4</t>
  </si>
  <si>
    <t>(0+22.4)/(1)=22.4</t>
  </si>
  <si>
    <t>(0+9.1)/(1)=9.1</t>
  </si>
  <si>
    <t>(0+30.7)/(1)=30.7</t>
  </si>
  <si>
    <t>(0+21.7)/(1)=21.7</t>
  </si>
  <si>
    <t>(0+8.4)/(1)=8.4</t>
  </si>
  <si>
    <t>(0+30)/(1)=30</t>
  </si>
  <si>
    <t>(0+7.7)/(1)=7.7</t>
  </si>
  <si>
    <t>(0+29.3)/(1)=29.3</t>
  </si>
  <si>
    <t>(0+28.6)/(1)=28.6</t>
  </si>
  <si>
    <t>(0+6.3)/(1)=6.3</t>
  </si>
  <si>
    <t>(0+21)/(1)=21</t>
  </si>
  <si>
    <t>(0+5.6)/(1)=5.6</t>
  </si>
  <si>
    <t>(0+20.3)/(1)=20.3</t>
  </si>
  <si>
    <t>(0+4.9)/(1)=4.9</t>
  </si>
  <si>
    <t>(0+19.6)/(1)=19.6</t>
  </si>
  <si>
    <t>(0+4.2)/(1)=4.2</t>
  </si>
  <si>
    <t>(0+18.9)/(1)=18.9</t>
  </si>
  <si>
    <t>(0+3.5)/(1)=3.5</t>
  </si>
  <si>
    <t>(0+18.2)/(1)=18.2</t>
  </si>
  <si>
    <t>(0+2.8)/(1)=2.8</t>
  </si>
  <si>
    <t>(0+17.5)/(1)=17.5</t>
  </si>
  <si>
    <t>(0+2.1)/(1)=2.1</t>
  </si>
  <si>
    <t>(0+16.8)/(1)=16.8</t>
  </si>
  <si>
    <t>(0+1.4)/(1)=1.4</t>
  </si>
  <si>
    <t>(0+0.7)/(1)=0.7</t>
  </si>
  <si>
    <t>diff_inverz</t>
  </si>
  <si>
    <t>diff_direkt</t>
  </si>
  <si>
    <t>valid</t>
  </si>
  <si>
    <t>COCO Y0: 8578027</t>
  </si>
  <si>
    <t>(0+30.6)/(1)=30.6</t>
  </si>
  <si>
    <t>(0+13.2)/(1)=13.2</t>
  </si>
  <si>
    <t>(0+25.8)/(1)=25.8</t>
  </si>
  <si>
    <t>(0+20.2)/(1)=20.2</t>
  </si>
  <si>
    <t>(0+29.9)/(1)=29.9</t>
  </si>
  <si>
    <t>(0+12.5)/(1)=12.5</t>
  </si>
  <si>
    <t>(0+25.1)/(1)=25.1</t>
  </si>
  <si>
    <t>(0+19.5)/(1)=19.5</t>
  </si>
  <si>
    <t>(0+29.2)/(1)=29.2</t>
  </si>
  <si>
    <t>(0+11.8)/(1)=11.8</t>
  </si>
  <si>
    <t>(0+24.4)/(1)=24.4</t>
  </si>
  <si>
    <t>(0+18.8)/(1)=18.8</t>
  </si>
  <si>
    <t>(0+28.5)/(1)=28.5</t>
  </si>
  <si>
    <t>(0+11.1)/(1)=11.1</t>
  </si>
  <si>
    <t>(0+23.7)/(1)=23.7</t>
  </si>
  <si>
    <t>(0+18.1)/(1)=18.1</t>
  </si>
  <si>
    <t>(0+27.8)/(1)=27.8</t>
  </si>
  <si>
    <t>(0+10.4)/(1)=10.4</t>
  </si>
  <si>
    <t>(0+23)/(1)=23</t>
  </si>
  <si>
    <t>(0+17.4)/(1)=17.4</t>
  </si>
  <si>
    <t>(0+27.1)/(1)=27.1</t>
  </si>
  <si>
    <t>(0+9.7)/(1)=9.7</t>
  </si>
  <si>
    <t>(0+22.3)/(1)=22.3</t>
  </si>
  <si>
    <t>(0+16.7)/(1)=16.7</t>
  </si>
  <si>
    <t>(0+26.5)/(1)=26.5</t>
  </si>
  <si>
    <t>(0+21.6)/(1)=21.6</t>
  </si>
  <si>
    <t>(0+16)/(1)=16</t>
  </si>
  <si>
    <t>(0+20.9)/(1)=20.9</t>
  </si>
  <si>
    <t>(0+15.3)/(1)=15.3</t>
  </si>
  <si>
    <t>(0+14.6)/(1)=14.6</t>
  </si>
  <si>
    <r>
      <t>A futtatás idôtartama: </t>
    </r>
    <r>
      <rPr>
        <b/>
        <sz val="7"/>
        <color rgb="FF333333"/>
        <rFont val="Verdana"/>
        <family val="2"/>
        <charset val="238"/>
      </rPr>
      <t>0.34 mp (0.01 p)</t>
    </r>
  </si>
  <si>
    <t>COCO Y0: 3863429</t>
  </si>
  <si>
    <t>(0+32.4)/(1)=32.4</t>
  </si>
  <si>
    <t>(0+13.1)/(1)=13.1</t>
  </si>
  <si>
    <t>(0+25.5)/(1)=25.5</t>
  </si>
  <si>
    <t>(0+29.6)/(1)=29.6</t>
  </si>
  <si>
    <t>(0+31.7)/(1)=31.7</t>
  </si>
  <si>
    <t>(0+12.4)/(1)=12.4</t>
  </si>
  <si>
    <t>(0+24.8)/(1)=24.8</t>
  </si>
  <si>
    <t>(0+28.9)/(1)=28.9</t>
  </si>
  <si>
    <t>(0+31)/(1)=31</t>
  </si>
  <si>
    <t>(0+11.7)/(1)=11.7</t>
  </si>
  <si>
    <t>(0+24.1)/(1)=24.1</t>
  </si>
  <si>
    <t>(0+28.3)/(1)=28.3</t>
  </si>
  <si>
    <t>(0+30.3)/(1)=30.3</t>
  </si>
  <si>
    <t>(0+11)/(1)=11</t>
  </si>
  <si>
    <t>(0+23.4)/(1)=23.4</t>
  </si>
  <si>
    <t>(0+27.6)/(1)=27.6</t>
  </si>
  <si>
    <t>(0+10.3)/(1)=10.3</t>
  </si>
  <si>
    <t>(0+22.7)/(1)=22.7</t>
  </si>
  <si>
    <t>(0+26.9)/(1)=26.9</t>
  </si>
  <si>
    <t>(0+9.6)/(1)=9.6</t>
  </si>
  <si>
    <t>(0+22.1)/(1)=22.1</t>
  </si>
  <si>
    <t>(0+26.2)/(1)=26.2</t>
  </si>
  <si>
    <t>(0+21.4)/(1)=21.4</t>
  </si>
  <si>
    <t>(0+8.3)/(1)=8.3</t>
  </si>
  <si>
    <t>(0+20.7)/(1)=20.7</t>
  </si>
  <si>
    <t>(0+7.6)/(1)=7.6</t>
  </si>
  <si>
    <t>(0+20)/(1)=20</t>
  </si>
  <si>
    <t>(0+6.9)/(1)=6.9</t>
  </si>
  <si>
    <t>(0+19.3)/(1)=19.3</t>
  </si>
  <si>
    <t>(0+6.2)/(1)=6.2</t>
  </si>
  <si>
    <t>(0+18.6)/(1)=18.6</t>
  </si>
  <si>
    <t>(0+5.5)/(1)=5.5</t>
  </si>
  <si>
    <t>(0+17.9)/(1)=17.9</t>
  </si>
  <si>
    <t>(0+4.8)/(1)=4.8</t>
  </si>
  <si>
    <t>(0+17.2)/(1)=17.2</t>
  </si>
  <si>
    <t>(0+4.1)/(1)=4.1</t>
  </si>
  <si>
    <t>(0+16.5)/(1)=16.5</t>
  </si>
  <si>
    <t>(0+3.4)/(1)=3.4</t>
  </si>
  <si>
    <t>(0+15.9)/(1)=15.9</t>
  </si>
  <si>
    <t>(0+15.2)/(1)=15.2</t>
  </si>
  <si>
    <t>(0+14.5)/(1)=14.5</t>
  </si>
  <si>
    <t>COCO Y0: 7603186</t>
  </si>
  <si>
    <t>(0+40.7)/(1)=40.7</t>
  </si>
  <si>
    <t>(0+13.8)/(1)=13.8</t>
  </si>
  <si>
    <t>(0+30.5)/(1)=30.5</t>
  </si>
  <si>
    <t>(0+39.9)/(1)=39.9</t>
  </si>
  <si>
    <t>(0+29.8)/(1)=29.8</t>
  </si>
  <si>
    <t>(0+39.2)/(1)=39.2</t>
  </si>
  <si>
    <t>(0+12.3)/(1)=12.3</t>
  </si>
  <si>
    <t>(0+29)/(1)=29</t>
  </si>
  <si>
    <t>(0+38.5)/(1)=38.5</t>
  </si>
  <si>
    <t>(0+11.6)/(1)=11.6</t>
  </si>
  <si>
    <t>(0+37.8)/(1)=37.8</t>
  </si>
  <si>
    <t>(0+10.9)/(1)=10.9</t>
  </si>
  <si>
    <t>(0+37)/(1)=37</t>
  </si>
  <si>
    <t>(0+10.2)/(1)=10.2</t>
  </si>
  <si>
    <t>(0+36.3)/(1)=36.3</t>
  </si>
  <si>
    <t>(0+9.4)/(1)=9.4</t>
  </si>
  <si>
    <t>(0+26.1)/(1)=26.1</t>
  </si>
  <si>
    <t>(0+35.6)/(1)=35.6</t>
  </si>
  <si>
    <t>(0+8.7)/(1)=8.7</t>
  </si>
  <si>
    <t>(0+25.4)/(1)=25.4</t>
  </si>
  <si>
    <t>(0+24.7)/(1)=24.7</t>
  </si>
  <si>
    <t>(0+34.1)/(1)=34.1</t>
  </si>
  <si>
    <t>(0+7.3)/(1)=7.3</t>
  </si>
  <si>
    <t>(0+24)/(1)=24</t>
  </si>
  <si>
    <t>(0+33.4)/(1)=33.4</t>
  </si>
  <si>
    <t>(0+6.5)/(1)=6.5</t>
  </si>
  <si>
    <t>(0+23.2)/(1)=23.2</t>
  </si>
  <si>
    <t>(0+32.7)/(1)=32.7</t>
  </si>
  <si>
    <t>(0+5.8)/(1)=5.8</t>
  </si>
  <si>
    <t>(0+22.5)/(1)=22.5</t>
  </si>
  <si>
    <t>(0+32)/(1)=32</t>
  </si>
  <si>
    <t>(0+5.1)/(1)=5.1</t>
  </si>
  <si>
    <t>(0+21.8)/(1)=21.8</t>
  </si>
  <si>
    <t>(0+31.2)/(1)=31.2</t>
  </si>
  <si>
    <t>(0+4.4)/(1)=4.4</t>
  </si>
  <si>
    <t>(0+21.1)/(1)=21.1</t>
  </si>
  <si>
    <t>(0+3.6)/(1)=3.6</t>
  </si>
  <si>
    <t>(0+2.9)/(1)=2.9</t>
  </si>
  <si>
    <t>(0+2.2)/(1)=2.2</t>
  </si>
  <si>
    <t>(0+1.5)/(1)=1.5</t>
  </si>
  <si>
    <r>
      <t>A futtatás idôtartama: </t>
    </r>
    <r>
      <rPr>
        <b/>
        <sz val="7"/>
        <color rgb="FF333333"/>
        <rFont val="Verdana"/>
        <family val="2"/>
        <charset val="238"/>
      </rPr>
      <t>0.15 mp (0 p)</t>
    </r>
  </si>
  <si>
    <t>COCO Y0: 1798295</t>
  </si>
  <si>
    <t>(0+45.3)/(1)=45.3</t>
  </si>
  <si>
    <t>(0+44.6)/(1)=44.6</t>
  </si>
  <si>
    <t>(0+43.9)/(1)=43.9</t>
  </si>
  <si>
    <t>(0+43.2)/(1)=43.2</t>
  </si>
  <si>
    <t>(0+42.5)/(1)=42.5</t>
  </si>
  <si>
    <t>(0+41.9)/(1)=41.9</t>
  </si>
  <si>
    <t>(0+41.2)/(1)=41.2</t>
  </si>
  <si>
    <t>(0+14)/(1)=14</t>
  </si>
  <si>
    <t>(0+40.5)/(1)=40.5</t>
  </si>
  <si>
    <t>(0+39.8)/(1)=39.8</t>
  </si>
  <si>
    <t>(0+39.1)/(1)=39.1</t>
  </si>
  <si>
    <t>(0+38.4)/(1)=38.4</t>
  </si>
  <si>
    <t>(0+37.7)/(1)=37.7</t>
  </si>
  <si>
    <t>COCO Y0: 6919131</t>
  </si>
  <si>
    <t>(0+45.9)/(1)=45.9</t>
  </si>
  <si>
    <t>(0+13.4)/(1)=13.4</t>
  </si>
  <si>
    <t>(0+15.5)/(1)=15.5</t>
  </si>
  <si>
    <t>(0+21.2)/(1)=21.2</t>
  </si>
  <si>
    <t>(0+45.2)/(1)=45.2</t>
  </si>
  <si>
    <t>(0+12.7)/(1)=12.7</t>
  </si>
  <si>
    <t>(0+14.8)/(1)=14.8</t>
  </si>
  <si>
    <t>(0+20.5)/(1)=20.5</t>
  </si>
  <si>
    <t>(0+44.5)/(1)=44.5</t>
  </si>
  <si>
    <t>(0+12)/(1)=12</t>
  </si>
  <si>
    <t>(0+14.1)/(1)=14.1</t>
  </si>
  <si>
    <t>(0+19.8)/(1)=19.8</t>
  </si>
  <si>
    <t>(0+43.8)/(1)=43.8</t>
  </si>
  <si>
    <t>(0+11.3)/(1)=11.3</t>
  </si>
  <si>
    <t>(0+19.1)/(1)=19.1</t>
  </si>
  <si>
    <t>(0+43)/(1)=43</t>
  </si>
  <si>
    <t>(0+10.6)/(1)=10.6</t>
  </si>
  <si>
    <t>(0+18.3)/(1)=18.3</t>
  </si>
  <si>
    <t>(0+42.3)/(1)=42.3</t>
  </si>
  <si>
    <t>(0+9.9)/(1)=9.9</t>
  </si>
  <si>
    <t>(0+17.6)/(1)=17.6</t>
  </si>
  <si>
    <t>(0+41.6)/(1)=41.6</t>
  </si>
  <si>
    <t>(0+9.2)/(1)=9.2</t>
  </si>
  <si>
    <t>(0+16.9)/(1)=16.9</t>
  </si>
  <si>
    <t>(0+40.9)/(1)=40.9</t>
  </si>
  <si>
    <t>(0+8.5)/(1)=8.5</t>
  </si>
  <si>
    <t>(0+40.2)/(1)=40.2</t>
  </si>
  <si>
    <t>(0+7.8)/(1)=7.8</t>
  </si>
  <si>
    <t>(0+39.5)/(1)=39.5</t>
  </si>
  <si>
    <t>(0+7.1)/(1)=7.1</t>
  </si>
  <si>
    <t>(0+38.8)/(1)=38.8</t>
  </si>
  <si>
    <t>(0+6.4)/(1)=6.4</t>
  </si>
  <si>
    <t>(0+38.1)/(1)=38.1</t>
  </si>
  <si>
    <t>(0+37.4)/(1)=37.4</t>
  </si>
  <si>
    <t>(0+36.7)/(1)=36.7</t>
  </si>
  <si>
    <t>(0+36)/(1)=36</t>
  </si>
  <si>
    <t>(0+35.3)/(1)=35.3</t>
  </si>
  <si>
    <t>(0+34.6)/(1)=34.6</t>
  </si>
  <si>
    <t>(0+33.9)/(1)=33.9</t>
  </si>
  <si>
    <r>
      <t>A futtatás idôtartama: </t>
    </r>
    <r>
      <rPr>
        <b/>
        <sz val="7"/>
        <color rgb="FF333333"/>
        <rFont val="Verdana"/>
        <family val="2"/>
        <charset val="238"/>
      </rPr>
      <t>0.08 mp (0 p)</t>
    </r>
  </si>
  <si>
    <t>COCO Y0: 7147753</t>
  </si>
  <si>
    <t>(0+43.3)/(1)=43.3</t>
  </si>
  <si>
    <t>(0+42.6)/(1)=42.6</t>
  </si>
  <si>
    <t>(0+16.1)/(1)=16.1</t>
  </si>
  <si>
    <t>(0+15.4)/(1)=15.4</t>
  </si>
  <si>
    <t>(0+14.7)/(1)=14.7</t>
  </si>
  <si>
    <r>
      <t>A futtatás idôtartama: </t>
    </r>
    <r>
      <rPr>
        <b/>
        <sz val="7"/>
        <color rgb="FF333333"/>
        <rFont val="Verdana"/>
        <family val="2"/>
        <charset val="238"/>
      </rPr>
      <t>0.06 mp (0 p)</t>
    </r>
  </si>
  <si>
    <t>COCO Y0: 9523755</t>
  </si>
  <si>
    <t>(0+13.5)/(1)=13.5</t>
  </si>
  <si>
    <t>(0+19.2)/(1)=19.2</t>
  </si>
  <si>
    <t>(0+12.8)/(1)=12.8</t>
  </si>
  <si>
    <t>(0+26.4)/(1)=26.4</t>
  </si>
  <si>
    <t>(0+18.5)/(1)=18.5</t>
  </si>
  <si>
    <t>(0+37.1)/(1)=37.1</t>
  </si>
  <si>
    <t>(0+12.1)/(1)=12.1</t>
  </si>
  <si>
    <t>(0+25.7)/(1)=25.7</t>
  </si>
  <si>
    <t>(0+17.8)/(1)=17.8</t>
  </si>
  <si>
    <t>(0+11.4)/(1)=11.4</t>
  </si>
  <si>
    <t>(0+24.9)/(1)=24.9</t>
  </si>
  <si>
    <t>(0+17.1)/(1)=17.1</t>
  </si>
  <si>
    <t>(0+10.7)/(1)=10.7</t>
  </si>
  <si>
    <t>(0+24.2)/(1)=24.2</t>
  </si>
  <si>
    <t>(0+16.4)/(1)=16.4</t>
  </si>
  <si>
    <t>(0+10)/(1)=10</t>
  </si>
  <si>
    <t>(0+23.5)/(1)=23.5</t>
  </si>
  <si>
    <t>(0+15.7)/(1)=15.7</t>
  </si>
  <si>
    <t>(0+9.3)/(1)=9.3</t>
  </si>
  <si>
    <t>(0+22.8)/(1)=22.8</t>
  </si>
  <si>
    <t>(0+15)/(1)=15</t>
  </si>
  <si>
    <t>(0+8.6)/(1)=8.6</t>
  </si>
  <si>
    <t>(0+5.7)/(1)=5.7</t>
  </si>
  <si>
    <t>(0+4.3)/(1)=4.3</t>
  </si>
  <si>
    <t>korrekció</t>
  </si>
  <si>
    <t>COCO Y0: 5382735</t>
  </si>
  <si>
    <t>(0+39.3)/(1)=39.3</t>
  </si>
  <si>
    <t>(0+22.6)/(1)=22.6</t>
  </si>
  <si>
    <t>(0+38.6)/(1)=38.6</t>
  </si>
  <si>
    <t>(0+37.9)/(1)=37.9</t>
  </si>
  <si>
    <t>(0+23.3)/(1)=23.3</t>
  </si>
  <si>
    <t>(0+20.4)/(1)=20.4</t>
  </si>
  <si>
    <t>(0+36.4)/(1)=36.4</t>
  </si>
  <si>
    <t>(0+19.7)/(1)=19.7</t>
  </si>
  <si>
    <t>(0+35.7)/(1)=35.7</t>
  </si>
  <si>
    <t>(0+9.5)/(1)=9.5</t>
  </si>
  <si>
    <t>(0+6.6)/(1)=6.6</t>
  </si>
  <si>
    <t>(0+31.3)/(1)=31.3</t>
  </si>
  <si>
    <t>(0+29.1)/(1)=29.1</t>
  </si>
  <si>
    <t>(0+28.4)/(1)=28.4</t>
  </si>
  <si>
    <t>(0+27.7)/(1)=27.7</t>
  </si>
  <si>
    <t>COCO Y0: 2986487</t>
  </si>
  <si>
    <t>(0+34.4)/(1)=34.4</t>
  </si>
  <si>
    <t>(0+35.1)/(1)=35.1</t>
  </si>
  <si>
    <t>(0+33.7)/(1)=33.7</t>
  </si>
  <si>
    <t>(0+33)/(1)=33</t>
  </si>
  <si>
    <t>(0+32.3)/(1)=32.3</t>
  </si>
  <si>
    <t>(0+8.9)/(1)=8.9</t>
  </si>
  <si>
    <t>(0+28.2)/(1)=28.2</t>
  </si>
  <si>
    <t>(0+27.5)/(1)=27.5</t>
  </si>
  <si>
    <t>(0+26.8)/(1)=26.8</t>
  </si>
  <si>
    <r>
      <t>A futtatás idôtartama: </t>
    </r>
    <r>
      <rPr>
        <b/>
        <sz val="7"/>
        <color rgb="FF333333"/>
        <rFont val="Verdana"/>
        <family val="2"/>
        <charset val="238"/>
      </rPr>
      <t>0.28 mp (0 p)</t>
    </r>
  </si>
  <si>
    <t>hiba</t>
  </si>
  <si>
    <t>athallas</t>
  </si>
  <si>
    <t>nincs</t>
  </si>
  <si>
    <t>COCO Y0: 5915638</t>
  </si>
  <si>
    <t>(34+19)/(2)=26.45</t>
  </si>
  <si>
    <t>(29+26)/(2)=27.45</t>
  </si>
  <si>
    <t>(29+25)/(2)=26.95</t>
  </si>
  <si>
    <t>(20+899.8)/(2)=459.85</t>
  </si>
  <si>
    <t>(28+19)/(2)=23.45</t>
  </si>
  <si>
    <t>(29+19)/(2)=23.95</t>
  </si>
  <si>
    <t>(19+40.9)/(2)=29.95</t>
  </si>
  <si>
    <t>(41.9+21)/(2)=31.45</t>
  </si>
  <si>
    <t>(51.9+19)/(2)=35.45</t>
  </si>
  <si>
    <t>(886.8+30)/(2)=458.35</t>
  </si>
  <si>
    <t>(33+18)/(2)=25.45</t>
  </si>
  <si>
    <t>(18+25)/(2)=21.45</t>
  </si>
  <si>
    <t>(28+24)/(2)=25.95</t>
  </si>
  <si>
    <t>(19+898.8)/(2)=458.85</t>
  </si>
  <si>
    <t>(27+18)/(2)=22.45</t>
  </si>
  <si>
    <t>(28+18)/(2)=22.95</t>
  </si>
  <si>
    <t>(18+39.9)/(2)=28.95</t>
  </si>
  <si>
    <t>(40.9+20)/(2)=30.45</t>
  </si>
  <si>
    <t>(50.9+18)/(2)=34.45</t>
  </si>
  <si>
    <t>(868.8+29)/(2)=448.9</t>
  </si>
  <si>
    <t>(17+24)/(2)=20.45</t>
  </si>
  <si>
    <t>(27+23)/(2)=24.95</t>
  </si>
  <si>
    <t>(18+897.8)/(2)=457.85</t>
  </si>
  <si>
    <t>(17+38.9)/(2)=27.95</t>
  </si>
  <si>
    <t>(39.9+19)/(2)=29.45</t>
  </si>
  <si>
    <t>(49.9+17)/(2)=33.45</t>
  </si>
  <si>
    <t>(866.8+28)/(2)=447.4</t>
  </si>
  <si>
    <t>(16+23)/(2)=19.45</t>
  </si>
  <si>
    <t>(26+22)/(2)=23.95</t>
  </si>
  <si>
    <t>(17+896.8)/(2)=456.85</t>
  </si>
  <si>
    <t>(16+37.9)/(2)=26.95</t>
  </si>
  <si>
    <t>(38.9+18)/(2)=28.45</t>
  </si>
  <si>
    <t>(48.9+16)/(2)=32.45</t>
  </si>
  <si>
    <t>(865.8+27)/(2)=446.4</t>
  </si>
  <si>
    <t>(15+22)/(2)=18.45</t>
  </si>
  <si>
    <t>(15+21)/(2)=18</t>
  </si>
  <si>
    <t>(16+895.8)/(2)=455.85</t>
  </si>
  <si>
    <t>(15+36.9)/(2)=25.95</t>
  </si>
  <si>
    <t>(37.9+17)/(2)=27.45</t>
  </si>
  <si>
    <t>(47.9+15)/(2)=31.45</t>
  </si>
  <si>
    <t>(864.8+26)/(2)=445.4</t>
  </si>
  <si>
    <t>(14+21)/(2)=17.5</t>
  </si>
  <si>
    <t>(14+20)/(2)=17</t>
  </si>
  <si>
    <t>(15+894.8)/(2)=454.9</t>
  </si>
  <si>
    <t>(14+36)/(2)=24.95</t>
  </si>
  <si>
    <t>(36.9+16)/(2)=26.45</t>
  </si>
  <si>
    <t>(863.8+25)/(2)=444.4</t>
  </si>
  <si>
    <t>(13+20)/(2)=16.5</t>
  </si>
  <si>
    <t>(13+19)/(2)=16</t>
  </si>
  <si>
    <t>(13+893.8)/(2)=453.4</t>
  </si>
  <si>
    <t>(13+35)/(2)=23.95</t>
  </si>
  <si>
    <t>(862.8+24)/(2)=443.4</t>
  </si>
  <si>
    <t>(12+19)/(2)=15.5</t>
  </si>
  <si>
    <t>(12+18)/(2)=15</t>
  </si>
  <si>
    <t>(12+892.8)/(2)=452.4</t>
  </si>
  <si>
    <t>(12+34)/(2)=22.95</t>
  </si>
  <si>
    <t>(861.8+23)/(2)=442.4</t>
  </si>
  <si>
    <t>(11+18)/(2)=14.5</t>
  </si>
  <si>
    <t>(11+17)/(2)=14</t>
  </si>
  <si>
    <t>(11+891.8)/(2)=451.4</t>
  </si>
  <si>
    <t>(11+33)/(2)=21.95</t>
  </si>
  <si>
    <t>(860.8+22)/(2)=441.4</t>
  </si>
  <si>
    <t>(10+17)/(2)=13.5</t>
  </si>
  <si>
    <t>(10+890.8)/(2)=450.4</t>
  </si>
  <si>
    <t>(10+32)/(2)=20.95</t>
  </si>
  <si>
    <t>(859.8+21)/(2)=440.4</t>
  </si>
  <si>
    <t>(9+889.8)/(2)=449.4</t>
  </si>
  <si>
    <t>(9+31)/(2)=19.95</t>
  </si>
  <si>
    <t>(858.8+20)/(2)=439.4</t>
  </si>
  <si>
    <t>(8+888.8)/(2)=448.4</t>
  </si>
  <si>
    <t>(8+30)/(2)=18.95</t>
  </si>
  <si>
    <t>(857.8+19)/(2)=438.4</t>
  </si>
  <si>
    <t>(7+887.8)/(2)=447.4</t>
  </si>
  <si>
    <t>(7+29)/(2)=18</t>
  </si>
  <si>
    <t>(856.8+18)/(2)=437.4</t>
  </si>
  <si>
    <t>(6+886.8)/(2)=446.4</t>
  </si>
  <si>
    <t>(6+10)/(2)=8</t>
  </si>
  <si>
    <t>(855.8+17)/(2)=436.4</t>
  </si>
  <si>
    <t>(5+885.8)/(2)=445.4</t>
  </si>
  <si>
    <t>(5+9)/(2)=7</t>
  </si>
  <si>
    <t>(854.8+16)/(2)=435.4</t>
  </si>
  <si>
    <t>(4+884.8)/(2)=444.4</t>
  </si>
  <si>
    <t>(853.8+15)/(2)=434.4</t>
  </si>
  <si>
    <t>(852.8+14)/(2)=433.4</t>
  </si>
  <si>
    <t>(851.8+13)/(2)=432.4</t>
  </si>
  <si>
    <t>(850.8+12)/(2)=431.4</t>
  </si>
  <si>
    <t>(849.8+0)/(2)=424.9</t>
  </si>
  <si>
    <r>
      <t>A futtatás idôtartama: </t>
    </r>
    <r>
      <rPr>
        <b/>
        <sz val="7"/>
        <color rgb="FF333333"/>
        <rFont val="Verdana"/>
        <family val="2"/>
        <charset val="238"/>
      </rPr>
      <t>0.11 mp (0 p)</t>
    </r>
  </si>
  <si>
    <t>már nem csak két-két gyanús objektum van</t>
  </si>
  <si>
    <t>korrel</t>
  </si>
  <si>
    <t>érzékenység nagy</t>
  </si>
  <si>
    <t>COCO Y0: 1276236</t>
  </si>
  <si>
    <t>(0+884)/(1)=884</t>
  </si>
  <si>
    <t>(0+913)/(1)=913</t>
  </si>
  <si>
    <t>(0+911)/(1)=911</t>
  </si>
  <si>
    <t>(0+922)/(1)=922</t>
  </si>
  <si>
    <t>(0+936)/(1)=936</t>
  </si>
  <si>
    <t>(0+930)/(1)=930</t>
  </si>
  <si>
    <t>(0+908)/(1)=908</t>
  </si>
  <si>
    <t>(0+910)/(1)=910</t>
  </si>
  <si>
    <t>(0+22)/(1)=22</t>
  </si>
  <si>
    <r>
      <t>A futtatás idôtartama: </t>
    </r>
    <r>
      <rPr>
        <b/>
        <sz val="7"/>
        <color rgb="FF333333"/>
        <rFont val="Verdana"/>
        <family val="2"/>
        <charset val="238"/>
      </rPr>
      <t>0.03 mp (0 p)</t>
    </r>
  </si>
  <si>
    <t>lila=9</t>
  </si>
  <si>
    <t>COCO Y0: 4800294</t>
  </si>
  <si>
    <t>(0+282)/(1)=282</t>
  </si>
  <si>
    <t>(0+867)/(1)=867</t>
  </si>
  <si>
    <t>(0+619)/(1)=619</t>
  </si>
  <si>
    <t>(0+592)/(1)=592</t>
  </si>
  <si>
    <t>(0+329)/(1)=329</t>
  </si>
  <si>
    <t>(0+359)/(1)=359</t>
  </si>
  <si>
    <t>(0+281)/(1)=281</t>
  </si>
  <si>
    <t>(0+13)/(1)=13</t>
  </si>
  <si>
    <t>(0+53)/(1)=53</t>
  </si>
  <si>
    <t>(0+618)/(1)=618</t>
  </si>
  <si>
    <t>(0+591)/(1)=591</t>
  </si>
  <si>
    <t>(0+19)/(1)=19</t>
  </si>
  <si>
    <t>(0+328)/(1)=328</t>
  </si>
  <si>
    <t>(0+358)/(1)=358</t>
  </si>
  <si>
    <t>(0+280)/(1)=280</t>
  </si>
  <si>
    <t>(0+52)/(1)=52</t>
  </si>
  <si>
    <t>(0+617)/(1)=617</t>
  </si>
  <si>
    <t>(0+590)/(1)=590</t>
  </si>
  <si>
    <t>(0+18)/(1)=18</t>
  </si>
  <si>
    <t>(0+327)/(1)=327</t>
  </si>
  <si>
    <t>(0+357)/(1)=357</t>
  </si>
  <si>
    <t>(0+51)/(1)=51</t>
  </si>
  <si>
    <t>(0+616)/(1)=616</t>
  </si>
  <si>
    <t>(0+91)/(1)=91</t>
  </si>
  <si>
    <t>(0+17)/(1)=17</t>
  </si>
  <si>
    <t>(0+326)/(1)=326</t>
  </si>
  <si>
    <t>(0+356)/(1)=356</t>
  </si>
  <si>
    <t>(0+615)/(1)=615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</si>
  <si>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1.36 Mb</t>
    </r>
  </si>
  <si>
    <t>validitas nelkul</t>
  </si>
  <si>
    <t>validitas1</t>
  </si>
  <si>
    <t>step3</t>
  </si>
  <si>
    <t>nincs, ha az összes potenciális adatzavar helye = 0 hiba</t>
  </si>
  <si>
    <r>
      <t xml:space="preserve">minden adatzavar helye = </t>
    </r>
    <r>
      <rPr>
        <sz val="10"/>
        <color rgb="FFFF0000"/>
        <rFont val="Arial"/>
        <family val="2"/>
        <charset val="238"/>
      </rPr>
      <t>0</t>
    </r>
    <r>
      <rPr>
        <sz val="10"/>
        <rFont val="Arial"/>
        <family val="2"/>
        <charset val="238"/>
      </rPr>
      <t xml:space="preserve"> (helyes?)</t>
    </r>
  </si>
  <si>
    <t>validitas nelkuli szamitas adathiany nelkul</t>
  </si>
  <si>
    <r>
      <t xml:space="preserve">minden adatzavar helye </t>
    </r>
    <r>
      <rPr>
        <sz val="10"/>
        <color rgb="FFFF0000"/>
        <rFont val="Arial"/>
        <family val="2"/>
        <charset val="238"/>
      </rPr>
      <t>üres cella</t>
    </r>
  </si>
  <si>
    <t>hiányzó adatpozíciók kezelhetők/büntethetők pl. 20. és 10. helyezéssel, ill. 1. helyezéssel, ill. átlagos helyezéssel (kb. 10 kb. 5)</t>
  </si>
  <si>
    <t>&lt;--sárga már nincs egy TÖMBBEN, de csak a 4. hely (Volvo&lt;--korrekciók után 5 hibával holtversenyben első! A fiat a párja -mindketto kizárása után a sárga ismét tömböt alkot, de a puffer és a zavar naiv értelmezése egyformán logikus marad)</t>
  </si>
  <si>
    <t>&lt;--sárga már nincs egy TÖMBBEN, nincs naiv ertelmezes</t>
  </si>
  <si>
    <t>&lt;--sárga egy TÖMBBEN, kétféle naiv értelmezés is létezik (puffer, zavar)</t>
  </si>
  <si>
    <t>az irányok nem 0-k végig a coco std-k mögött X1-9 vs Y esetben, hanem coco mcm fut mindenkor --&gt; nincs validitás, csökkenő abs eltérésmérték és eltérés-esetszám</t>
  </si>
  <si>
    <t>COCO Y0: 7048971</t>
  </si>
  <si>
    <t>(53.1+19)/(2)=36.05</t>
  </si>
  <si>
    <t>(43.1+19)/(2)=31.05</t>
  </si>
  <si>
    <t>(19+19)/(2)=19.05</t>
  </si>
  <si>
    <t>(24+19)/(2)=21.55</t>
  </si>
  <si>
    <t>(47.1+31)/(2)=39.05</t>
  </si>
  <si>
    <t>(19+897.4)/(2)=458.2</t>
  </si>
  <si>
    <t>(35.1+39.1)/(2)=37.05</t>
  </si>
  <si>
    <t>(42.1+43.1)/(2)=42.55</t>
  </si>
  <si>
    <t>(52.1+33.1)/(2)=42.55</t>
  </si>
  <si>
    <t>(909.4+46.1)/(2)=477.75</t>
  </si>
  <si>
    <t>(52.1+18)/(2)=35.05</t>
  </si>
  <si>
    <t>(18+18)/(2)=18.05</t>
  </si>
  <si>
    <t>(23+18)/(2)=20.55</t>
  </si>
  <si>
    <t>(40.1+18)/(2)=29.05</t>
  </si>
  <si>
    <t>(18+896.4)/(2)=457.2</t>
  </si>
  <si>
    <t>(34.1+38.1)/(2)=36.05</t>
  </si>
  <si>
    <t>(41.1+42.1)/(2)=41.55</t>
  </si>
  <si>
    <t>(51.1+32.1)/(2)=41.55</t>
  </si>
  <si>
    <t>(870.4+45.1)/(2)=457.7</t>
  </si>
  <si>
    <t>(17+17)/(2)=17.05</t>
  </si>
  <si>
    <t>(22+17)/(2)=19.55</t>
  </si>
  <si>
    <t>(17+895.4)/(2)=456.2</t>
  </si>
  <si>
    <t>(33.1+37.1)/(2)=35.05</t>
  </si>
  <si>
    <t>(40.1+41.1)/(2)=40.55</t>
  </si>
  <si>
    <t>(50.1+31)/(2)=40.55</t>
  </si>
  <si>
    <t>(869.4+44.1)/(2)=456.7</t>
  </si>
  <si>
    <t>(16+16)/(2)=16.05</t>
  </si>
  <si>
    <t>(21+16)/(2)=18.55</t>
  </si>
  <si>
    <t>(16+894.4)/(2)=455.2</t>
  </si>
  <si>
    <t>(18+36.1)/(2)=27.05</t>
  </si>
  <si>
    <t>(39.1+40.1)/(2)=39.55</t>
  </si>
  <si>
    <t>(49.1+30)/(2)=39.55</t>
  </si>
  <si>
    <t>(868.4+43.1)/(2)=455.7</t>
  </si>
  <si>
    <t>(20+15)/(2)=17.55</t>
  </si>
  <si>
    <t>(15+893.4)/(2)=454.2</t>
  </si>
  <si>
    <t>(15+35.1)/(2)=25.05</t>
  </si>
  <si>
    <t>(38.1+39.1)/(2)=38.55</t>
  </si>
  <si>
    <t>(48.1+29)/(2)=38.55</t>
  </si>
  <si>
    <t>(867.4+42.1)/(2)=454.7</t>
  </si>
  <si>
    <t>(19+14)/(2)=16.55</t>
  </si>
  <si>
    <t>(14+892.4)/(2)=453.2</t>
  </si>
  <si>
    <t>(14+34.1)/(2)=24.05</t>
  </si>
  <si>
    <t>(37.1+38.1)/(2)=37.55</t>
  </si>
  <si>
    <t>(14+28)/(2)=21.05</t>
  </si>
  <si>
    <t>(866.4+41.1)/(2)=453.7</t>
  </si>
  <si>
    <t>(13+891.4)/(2)=452.2</t>
  </si>
  <si>
    <t>(13+33.1)/(2)=23.05</t>
  </si>
  <si>
    <t>(13+31)/(2)=22.05</t>
  </si>
  <si>
    <t>(13+27)/(2)=20.05</t>
  </si>
  <si>
    <t>(865.4+22)/(2)=443.7</t>
  </si>
  <si>
    <t>(12+890.4)/(2)=451.2</t>
  </si>
  <si>
    <t>(12+32.1)/(2)=22.05</t>
  </si>
  <si>
    <t>(12+30)/(2)=21.05</t>
  </si>
  <si>
    <t>(12+23)/(2)=17.55</t>
  </si>
  <si>
    <t>(864.4+21)/(2)=442.7</t>
  </si>
  <si>
    <t>(11+889.4)/(2)=450.2</t>
  </si>
  <si>
    <t>(11+31)/(2)=21.05</t>
  </si>
  <si>
    <t>(11+29)/(2)=20.05</t>
  </si>
  <si>
    <t>(11+22)/(2)=16.55</t>
  </si>
  <si>
    <t>(863.4+20)/(2)=441.7</t>
  </si>
  <si>
    <t>(10+888.4)/(2)=449.2</t>
  </si>
  <si>
    <t>(10+30)/(2)=20.05</t>
  </si>
  <si>
    <t>(10+28)/(2)=19.05</t>
  </si>
  <si>
    <t>(10+21)/(2)=15.5</t>
  </si>
  <si>
    <t>(862.4+19)/(2)=440.7</t>
  </si>
  <si>
    <t>(9+887.4)/(2)=448.2</t>
  </si>
  <si>
    <t>(9+29)/(2)=19.05</t>
  </si>
  <si>
    <t>(9+27)/(2)=18.05</t>
  </si>
  <si>
    <t>(861.4+18)/(2)=439.7</t>
  </si>
  <si>
    <t>(8+886.4)/(2)=447.2</t>
  </si>
  <si>
    <t>(8+28)/(2)=18.05</t>
  </si>
  <si>
    <t>(8+26)/(2)=17.05</t>
  </si>
  <si>
    <t>(860.4+17)/(2)=438.7</t>
  </si>
  <si>
    <t>(7+885.4)/(2)=446.2</t>
  </si>
  <si>
    <t>(7+27)/(2)=17.05</t>
  </si>
  <si>
    <t>(7+25)/(2)=16.05</t>
  </si>
  <si>
    <t>(859.4+16)/(2)=437.7</t>
  </si>
  <si>
    <t>(6+884.4)/(2)=445.2</t>
  </si>
  <si>
    <t>(6+26)/(2)=16.05</t>
  </si>
  <si>
    <t>(6+24)/(2)=15</t>
  </si>
  <si>
    <t>(858.4+15)/(2)=436.7</t>
  </si>
  <si>
    <t>(5+883.4)/(2)=444.2</t>
  </si>
  <si>
    <t>(857.4+14)/(2)=435.7</t>
  </si>
  <si>
    <t>(4+882.4)/(2)=443.2</t>
  </si>
  <si>
    <t>(856.3+13)/(2)=434.7</t>
  </si>
  <si>
    <t>(3+881.4)/(2)=442.2</t>
  </si>
  <si>
    <t>(855.3+12)/(2)=433.7</t>
  </si>
  <si>
    <t>(2+880.4)/(2)=441.2</t>
  </si>
  <si>
    <t>(854.3+11)/(2)=432.7</t>
  </si>
  <si>
    <t>(1+879.4)/(2)=440.2</t>
  </si>
  <si>
    <t>(853.3+10)/(2)=431.7</t>
  </si>
  <si>
    <t>(0+878.4)/(2)=439.2</t>
  </si>
  <si>
    <t>(852.3+0)/(2)=426.15</t>
  </si>
  <si>
    <r>
      <t>A futtatás idôtartama: </t>
    </r>
    <r>
      <rPr>
        <b/>
        <sz val="7"/>
        <color rgb="FF333333"/>
        <rFont val="Verdana"/>
        <family val="2"/>
        <charset val="238"/>
      </rPr>
      <t>0.35 mp (0.01 p)</t>
    </r>
  </si>
  <si>
    <t>érzékenység nagy, ha validitashiany esetén 20. hely = nincs hatás</t>
  </si>
  <si>
    <t>COCO Y0: 6289250</t>
  </si>
  <si>
    <t>X(A20)</t>
  </si>
  <si>
    <t>Y(A21)</t>
  </si>
  <si>
    <t>(0+817)/(1)=817</t>
  </si>
  <si>
    <t>(0+892)/(1)=892</t>
  </si>
  <si>
    <t>(0+851)/(1)=851</t>
  </si>
  <si>
    <t>(0+845)/(1)=845</t>
  </si>
  <si>
    <t>(0+819)/(1)=819</t>
  </si>
  <si>
    <t>(0+822)/(1)=822</t>
  </si>
  <si>
    <t>(0+76)/(1)=76</t>
  </si>
  <si>
    <t>(0+857)/(1)=857</t>
  </si>
  <si>
    <t>(0+47)/(1)=47</t>
  </si>
  <si>
    <t>(0+891)/(1)=891</t>
  </si>
  <si>
    <t>(0+844)/(1)=844</t>
  </si>
  <si>
    <t>(0+75)/(1)=75</t>
  </si>
  <si>
    <t>(0+46)/(1)=46</t>
  </si>
  <si>
    <t>(0+890)/(1)=890</t>
  </si>
  <si>
    <t>(0+74)/(1)=74</t>
  </si>
  <si>
    <t>(0+73)/(1)=73</t>
  </si>
  <si>
    <t>(0+72)/(1)=72</t>
  </si>
  <si>
    <t>(0+71)/(1)=71</t>
  </si>
  <si>
    <r>
      <t>A futtatás idôtartama: </t>
    </r>
    <r>
      <rPr>
        <b/>
        <sz val="7"/>
        <color rgb="FF333333"/>
        <rFont val="Verdana"/>
        <family val="2"/>
        <charset val="238"/>
      </rPr>
      <t>0.14 mp (0 p)</t>
    </r>
  </si>
  <si>
    <t>KIESIK!!!</t>
  </si>
  <si>
    <t>COCO Y0: 2500735</t>
  </si>
  <si>
    <t>(0+878)/(1)=878</t>
  </si>
  <si>
    <t>(0+909)/(1)=909</t>
  </si>
  <si>
    <t>(0+907)/(1)=907</t>
  </si>
  <si>
    <t>(0+918)/(1)=918</t>
  </si>
  <si>
    <t>(0+931)/(1)=931</t>
  </si>
  <si>
    <t>(0+926)/(1)=926</t>
  </si>
  <si>
    <t>(0+893)/(1)=893</t>
  </si>
  <si>
    <t>(0+904)/(1)=904</t>
  </si>
  <si>
    <t>(0+906)/(1)=906</t>
  </si>
  <si>
    <t/>
  </si>
  <si>
    <t>nincs modellezes</t>
  </si>
  <si>
    <t>COCO Y0: 7365724</t>
  </si>
  <si>
    <t>(0+902)/(1)=902</t>
  </si>
  <si>
    <t>(0+915)/(1)=915</t>
  </si>
  <si>
    <t>(0+925)/(1)=925</t>
  </si>
  <si>
    <t>(0+927)/(1)=927</t>
  </si>
  <si>
    <t>(0+939)/(1)=939</t>
  </si>
  <si>
    <t>(0+947)/(1)=947</t>
  </si>
  <si>
    <t>(0+900)/(1)=900</t>
  </si>
  <si>
    <t>(0+924)/(1)=924</t>
  </si>
  <si>
    <r>
      <t>A futtatás idôtartama: </t>
    </r>
    <r>
      <rPr>
        <b/>
        <sz val="7"/>
        <color rgb="FF333333"/>
        <rFont val="Verdana"/>
        <family val="2"/>
        <charset val="238"/>
      </rPr>
      <t>0.19 mp (0 p)</t>
    </r>
  </si>
  <si>
    <t>lila = 9</t>
  </si>
  <si>
    <t>COCO Y0: 6622080</t>
  </si>
  <si>
    <t>(0+917)/(1)=917</t>
  </si>
  <si>
    <t>(0+923)/(1)=923</t>
  </si>
  <si>
    <t>(0+928)/(1)=928</t>
  </si>
  <si>
    <t>(0+27)/(1)=27</t>
  </si>
  <si>
    <t>(0+941)/(1)=941</t>
  </si>
  <si>
    <t>(0+35)/(1)=35</t>
  </si>
  <si>
    <t>(0+921)/(1)=921</t>
  </si>
  <si>
    <t>(0+25)/(1)=25</t>
  </si>
  <si>
    <t>(0+34)/(1)=34</t>
  </si>
  <si>
    <t>(0+920)/(1)=920</t>
  </si>
  <si>
    <t>(0+919)/(1)=919</t>
  </si>
  <si>
    <t>COCO Y0: 4274109</t>
  </si>
  <si>
    <t>Y(A7)</t>
  </si>
  <si>
    <t>(965.9+19)/(2)=492.45</t>
  </si>
  <si>
    <t>(9+998.9)/(2)=503.95</t>
  </si>
  <si>
    <t>(19+9)/(2)=14</t>
  </si>
  <si>
    <t>(12+9)/(2)=10.5</t>
  </si>
  <si>
    <t>(964.9+18)/(2)=491.45</t>
  </si>
  <si>
    <t>(8+997.9)/(2)=502.95</t>
  </si>
  <si>
    <t>(11+8)/(2)=9.5</t>
  </si>
  <si>
    <t>(963.9+17)/(2)=490.45</t>
  </si>
  <si>
    <t>(7+996.9)/(2)=501.95</t>
  </si>
  <si>
    <t>(10+7)/(2)=8.5</t>
  </si>
  <si>
    <t>(962.9+16)/(2)=489.45</t>
  </si>
  <si>
    <t>(6+995.9)/(2)=500.95</t>
  </si>
  <si>
    <t>(9+6)/(2)=7.5</t>
  </si>
  <si>
    <t>(961.9+15)/(2)=488.45</t>
  </si>
  <si>
    <t>(5+986.9)/(2)=495.95</t>
  </si>
  <si>
    <t>(8+5)/(2)=6.5</t>
  </si>
  <si>
    <t>(960.9+4)/(2)=482.45</t>
  </si>
  <si>
    <t>(4+985.9)/(2)=494.95</t>
  </si>
  <si>
    <t>(7+4)/(2)=5.5</t>
  </si>
  <si>
    <t>(959.9+3)/(2)=481.45</t>
  </si>
  <si>
    <t>(3+984.9)/(2)=493.95</t>
  </si>
  <si>
    <t>(958.9+2)/(2)=480.45</t>
  </si>
  <si>
    <t>(2+983.9)/(2)=492.95</t>
  </si>
  <si>
    <t>(957.9+1)/(2)=479.45</t>
  </si>
  <si>
    <t>(1+982.9)/(2)=491.95</t>
  </si>
  <si>
    <t>(956.9+0)/(2)=478.45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</si>
  <si>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1.35 Mb</t>
    </r>
  </si>
  <si>
    <t>step1-2</t>
  </si>
  <si>
    <r>
      <t xml:space="preserve">a volvo/fiat kizárása és </t>
    </r>
    <r>
      <rPr>
        <sz val="10"/>
        <color rgb="FFFF0000"/>
        <rFont val="Arial"/>
        <family val="2"/>
        <charset val="238"/>
      </rPr>
      <t>MINDEN</t>
    </r>
    <r>
      <rPr>
        <sz val="10"/>
        <rFont val="Arial"/>
        <family val="2"/>
        <charset val="238"/>
      </rPr>
      <t xml:space="preserve"> validitáshiány hatástalanítása esetén a puffer/zavar hipotézis egyforma </t>
    </r>
  </si>
  <si>
    <t>COCO Y0: 6683780</t>
  </si>
  <si>
    <t>(0+505)/(1)=505</t>
  </si>
  <si>
    <t>(0+278)/(1)=278</t>
  </si>
  <si>
    <t>(0+293)/(1)=293</t>
  </si>
  <si>
    <t>(0+64)/(1)=64</t>
  </si>
  <si>
    <t>(0+241)/(1)=241</t>
  </si>
  <si>
    <t>(0+464)/(1)=464</t>
  </si>
  <si>
    <t>(0+504)/(1)=504</t>
  </si>
  <si>
    <t>(0+277)/(1)=277</t>
  </si>
  <si>
    <t>(0+92)/(1)=92</t>
  </si>
  <si>
    <t>(0+316)/(1)=316</t>
  </si>
  <si>
    <t>(0+503)/(1)=503</t>
  </si>
  <si>
    <t>(0+315)/(1)=315</t>
  </si>
  <si>
    <t>(0+295)/(1)=295</t>
  </si>
  <si>
    <t>(0+50)/(1)=50</t>
  </si>
  <si>
    <t>(0+314)/(1)=314</t>
  </si>
  <si>
    <t>(0+294)/(1)=294</t>
  </si>
  <si>
    <t>(0+49)/(1)=49</t>
  </si>
  <si>
    <t>(0+313)/(1)=313</t>
  </si>
  <si>
    <t>(0+48)/(1)=48</t>
  </si>
  <si>
    <t>(0+312)/(1)=312</t>
  </si>
  <si>
    <t>(0+292)/(1)=292</t>
  </si>
  <si>
    <t>(0+311)/(1)=311</t>
  </si>
  <si>
    <t>(0+310)/(1)=310</t>
  </si>
  <si>
    <t>(0+309)/(1)=309</t>
  </si>
  <si>
    <t>COCO Y0: 2959250</t>
  </si>
  <si>
    <t>Y(A15)</t>
  </si>
  <si>
    <t>(9+31.1)/(2)=20.05</t>
  </si>
  <si>
    <t>(879.4+9)/(2)=444.2</t>
  </si>
  <si>
    <t>(44.1+83.2)/(2)=63.7</t>
  </si>
  <si>
    <t>(9+49.1)/(2)=29.1</t>
  </si>
  <si>
    <t>(9+721)/(2)=365</t>
  </si>
  <si>
    <t>(10+9)/(2)=9.55</t>
  </si>
  <si>
    <t>(9+78.2)/(2)=43.6</t>
  </si>
  <si>
    <t>(26.1+95.3)/(2)=60.65</t>
  </si>
  <si>
    <t>(9+37.1)/(2)=23.05</t>
  </si>
  <si>
    <t>(8+30.1)/(2)=19.05</t>
  </si>
  <si>
    <t>(878.4+8)/(2)=443.2</t>
  </si>
  <si>
    <t>(32.1+72.2)/(2)=52.15</t>
  </si>
  <si>
    <t>(8+48.1)/(2)=28.1</t>
  </si>
  <si>
    <t>(8+720)/(2)=364</t>
  </si>
  <si>
    <t>(9+8)/(2)=8.5</t>
  </si>
  <si>
    <t>(8+77.2)/(2)=42.6</t>
  </si>
  <si>
    <t>(25.1+94.3)/(2)=59.65</t>
  </si>
  <si>
    <t>(8+36.1)/(2)=22.05</t>
  </si>
  <si>
    <t>(7+29.1)/(2)=18.05</t>
  </si>
  <si>
    <t>(877.4+7)/(2)=442.2</t>
  </si>
  <si>
    <t>(31.1+71.2)/(2)=51.15</t>
  </si>
  <si>
    <t>(7+719)/(2)=363</t>
  </si>
  <si>
    <t>(24.1+93.3)/(2)=58.65</t>
  </si>
  <si>
    <t>(7+35.1)/(2)=21.05</t>
  </si>
  <si>
    <t>(6+28.1)/(2)=17.05</t>
  </si>
  <si>
    <t>(876.4+6)/(2)=441.2</t>
  </si>
  <si>
    <t>(6+57.2)/(2)=31.6</t>
  </si>
  <si>
    <t>(6+718)/(2)=362</t>
  </si>
  <si>
    <t>(23.1+92.3)/(2)=57.65</t>
  </si>
  <si>
    <t>(5+27.1)/(2)=16.05</t>
  </si>
  <si>
    <t>(875.4+5)/(2)=440.2</t>
  </si>
  <si>
    <t>(5+56.2)/(2)=30.6</t>
  </si>
  <si>
    <t>(5+717)/(2)=361</t>
  </si>
  <si>
    <t>(4+26.1)/(2)=15.05</t>
  </si>
  <si>
    <t>(874.4+4)/(2)=439.2</t>
  </si>
  <si>
    <t>(4+55.2)/(2)=29.6</t>
  </si>
  <si>
    <t>(4+716)/(2)=360</t>
  </si>
  <si>
    <t>(3+25.1)/(2)=14.05</t>
  </si>
  <si>
    <t>(873.4+3)/(2)=438.2</t>
  </si>
  <si>
    <t>(3+54.1)/(2)=28.6</t>
  </si>
  <si>
    <t>(3+715)/(2)=359</t>
  </si>
  <si>
    <t>(872.4+2)/(2)=437.2</t>
  </si>
  <si>
    <t>(2+714)/(2)=358</t>
  </si>
  <si>
    <t>(871.4+1)/(2)=436.2</t>
  </si>
  <si>
    <t>(1+713)/(2)=357</t>
  </si>
  <si>
    <r>
      <t>A futtatás idôtartama: </t>
    </r>
    <r>
      <rPr>
        <b/>
        <sz val="7"/>
        <color rgb="FF333333"/>
        <rFont val="Verdana"/>
        <family val="2"/>
        <charset val="238"/>
      </rPr>
      <t>0.05 mp (0 p)</t>
    </r>
  </si>
  <si>
    <r>
      <rPr>
        <sz val="10"/>
        <color rgb="FFFF0000"/>
        <rFont val="Arial"/>
        <family val="2"/>
        <charset val="238"/>
      </rPr>
      <t>MINDEN</t>
    </r>
    <r>
      <rPr>
        <sz val="10"/>
        <rFont val="Arial"/>
        <family val="2"/>
        <charset val="238"/>
      </rPr>
      <t xml:space="preserve"> validitáshiány 1. sorszámmal növelt kockázata esetén a naiv es az optimalizalt megoldás azonos (volvo/fiat kizarasa mellett nincs preferált puffer/zavar hipotézis)</t>
    </r>
  </si>
  <si>
    <t>csökkenő adatszám csökkenő modell-érték</t>
  </si>
  <si>
    <t>ha az összes potenciális adatzavar helye = 0 hiba és a volvo/fiat páros kizárásra kerül, akkor ZAVAR-hipotézis erősödik fel a PUFFER-hipotézissel szemben</t>
  </si>
  <si>
    <t>7//8</t>
  </si>
  <si>
    <t>6//8</t>
  </si>
  <si>
    <t>5//8</t>
  </si>
  <si>
    <t>ismét a zavar-stabilizálódik</t>
  </si>
  <si>
    <t>???1-2-3 vegyes)</t>
  </si>
  <si>
    <t>csökkenő információérték mellett</t>
  </si>
  <si>
    <t>COCO STD: 5415942</t>
  </si>
  <si>
    <t>(0+64.3)/(2)=32.15</t>
  </si>
  <si>
    <t>(25.1+0)/(2)=12.55</t>
  </si>
  <si>
    <t>(25.1+9.8)/(2)=17.45</t>
  </si>
  <si>
    <t>(0+29.4)/(2)=14.7</t>
  </si>
  <si>
    <t>(13.1+0)/(2)=6.55</t>
  </si>
  <si>
    <t>(58.9+17.4)/(2)=38.15</t>
  </si>
  <si>
    <t>(0+17.4)/(2)=8.7</t>
  </si>
  <si>
    <t>(0+10.9)/(2)=5.45</t>
  </si>
  <si>
    <t>STD</t>
  </si>
  <si>
    <t>COCO STD: 9998038</t>
  </si>
  <si>
    <t>(0+20.9)/(2)=10.45</t>
  </si>
  <si>
    <t>(0+8.4)/(2)=4.2</t>
  </si>
  <si>
    <t>(0+31.3)/(2)=15.65</t>
  </si>
  <si>
    <t>(0+5.2)/(2)=2.6</t>
  </si>
  <si>
    <t>(0+15.7)/(2)=7.85</t>
  </si>
  <si>
    <t>(17.8+23)/(2)=20.35</t>
  </si>
  <si>
    <t>(57.4+0)/(2)=28.7</t>
  </si>
  <si>
    <t>(15.7+23)/(2)=19.3</t>
  </si>
  <si>
    <t>(0+23)/(2)=11.5</t>
  </si>
  <si>
    <t>(0+3.1)/(2)=1.55</t>
  </si>
  <si>
    <t>(0+6.3)/(2)=3.15</t>
  </si>
  <si>
    <t>COCO STD: 5196607</t>
  </si>
  <si>
    <t>(0+11)/(2)=5.5</t>
  </si>
  <si>
    <t>(0+50.2)/(2)=25.1</t>
  </si>
  <si>
    <t>(72.3+0)/(2)=36.15</t>
  </si>
  <si>
    <t>(4+18.1)/(2)=11.05</t>
  </si>
  <si>
    <t>(0+5)/(2)=2.5</t>
  </si>
  <si>
    <t>(8+0)/(2)=4</t>
  </si>
  <si>
    <t>(0+9)/(2)=4.5</t>
  </si>
  <si>
    <t>(0+7)/(2)=3.5</t>
  </si>
  <si>
    <t>(6+0)/(2)=3</t>
  </si>
  <si>
    <t>(0+10)/(2)=5</t>
  </si>
  <si>
    <r>
      <t>A futtatás idôtartama: </t>
    </r>
    <r>
      <rPr>
        <b/>
        <sz val="7"/>
        <color rgb="FF333333"/>
        <rFont val="Verdana"/>
        <family val="2"/>
        <charset val="238"/>
      </rPr>
      <t>0.18 mp (0 p)</t>
    </r>
  </si>
  <si>
    <t>COCO STD: 8571223</t>
  </si>
  <si>
    <t>(0+32.8)/(2)=16.4</t>
  </si>
  <si>
    <t>(0+16.4)/(2)=8.2</t>
  </si>
  <si>
    <t>(0+35)/(2)=17.5</t>
  </si>
  <si>
    <t>(0+22.9)/(2)=11.45</t>
  </si>
  <si>
    <t>(10.9+0)/(2)=5.45</t>
  </si>
  <si>
    <t>(38.2+2.2)/(2)=20.2</t>
  </si>
  <si>
    <t>(52.4+0)/(2)=26.2</t>
  </si>
  <si>
    <t>(33.9+2.2)/(2)=18</t>
  </si>
  <si>
    <t>(0+2.2)/(2)=1.1</t>
  </si>
  <si>
    <t>(0+1.1)/(2)=0.55</t>
  </si>
  <si>
    <t>(0+21.8)/(2)=10.9</t>
  </si>
  <si>
    <r>
      <t>A futtatás idôtartama: </t>
    </r>
    <r>
      <rPr>
        <b/>
        <sz val="7"/>
        <color rgb="FF333333"/>
        <rFont val="Verdana"/>
        <family val="2"/>
        <charset val="238"/>
      </rPr>
      <t>0.12 mp (0 p)</t>
    </r>
  </si>
  <si>
    <t>COCO STD: 9130157</t>
  </si>
  <si>
    <t>(0+17.6)/(2)=8.8</t>
  </si>
  <si>
    <t>(2.1+19.7)/(2)=10.9</t>
  </si>
  <si>
    <t>(0+12.5)/(2)=6.25</t>
  </si>
  <si>
    <t>(29.1+16.6)/(2)=22.85</t>
  </si>
  <si>
    <t>(0+2.1)/(2)=1.05</t>
  </si>
  <si>
    <t>(40.5+5.2)/(2)=22.85</t>
  </si>
  <si>
    <t>(29.1+30.1)/(2)=29.6</t>
  </si>
  <si>
    <t>(0+19.7)/(2)=9.85</t>
  </si>
  <si>
    <t>(29.1+12.5)/(2)=20.75</t>
  </si>
  <si>
    <t>COCO STD: 3905661</t>
  </si>
  <si>
    <t>(0+50.8)/(2)=25.4</t>
  </si>
  <si>
    <t>(0+30.5)/(2)=15.25</t>
  </si>
  <si>
    <t>(0+27.1)/(2)=13.55</t>
  </si>
  <si>
    <t>(15.8+0)/(2)=7.9</t>
  </si>
  <si>
    <t>(49.6+0)/(2)=24.8</t>
  </si>
  <si>
    <t>(0+4.5)/(2)=2.25</t>
  </si>
  <si>
    <t>(47.4+0)/(2)=23.7</t>
  </si>
  <si>
    <t>(28.2+0)/(2)=14.1</t>
  </si>
  <si>
    <t>(0+19.2)/(2)=9.6</t>
  </si>
  <si>
    <t>(0+49.6)/(2)=24.8</t>
  </si>
  <si>
    <t>(0+28.2)/(2)=14.1</t>
  </si>
  <si>
    <t>COCO STD: 4663766</t>
  </si>
  <si>
    <t>(0+10.8)/(2)=5.4</t>
  </si>
  <si>
    <t>(0+18.3)/(2)=9.15</t>
  </si>
  <si>
    <t>(14+11.8)/(2)=12.9</t>
  </si>
  <si>
    <t>(43+11.8)/(2)=27.45</t>
  </si>
  <si>
    <t>(59.2+51.6)/(2)=55.4</t>
  </si>
  <si>
    <t>(0+11.8)/(2)=5.9</t>
  </si>
  <si>
    <t>(47.3+51.6)/(2)=49.45</t>
  </si>
  <si>
    <t>COCO STD: 7313681</t>
  </si>
  <si>
    <t>(0+10.2)/(2)=5.1</t>
  </si>
  <si>
    <t>(0+4.1)/(2)=2.05</t>
  </si>
  <si>
    <t>(0+6.1)/(2)=3.05</t>
  </si>
  <si>
    <t>(0+16.3)/(2)=8.15</t>
  </si>
  <si>
    <t>(10.2+5.1)/(2)=7.65</t>
  </si>
  <si>
    <t>(12.3+5.1)/(2)=8.7</t>
  </si>
  <si>
    <t>(74.5+66.4)/(2)=70.45</t>
  </si>
  <si>
    <t>(0+5.1)/(2)=2.55</t>
  </si>
  <si>
    <t>(72.5+66.4)/(2)=69.45</t>
  </si>
  <si>
    <t>COCO STD: 3651193</t>
  </si>
  <si>
    <t>(0+24.4)/(2)=12.2</t>
  </si>
  <si>
    <t>(0+15.9)/(2)=7.95</t>
  </si>
  <si>
    <t>(0+22.3)/(2)=11.15</t>
  </si>
  <si>
    <t>(0+18)/(2)=9</t>
  </si>
  <si>
    <t>(7.4+26.5)/(2)=17</t>
  </si>
  <si>
    <t>(21.2+0)/(2)=10.6</t>
  </si>
  <si>
    <t>(53.1+0)/(2)=26.55</t>
  </si>
  <si>
    <t>(0+26.5)/(2)=13.25</t>
  </si>
  <si>
    <t>(10.6+0)/(2)=5.3</t>
  </si>
  <si>
    <t>(0+6.4)/(2)=3.2</t>
  </si>
  <si>
    <t>COCO STD: 2831857</t>
  </si>
  <si>
    <t>(0+69)/(2)=34.5</t>
  </si>
  <si>
    <t>(0+5.4)/(2)=2.7</t>
  </si>
  <si>
    <t>(14+4.3)/(2)=9.15</t>
  </si>
  <si>
    <t>(0+3.2)/(2)=1.6</t>
  </si>
  <si>
    <t>(28+9.7)/(2)=18.85</t>
  </si>
  <si>
    <t>(0+23.7)/(2)=11.85</t>
  </si>
  <si>
    <t>(0+4.3)/(2)=2.15</t>
  </si>
  <si>
    <t>(0+7.5)/(2)=3.75</t>
  </si>
  <si>
    <t>(44.2+0)/(2)=22.1</t>
  </si>
  <si>
    <t>Y0 vs STD</t>
  </si>
  <si>
    <t>korrekcio utan</t>
  </si>
  <si>
    <t>korrekcio</t>
  </si>
  <si>
    <t>osszes</t>
  </si>
  <si>
    <t>&lt;--sárga nincs/de lehet egy TÖMBBEN, kétféle naiv értelmezés is létezik (puffer, zavar) ha volvo/skoda = legtobb korrekcio utani validitashianyos marka torlodik, akkor ZAVAR&gt;PUFFER</t>
  </si>
  <si>
    <t>COCO Y0: 8114749</t>
  </si>
  <si>
    <t>(21.8+39.6)/(2)=30.7</t>
  </si>
  <si>
    <t>(18.8+18.8)/(2)=18.8</t>
  </si>
  <si>
    <t>(37.6+877.3)/(2)=457.45</t>
  </si>
  <si>
    <t>(43.6+18.8)/(2)=31.2</t>
  </si>
  <si>
    <t>(26.7+18.8)/(2)=22.75</t>
  </si>
  <si>
    <t>(87.1+18.8)/(2)=52.95</t>
  </si>
  <si>
    <t>(857.5+70.3)/(2)=463.9</t>
  </si>
  <si>
    <t>(20.8+38.6)/(2)=29.7</t>
  </si>
  <si>
    <t>(17.8+17.8)/(2)=17.8</t>
  </si>
  <si>
    <t>(36.6+876.3)/(2)=456.45</t>
  </si>
  <si>
    <t>(42.6+17.8)/(2)=30.2</t>
  </si>
  <si>
    <t>(25.7+17.8)/(2)=21.8</t>
  </si>
  <si>
    <t>(86.1+17.8)/(2)=52</t>
  </si>
  <si>
    <t>(856.5+69.3)/(2)=462.9</t>
  </si>
  <si>
    <t>(16.8+37.6)/(2)=27.25</t>
  </si>
  <si>
    <t>(16.8+16.8)/(2)=16.85</t>
  </si>
  <si>
    <t>(16.8+875.3)/(2)=446.05</t>
  </si>
  <si>
    <t>(41.6+16.8)/(2)=29.2</t>
  </si>
  <si>
    <t>(24.8+16.8)/(2)=20.8</t>
  </si>
  <si>
    <t>(38.6+16.8)/(2)=27.7</t>
  </si>
  <si>
    <t>(855.5+68.3)/(2)=461.9</t>
  </si>
  <si>
    <t>(15.8+36.6)/(2)=26.25</t>
  </si>
  <si>
    <t>(15.8+874.3)/(2)=445.05</t>
  </si>
  <si>
    <t>(23.8+15.8)/(2)=19.8</t>
  </si>
  <si>
    <t>(37.6+15.8)/(2)=26.75</t>
  </si>
  <si>
    <t>(854.5+67.3)/(2)=460.9</t>
  </si>
  <si>
    <t>(14.9+35.6)/(2)=25.25</t>
  </si>
  <si>
    <t>(14.9+14.9)/(2)=14.85</t>
  </si>
  <si>
    <t>(14.9+873.3)/(2)=444.1</t>
  </si>
  <si>
    <t>(36.6+14.9)/(2)=25.75</t>
  </si>
  <si>
    <t>(22.8+14.9)/(2)=18.8</t>
  </si>
  <si>
    <t>(853.5+66.3)/(2)=459.9</t>
  </si>
  <si>
    <t>(13.9+34.7)/(2)=24.25</t>
  </si>
  <si>
    <t>(13.9+13.9)/(2)=13.85</t>
  </si>
  <si>
    <t>(13.9+872.3)/(2)=443.1</t>
  </si>
  <si>
    <t>(35.6+13.9)/(2)=24.75</t>
  </si>
  <si>
    <t>(852.5+65.3)/(2)=458.95</t>
  </si>
  <si>
    <t>(12.9+33.7)/(2)=23.25</t>
  </si>
  <si>
    <t>(12.9+12.9)/(2)=12.85</t>
  </si>
  <si>
    <t>(12.9+871.3)/(2)=442.1</t>
  </si>
  <si>
    <t>(34.7+12.9)/(2)=23.75</t>
  </si>
  <si>
    <t>(851.5+64.4)/(2)=457.95</t>
  </si>
  <si>
    <t>(11.9+32.7)/(2)=22.3</t>
  </si>
  <si>
    <t>(11.9+11.9)/(2)=11.9</t>
  </si>
  <si>
    <t>(11.9+870.3)/(2)=441.1</t>
  </si>
  <si>
    <t>(850.5+63.4)/(2)=456.95</t>
  </si>
  <si>
    <t>(10.9+31.7)/(2)=21.3</t>
  </si>
  <si>
    <t>(10.9+10.9)/(2)=10.9</t>
  </si>
  <si>
    <t>(10.9+869.3)/(2)=440.1</t>
  </si>
  <si>
    <t>(849.5+62.4)/(2)=455.95</t>
  </si>
  <si>
    <t>(9.9+30.7)/(2)=20.3</t>
  </si>
  <si>
    <t>(9.9+9.9)/(2)=9.9</t>
  </si>
  <si>
    <t>(9.9+868.4)/(2)=439.15</t>
  </si>
  <si>
    <t>(848.6+61.4)/(2)=454.95</t>
  </si>
  <si>
    <t>(8.9+29.7)/(2)=19.3</t>
  </si>
  <si>
    <t>(8.9+8.9)/(2)=8.9</t>
  </si>
  <si>
    <t>(8.9+867.4)/(2)=438.15</t>
  </si>
  <si>
    <t>(847.6+60.4)/(2)=454</t>
  </si>
  <si>
    <t>(7.9+28.7)/(2)=18.3</t>
  </si>
  <si>
    <t>(7.9+866.4)/(2)=437.15</t>
  </si>
  <si>
    <t>(846.6+59.4)/(2)=453</t>
  </si>
  <si>
    <t>(6.9+27.7)/(2)=17.35</t>
  </si>
  <si>
    <t>(6.9+6.9)/(2)=6.95</t>
  </si>
  <si>
    <t>(6.9+865.4)/(2)=436.15</t>
  </si>
  <si>
    <t>(845.6+58.4)/(2)=452</t>
  </si>
  <si>
    <t>(5.9+26.7)/(2)=16.35</t>
  </si>
  <si>
    <t>(5.9+864.4)/(2)=435.15</t>
  </si>
  <si>
    <t>(844.6+57.4)/(2)=451</t>
  </si>
  <si>
    <t>(5+25.7)/(2)=15.35</t>
  </si>
  <si>
    <t>(5+5)/(2)=4.95</t>
  </si>
  <si>
    <t>(843.6+56.4)/(2)=450</t>
  </si>
  <si>
    <t>(842.6+55.4)/(2)=449.05</t>
  </si>
  <si>
    <t>(841.6+54.5)/(2)=448.05</t>
  </si>
  <si>
    <t>(840.6+53.5)/(2)=447.05</t>
  </si>
  <si>
    <t>(839.6+52.5)/(2)=446.05</t>
  </si>
  <si>
    <t>(786.2+0)/(2)=393.1</t>
  </si>
  <si>
    <t>nem csak két-két gyanós megye marad</t>
  </si>
  <si>
    <t>validitashiany = 0 mellett</t>
  </si>
  <si>
    <t>COCO Y0: 1281405</t>
  </si>
  <si>
    <t>(0+888)/(1)=888</t>
  </si>
  <si>
    <t>(0+905)/(1)=905</t>
  </si>
  <si>
    <t>(0+885)/(1)=885</t>
  </si>
  <si>
    <t>(0+912)/(1)=912</t>
  </si>
  <si>
    <t>(0+887)/(1)=887</t>
  </si>
  <si>
    <t>(0+903)/(1)=903</t>
  </si>
  <si>
    <t>COCO Y0: 4408036</t>
  </si>
  <si>
    <t>(0+952)/(1)=952</t>
  </si>
  <si>
    <t>(0+958)/(1)=958</t>
  </si>
  <si>
    <t>(0+28)/(1)=28</t>
  </si>
  <si>
    <t>(0+929)/(1)=929</t>
  </si>
  <si>
    <t>(0+938)/(1)=938</t>
  </si>
  <si>
    <t>COCO Y0: 5441310</t>
  </si>
  <si>
    <t>Y(A4)</t>
  </si>
  <si>
    <t>(9+992.2)/(2)=500.65</t>
  </si>
  <si>
    <t>(17+12)/(2)=14.55</t>
  </si>
  <si>
    <t>(992.2+17)/(2)=504.65</t>
  </si>
  <si>
    <t>(8+991.2)/(2)=499.6</t>
  </si>
  <si>
    <t>(8+11)/(2)=9.5</t>
  </si>
  <si>
    <t>(991.2+16)/(2)=503.65</t>
  </si>
  <si>
    <t>(7+990.2)/(2)=498.6</t>
  </si>
  <si>
    <t>(7+10)/(2)=8.5</t>
  </si>
  <si>
    <t>(985.2+15)/(2)=500.15</t>
  </si>
  <si>
    <t>(6+989.2)/(2)=497.6</t>
  </si>
  <si>
    <t>(6+9)/(2)=7.5</t>
  </si>
  <si>
    <t>(984.2+14)/(2)=499.1</t>
  </si>
  <si>
    <t>(5+988.2)/(2)=496.6</t>
  </si>
  <si>
    <t>(5+8)/(2)=6.5</t>
  </si>
  <si>
    <t>(983.2+13)/(2)=498.1</t>
  </si>
  <si>
    <t>(4+987.2)/(2)=495.6</t>
  </si>
  <si>
    <t>(4+7)/(2)=5.5</t>
  </si>
  <si>
    <t>(982.2+12)/(2)=497.1</t>
  </si>
  <si>
    <t>(3+986.2)/(2)=494.6</t>
  </si>
  <si>
    <t>(981.2+11)/(2)=496.1</t>
  </si>
  <si>
    <t>(2+985.2)/(2)=493.6</t>
  </si>
  <si>
    <t>(980.2+10)/(2)=495.1</t>
  </si>
  <si>
    <t>(1+984.2)/(2)=492.6</t>
  </si>
  <si>
    <t>(979.2+7)/(2)=493.1</t>
  </si>
  <si>
    <t>(0+977.2)/(2)=488.6</t>
  </si>
  <si>
    <t>(978.2+0)/(2)=489.1</t>
  </si>
  <si>
    <t>volvo/skoda torles utan</t>
  </si>
  <si>
    <t>minden validitashiany hatasa nulla becslesi hiba eseten</t>
  </si>
  <si>
    <t>Konklúziók</t>
  </si>
  <si>
    <t>az Y0 helytelen alkalmazása STD helyett magas tény-becslés-hibához vezet</t>
  </si>
  <si>
    <t>a validitás kapcsán technikai küszöbértékekre van szükség (vö. +/-1)</t>
  </si>
  <si>
    <t>a korrigálatlan validitáshiány olyan, mintha véletlenszerűen hatástalanítanánk nyersadat-pozíciókat</t>
  </si>
  <si>
    <t>a legnagyobb korrekció utáni validitáshiánnyal rendelkező objektum(pár)ok okozzák a legtöbb zavart</t>
  </si>
  <si>
    <t>a puffer-hipotézis maximum olyan erős, mint a zavar-hipotézis, ahol puffer alatt értendő, hogy a több-jelentésű szavak párhuzamos jelentései tompítják az értelmezési zavarokat, vagy éppen növelik (vö. zavar-hipotézis)</t>
  </si>
  <si>
    <t>a validitáshiányos adatpozíciók kezelésének módjára érzékeny a (rel. kis méretű) probléma</t>
  </si>
  <si>
    <t>ha nem kezeljük a validitáshiányt (pl. alacsony, magas, átlagos rangsorszámokkal), akkor csak naiv megoldások léteznek</t>
  </si>
  <si>
    <t>ha rel. kevés az objektum és rel. sok az attribútum, akkor többlépcsőssé válik az Y0 elemzés (vö. step1-2-3)</t>
  </si>
  <si>
    <t>nem kell, hogy mindenkor legyen eredmény pl. a zavar vs. puffer hipotézispárra (vö. összeesküvés-elmélet-generálás), mert a rendszerszintű nem-tudom-válasz is érték</t>
  </si>
  <si>
    <t>az MCM szerepét még tisztázni kell</t>
  </si>
  <si>
    <t>a korrekció utáni validitáshiányok hatását még tisztázni kell</t>
  </si>
  <si>
    <t>a validitáshiány lényege, hogy a direkt és az inverz becslések tévedéseinek előjelei nem lehetnek azonosak valid esetben</t>
  </si>
  <si>
    <t>ha objektum/attribútum elmarad egy elemzésből (vö. Zala), akkor ennek egy többlépcsős (step) értelmezésben nem kell, hogy hatása legyen</t>
  </si>
  <si>
    <t>végtelen naiv megoldás létezhet (vö. átlag, szórás, szórás/átlag, ill. sorszámösszeg, stb.)</t>
  </si>
  <si>
    <t>ha sok modell sejteti ugyanazt a végeredményt (vö. demokrácia), az még nem minőségi csak mennyiségi erőtér</t>
  </si>
  <si>
    <t>megjegyzés</t>
  </si>
  <si>
    <t>ahol elszakadnak a képletláncok ott pl. transzponálások történtek</t>
  </si>
  <si>
    <t>a konzisztencia minden alakzata naiv (egyelőre)</t>
  </si>
  <si>
    <t>a legkritikusabb márka validitáshiányokat is kezelő modellek esetén a VW</t>
  </si>
  <si>
    <t>a legkritikusabb megye SZSZB (de a megye-rangsor is érzékeny a modell-variánsokra)</t>
  </si>
  <si>
    <t>Bács-Kiskun és Budapest, a validitás hatások nélkül alapmodell kritikus megyéi mindenkor előkelő helyen vannak a gyanúlistákon</t>
  </si>
  <si>
    <t>az inicializáló kérdések statisztikai jellegűek</t>
  </si>
  <si>
    <t>a lehetnek-e a márkák/megyék másként egyformán gyanúsak a nyersadatok hitelessége (validitása) és/vagy ezek egymáshoz való viszonya (validitás nélküli elemzése) esetén a valódi komplex kérdés</t>
  </si>
  <si>
    <t>a teljes elemzési lánc-rendszer elvárja a masszív, elemzőt támogató automatizációt = szakdolgozati téma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</si>
</sst>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7" formatCode="0.000"/>
    <numFmt numFmtId="168" formatCode="0.0"/>
  </numFmts>
  <fonts count="19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FF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sz val="10"/>
      <color rgb="FFFF0000"/>
      <name val="Arial"/>
      <family val="2"/>
      <charset val="238"/>
    </font>
    <font>
      <sz val="10"/>
      <color rgb="FF00B0F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24"/>
      <name val="Arial"/>
      <family val="2"/>
      <charset val="238"/>
    </font>
    <font>
      <sz val="10"/>
      <color theme="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0" fillId="2" borderId="0" xfId="0" applyFill="1"/>
    <xf numFmtId="0" fontId="1" fillId="2" borderId="0" xfId="0" applyFont="1" applyFill="1"/>
    <xf numFmtId="0" fontId="5" fillId="2" borderId="0" xfId="0" applyFont="1" applyFill="1"/>
    <xf numFmtId="2" fontId="0" fillId="0" borderId="0" xfId="0" applyNumberFormat="1"/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3" fillId="0" borderId="0" xfId="1"/>
    <xf numFmtId="0" fontId="12" fillId="0" borderId="0" xfId="0" applyFont="1"/>
    <xf numFmtId="0" fontId="9" fillId="3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" fontId="0" fillId="0" borderId="0" xfId="0" applyNumberFormat="1"/>
    <xf numFmtId="0" fontId="14" fillId="0" borderId="0" xfId="0" applyFont="1"/>
    <xf numFmtId="0" fontId="0" fillId="6" borderId="0" xfId="0" applyFill="1"/>
    <xf numFmtId="0" fontId="0" fillId="0" borderId="0" xfId="0" applyAlignment="1">
      <alignment wrapText="1"/>
    </xf>
    <xf numFmtId="167" fontId="0" fillId="0" borderId="0" xfId="0" applyNumberFormat="1"/>
    <xf numFmtId="168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5" borderId="8" xfId="0" applyFill="1" applyBorder="1"/>
    <xf numFmtId="0" fontId="0" fillId="6" borderId="8" xfId="0" applyFill="1" applyBorder="1"/>
    <xf numFmtId="0" fontId="0" fillId="0" borderId="8" xfId="0" applyBorder="1"/>
    <xf numFmtId="167" fontId="0" fillId="0" borderId="9" xfId="0" applyNumberFormat="1" applyBorder="1"/>
    <xf numFmtId="2" fontId="0" fillId="0" borderId="3" xfId="0" applyNumberFormat="1" applyBorder="1"/>
    <xf numFmtId="0" fontId="0" fillId="0" borderId="10" xfId="0" applyBorder="1"/>
    <xf numFmtId="0" fontId="0" fillId="0" borderId="11" xfId="0" applyBorder="1"/>
    <xf numFmtId="0" fontId="9" fillId="8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5" borderId="0" xfId="0" applyFill="1" applyBorder="1"/>
    <xf numFmtId="0" fontId="0" fillId="6" borderId="0" xfId="0" applyFill="1" applyBorder="1"/>
    <xf numFmtId="0" fontId="0" fillId="0" borderId="12" xfId="0" applyBorder="1"/>
    <xf numFmtId="0" fontId="0" fillId="6" borderId="13" xfId="0" applyFill="1" applyBorder="1"/>
    <xf numFmtId="0" fontId="0" fillId="5" borderId="14" xfId="0" applyFill="1" applyBorder="1"/>
    <xf numFmtId="0" fontId="0" fillId="0" borderId="3" xfId="0" applyBorder="1"/>
    <xf numFmtId="0" fontId="14" fillId="0" borderId="3" xfId="0" applyFont="1" applyBorder="1"/>
    <xf numFmtId="0" fontId="14" fillId="0" borderId="14" xfId="0" applyFont="1" applyBorder="1"/>
    <xf numFmtId="0" fontId="15" fillId="0" borderId="3" xfId="0" applyFont="1" applyBorder="1"/>
    <xf numFmtId="16" fontId="16" fillId="0" borderId="12" xfId="0" applyNumberFormat="1" applyFont="1" applyBorder="1"/>
    <xf numFmtId="0" fontId="0" fillId="9" borderId="0" xfId="0" applyFill="1"/>
    <xf numFmtId="0" fontId="11" fillId="6" borderId="2" xfId="0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167" fontId="0" fillId="0" borderId="15" xfId="0" applyNumberFormat="1" applyBorder="1"/>
    <xf numFmtId="167" fontId="0" fillId="0" borderId="16" xfId="0" applyNumberFormat="1" applyBorder="1"/>
    <xf numFmtId="0" fontId="0" fillId="0" borderId="9" xfId="0" applyBorder="1"/>
    <xf numFmtId="0" fontId="0" fillId="0" borderId="0" xfId="0" applyBorder="1"/>
    <xf numFmtId="0" fontId="14" fillId="8" borderId="0" xfId="0" applyFont="1" applyFill="1"/>
    <xf numFmtId="1" fontId="0" fillId="7" borderId="0" xfId="0" applyNumberFormat="1" applyFill="1"/>
    <xf numFmtId="0" fontId="17" fillId="0" borderId="0" xfId="0" applyFont="1" applyAlignment="1">
      <alignment horizontal="center" vertical="center" wrapText="1"/>
    </xf>
    <xf numFmtId="16" fontId="14" fillId="0" borderId="3" xfId="0" applyNumberFormat="1" applyFont="1" applyBorder="1"/>
    <xf numFmtId="0" fontId="0" fillId="0" borderId="0" xfId="0" applyFill="1"/>
    <xf numFmtId="0" fontId="18" fillId="8" borderId="0" xfId="0" applyFont="1" applyFill="1"/>
    <xf numFmtId="0" fontId="0" fillId="5" borderId="13" xfId="0" applyFill="1" applyBorder="1"/>
    <xf numFmtId="0" fontId="4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'Audi megye'!$B$3</c:f>
              <c:strCache>
                <c:ptCount val="1"/>
                <c:pt idx="0">
                  <c:v>audi: (2022. 10. 08.â€“2023. 10. 08.)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582143482064742"/>
                  <c:y val="-0.2054870224555263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6"/>
            <c:dispRSqr val="1"/>
            <c:dispEq val="1"/>
            <c:trendlineLbl>
              <c:layout>
                <c:manualLayout>
                  <c:x val="0.12595056867891513"/>
                  <c:y val="0.3745658355205599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yVal>
            <c:numRef>
              <c:f>'Audi megye'!$B$4:$B$23</c:f>
              <c:numCache>
                <c:formatCode>General</c:formatCode>
                <c:ptCount val="20"/>
                <c:pt idx="0">
                  <c:v>80</c:v>
                </c:pt>
                <c:pt idx="1">
                  <c:v>70</c:v>
                </c:pt>
                <c:pt idx="2">
                  <c:v>63</c:v>
                </c:pt>
                <c:pt idx="3">
                  <c:v>67</c:v>
                </c:pt>
                <c:pt idx="4">
                  <c:v>44</c:v>
                </c:pt>
                <c:pt idx="5">
                  <c:v>57</c:v>
                </c:pt>
                <c:pt idx="6">
                  <c:v>62</c:v>
                </c:pt>
                <c:pt idx="7">
                  <c:v>100</c:v>
                </c:pt>
                <c:pt idx="8">
                  <c:v>63</c:v>
                </c:pt>
                <c:pt idx="9">
                  <c:v>65</c:v>
                </c:pt>
                <c:pt idx="10">
                  <c:v>64</c:v>
                </c:pt>
                <c:pt idx="11">
                  <c:v>71</c:v>
                </c:pt>
                <c:pt idx="12">
                  <c:v>81</c:v>
                </c:pt>
                <c:pt idx="13">
                  <c:v>58</c:v>
                </c:pt>
                <c:pt idx="14">
                  <c:v>74</c:v>
                </c:pt>
                <c:pt idx="15">
                  <c:v>88</c:v>
                </c:pt>
                <c:pt idx="16">
                  <c:v>73</c:v>
                </c:pt>
                <c:pt idx="17">
                  <c:v>78</c:v>
                </c:pt>
                <c:pt idx="18">
                  <c:v>70</c:v>
                </c:pt>
                <c:pt idx="19">
                  <c:v>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A0-46F1-8277-19366A807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1228895"/>
        <c:axId val="847718879"/>
      </c:scatterChart>
      <c:valAx>
        <c:axId val="14912288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7718879"/>
        <c:crosses val="autoZero"/>
        <c:crossBetween val="midCat"/>
      </c:valAx>
      <c:valAx>
        <c:axId val="847718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12288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46</xdr:row>
      <xdr:rowOff>0</xdr:rowOff>
    </xdr:from>
    <xdr:to>
      <xdr:col>12</xdr:col>
      <xdr:colOff>428897</xdr:colOff>
      <xdr:row>49</xdr:row>
      <xdr:rowOff>53340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930456A6-CA72-AA3D-013D-AB5F069FB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0260" y="771144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</xdr:col>
      <xdr:colOff>0</xdr:colOff>
      <xdr:row>46</xdr:row>
      <xdr:rowOff>0</xdr:rowOff>
    </xdr:from>
    <xdr:to>
      <xdr:col>36</xdr:col>
      <xdr:colOff>76200</xdr:colOff>
      <xdr:row>49</xdr:row>
      <xdr:rowOff>53340</xdr:rowOff>
    </xdr:to>
    <xdr:pic>
      <xdr:nvPicPr>
        <xdr:cNvPr id="3" name="Picture 2" descr="COCO">
          <a:extLst>
            <a:ext uri="{FF2B5EF4-FFF2-40B4-BE49-F238E27FC236}">
              <a16:creationId xmlns:a16="http://schemas.microsoft.com/office/drawing/2014/main" id="{95E0BC1E-BE0E-0F0D-41DD-126097A18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37580" y="771144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73</xdr:row>
      <xdr:rowOff>0</xdr:rowOff>
    </xdr:from>
    <xdr:to>
      <xdr:col>0</xdr:col>
      <xdr:colOff>1905000</xdr:colOff>
      <xdr:row>76</xdr:row>
      <xdr:rowOff>53339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39D3C51D-8E09-969C-7E29-4FF2EB95E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568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0</xdr:colOff>
      <xdr:row>73</xdr:row>
      <xdr:rowOff>0</xdr:rowOff>
    </xdr:from>
    <xdr:to>
      <xdr:col>27</xdr:col>
      <xdr:colOff>1905000</xdr:colOff>
      <xdr:row>76</xdr:row>
      <xdr:rowOff>53339</xdr:rowOff>
    </xdr:to>
    <xdr:pic>
      <xdr:nvPicPr>
        <xdr:cNvPr id="3" name="Picture 2" descr="COCO">
          <a:extLst>
            <a:ext uri="{FF2B5EF4-FFF2-40B4-BE49-F238E27FC236}">
              <a16:creationId xmlns:a16="http://schemas.microsoft.com/office/drawing/2014/main" id="{F4D80C62-5AF1-A47A-FA0A-782500121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84240" y="126568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66</xdr:col>
      <xdr:colOff>0</xdr:colOff>
      <xdr:row>73</xdr:row>
      <xdr:rowOff>0</xdr:rowOff>
    </xdr:from>
    <xdr:to>
      <xdr:col>68</xdr:col>
      <xdr:colOff>685800</xdr:colOff>
      <xdr:row>76</xdr:row>
      <xdr:rowOff>53339</xdr:rowOff>
    </xdr:to>
    <xdr:pic>
      <xdr:nvPicPr>
        <xdr:cNvPr id="4" name="Picture 3" descr="COCO">
          <a:extLst>
            <a:ext uri="{FF2B5EF4-FFF2-40B4-BE49-F238E27FC236}">
              <a16:creationId xmlns:a16="http://schemas.microsoft.com/office/drawing/2014/main" id="{5F67B3FF-83BF-A75D-697B-AAF3F6D8B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88280" y="126568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0</xdr:colOff>
      <xdr:row>146</xdr:row>
      <xdr:rowOff>0</xdr:rowOff>
    </xdr:from>
    <xdr:to>
      <xdr:col>27</xdr:col>
      <xdr:colOff>1905000</xdr:colOff>
      <xdr:row>149</xdr:row>
      <xdr:rowOff>30480</xdr:rowOff>
    </xdr:to>
    <xdr:pic>
      <xdr:nvPicPr>
        <xdr:cNvPr id="5" name="Picture 4" descr="COCO">
          <a:extLst>
            <a:ext uri="{FF2B5EF4-FFF2-40B4-BE49-F238E27FC236}">
              <a16:creationId xmlns:a16="http://schemas.microsoft.com/office/drawing/2014/main" id="{540AB99A-BDA9-50EB-C89E-804883E1A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00520" y="266776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73</xdr:row>
      <xdr:rowOff>0</xdr:rowOff>
    </xdr:from>
    <xdr:to>
      <xdr:col>0</xdr:col>
      <xdr:colOff>1905000</xdr:colOff>
      <xdr:row>76</xdr:row>
      <xdr:rowOff>53339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6C16A7BF-C545-4732-8874-60FC1B408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378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0</xdr:colOff>
      <xdr:row>73</xdr:row>
      <xdr:rowOff>0</xdr:rowOff>
    </xdr:from>
    <xdr:to>
      <xdr:col>27</xdr:col>
      <xdr:colOff>1905000</xdr:colOff>
      <xdr:row>76</xdr:row>
      <xdr:rowOff>53339</xdr:rowOff>
    </xdr:to>
    <xdr:pic>
      <xdr:nvPicPr>
        <xdr:cNvPr id="3" name="Picture 2" descr="COCO">
          <a:extLst>
            <a:ext uri="{FF2B5EF4-FFF2-40B4-BE49-F238E27FC236}">
              <a16:creationId xmlns:a16="http://schemas.microsoft.com/office/drawing/2014/main" id="{2B290229-CF63-4385-B54D-CA8773691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84240" y="130378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66</xdr:col>
      <xdr:colOff>0</xdr:colOff>
      <xdr:row>73</xdr:row>
      <xdr:rowOff>0</xdr:rowOff>
    </xdr:from>
    <xdr:to>
      <xdr:col>68</xdr:col>
      <xdr:colOff>530156</xdr:colOff>
      <xdr:row>76</xdr:row>
      <xdr:rowOff>53339</xdr:rowOff>
    </xdr:to>
    <xdr:pic>
      <xdr:nvPicPr>
        <xdr:cNvPr id="4" name="Picture 3" descr="COCO">
          <a:extLst>
            <a:ext uri="{FF2B5EF4-FFF2-40B4-BE49-F238E27FC236}">
              <a16:creationId xmlns:a16="http://schemas.microsoft.com/office/drawing/2014/main" id="{49D475F1-AA7C-40FE-8BE2-122185D3D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88280" y="130378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1905000</xdr:colOff>
      <xdr:row>76</xdr:row>
      <xdr:rowOff>53339</xdr:rowOff>
    </xdr:to>
    <xdr:pic>
      <xdr:nvPicPr>
        <xdr:cNvPr id="5" name="Picture 4" descr="COCO">
          <a:extLst>
            <a:ext uri="{FF2B5EF4-FFF2-40B4-BE49-F238E27FC236}">
              <a16:creationId xmlns:a16="http://schemas.microsoft.com/office/drawing/2014/main" id="{C21F293D-A9C8-BC31-2813-FC74D8B6D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207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0</xdr:colOff>
      <xdr:row>73</xdr:row>
      <xdr:rowOff>0</xdr:rowOff>
    </xdr:from>
    <xdr:to>
      <xdr:col>27</xdr:col>
      <xdr:colOff>1905000</xdr:colOff>
      <xdr:row>76</xdr:row>
      <xdr:rowOff>53339</xdr:rowOff>
    </xdr:to>
    <xdr:pic>
      <xdr:nvPicPr>
        <xdr:cNvPr id="6" name="Picture 5" descr="COCO">
          <a:extLst>
            <a:ext uri="{FF2B5EF4-FFF2-40B4-BE49-F238E27FC236}">
              <a16:creationId xmlns:a16="http://schemas.microsoft.com/office/drawing/2014/main" id="{0CB0D838-B60A-C389-8289-C5A3DF46A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84240" y="132207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85</xdr:col>
      <xdr:colOff>0</xdr:colOff>
      <xdr:row>73</xdr:row>
      <xdr:rowOff>0</xdr:rowOff>
    </xdr:from>
    <xdr:to>
      <xdr:col>88</xdr:col>
      <xdr:colOff>76200</xdr:colOff>
      <xdr:row>76</xdr:row>
      <xdr:rowOff>53339</xdr:rowOff>
    </xdr:to>
    <xdr:pic>
      <xdr:nvPicPr>
        <xdr:cNvPr id="7" name="Picture 6" descr="COCO">
          <a:extLst>
            <a:ext uri="{FF2B5EF4-FFF2-40B4-BE49-F238E27FC236}">
              <a16:creationId xmlns:a16="http://schemas.microsoft.com/office/drawing/2014/main" id="{F7C39443-9CA3-470A-7D53-8008C7C6F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19320" y="132207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0</xdr:colOff>
      <xdr:row>144</xdr:row>
      <xdr:rowOff>0</xdr:rowOff>
    </xdr:from>
    <xdr:to>
      <xdr:col>27</xdr:col>
      <xdr:colOff>1905000</xdr:colOff>
      <xdr:row>147</xdr:row>
      <xdr:rowOff>30480</xdr:rowOff>
    </xdr:to>
    <xdr:pic>
      <xdr:nvPicPr>
        <xdr:cNvPr id="8" name="Picture 7" descr="COCO">
          <a:extLst>
            <a:ext uri="{FF2B5EF4-FFF2-40B4-BE49-F238E27FC236}">
              <a16:creationId xmlns:a16="http://schemas.microsoft.com/office/drawing/2014/main" id="{81F27931-A92B-E366-8BA9-BBFE73CC9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95820" y="2611374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73</xdr:row>
      <xdr:rowOff>0</xdr:rowOff>
    </xdr:from>
    <xdr:to>
      <xdr:col>0</xdr:col>
      <xdr:colOff>1905000</xdr:colOff>
      <xdr:row>76</xdr:row>
      <xdr:rowOff>53340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138985E5-C477-4283-9F3D-D83926580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207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1905000</xdr:colOff>
      <xdr:row>76</xdr:row>
      <xdr:rowOff>53340</xdr:rowOff>
    </xdr:to>
    <xdr:pic>
      <xdr:nvPicPr>
        <xdr:cNvPr id="5" name="Picture 4" descr="COCO">
          <a:extLst>
            <a:ext uri="{FF2B5EF4-FFF2-40B4-BE49-F238E27FC236}">
              <a16:creationId xmlns:a16="http://schemas.microsoft.com/office/drawing/2014/main" id="{71E6EB6C-0430-42EA-9C85-74CAE76E4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207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85</xdr:col>
      <xdr:colOff>0</xdr:colOff>
      <xdr:row>73</xdr:row>
      <xdr:rowOff>0</xdr:rowOff>
    </xdr:from>
    <xdr:to>
      <xdr:col>88</xdr:col>
      <xdr:colOff>76200</xdr:colOff>
      <xdr:row>76</xdr:row>
      <xdr:rowOff>53340</xdr:rowOff>
    </xdr:to>
    <xdr:pic>
      <xdr:nvPicPr>
        <xdr:cNvPr id="7" name="Picture 6" descr="COCO">
          <a:extLst>
            <a:ext uri="{FF2B5EF4-FFF2-40B4-BE49-F238E27FC236}">
              <a16:creationId xmlns:a16="http://schemas.microsoft.com/office/drawing/2014/main" id="{D6494032-EA7F-4381-8A54-0C18C912A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8560" y="132207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73</xdr:row>
      <xdr:rowOff>0</xdr:rowOff>
    </xdr:from>
    <xdr:to>
      <xdr:col>0</xdr:col>
      <xdr:colOff>1905000</xdr:colOff>
      <xdr:row>75</xdr:row>
      <xdr:rowOff>171396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815D1010-51C0-4987-90C7-D52FEB965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989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0</xdr:colOff>
      <xdr:row>73</xdr:row>
      <xdr:rowOff>0</xdr:rowOff>
    </xdr:from>
    <xdr:to>
      <xdr:col>27</xdr:col>
      <xdr:colOff>1905000</xdr:colOff>
      <xdr:row>75</xdr:row>
      <xdr:rowOff>171396</xdr:rowOff>
    </xdr:to>
    <xdr:pic>
      <xdr:nvPicPr>
        <xdr:cNvPr id="3" name="Picture 2" descr="COCO">
          <a:extLst>
            <a:ext uri="{FF2B5EF4-FFF2-40B4-BE49-F238E27FC236}">
              <a16:creationId xmlns:a16="http://schemas.microsoft.com/office/drawing/2014/main" id="{91CE2E4E-AB1D-451C-925A-26AFBA62F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95820" y="146989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66</xdr:col>
      <xdr:colOff>0</xdr:colOff>
      <xdr:row>73</xdr:row>
      <xdr:rowOff>0</xdr:rowOff>
    </xdr:from>
    <xdr:to>
      <xdr:col>68</xdr:col>
      <xdr:colOff>530156</xdr:colOff>
      <xdr:row>75</xdr:row>
      <xdr:rowOff>171396</xdr:rowOff>
    </xdr:to>
    <xdr:pic>
      <xdr:nvPicPr>
        <xdr:cNvPr id="4" name="Picture 3" descr="COCO">
          <a:extLst>
            <a:ext uri="{FF2B5EF4-FFF2-40B4-BE49-F238E27FC236}">
              <a16:creationId xmlns:a16="http://schemas.microsoft.com/office/drawing/2014/main" id="{D18373DD-758C-4CDF-BE6F-C68D83EAA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80860" y="14698980"/>
          <a:ext cx="1901757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1905000</xdr:colOff>
      <xdr:row>75</xdr:row>
      <xdr:rowOff>171396</xdr:rowOff>
    </xdr:to>
    <xdr:pic>
      <xdr:nvPicPr>
        <xdr:cNvPr id="5" name="Picture 4" descr="COCO">
          <a:extLst>
            <a:ext uri="{FF2B5EF4-FFF2-40B4-BE49-F238E27FC236}">
              <a16:creationId xmlns:a16="http://schemas.microsoft.com/office/drawing/2014/main" id="{B84BD300-9D3C-4AE1-970C-4A5D849BD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989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0</xdr:colOff>
      <xdr:row>73</xdr:row>
      <xdr:rowOff>0</xdr:rowOff>
    </xdr:from>
    <xdr:to>
      <xdr:col>27</xdr:col>
      <xdr:colOff>1905000</xdr:colOff>
      <xdr:row>75</xdr:row>
      <xdr:rowOff>171396</xdr:rowOff>
    </xdr:to>
    <xdr:pic>
      <xdr:nvPicPr>
        <xdr:cNvPr id="6" name="Picture 5" descr="COCO">
          <a:extLst>
            <a:ext uri="{FF2B5EF4-FFF2-40B4-BE49-F238E27FC236}">
              <a16:creationId xmlns:a16="http://schemas.microsoft.com/office/drawing/2014/main" id="{CCB77DC0-A8E4-4298-B39C-DDC5B9104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95820" y="146989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1905000</xdr:colOff>
      <xdr:row>75</xdr:row>
      <xdr:rowOff>171396</xdr:rowOff>
    </xdr:to>
    <xdr:pic>
      <xdr:nvPicPr>
        <xdr:cNvPr id="8" name="Picture 7" descr="COCO">
          <a:extLst>
            <a:ext uri="{FF2B5EF4-FFF2-40B4-BE49-F238E27FC236}">
              <a16:creationId xmlns:a16="http://schemas.microsoft.com/office/drawing/2014/main" id="{9169F2F6-6A9F-8DBE-D7B1-1E7FE30AA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6989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0</xdr:colOff>
      <xdr:row>73</xdr:row>
      <xdr:rowOff>0</xdr:rowOff>
    </xdr:from>
    <xdr:to>
      <xdr:col>27</xdr:col>
      <xdr:colOff>1905000</xdr:colOff>
      <xdr:row>75</xdr:row>
      <xdr:rowOff>171396</xdr:rowOff>
    </xdr:to>
    <xdr:pic>
      <xdr:nvPicPr>
        <xdr:cNvPr id="9" name="Picture 8" descr="COCO">
          <a:extLst>
            <a:ext uri="{FF2B5EF4-FFF2-40B4-BE49-F238E27FC236}">
              <a16:creationId xmlns:a16="http://schemas.microsoft.com/office/drawing/2014/main" id="{7F9841BC-746F-4CBB-CEDB-E6239E82B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95820" y="148666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66</xdr:col>
      <xdr:colOff>0</xdr:colOff>
      <xdr:row>73</xdr:row>
      <xdr:rowOff>0</xdr:rowOff>
    </xdr:from>
    <xdr:to>
      <xdr:col>68</xdr:col>
      <xdr:colOff>533400</xdr:colOff>
      <xdr:row>75</xdr:row>
      <xdr:rowOff>171396</xdr:rowOff>
    </xdr:to>
    <xdr:pic>
      <xdr:nvPicPr>
        <xdr:cNvPr id="10" name="Picture 9" descr="COCO">
          <a:extLst>
            <a:ext uri="{FF2B5EF4-FFF2-40B4-BE49-F238E27FC236}">
              <a16:creationId xmlns:a16="http://schemas.microsoft.com/office/drawing/2014/main" id="{B0BC5CBB-9AE7-1F85-7021-134A03B5B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90460" y="148666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89</xdr:col>
      <xdr:colOff>0</xdr:colOff>
      <xdr:row>73</xdr:row>
      <xdr:rowOff>0</xdr:rowOff>
    </xdr:from>
    <xdr:to>
      <xdr:col>92</xdr:col>
      <xdr:colOff>76200</xdr:colOff>
      <xdr:row>75</xdr:row>
      <xdr:rowOff>160020</xdr:rowOff>
    </xdr:to>
    <xdr:pic>
      <xdr:nvPicPr>
        <xdr:cNvPr id="11" name="Picture 10" descr="COCO">
          <a:extLst>
            <a:ext uri="{FF2B5EF4-FFF2-40B4-BE49-F238E27FC236}">
              <a16:creationId xmlns:a16="http://schemas.microsoft.com/office/drawing/2014/main" id="{D4758808-036C-5D6E-9123-3EA153892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6560" y="148666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73</xdr:row>
      <xdr:rowOff>0</xdr:rowOff>
    </xdr:from>
    <xdr:to>
      <xdr:col>0</xdr:col>
      <xdr:colOff>1905000</xdr:colOff>
      <xdr:row>76</xdr:row>
      <xdr:rowOff>53340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B43025FF-11F3-4B10-9A2B-996457DF9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51380"/>
          <a:ext cx="1905000" cy="6285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0</xdr:colOff>
      <xdr:row>73</xdr:row>
      <xdr:rowOff>0</xdr:rowOff>
    </xdr:from>
    <xdr:to>
      <xdr:col>27</xdr:col>
      <xdr:colOff>1905000</xdr:colOff>
      <xdr:row>76</xdr:row>
      <xdr:rowOff>53340</xdr:rowOff>
    </xdr:to>
    <xdr:pic>
      <xdr:nvPicPr>
        <xdr:cNvPr id="3" name="Picture 2" descr="COCO">
          <a:extLst>
            <a:ext uri="{FF2B5EF4-FFF2-40B4-BE49-F238E27FC236}">
              <a16:creationId xmlns:a16="http://schemas.microsoft.com/office/drawing/2014/main" id="{7FB1843D-E23D-46BE-9902-C370A83D8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95820" y="14851380"/>
          <a:ext cx="1905000" cy="6285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66</xdr:col>
      <xdr:colOff>0</xdr:colOff>
      <xdr:row>73</xdr:row>
      <xdr:rowOff>0</xdr:rowOff>
    </xdr:from>
    <xdr:to>
      <xdr:col>68</xdr:col>
      <xdr:colOff>530156</xdr:colOff>
      <xdr:row>76</xdr:row>
      <xdr:rowOff>53340</xdr:rowOff>
    </xdr:to>
    <xdr:pic>
      <xdr:nvPicPr>
        <xdr:cNvPr id="4" name="Picture 3" descr="COCO">
          <a:extLst>
            <a:ext uri="{FF2B5EF4-FFF2-40B4-BE49-F238E27FC236}">
              <a16:creationId xmlns:a16="http://schemas.microsoft.com/office/drawing/2014/main" id="{92E36D1D-5CC6-4320-A45B-30DCA7325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90460" y="14851380"/>
          <a:ext cx="1901756" cy="6285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1905000</xdr:colOff>
      <xdr:row>76</xdr:row>
      <xdr:rowOff>53340</xdr:rowOff>
    </xdr:to>
    <xdr:pic>
      <xdr:nvPicPr>
        <xdr:cNvPr id="5" name="Picture 4" descr="COCO">
          <a:extLst>
            <a:ext uri="{FF2B5EF4-FFF2-40B4-BE49-F238E27FC236}">
              <a16:creationId xmlns:a16="http://schemas.microsoft.com/office/drawing/2014/main" id="{A1667A04-FE13-44D2-B2A7-E21285BDC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51380"/>
          <a:ext cx="1905000" cy="6285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0</xdr:colOff>
      <xdr:row>73</xdr:row>
      <xdr:rowOff>0</xdr:rowOff>
    </xdr:from>
    <xdr:to>
      <xdr:col>27</xdr:col>
      <xdr:colOff>1905000</xdr:colOff>
      <xdr:row>76</xdr:row>
      <xdr:rowOff>53340</xdr:rowOff>
    </xdr:to>
    <xdr:pic>
      <xdr:nvPicPr>
        <xdr:cNvPr id="6" name="Picture 5" descr="COCO">
          <a:extLst>
            <a:ext uri="{FF2B5EF4-FFF2-40B4-BE49-F238E27FC236}">
              <a16:creationId xmlns:a16="http://schemas.microsoft.com/office/drawing/2014/main" id="{A1D758FC-503E-4244-9208-54C8A85A0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95820" y="14851380"/>
          <a:ext cx="1905000" cy="6285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1905000</xdr:colOff>
      <xdr:row>76</xdr:row>
      <xdr:rowOff>53340</xdr:rowOff>
    </xdr:to>
    <xdr:pic>
      <xdr:nvPicPr>
        <xdr:cNvPr id="7" name="Picture 6" descr="COCO">
          <a:extLst>
            <a:ext uri="{FF2B5EF4-FFF2-40B4-BE49-F238E27FC236}">
              <a16:creationId xmlns:a16="http://schemas.microsoft.com/office/drawing/2014/main" id="{0DD9E3AD-F204-4E76-A5D6-EEE65F8E6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51380"/>
          <a:ext cx="1905000" cy="6285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0</xdr:colOff>
      <xdr:row>73</xdr:row>
      <xdr:rowOff>0</xdr:rowOff>
    </xdr:from>
    <xdr:to>
      <xdr:col>27</xdr:col>
      <xdr:colOff>1905000</xdr:colOff>
      <xdr:row>76</xdr:row>
      <xdr:rowOff>53340</xdr:rowOff>
    </xdr:to>
    <xdr:pic>
      <xdr:nvPicPr>
        <xdr:cNvPr id="8" name="Picture 7" descr="COCO">
          <a:extLst>
            <a:ext uri="{FF2B5EF4-FFF2-40B4-BE49-F238E27FC236}">
              <a16:creationId xmlns:a16="http://schemas.microsoft.com/office/drawing/2014/main" id="{A0C76843-0C66-45B5-AF90-0AD4A7A12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95820" y="14851380"/>
          <a:ext cx="1905000" cy="6285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66</xdr:col>
      <xdr:colOff>0</xdr:colOff>
      <xdr:row>73</xdr:row>
      <xdr:rowOff>0</xdr:rowOff>
    </xdr:from>
    <xdr:to>
      <xdr:col>68</xdr:col>
      <xdr:colOff>533400</xdr:colOff>
      <xdr:row>76</xdr:row>
      <xdr:rowOff>53340</xdr:rowOff>
    </xdr:to>
    <xdr:pic>
      <xdr:nvPicPr>
        <xdr:cNvPr id="9" name="Picture 8" descr="COCO">
          <a:extLst>
            <a:ext uri="{FF2B5EF4-FFF2-40B4-BE49-F238E27FC236}">
              <a16:creationId xmlns:a16="http://schemas.microsoft.com/office/drawing/2014/main" id="{3E92C487-015F-46DC-8745-616E7AE76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90460" y="14851380"/>
          <a:ext cx="1905000" cy="6285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0</xdr:colOff>
      <xdr:row>73</xdr:row>
      <xdr:rowOff>0</xdr:rowOff>
    </xdr:from>
    <xdr:to>
      <xdr:col>27</xdr:col>
      <xdr:colOff>1905000</xdr:colOff>
      <xdr:row>76</xdr:row>
      <xdr:rowOff>41964</xdr:rowOff>
    </xdr:to>
    <xdr:pic>
      <xdr:nvPicPr>
        <xdr:cNvPr id="11" name="Picture 10" descr="COCO">
          <a:extLst>
            <a:ext uri="{FF2B5EF4-FFF2-40B4-BE49-F238E27FC236}">
              <a16:creationId xmlns:a16="http://schemas.microsoft.com/office/drawing/2014/main" id="{D1E75BFA-D806-25C9-90DA-80409339E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95820" y="148513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66</xdr:col>
      <xdr:colOff>0</xdr:colOff>
      <xdr:row>73</xdr:row>
      <xdr:rowOff>0</xdr:rowOff>
    </xdr:from>
    <xdr:to>
      <xdr:col>68</xdr:col>
      <xdr:colOff>533400</xdr:colOff>
      <xdr:row>76</xdr:row>
      <xdr:rowOff>41964</xdr:rowOff>
    </xdr:to>
    <xdr:pic>
      <xdr:nvPicPr>
        <xdr:cNvPr id="12" name="Picture 11" descr="COCO">
          <a:extLst>
            <a:ext uri="{FF2B5EF4-FFF2-40B4-BE49-F238E27FC236}">
              <a16:creationId xmlns:a16="http://schemas.microsoft.com/office/drawing/2014/main" id="{3758A2B4-56E0-C393-B53A-A6274171E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90460" y="148513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0</xdr:rowOff>
    </xdr:from>
    <xdr:to>
      <xdr:col>3</xdr:col>
      <xdr:colOff>76200</xdr:colOff>
      <xdr:row>48</xdr:row>
      <xdr:rowOff>53340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6D8584DA-D77B-4E2F-CACA-589C7C6E9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438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18</xdr:col>
      <xdr:colOff>76200</xdr:colOff>
      <xdr:row>48</xdr:row>
      <xdr:rowOff>53340</xdr:rowOff>
    </xdr:to>
    <xdr:pic>
      <xdr:nvPicPr>
        <xdr:cNvPr id="3" name="Picture 2" descr="COCO">
          <a:extLst>
            <a:ext uri="{FF2B5EF4-FFF2-40B4-BE49-F238E27FC236}">
              <a16:creationId xmlns:a16="http://schemas.microsoft.com/office/drawing/2014/main" id="{55D7BF11-8E2B-F5B3-177B-712AA9221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75438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0</xdr:rowOff>
    </xdr:from>
    <xdr:to>
      <xdr:col>3</xdr:col>
      <xdr:colOff>76200</xdr:colOff>
      <xdr:row>48</xdr:row>
      <xdr:rowOff>53340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C93249C6-F426-6AA6-6D08-DC41F2B08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438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18</xdr:col>
      <xdr:colOff>76200</xdr:colOff>
      <xdr:row>48</xdr:row>
      <xdr:rowOff>53340</xdr:rowOff>
    </xdr:to>
    <xdr:pic>
      <xdr:nvPicPr>
        <xdr:cNvPr id="3" name="Picture 2" descr="COCO">
          <a:extLst>
            <a:ext uri="{FF2B5EF4-FFF2-40B4-BE49-F238E27FC236}">
              <a16:creationId xmlns:a16="http://schemas.microsoft.com/office/drawing/2014/main" id="{6EBE929E-8117-C1A1-33E0-FCD9A62EE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75438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0</xdr:rowOff>
    </xdr:from>
    <xdr:to>
      <xdr:col>3</xdr:col>
      <xdr:colOff>76200</xdr:colOff>
      <xdr:row>48</xdr:row>
      <xdr:rowOff>53340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722E277C-6437-C85F-77DC-AA7438D8A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438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18</xdr:col>
      <xdr:colOff>76200</xdr:colOff>
      <xdr:row>48</xdr:row>
      <xdr:rowOff>53340</xdr:rowOff>
    </xdr:to>
    <xdr:pic>
      <xdr:nvPicPr>
        <xdr:cNvPr id="3" name="Picture 2" descr="COCO">
          <a:extLst>
            <a:ext uri="{FF2B5EF4-FFF2-40B4-BE49-F238E27FC236}">
              <a16:creationId xmlns:a16="http://schemas.microsoft.com/office/drawing/2014/main" id="{97050E1B-3281-5094-845C-7F7C88F4C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75438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0</xdr:rowOff>
    </xdr:from>
    <xdr:to>
      <xdr:col>3</xdr:col>
      <xdr:colOff>76200</xdr:colOff>
      <xdr:row>48</xdr:row>
      <xdr:rowOff>53340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B0911644-FBA0-CC9A-38AA-86F9AF36F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438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18</xdr:col>
      <xdr:colOff>76200</xdr:colOff>
      <xdr:row>48</xdr:row>
      <xdr:rowOff>53340</xdr:rowOff>
    </xdr:to>
    <xdr:pic>
      <xdr:nvPicPr>
        <xdr:cNvPr id="3" name="Picture 2" descr="COCO">
          <a:extLst>
            <a:ext uri="{FF2B5EF4-FFF2-40B4-BE49-F238E27FC236}">
              <a16:creationId xmlns:a16="http://schemas.microsoft.com/office/drawing/2014/main" id="{F8FE360E-F056-778F-0E3E-F41B458D9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75438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0</xdr:rowOff>
    </xdr:from>
    <xdr:to>
      <xdr:col>3</xdr:col>
      <xdr:colOff>76200</xdr:colOff>
      <xdr:row>48</xdr:row>
      <xdr:rowOff>53340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8D4BE6FB-6F3A-1A03-0F13-E570D0072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438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18</xdr:col>
      <xdr:colOff>76200</xdr:colOff>
      <xdr:row>48</xdr:row>
      <xdr:rowOff>53340</xdr:rowOff>
    </xdr:to>
    <xdr:pic>
      <xdr:nvPicPr>
        <xdr:cNvPr id="3" name="Picture 2" descr="COCO">
          <a:extLst>
            <a:ext uri="{FF2B5EF4-FFF2-40B4-BE49-F238E27FC236}">
              <a16:creationId xmlns:a16="http://schemas.microsoft.com/office/drawing/2014/main" id="{7982EFF6-1F38-CEF0-CDC6-EA3CCEB57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75438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0</xdr:rowOff>
    </xdr:from>
    <xdr:to>
      <xdr:col>3</xdr:col>
      <xdr:colOff>76200</xdr:colOff>
      <xdr:row>48</xdr:row>
      <xdr:rowOff>53340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C34536F4-6A14-E96E-697C-5FC989744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438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18</xdr:col>
      <xdr:colOff>76200</xdr:colOff>
      <xdr:row>48</xdr:row>
      <xdr:rowOff>53340</xdr:rowOff>
    </xdr:to>
    <xdr:pic>
      <xdr:nvPicPr>
        <xdr:cNvPr id="3" name="Picture 2" descr="COCO">
          <a:extLst>
            <a:ext uri="{FF2B5EF4-FFF2-40B4-BE49-F238E27FC236}">
              <a16:creationId xmlns:a16="http://schemas.microsoft.com/office/drawing/2014/main" id="{4C0EF967-B5DC-9C30-A250-7CB8C912F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75438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0</xdr:rowOff>
    </xdr:from>
    <xdr:to>
      <xdr:col>3</xdr:col>
      <xdr:colOff>76200</xdr:colOff>
      <xdr:row>48</xdr:row>
      <xdr:rowOff>53340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B77704CC-FEC4-FF09-F9DE-E9B702866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438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18</xdr:col>
      <xdr:colOff>76200</xdr:colOff>
      <xdr:row>48</xdr:row>
      <xdr:rowOff>53340</xdr:rowOff>
    </xdr:to>
    <xdr:pic>
      <xdr:nvPicPr>
        <xdr:cNvPr id="3" name="Picture 2" descr="COCO">
          <a:extLst>
            <a:ext uri="{FF2B5EF4-FFF2-40B4-BE49-F238E27FC236}">
              <a16:creationId xmlns:a16="http://schemas.microsoft.com/office/drawing/2014/main" id="{CDE04D0B-14BC-D5AD-62B0-DB94626EB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75438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0</xdr:rowOff>
    </xdr:from>
    <xdr:to>
      <xdr:col>3</xdr:col>
      <xdr:colOff>76200</xdr:colOff>
      <xdr:row>48</xdr:row>
      <xdr:rowOff>53340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7A9BF364-2872-A5A5-99A2-9CDBE5FFC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438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18</xdr:col>
      <xdr:colOff>76200</xdr:colOff>
      <xdr:row>48</xdr:row>
      <xdr:rowOff>53340</xdr:rowOff>
    </xdr:to>
    <xdr:pic>
      <xdr:nvPicPr>
        <xdr:cNvPr id="3" name="Picture 2" descr="COCO">
          <a:extLst>
            <a:ext uri="{FF2B5EF4-FFF2-40B4-BE49-F238E27FC236}">
              <a16:creationId xmlns:a16="http://schemas.microsoft.com/office/drawing/2014/main" id="{163DED29-8355-A896-17FF-23B880DFA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75438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0</xdr:rowOff>
    </xdr:from>
    <xdr:to>
      <xdr:col>3</xdr:col>
      <xdr:colOff>76200</xdr:colOff>
      <xdr:row>48</xdr:row>
      <xdr:rowOff>53340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D62F7E12-FD93-FB23-A851-FFAE173B4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438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18</xdr:col>
      <xdr:colOff>76200</xdr:colOff>
      <xdr:row>48</xdr:row>
      <xdr:rowOff>53340</xdr:rowOff>
    </xdr:to>
    <xdr:pic>
      <xdr:nvPicPr>
        <xdr:cNvPr id="3" name="Picture 2" descr="COCO">
          <a:extLst>
            <a:ext uri="{FF2B5EF4-FFF2-40B4-BE49-F238E27FC236}">
              <a16:creationId xmlns:a16="http://schemas.microsoft.com/office/drawing/2014/main" id="{C072E5F1-4ACC-AB44-DE0C-7BEB92869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75438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73</xdr:row>
      <xdr:rowOff>0</xdr:rowOff>
    </xdr:from>
    <xdr:to>
      <xdr:col>0</xdr:col>
      <xdr:colOff>1905000</xdr:colOff>
      <xdr:row>76</xdr:row>
      <xdr:rowOff>53340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C196E384-8842-4269-8B99-7CFA23079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73100"/>
          <a:ext cx="1905000" cy="6172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0</xdr:colOff>
      <xdr:row>73</xdr:row>
      <xdr:rowOff>0</xdr:rowOff>
    </xdr:from>
    <xdr:to>
      <xdr:col>27</xdr:col>
      <xdr:colOff>1905000</xdr:colOff>
      <xdr:row>76</xdr:row>
      <xdr:rowOff>53340</xdr:rowOff>
    </xdr:to>
    <xdr:pic>
      <xdr:nvPicPr>
        <xdr:cNvPr id="3" name="Picture 2" descr="COCO">
          <a:extLst>
            <a:ext uri="{FF2B5EF4-FFF2-40B4-BE49-F238E27FC236}">
              <a16:creationId xmlns:a16="http://schemas.microsoft.com/office/drawing/2014/main" id="{8E24F1C4-6367-4235-B4CF-F5A8F30D4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00520" y="13373100"/>
          <a:ext cx="1905000" cy="6172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66</xdr:col>
      <xdr:colOff>0</xdr:colOff>
      <xdr:row>73</xdr:row>
      <xdr:rowOff>0</xdr:rowOff>
    </xdr:from>
    <xdr:to>
      <xdr:col>68</xdr:col>
      <xdr:colOff>685800</xdr:colOff>
      <xdr:row>76</xdr:row>
      <xdr:rowOff>53340</xdr:rowOff>
    </xdr:to>
    <xdr:pic>
      <xdr:nvPicPr>
        <xdr:cNvPr id="4" name="Picture 3" descr="COCO">
          <a:extLst>
            <a:ext uri="{FF2B5EF4-FFF2-40B4-BE49-F238E27FC236}">
              <a16:creationId xmlns:a16="http://schemas.microsoft.com/office/drawing/2014/main" id="{251B8B90-B604-419C-AFFF-3B709E5AB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14160" y="13373100"/>
          <a:ext cx="1905000" cy="6172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0</xdr:colOff>
      <xdr:row>146</xdr:row>
      <xdr:rowOff>0</xdr:rowOff>
    </xdr:from>
    <xdr:to>
      <xdr:col>27</xdr:col>
      <xdr:colOff>1905000</xdr:colOff>
      <xdr:row>149</xdr:row>
      <xdr:rowOff>30479</xdr:rowOff>
    </xdr:to>
    <xdr:pic>
      <xdr:nvPicPr>
        <xdr:cNvPr id="5" name="Picture 4" descr="COCO">
          <a:extLst>
            <a:ext uri="{FF2B5EF4-FFF2-40B4-BE49-F238E27FC236}">
              <a16:creationId xmlns:a16="http://schemas.microsoft.com/office/drawing/2014/main" id="{4315F9A1-CE72-4420-8B63-D14196615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00520" y="2667762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1905000</xdr:colOff>
      <xdr:row>76</xdr:row>
      <xdr:rowOff>53340</xdr:rowOff>
    </xdr:to>
    <xdr:pic>
      <xdr:nvPicPr>
        <xdr:cNvPr id="6" name="Picture 5" descr="COCO">
          <a:extLst>
            <a:ext uri="{FF2B5EF4-FFF2-40B4-BE49-F238E27FC236}">
              <a16:creationId xmlns:a16="http://schemas.microsoft.com/office/drawing/2014/main" id="{79F342A4-6938-7E50-6146-5C32C55B4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7894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0</xdr:colOff>
      <xdr:row>73</xdr:row>
      <xdr:rowOff>0</xdr:rowOff>
    </xdr:from>
    <xdr:to>
      <xdr:col>27</xdr:col>
      <xdr:colOff>1905000</xdr:colOff>
      <xdr:row>76</xdr:row>
      <xdr:rowOff>53340</xdr:rowOff>
    </xdr:to>
    <xdr:pic>
      <xdr:nvPicPr>
        <xdr:cNvPr id="7" name="Picture 6" descr="COCO">
          <a:extLst>
            <a:ext uri="{FF2B5EF4-FFF2-40B4-BE49-F238E27FC236}">
              <a16:creationId xmlns:a16="http://schemas.microsoft.com/office/drawing/2014/main" id="{1B3DA779-E943-2B39-1B0A-E27C6090E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00520" y="1437894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66</xdr:col>
      <xdr:colOff>0</xdr:colOff>
      <xdr:row>73</xdr:row>
      <xdr:rowOff>0</xdr:rowOff>
    </xdr:from>
    <xdr:to>
      <xdr:col>68</xdr:col>
      <xdr:colOff>685800</xdr:colOff>
      <xdr:row>76</xdr:row>
      <xdr:rowOff>53340</xdr:rowOff>
    </xdr:to>
    <xdr:pic>
      <xdr:nvPicPr>
        <xdr:cNvPr id="8" name="Picture 7" descr="COCO">
          <a:extLst>
            <a:ext uri="{FF2B5EF4-FFF2-40B4-BE49-F238E27FC236}">
              <a16:creationId xmlns:a16="http://schemas.microsoft.com/office/drawing/2014/main" id="{3667ACB4-77C9-93DD-E5BF-156E338EC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36180" y="1437894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87</xdr:col>
      <xdr:colOff>0</xdr:colOff>
      <xdr:row>73</xdr:row>
      <xdr:rowOff>0</xdr:rowOff>
    </xdr:from>
    <xdr:to>
      <xdr:col>90</xdr:col>
      <xdr:colOff>76200</xdr:colOff>
      <xdr:row>76</xdr:row>
      <xdr:rowOff>53340</xdr:rowOff>
    </xdr:to>
    <xdr:pic>
      <xdr:nvPicPr>
        <xdr:cNvPr id="9" name="Picture 8" descr="COCO">
          <a:extLst>
            <a:ext uri="{FF2B5EF4-FFF2-40B4-BE49-F238E27FC236}">
              <a16:creationId xmlns:a16="http://schemas.microsoft.com/office/drawing/2014/main" id="{3BD4FD48-59DE-CC51-BCC2-F403CC85A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1200" y="1437894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53340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43ACB923-393E-7973-60B4-B33454B84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18</xdr:col>
      <xdr:colOff>76200</xdr:colOff>
      <xdr:row>3</xdr:row>
      <xdr:rowOff>53340</xdr:rowOff>
    </xdr:to>
    <xdr:pic>
      <xdr:nvPicPr>
        <xdr:cNvPr id="3" name="Picture 2" descr="COCO">
          <a:extLst>
            <a:ext uri="{FF2B5EF4-FFF2-40B4-BE49-F238E27FC236}">
              <a16:creationId xmlns:a16="http://schemas.microsoft.com/office/drawing/2014/main" id="{C97D0F00-60DB-65D2-D496-E2B6FD1DD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0</xdr:colOff>
      <xdr:row>0</xdr:row>
      <xdr:rowOff>0</xdr:rowOff>
    </xdr:from>
    <xdr:to>
      <xdr:col>33</xdr:col>
      <xdr:colOff>76200</xdr:colOff>
      <xdr:row>3</xdr:row>
      <xdr:rowOff>53340</xdr:rowOff>
    </xdr:to>
    <xdr:pic>
      <xdr:nvPicPr>
        <xdr:cNvPr id="4" name="Picture 3" descr="COCO">
          <a:extLst>
            <a:ext uri="{FF2B5EF4-FFF2-40B4-BE49-F238E27FC236}">
              <a16:creationId xmlns:a16="http://schemas.microsoft.com/office/drawing/2014/main" id="{9985D24A-E854-5B6F-97F3-7951609D6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</xdr:col>
      <xdr:colOff>0</xdr:colOff>
      <xdr:row>0</xdr:row>
      <xdr:rowOff>0</xdr:rowOff>
    </xdr:from>
    <xdr:to>
      <xdr:col>48</xdr:col>
      <xdr:colOff>76200</xdr:colOff>
      <xdr:row>3</xdr:row>
      <xdr:rowOff>53340</xdr:rowOff>
    </xdr:to>
    <xdr:pic>
      <xdr:nvPicPr>
        <xdr:cNvPr id="5" name="Picture 4" descr="COCO">
          <a:extLst>
            <a:ext uri="{FF2B5EF4-FFF2-40B4-BE49-F238E27FC236}">
              <a16:creationId xmlns:a16="http://schemas.microsoft.com/office/drawing/2014/main" id="{42BC47B6-B198-E745-BC0B-B7097A230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60</xdr:col>
      <xdr:colOff>0</xdr:colOff>
      <xdr:row>0</xdr:row>
      <xdr:rowOff>0</xdr:rowOff>
    </xdr:from>
    <xdr:to>
      <xdr:col>63</xdr:col>
      <xdr:colOff>76200</xdr:colOff>
      <xdr:row>3</xdr:row>
      <xdr:rowOff>53340</xdr:rowOff>
    </xdr:to>
    <xdr:pic>
      <xdr:nvPicPr>
        <xdr:cNvPr id="6" name="Picture 5" descr="COCO">
          <a:extLst>
            <a:ext uri="{FF2B5EF4-FFF2-40B4-BE49-F238E27FC236}">
              <a16:creationId xmlns:a16="http://schemas.microsoft.com/office/drawing/2014/main" id="{E02C1B35-F1A7-32FE-5B68-3C8BFCCC8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75</xdr:col>
      <xdr:colOff>0</xdr:colOff>
      <xdr:row>0</xdr:row>
      <xdr:rowOff>0</xdr:rowOff>
    </xdr:from>
    <xdr:to>
      <xdr:col>78</xdr:col>
      <xdr:colOff>76200</xdr:colOff>
      <xdr:row>3</xdr:row>
      <xdr:rowOff>53340</xdr:rowOff>
    </xdr:to>
    <xdr:pic>
      <xdr:nvPicPr>
        <xdr:cNvPr id="8" name="Picture 7" descr="COCO">
          <a:extLst>
            <a:ext uri="{FF2B5EF4-FFF2-40B4-BE49-F238E27FC236}">
              <a16:creationId xmlns:a16="http://schemas.microsoft.com/office/drawing/2014/main" id="{6685A19B-55B9-8FB8-4EE2-EB08874FA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90</xdr:col>
      <xdr:colOff>0</xdr:colOff>
      <xdr:row>0</xdr:row>
      <xdr:rowOff>0</xdr:rowOff>
    </xdr:from>
    <xdr:to>
      <xdr:col>93</xdr:col>
      <xdr:colOff>76200</xdr:colOff>
      <xdr:row>3</xdr:row>
      <xdr:rowOff>53340</xdr:rowOff>
    </xdr:to>
    <xdr:pic>
      <xdr:nvPicPr>
        <xdr:cNvPr id="9" name="Picture 8" descr="COCO">
          <a:extLst>
            <a:ext uri="{FF2B5EF4-FFF2-40B4-BE49-F238E27FC236}">
              <a16:creationId xmlns:a16="http://schemas.microsoft.com/office/drawing/2014/main" id="{98468B4B-3E28-DED7-3708-2446FE801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105</xdr:col>
      <xdr:colOff>0</xdr:colOff>
      <xdr:row>0</xdr:row>
      <xdr:rowOff>0</xdr:rowOff>
    </xdr:from>
    <xdr:to>
      <xdr:col>108</xdr:col>
      <xdr:colOff>76200</xdr:colOff>
      <xdr:row>3</xdr:row>
      <xdr:rowOff>53340</xdr:rowOff>
    </xdr:to>
    <xdr:pic>
      <xdr:nvPicPr>
        <xdr:cNvPr id="10" name="Picture 9" descr="COCO">
          <a:extLst>
            <a:ext uri="{FF2B5EF4-FFF2-40B4-BE49-F238E27FC236}">
              <a16:creationId xmlns:a16="http://schemas.microsoft.com/office/drawing/2014/main" id="{255BD25E-A723-1456-77A5-3AA9C60B3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120</xdr:col>
      <xdr:colOff>0</xdr:colOff>
      <xdr:row>0</xdr:row>
      <xdr:rowOff>0</xdr:rowOff>
    </xdr:from>
    <xdr:to>
      <xdr:col>123</xdr:col>
      <xdr:colOff>76200</xdr:colOff>
      <xdr:row>3</xdr:row>
      <xdr:rowOff>53340</xdr:rowOff>
    </xdr:to>
    <xdr:pic>
      <xdr:nvPicPr>
        <xdr:cNvPr id="11" name="Picture 10" descr="COCO">
          <a:extLst>
            <a:ext uri="{FF2B5EF4-FFF2-40B4-BE49-F238E27FC236}">
              <a16:creationId xmlns:a16="http://schemas.microsoft.com/office/drawing/2014/main" id="{C4876731-D695-78B6-1266-0B69B0311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135</xdr:col>
      <xdr:colOff>0</xdr:colOff>
      <xdr:row>0</xdr:row>
      <xdr:rowOff>0</xdr:rowOff>
    </xdr:from>
    <xdr:to>
      <xdr:col>138</xdr:col>
      <xdr:colOff>76200</xdr:colOff>
      <xdr:row>3</xdr:row>
      <xdr:rowOff>53340</xdr:rowOff>
    </xdr:to>
    <xdr:pic>
      <xdr:nvPicPr>
        <xdr:cNvPr id="12" name="Picture 11" descr="COCO">
          <a:extLst>
            <a:ext uri="{FF2B5EF4-FFF2-40B4-BE49-F238E27FC236}">
              <a16:creationId xmlns:a16="http://schemas.microsoft.com/office/drawing/2014/main" id="{4FF04DE1-FC28-542E-257E-9C2863F39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3</xdr:col>
      <xdr:colOff>76200</xdr:colOff>
      <xdr:row>25</xdr:row>
      <xdr:rowOff>53340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3996739A-F314-4D79-59B8-D37B1A13C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880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3</xdr:col>
      <xdr:colOff>76200</xdr:colOff>
      <xdr:row>25</xdr:row>
      <xdr:rowOff>53340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A5ABE6DB-007F-4483-B514-62AD0D9A4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880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3</xdr:col>
      <xdr:colOff>76200</xdr:colOff>
      <xdr:row>25</xdr:row>
      <xdr:rowOff>53340</xdr:rowOff>
    </xdr:to>
    <xdr:pic>
      <xdr:nvPicPr>
        <xdr:cNvPr id="3" name="Picture 2" descr="COCO">
          <a:extLst>
            <a:ext uri="{FF2B5EF4-FFF2-40B4-BE49-F238E27FC236}">
              <a16:creationId xmlns:a16="http://schemas.microsoft.com/office/drawing/2014/main" id="{67178F89-A82C-5BC0-9471-0EE94C6A9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880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3</xdr:col>
      <xdr:colOff>76200</xdr:colOff>
      <xdr:row>25</xdr:row>
      <xdr:rowOff>53340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18A452D2-585F-45AA-83BE-A63CF8F75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880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3</xdr:col>
      <xdr:colOff>76200</xdr:colOff>
      <xdr:row>25</xdr:row>
      <xdr:rowOff>53340</xdr:rowOff>
    </xdr:to>
    <xdr:pic>
      <xdr:nvPicPr>
        <xdr:cNvPr id="3" name="Picture 2" descr="COCO">
          <a:extLst>
            <a:ext uri="{FF2B5EF4-FFF2-40B4-BE49-F238E27FC236}">
              <a16:creationId xmlns:a16="http://schemas.microsoft.com/office/drawing/2014/main" id="{BBEBC09D-E88A-6933-15A3-ED31E2348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880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453158</xdr:colOff>
      <xdr:row>2</xdr:row>
      <xdr:rowOff>71582</xdr:rowOff>
    </xdr:from>
    <xdr:to>
      <xdr:col>8</xdr:col>
      <xdr:colOff>279976</xdr:colOff>
      <xdr:row>18</xdr:row>
      <xdr:rowOff>136236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35AABC4-3D6B-6CEB-8ADC-68FB7F11E6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ends.google.com/trends/explore?cat=47&amp;geo=HU&amp;q=volvo&amp;hl=hu" TargetMode="External"/><Relationship Id="rId3" Type="http://schemas.openxmlformats.org/officeDocument/2006/relationships/hyperlink" Target="https://trends.google.com/trends/explore?cat=47&amp;geo=HU&amp;q=fiat&amp;hl=hu" TargetMode="External"/><Relationship Id="rId7" Type="http://schemas.openxmlformats.org/officeDocument/2006/relationships/hyperlink" Target="https://trends.google.com/trends/explore?cat=47&amp;geo=HU&amp;q=suzuki&amp;hl=hu" TargetMode="External"/><Relationship Id="rId2" Type="http://schemas.openxmlformats.org/officeDocument/2006/relationships/hyperlink" Target="https://trends.google.com/trends/explore?cat=47&amp;geo=HU&amp;q=mercedes&amp;hl=hu" TargetMode="External"/><Relationship Id="rId1" Type="http://schemas.openxmlformats.org/officeDocument/2006/relationships/hyperlink" Target="https://trends.google.com/trends/explore?cat=47&amp;geo=HU&amp;q=audi&amp;hl=hu" TargetMode="External"/><Relationship Id="rId6" Type="http://schemas.openxmlformats.org/officeDocument/2006/relationships/hyperlink" Target="https://trends.google.com/trends/explore?cat=47&amp;geo=HU&amp;q=skoda&amp;hl=hu" TargetMode="External"/><Relationship Id="rId5" Type="http://schemas.openxmlformats.org/officeDocument/2006/relationships/hyperlink" Target="https://trends.google.com/trends/explore?cat=47&amp;geo=HU&amp;q=seat&amp;hl=hu" TargetMode="External"/><Relationship Id="rId10" Type="http://schemas.openxmlformats.org/officeDocument/2006/relationships/hyperlink" Target="https://trends.google.com/trends/explore?cat=47&amp;geo=HU&amp;q=opel&amp;hl=hu" TargetMode="External"/><Relationship Id="rId4" Type="http://schemas.openxmlformats.org/officeDocument/2006/relationships/hyperlink" Target="https://trends.google.com/trends/explore?cat=47&amp;geo=HU&amp;q=volkswagen&amp;hl=hu" TargetMode="External"/><Relationship Id="rId9" Type="http://schemas.openxmlformats.org/officeDocument/2006/relationships/hyperlink" Target="https://trends.google.com/trends/explore?cat=47&amp;geo=HU&amp;q=ford&amp;hl=h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miau.my-x.hu/myx-free/coco/test/283185720231012120429.html" TargetMode="External"/><Relationship Id="rId1" Type="http://schemas.openxmlformats.org/officeDocument/2006/relationships/hyperlink" Target="https://miau.my-x.hu/myx-free/coco/test/857802720231012094241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yx-free/coco/test/507657520231012091005.html" TargetMode="External"/><Relationship Id="rId2" Type="http://schemas.openxmlformats.org/officeDocument/2006/relationships/hyperlink" Target="https://miau.my-x.hu/myx-free/coco/test/613653220231012090618.html" TargetMode="External"/><Relationship Id="rId1" Type="http://schemas.openxmlformats.org/officeDocument/2006/relationships/hyperlink" Target="https://translate.google.com/?hl=hu&amp;sl=en&amp;tl=de&amp;text=seat%0A&amp;op=translate" TargetMode="External"/><Relationship Id="rId6" Type="http://schemas.openxmlformats.org/officeDocument/2006/relationships/drawing" Target="../drawings/drawing2.xml"/><Relationship Id="rId5" Type="http://schemas.openxmlformats.org/officeDocument/2006/relationships/hyperlink" Target="https://miau.my-x.hu/myx-free/coco/test/628925020231012105251.html" TargetMode="External"/><Relationship Id="rId4" Type="http://schemas.openxmlformats.org/officeDocument/2006/relationships/hyperlink" Target="https://miau.my-x.hu/myx-free/coco/test/480480320231012091231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yx-free/coco/test/591563820231012102104.html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s://miau.my-x.hu/myx-free/coco/test/480480320231012091231.html" TargetMode="External"/><Relationship Id="rId1" Type="http://schemas.openxmlformats.org/officeDocument/2006/relationships/hyperlink" Target="https://translate.google.com/?hl=hu&amp;sl=en&amp;tl=de&amp;text=seat%0A&amp;op=translate" TargetMode="External"/><Relationship Id="rId6" Type="http://schemas.openxmlformats.org/officeDocument/2006/relationships/hyperlink" Target="https://miau.my-x.hu/myx-free/coco/test/250073520231012105418.html" TargetMode="External"/><Relationship Id="rId5" Type="http://schemas.openxmlformats.org/officeDocument/2006/relationships/hyperlink" Target="https://miau.my-x.hu/myx-free/coco/test/480029420231012102543.html" TargetMode="External"/><Relationship Id="rId4" Type="http://schemas.openxmlformats.org/officeDocument/2006/relationships/hyperlink" Target="https://miau.my-x.hu/myx-free/coco/test/127623620231012102355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yx-free/coco/test/591563820231012102104.html" TargetMode="External"/><Relationship Id="rId2" Type="http://schemas.openxmlformats.org/officeDocument/2006/relationships/hyperlink" Target="https://miau.my-x.hu/myx-free/coco/test/480480320231012091231.html" TargetMode="External"/><Relationship Id="rId1" Type="http://schemas.openxmlformats.org/officeDocument/2006/relationships/hyperlink" Target="https://translate.google.com/?hl=hu&amp;sl=en&amp;tl=de&amp;text=seat%0A&amp;op=translate" TargetMode="External"/><Relationship Id="rId6" Type="http://schemas.openxmlformats.org/officeDocument/2006/relationships/drawing" Target="../drawings/drawing4.xml"/><Relationship Id="rId5" Type="http://schemas.openxmlformats.org/officeDocument/2006/relationships/hyperlink" Target="https://miau.my-x.hu/myx-free/coco/test/480029420231012102543.html" TargetMode="External"/><Relationship Id="rId4" Type="http://schemas.openxmlformats.org/officeDocument/2006/relationships/hyperlink" Target="https://miau.my-x.hu/myx-free/coco/test/127623620231012102355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yx-free/coco/test/704897120231012104904.html" TargetMode="External"/><Relationship Id="rId7" Type="http://schemas.openxmlformats.org/officeDocument/2006/relationships/drawing" Target="../drawings/drawing5.xml"/><Relationship Id="rId2" Type="http://schemas.openxmlformats.org/officeDocument/2006/relationships/hyperlink" Target="https://miau.my-x.hu/myx-free/coco/test/480029420231012102543.html" TargetMode="External"/><Relationship Id="rId1" Type="http://schemas.openxmlformats.org/officeDocument/2006/relationships/hyperlink" Target="https://translate.google.com/?hl=hu&amp;sl=en&amp;tl=de&amp;text=seat%0A&amp;op=translate" TargetMode="External"/><Relationship Id="rId6" Type="http://schemas.openxmlformats.org/officeDocument/2006/relationships/hyperlink" Target="https://miau.my-x.hu/myx-free/coco/test/427410920231012110113.html" TargetMode="External"/><Relationship Id="rId5" Type="http://schemas.openxmlformats.org/officeDocument/2006/relationships/hyperlink" Target="https://miau.my-x.hu/myx-free/coco/test/662208020231012105946.html" TargetMode="External"/><Relationship Id="rId4" Type="http://schemas.openxmlformats.org/officeDocument/2006/relationships/hyperlink" Target="https://miau.my-x.hu/myx-free/coco/test/736572420231012105806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yx-free/coco/test/704897120231012104904.html" TargetMode="External"/><Relationship Id="rId7" Type="http://schemas.openxmlformats.org/officeDocument/2006/relationships/drawing" Target="../drawings/drawing6.xml"/><Relationship Id="rId2" Type="http://schemas.openxmlformats.org/officeDocument/2006/relationships/hyperlink" Target="https://miau.my-x.hu/myx-free/coco/test/480029420231012102543.html" TargetMode="External"/><Relationship Id="rId1" Type="http://schemas.openxmlformats.org/officeDocument/2006/relationships/hyperlink" Target="https://translate.google.com/?hl=hu&amp;sl=en&amp;tl=de&amp;text=seat%0A&amp;op=translate" TargetMode="External"/><Relationship Id="rId6" Type="http://schemas.openxmlformats.org/officeDocument/2006/relationships/hyperlink" Target="https://miau.my-x.hu/myx-free/coco/test/295925020231012111404.html" TargetMode="External"/><Relationship Id="rId5" Type="http://schemas.openxmlformats.org/officeDocument/2006/relationships/hyperlink" Target="https://miau.my-x.hu/myx-free/coco/test/668378020231012111220.html" TargetMode="External"/><Relationship Id="rId4" Type="http://schemas.openxmlformats.org/officeDocument/2006/relationships/hyperlink" Target="https://miau.my-x.hu/myx-free/coco/test/427410920231012110113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hyperlink" Target="https://miau.my-x.hu/myx-free/coco/test/541594220231012114840.html" TargetMode="External"/><Relationship Id="rId1" Type="http://schemas.openxmlformats.org/officeDocument/2006/relationships/hyperlink" Target="https://miau.my-x.hu/myx-free/coco/test/214064520231012093728.html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hyperlink" Target="https://miau.my-x.hu/myx-free/coco/test/999803820231012115137.html" TargetMode="External"/><Relationship Id="rId1" Type="http://schemas.openxmlformats.org/officeDocument/2006/relationships/hyperlink" Target="https://miau.my-x.hu/myx-free/coco/test/386342920231012094611.html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hyperlink" Target="https://miau.my-x.hu/myx-free/coco/test/519660720231012115318.html" TargetMode="External"/><Relationship Id="rId1" Type="http://schemas.openxmlformats.org/officeDocument/2006/relationships/hyperlink" Target="https://miau.my-x.hu/myx-free/coco/test/760318620231012095003.html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hyperlink" Target="https://miau.my-x.hu/myx-free/coco/test/857122320231012115614.html" TargetMode="External"/><Relationship Id="rId1" Type="http://schemas.openxmlformats.org/officeDocument/2006/relationships/hyperlink" Target="https://miau.my-x.hu/myx-free/coco/test/179829520231012095657.html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hyperlink" Target="https://miau.my-x.hu/myx-free/coco/test/913015720231012115733.html" TargetMode="External"/><Relationship Id="rId1" Type="http://schemas.openxmlformats.org/officeDocument/2006/relationships/hyperlink" Target="https://miau.my-x.hu/myx-free/coco/test/691913120231012095743.html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hyperlink" Target="https://miau.my-x.hu/myx-free/coco/test/390566120231012115852.html" TargetMode="External"/><Relationship Id="rId1" Type="http://schemas.openxmlformats.org/officeDocument/2006/relationships/hyperlink" Target="https://miau.my-x.hu/myx-free/coco/test/714775320231012095939.html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hyperlink" Target="https://miau.my-x.hu/myx-free/coco/test/466376620231012120009.html" TargetMode="External"/><Relationship Id="rId1" Type="http://schemas.openxmlformats.org/officeDocument/2006/relationships/hyperlink" Target="https://miau.my-x.hu/myx-free/coco/test/952375520231012100241.html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hyperlink" Target="https://miau.my-x.hu/myx-free/coco/test/731368120231012120121.html" TargetMode="External"/><Relationship Id="rId1" Type="http://schemas.openxmlformats.org/officeDocument/2006/relationships/hyperlink" Target="https://miau.my-x.hu/myx-free/coco/test/538273520231012100901.html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hyperlink" Target="https://miau.my-x.hu/myx-free/coco/test/365119320231012120245.html" TargetMode="External"/><Relationship Id="rId1" Type="http://schemas.openxmlformats.org/officeDocument/2006/relationships/hyperlink" Target="https://miau.my-x.hu/myx-free/coco/test/298648720231012101014.html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yx-free/coco/test/811474920231012121745.html" TargetMode="External"/><Relationship Id="rId7" Type="http://schemas.openxmlformats.org/officeDocument/2006/relationships/drawing" Target="../drawings/drawing16.xml"/><Relationship Id="rId2" Type="http://schemas.openxmlformats.org/officeDocument/2006/relationships/hyperlink" Target="https://miau.my-x.hu/myx-free/coco/test/628925020231012105251.html" TargetMode="External"/><Relationship Id="rId1" Type="http://schemas.openxmlformats.org/officeDocument/2006/relationships/hyperlink" Target="https://translate.google.com/?hl=hu&amp;sl=en&amp;tl=de&amp;text=seat%0A&amp;op=translate" TargetMode="External"/><Relationship Id="rId6" Type="http://schemas.openxmlformats.org/officeDocument/2006/relationships/hyperlink" Target="https://miau.my-x.hu/myx-free/coco/test/544131020231012122434.html" TargetMode="External"/><Relationship Id="rId5" Type="http://schemas.openxmlformats.org/officeDocument/2006/relationships/hyperlink" Target="https://miau.my-x.hu/myx-free/coco/test/440803620231012122329.html" TargetMode="External"/><Relationship Id="rId4" Type="http://schemas.openxmlformats.org/officeDocument/2006/relationships/hyperlink" Target="https://miau.my-x.hu/myx-free/coco/test/128140520231012122129.html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https://miau.my-x.hu/myx-free/coco/test/937693020231011153615.html" TargetMode="External"/><Relationship Id="rId3" Type="http://schemas.openxmlformats.org/officeDocument/2006/relationships/hyperlink" Target="https://miau.my-x.hu/myx-free/coco/test/359670620231011150938.html" TargetMode="External"/><Relationship Id="rId7" Type="http://schemas.openxmlformats.org/officeDocument/2006/relationships/hyperlink" Target="https://miau.my-x.hu/myx-free/coco/test/160485520231011153317.html" TargetMode="External"/><Relationship Id="rId2" Type="http://schemas.openxmlformats.org/officeDocument/2006/relationships/hyperlink" Target="https://miau.my-x.hu/myx-free/coco/test/958262320231011150342.html" TargetMode="External"/><Relationship Id="rId1" Type="http://schemas.openxmlformats.org/officeDocument/2006/relationships/hyperlink" Target="https://miau.my-x.hu/myx-free/coco/test/558910920231011145424.html" TargetMode="External"/><Relationship Id="rId6" Type="http://schemas.openxmlformats.org/officeDocument/2006/relationships/hyperlink" Target="https://miau.my-x.hu/myx-free/coco/test/275467220231011152920.html" TargetMode="External"/><Relationship Id="rId11" Type="http://schemas.openxmlformats.org/officeDocument/2006/relationships/drawing" Target="../drawings/drawing17.xml"/><Relationship Id="rId5" Type="http://schemas.openxmlformats.org/officeDocument/2006/relationships/hyperlink" Target="https://miau.my-x.hu/myx-free/coco/test/113330420231011152554.html" TargetMode="External"/><Relationship Id="rId10" Type="http://schemas.openxmlformats.org/officeDocument/2006/relationships/hyperlink" Target="https://miau.my-x.hu/myx-free/coco/test/229520620231011154048.html" TargetMode="External"/><Relationship Id="rId4" Type="http://schemas.openxmlformats.org/officeDocument/2006/relationships/hyperlink" Target="https://miau.my-x.hu/myx-free/coco/test/346059620231011151552.html" TargetMode="External"/><Relationship Id="rId9" Type="http://schemas.openxmlformats.org/officeDocument/2006/relationships/hyperlink" Target="https://miau.my-x.hu/myx-free/coco/test/273612720231011153843.html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hyperlink" Target="https://miau.my-x.hu/myx-free/coco/test/761030720231011142538.html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hyperlink" Target="https://miau.my-x.hu/myx-free/coco/test/981837520231011143514.html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hyperlink" Target="https://miau.my-x.hu/myx-free/coco/test/692202020231011144018.html" TargetMode="Externa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zoomScale="130" zoomScaleNormal="130" workbookViewId="0">
      <selection activeCell="B20" sqref="B20"/>
    </sheetView>
  </sheetViews>
  <sheetFormatPr defaultRowHeight="13.2" x14ac:dyDescent="0.25"/>
  <cols>
    <col min="1" max="1" width="11.5546875"/>
    <col min="2" max="2" width="89.44140625" bestFit="1" customWidth="1"/>
    <col min="3" max="1025" width="11.5546875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s="1">
        <v>1</v>
      </c>
      <c r="B2" s="2" t="s">
        <v>4</v>
      </c>
      <c r="C2" t="s">
        <v>5</v>
      </c>
      <c r="D2" t="s">
        <v>6</v>
      </c>
    </row>
    <row r="3" spans="1:4" x14ac:dyDescent="0.25">
      <c r="A3" s="1">
        <v>2</v>
      </c>
      <c r="B3" s="2" t="s">
        <v>7</v>
      </c>
      <c r="C3" t="s">
        <v>5</v>
      </c>
      <c r="D3" t="s">
        <v>8</v>
      </c>
    </row>
    <row r="4" spans="1:4" x14ac:dyDescent="0.25">
      <c r="A4" s="1">
        <v>3</v>
      </c>
      <c r="B4" s="2" t="s">
        <v>9</v>
      </c>
      <c r="C4" t="s">
        <v>5</v>
      </c>
      <c r="D4" t="s">
        <v>10</v>
      </c>
    </row>
    <row r="5" spans="1:4" x14ac:dyDescent="0.25">
      <c r="A5" s="1">
        <v>4</v>
      </c>
      <c r="B5" s="2" t="s">
        <v>11</v>
      </c>
      <c r="C5" t="s">
        <v>5</v>
      </c>
      <c r="D5" t="s">
        <v>12</v>
      </c>
    </row>
    <row r="6" spans="1:4" x14ac:dyDescent="0.25">
      <c r="A6" s="1">
        <v>5</v>
      </c>
      <c r="B6" s="2" t="s">
        <v>13</v>
      </c>
      <c r="C6" t="s">
        <v>5</v>
      </c>
      <c r="D6" t="s">
        <v>14</v>
      </c>
    </row>
    <row r="7" spans="1:4" x14ac:dyDescent="0.25">
      <c r="A7" s="1">
        <v>6</v>
      </c>
      <c r="B7" s="2" t="s">
        <v>15</v>
      </c>
      <c r="C7" t="s">
        <v>5</v>
      </c>
      <c r="D7" t="s">
        <v>16</v>
      </c>
    </row>
    <row r="8" spans="1:4" x14ac:dyDescent="0.25">
      <c r="A8" s="1">
        <v>7</v>
      </c>
      <c r="B8" s="2" t="s">
        <v>17</v>
      </c>
      <c r="C8" t="s">
        <v>5</v>
      </c>
      <c r="D8" t="s">
        <v>18</v>
      </c>
    </row>
    <row r="9" spans="1:4" x14ac:dyDescent="0.25">
      <c r="A9" s="1">
        <v>8</v>
      </c>
      <c r="B9" s="2" t="s">
        <v>19</v>
      </c>
      <c r="C9" t="s">
        <v>5</v>
      </c>
      <c r="D9" t="s">
        <v>20</v>
      </c>
    </row>
    <row r="10" spans="1:4" x14ac:dyDescent="0.25">
      <c r="A10" s="1">
        <v>9</v>
      </c>
      <c r="B10" s="2" t="s">
        <v>21</v>
      </c>
      <c r="C10" t="s">
        <v>5</v>
      </c>
      <c r="D10" t="s">
        <v>22</v>
      </c>
    </row>
    <row r="11" spans="1:4" x14ac:dyDescent="0.25">
      <c r="A11" s="1">
        <v>10</v>
      </c>
      <c r="B11" s="2" t="s">
        <v>23</v>
      </c>
      <c r="C11" t="s">
        <v>5</v>
      </c>
      <c r="D11" t="s">
        <v>24</v>
      </c>
    </row>
    <row r="13" spans="1:4" x14ac:dyDescent="0.25">
      <c r="B13" t="s">
        <v>25</v>
      </c>
    </row>
    <row r="14" spans="1:4" x14ac:dyDescent="0.25">
      <c r="B14" t="s">
        <v>26</v>
      </c>
    </row>
    <row r="16" spans="1:4" x14ac:dyDescent="0.25">
      <c r="B16" s="1" t="s">
        <v>27</v>
      </c>
    </row>
    <row r="17" spans="2:4" x14ac:dyDescent="0.25">
      <c r="B17" t="s">
        <v>28</v>
      </c>
      <c r="C17" t="s">
        <v>79</v>
      </c>
      <c r="D17" t="s">
        <v>80</v>
      </c>
    </row>
    <row r="18" spans="2:4" x14ac:dyDescent="0.25">
      <c r="B18" t="s">
        <v>29</v>
      </c>
      <c r="C18">
        <f>OAM!M15</f>
        <v>913</v>
      </c>
      <c r="D18" t="str">
        <f>OAM!L15</f>
        <v>Nógrád megye</v>
      </c>
    </row>
    <row r="19" spans="2:4" x14ac:dyDescent="0.25">
      <c r="B19" t="s">
        <v>30</v>
      </c>
      <c r="C19">
        <f>OAM!I23</f>
        <v>1759</v>
      </c>
      <c r="D19" t="str">
        <f>OAM!I2</f>
        <v>Volvo</v>
      </c>
    </row>
    <row r="20" spans="2:4" x14ac:dyDescent="0.25">
      <c r="B20" t="s">
        <v>84</v>
      </c>
    </row>
  </sheetData>
  <hyperlinks>
    <hyperlink ref="B2" r:id="rId1" xr:uid="{00000000-0004-0000-0000-000000000000}"/>
    <hyperlink ref="B3" r:id="rId2" xr:uid="{00000000-0004-0000-0000-000001000000}"/>
    <hyperlink ref="B4" r:id="rId3" xr:uid="{00000000-0004-0000-0000-000002000000}"/>
    <hyperlink ref="B5" r:id="rId4" xr:uid="{00000000-0004-0000-0000-000003000000}"/>
    <hyperlink ref="B6" r:id="rId5" xr:uid="{00000000-0004-0000-0000-000004000000}"/>
    <hyperlink ref="B7" r:id="rId6" xr:uid="{00000000-0004-0000-0000-000005000000}"/>
    <hyperlink ref="B8" r:id="rId7" xr:uid="{00000000-0004-0000-0000-000006000000}"/>
    <hyperlink ref="B9" r:id="rId8" xr:uid="{00000000-0004-0000-0000-000007000000}"/>
    <hyperlink ref="B10" r:id="rId9" xr:uid="{00000000-0004-0000-0000-000008000000}"/>
    <hyperlink ref="B11" r:id="rId10" xr:uid="{00000000-0004-0000-0000-000009000000}"/>
  </hyperlink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Roman,Normál"&amp;12&amp;A</oddHeader>
    <oddFooter>&amp;C&amp;"Times New Roman,Normál"&amp;12Oldal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4"/>
  <sheetViews>
    <sheetView topLeftCell="A2" zoomScale="130" zoomScaleNormal="130" workbookViewId="0">
      <selection activeCell="K23" sqref="K23"/>
    </sheetView>
  </sheetViews>
  <sheetFormatPr defaultRowHeight="13.2" x14ac:dyDescent="0.25"/>
  <cols>
    <col min="1" max="1" width="24.33203125" bestFit="1" customWidth="1"/>
    <col min="2" max="2" width="6.21875" bestFit="1" customWidth="1"/>
    <col min="3" max="3" width="9" bestFit="1" customWidth="1"/>
    <col min="4" max="4" width="5" bestFit="1" customWidth="1"/>
    <col min="5" max="5" width="10.5546875" bestFit="1" customWidth="1"/>
    <col min="6" max="6" width="4.6640625" bestFit="1" customWidth="1"/>
    <col min="7" max="7" width="6.109375" bestFit="1" customWidth="1"/>
    <col min="8" max="8" width="6.44140625" bestFit="1" customWidth="1"/>
    <col min="9" max="9" width="5.33203125" bestFit="1" customWidth="1"/>
    <col min="10" max="10" width="4.77734375" bestFit="1" customWidth="1"/>
    <col min="11" max="11" width="4.6640625" bestFit="1" customWidth="1"/>
    <col min="12" max="12" width="21.6640625" bestFit="1" customWidth="1"/>
    <col min="13" max="1025" width="11.5546875"/>
  </cols>
  <sheetData>
    <row r="1" spans="1:13" x14ac:dyDescent="0.25">
      <c r="A1" t="s">
        <v>83</v>
      </c>
      <c r="B1" s="1" t="s">
        <v>82</v>
      </c>
      <c r="C1" s="1" t="s">
        <v>82</v>
      </c>
      <c r="D1" s="1" t="s">
        <v>82</v>
      </c>
      <c r="E1" s="1" t="s">
        <v>82</v>
      </c>
      <c r="F1" s="1" t="s">
        <v>82</v>
      </c>
      <c r="G1" s="1" t="s">
        <v>82</v>
      </c>
      <c r="H1" s="1" t="s">
        <v>82</v>
      </c>
      <c r="I1" s="1" t="s">
        <v>82</v>
      </c>
      <c r="J1" s="1" t="s">
        <v>82</v>
      </c>
      <c r="K1" s="1" t="s">
        <v>82</v>
      </c>
    </row>
    <row r="2" spans="1:13" x14ac:dyDescent="0.25">
      <c r="A2" s="1" t="s">
        <v>85</v>
      </c>
      <c r="B2" t="s">
        <v>6</v>
      </c>
      <c r="C2" t="s">
        <v>8</v>
      </c>
      <c r="D2" t="s">
        <v>10</v>
      </c>
      <c r="E2" t="s">
        <v>12</v>
      </c>
      <c r="F2" t="s">
        <v>14</v>
      </c>
      <c r="G2" t="s">
        <v>76</v>
      </c>
      <c r="H2" t="s">
        <v>18</v>
      </c>
      <c r="I2" t="s">
        <v>20</v>
      </c>
      <c r="J2" t="s">
        <v>22</v>
      </c>
      <c r="K2" t="s">
        <v>24</v>
      </c>
      <c r="L2" t="s">
        <v>31</v>
      </c>
      <c r="M2" t="s">
        <v>81</v>
      </c>
    </row>
    <row r="3" spans="1:13" x14ac:dyDescent="0.25">
      <c r="A3" t="s">
        <v>32</v>
      </c>
      <c r="B3">
        <f>'Audi megye'!B4</f>
        <v>80</v>
      </c>
      <c r="C3">
        <v>100</v>
      </c>
      <c r="D3">
        <v>79</v>
      </c>
      <c r="E3">
        <v>87</v>
      </c>
      <c r="F3">
        <v>65</v>
      </c>
      <c r="G3">
        <v>64</v>
      </c>
      <c r="H3">
        <v>83</v>
      </c>
      <c r="I3">
        <v>99</v>
      </c>
      <c r="J3">
        <v>70</v>
      </c>
      <c r="K3">
        <v>95</v>
      </c>
      <c r="L3" t="s">
        <v>64</v>
      </c>
      <c r="M3">
        <f>SUM(B3:K3)</f>
        <v>822</v>
      </c>
    </row>
    <row r="4" spans="1:13" x14ac:dyDescent="0.25">
      <c r="A4" t="s">
        <v>33</v>
      </c>
      <c r="B4">
        <v>70</v>
      </c>
      <c r="C4">
        <v>85</v>
      </c>
      <c r="D4">
        <v>79</v>
      </c>
      <c r="E4">
        <v>95</v>
      </c>
      <c r="F4">
        <v>67</v>
      </c>
      <c r="G4">
        <v>67</v>
      </c>
      <c r="H4">
        <v>89</v>
      </c>
      <c r="I4">
        <v>78</v>
      </c>
      <c r="J4">
        <v>70</v>
      </c>
      <c r="K4">
        <v>77</v>
      </c>
      <c r="L4" t="s">
        <v>65</v>
      </c>
      <c r="M4">
        <f t="shared" ref="M4:M22" si="0">SUM(B4:K4)</f>
        <v>777</v>
      </c>
    </row>
    <row r="5" spans="1:13" x14ac:dyDescent="0.25">
      <c r="A5" t="s">
        <v>34</v>
      </c>
      <c r="B5">
        <v>63</v>
      </c>
      <c r="C5">
        <v>76</v>
      </c>
      <c r="D5">
        <v>84</v>
      </c>
      <c r="E5">
        <v>74</v>
      </c>
      <c r="F5">
        <v>72</v>
      </c>
      <c r="G5">
        <v>79</v>
      </c>
      <c r="H5">
        <v>84</v>
      </c>
      <c r="I5">
        <v>88</v>
      </c>
      <c r="J5">
        <v>62</v>
      </c>
      <c r="K5">
        <v>66</v>
      </c>
      <c r="L5" t="s">
        <v>34</v>
      </c>
      <c r="M5">
        <f t="shared" si="0"/>
        <v>748</v>
      </c>
    </row>
    <row r="6" spans="1:13" x14ac:dyDescent="0.25">
      <c r="A6" t="s">
        <v>35</v>
      </c>
      <c r="B6">
        <v>67</v>
      </c>
      <c r="C6">
        <v>83</v>
      </c>
      <c r="D6">
        <v>70</v>
      </c>
      <c r="E6">
        <v>84</v>
      </c>
      <c r="F6">
        <v>86</v>
      </c>
      <c r="G6">
        <v>95</v>
      </c>
      <c r="H6">
        <v>83</v>
      </c>
      <c r="I6">
        <v>76</v>
      </c>
      <c r="J6">
        <v>72</v>
      </c>
      <c r="K6">
        <v>100</v>
      </c>
      <c r="L6" t="s">
        <v>66</v>
      </c>
      <c r="M6">
        <f t="shared" si="0"/>
        <v>816</v>
      </c>
    </row>
    <row r="7" spans="1:13" x14ac:dyDescent="0.25">
      <c r="A7" t="s">
        <v>36</v>
      </c>
      <c r="B7">
        <v>44</v>
      </c>
      <c r="C7">
        <v>73</v>
      </c>
      <c r="D7">
        <v>50</v>
      </c>
      <c r="E7">
        <v>55</v>
      </c>
      <c r="F7">
        <v>42</v>
      </c>
      <c r="G7">
        <v>58</v>
      </c>
      <c r="H7">
        <v>48</v>
      </c>
      <c r="I7">
        <v>82</v>
      </c>
      <c r="J7">
        <v>55</v>
      </c>
      <c r="K7">
        <v>46</v>
      </c>
      <c r="L7" t="s">
        <v>36</v>
      </c>
      <c r="M7">
        <f t="shared" si="0"/>
        <v>553</v>
      </c>
    </row>
    <row r="8" spans="1:13" x14ac:dyDescent="0.25">
      <c r="A8" t="s">
        <v>37</v>
      </c>
      <c r="B8">
        <v>57</v>
      </c>
      <c r="C8">
        <v>83</v>
      </c>
      <c r="D8">
        <v>57</v>
      </c>
      <c r="E8">
        <v>68</v>
      </c>
      <c r="F8">
        <v>56</v>
      </c>
      <c r="G8">
        <v>56</v>
      </c>
      <c r="H8">
        <v>58</v>
      </c>
      <c r="I8">
        <v>84</v>
      </c>
      <c r="J8">
        <v>55</v>
      </c>
      <c r="K8">
        <v>58</v>
      </c>
      <c r="L8" t="s">
        <v>67</v>
      </c>
      <c r="M8">
        <f t="shared" si="0"/>
        <v>632</v>
      </c>
    </row>
    <row r="9" spans="1:13" x14ac:dyDescent="0.25">
      <c r="A9" t="s">
        <v>38</v>
      </c>
      <c r="B9">
        <v>62</v>
      </c>
      <c r="C9">
        <v>82</v>
      </c>
      <c r="D9">
        <v>73</v>
      </c>
      <c r="E9">
        <v>70</v>
      </c>
      <c r="F9">
        <v>71</v>
      </c>
      <c r="G9">
        <v>79</v>
      </c>
      <c r="H9">
        <v>76</v>
      </c>
      <c r="I9">
        <v>94</v>
      </c>
      <c r="J9">
        <v>78</v>
      </c>
      <c r="K9">
        <v>68</v>
      </c>
      <c r="L9" t="s">
        <v>68</v>
      </c>
      <c r="M9">
        <f t="shared" si="0"/>
        <v>753</v>
      </c>
    </row>
    <row r="10" spans="1:13" x14ac:dyDescent="0.25">
      <c r="A10" t="s">
        <v>39</v>
      </c>
      <c r="B10">
        <v>100</v>
      </c>
      <c r="C10">
        <v>80</v>
      </c>
      <c r="D10">
        <v>75</v>
      </c>
      <c r="E10">
        <v>79</v>
      </c>
      <c r="F10">
        <v>92</v>
      </c>
      <c r="G10">
        <v>83</v>
      </c>
      <c r="H10">
        <v>69</v>
      </c>
      <c r="I10">
        <v>89</v>
      </c>
      <c r="J10">
        <v>61</v>
      </c>
      <c r="K10">
        <v>78</v>
      </c>
      <c r="L10" t="s">
        <v>69</v>
      </c>
      <c r="M10">
        <f t="shared" si="0"/>
        <v>806</v>
      </c>
    </row>
    <row r="11" spans="1:13" x14ac:dyDescent="0.25">
      <c r="A11" t="s">
        <v>40</v>
      </c>
      <c r="B11">
        <v>63</v>
      </c>
      <c r="C11">
        <v>83</v>
      </c>
      <c r="D11">
        <v>57</v>
      </c>
      <c r="E11">
        <v>82</v>
      </c>
      <c r="F11">
        <v>71</v>
      </c>
      <c r="G11">
        <v>71</v>
      </c>
      <c r="H11">
        <v>70</v>
      </c>
      <c r="I11">
        <v>82</v>
      </c>
      <c r="J11">
        <v>64</v>
      </c>
      <c r="K11">
        <v>64</v>
      </c>
      <c r="L11" t="s">
        <v>70</v>
      </c>
      <c r="M11">
        <f t="shared" si="0"/>
        <v>707</v>
      </c>
    </row>
    <row r="12" spans="1:13" x14ac:dyDescent="0.25">
      <c r="A12" t="s">
        <v>41</v>
      </c>
      <c r="B12">
        <v>65</v>
      </c>
      <c r="C12">
        <v>78</v>
      </c>
      <c r="D12">
        <v>76</v>
      </c>
      <c r="E12">
        <v>81</v>
      </c>
      <c r="F12">
        <v>83</v>
      </c>
      <c r="G12">
        <v>77</v>
      </c>
      <c r="H12">
        <v>82</v>
      </c>
      <c r="I12">
        <v>85</v>
      </c>
      <c r="J12">
        <v>79</v>
      </c>
      <c r="K12">
        <v>78</v>
      </c>
      <c r="L12" t="s">
        <v>41</v>
      </c>
      <c r="M12">
        <f t="shared" si="0"/>
        <v>784</v>
      </c>
    </row>
    <row r="13" spans="1:13" x14ac:dyDescent="0.25">
      <c r="A13" t="s">
        <v>42</v>
      </c>
      <c r="B13">
        <v>64</v>
      </c>
      <c r="C13">
        <v>80</v>
      </c>
      <c r="D13">
        <v>73</v>
      </c>
      <c r="E13">
        <v>87</v>
      </c>
      <c r="F13">
        <v>75</v>
      </c>
      <c r="G13">
        <v>73</v>
      </c>
      <c r="H13">
        <v>89</v>
      </c>
      <c r="I13">
        <v>83</v>
      </c>
      <c r="J13">
        <v>79</v>
      </c>
      <c r="K13">
        <v>85</v>
      </c>
      <c r="L13" t="s">
        <v>71</v>
      </c>
      <c r="M13">
        <f t="shared" si="0"/>
        <v>788</v>
      </c>
    </row>
    <row r="14" spans="1:13" x14ac:dyDescent="0.25">
      <c r="A14" t="s">
        <v>43</v>
      </c>
      <c r="B14">
        <v>71</v>
      </c>
      <c r="C14">
        <v>85</v>
      </c>
      <c r="D14">
        <v>75</v>
      </c>
      <c r="E14">
        <v>77</v>
      </c>
      <c r="F14">
        <v>96</v>
      </c>
      <c r="G14">
        <v>100</v>
      </c>
      <c r="H14">
        <v>99</v>
      </c>
      <c r="I14">
        <v>91</v>
      </c>
      <c r="J14">
        <v>81</v>
      </c>
      <c r="K14">
        <v>78</v>
      </c>
      <c r="L14" t="s">
        <v>72</v>
      </c>
      <c r="M14">
        <f t="shared" si="0"/>
        <v>853</v>
      </c>
    </row>
    <row r="15" spans="1:13" x14ac:dyDescent="0.25">
      <c r="A15" t="s">
        <v>44</v>
      </c>
      <c r="B15">
        <v>81</v>
      </c>
      <c r="C15">
        <v>95</v>
      </c>
      <c r="D15">
        <v>92</v>
      </c>
      <c r="E15">
        <v>88</v>
      </c>
      <c r="F15">
        <v>86</v>
      </c>
      <c r="G15">
        <v>88</v>
      </c>
      <c r="H15">
        <v>100</v>
      </c>
      <c r="I15">
        <v>83</v>
      </c>
      <c r="J15">
        <v>100</v>
      </c>
      <c r="K15">
        <v>100</v>
      </c>
      <c r="L15" t="s">
        <v>73</v>
      </c>
      <c r="M15">
        <f t="shared" si="0"/>
        <v>913</v>
      </c>
    </row>
    <row r="16" spans="1:13" x14ac:dyDescent="0.25">
      <c r="A16" t="s">
        <v>45</v>
      </c>
      <c r="B16">
        <v>58</v>
      </c>
      <c r="C16">
        <v>96</v>
      </c>
      <c r="D16">
        <v>72</v>
      </c>
      <c r="E16">
        <v>62</v>
      </c>
      <c r="F16">
        <v>69</v>
      </c>
      <c r="G16">
        <v>76</v>
      </c>
      <c r="H16">
        <v>76</v>
      </c>
      <c r="I16">
        <v>87</v>
      </c>
      <c r="J16">
        <v>79</v>
      </c>
      <c r="K16">
        <v>72</v>
      </c>
      <c r="L16" t="s">
        <v>45</v>
      </c>
      <c r="M16">
        <f t="shared" si="0"/>
        <v>747</v>
      </c>
    </row>
    <row r="17" spans="1:13" x14ac:dyDescent="0.25">
      <c r="A17" t="s">
        <v>46</v>
      </c>
      <c r="B17">
        <v>74</v>
      </c>
      <c r="C17">
        <v>86</v>
      </c>
      <c r="D17">
        <v>94</v>
      </c>
      <c r="E17">
        <v>89</v>
      </c>
      <c r="F17">
        <v>79</v>
      </c>
      <c r="G17">
        <v>68</v>
      </c>
      <c r="H17">
        <v>84</v>
      </c>
      <c r="I17">
        <v>90</v>
      </c>
      <c r="J17">
        <v>77</v>
      </c>
      <c r="K17">
        <v>80</v>
      </c>
      <c r="L17" t="s">
        <v>46</v>
      </c>
      <c r="M17">
        <f t="shared" si="0"/>
        <v>821</v>
      </c>
    </row>
    <row r="18" spans="1:13" x14ac:dyDescent="0.25">
      <c r="A18" t="s">
        <v>47</v>
      </c>
      <c r="B18">
        <v>88</v>
      </c>
      <c r="C18">
        <v>95</v>
      </c>
      <c r="D18">
        <v>60</v>
      </c>
      <c r="E18">
        <v>100</v>
      </c>
      <c r="F18">
        <v>73</v>
      </c>
      <c r="G18">
        <v>84</v>
      </c>
      <c r="H18">
        <v>79</v>
      </c>
      <c r="I18">
        <v>81</v>
      </c>
      <c r="J18">
        <v>70</v>
      </c>
      <c r="K18">
        <v>91</v>
      </c>
      <c r="L18" t="s">
        <v>74</v>
      </c>
      <c r="M18">
        <f t="shared" si="0"/>
        <v>821</v>
      </c>
    </row>
    <row r="19" spans="1:13" x14ac:dyDescent="0.25">
      <c r="A19" t="s">
        <v>48</v>
      </c>
      <c r="B19">
        <v>73</v>
      </c>
      <c r="C19">
        <v>86</v>
      </c>
      <c r="D19">
        <v>100</v>
      </c>
      <c r="E19">
        <v>89</v>
      </c>
      <c r="F19">
        <v>89</v>
      </c>
      <c r="G19">
        <v>79</v>
      </c>
      <c r="H19">
        <v>98</v>
      </c>
      <c r="I19">
        <v>100</v>
      </c>
      <c r="J19">
        <v>78</v>
      </c>
      <c r="K19">
        <v>84</v>
      </c>
      <c r="L19" t="s">
        <v>48</v>
      </c>
      <c r="M19">
        <f t="shared" si="0"/>
        <v>876</v>
      </c>
    </row>
    <row r="20" spans="1:13" x14ac:dyDescent="0.25">
      <c r="A20" t="s">
        <v>49</v>
      </c>
      <c r="B20">
        <v>78</v>
      </c>
      <c r="C20">
        <v>88</v>
      </c>
      <c r="D20">
        <v>90</v>
      </c>
      <c r="E20">
        <v>73</v>
      </c>
      <c r="F20">
        <v>88</v>
      </c>
      <c r="G20">
        <v>68</v>
      </c>
      <c r="H20">
        <v>72</v>
      </c>
      <c r="I20">
        <v>98</v>
      </c>
      <c r="J20">
        <v>78</v>
      </c>
      <c r="K20">
        <v>76</v>
      </c>
      <c r="L20" t="s">
        <v>49</v>
      </c>
      <c r="M20">
        <f t="shared" si="0"/>
        <v>809</v>
      </c>
    </row>
    <row r="21" spans="1:13" x14ac:dyDescent="0.25">
      <c r="A21" t="s">
        <v>50</v>
      </c>
      <c r="B21">
        <v>70</v>
      </c>
      <c r="C21">
        <v>84</v>
      </c>
      <c r="D21">
        <v>81</v>
      </c>
      <c r="E21">
        <v>72</v>
      </c>
      <c r="F21">
        <v>100</v>
      </c>
      <c r="G21">
        <v>81</v>
      </c>
      <c r="H21">
        <v>77</v>
      </c>
      <c r="I21">
        <v>95</v>
      </c>
      <c r="J21">
        <v>73</v>
      </c>
      <c r="K21">
        <v>68</v>
      </c>
      <c r="L21" t="s">
        <v>75</v>
      </c>
      <c r="M21">
        <f t="shared" si="0"/>
        <v>801</v>
      </c>
    </row>
    <row r="22" spans="1:13" x14ac:dyDescent="0.25">
      <c r="A22" t="s">
        <v>51</v>
      </c>
      <c r="B22">
        <v>75</v>
      </c>
      <c r="C22">
        <v>90</v>
      </c>
      <c r="D22">
        <v>80</v>
      </c>
      <c r="E22">
        <v>83</v>
      </c>
      <c r="F22">
        <v>75</v>
      </c>
      <c r="G22">
        <v>83</v>
      </c>
      <c r="H22">
        <v>89</v>
      </c>
      <c r="I22">
        <v>94</v>
      </c>
      <c r="J22">
        <v>74</v>
      </c>
      <c r="K22">
        <v>77</v>
      </c>
      <c r="L22" t="s">
        <v>51</v>
      </c>
      <c r="M22">
        <f t="shared" si="0"/>
        <v>820</v>
      </c>
    </row>
    <row r="23" spans="1:13" x14ac:dyDescent="0.25">
      <c r="A23" t="s">
        <v>81</v>
      </c>
      <c r="B23">
        <f>SUM(B3:B22)</f>
        <v>1403</v>
      </c>
      <c r="C23">
        <f t="shared" ref="C23:K23" si="1">SUM(C3:C22)</f>
        <v>1708</v>
      </c>
      <c r="D23">
        <f t="shared" si="1"/>
        <v>1517</v>
      </c>
      <c r="E23">
        <f t="shared" si="1"/>
        <v>1595</v>
      </c>
      <c r="F23">
        <f t="shared" si="1"/>
        <v>1535</v>
      </c>
      <c r="G23">
        <f t="shared" si="1"/>
        <v>1529</v>
      </c>
      <c r="H23">
        <f t="shared" si="1"/>
        <v>1605</v>
      </c>
      <c r="I23">
        <f t="shared" si="1"/>
        <v>1759</v>
      </c>
      <c r="J23">
        <f t="shared" si="1"/>
        <v>1455</v>
      </c>
      <c r="K23">
        <f t="shared" si="1"/>
        <v>1541</v>
      </c>
    </row>
    <row r="24" spans="1:13" x14ac:dyDescent="0.25">
      <c r="A24" t="s">
        <v>77</v>
      </c>
      <c r="B24" t="s">
        <v>78</v>
      </c>
      <c r="C24" t="s">
        <v>78</v>
      </c>
      <c r="D24" t="s">
        <v>78</v>
      </c>
      <c r="E24" t="s">
        <v>78</v>
      </c>
      <c r="F24" t="s">
        <v>78</v>
      </c>
      <c r="G24" t="s">
        <v>78</v>
      </c>
      <c r="H24" t="s">
        <v>78</v>
      </c>
      <c r="I24" t="s">
        <v>78</v>
      </c>
      <c r="J24" t="s">
        <v>78</v>
      </c>
      <c r="K24" t="s">
        <v>78</v>
      </c>
    </row>
  </sheetData>
  <conditionalFormatting sqref="M3:M2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3:K2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Roman,Normál"&amp;12&amp;A</oddHeader>
    <oddFooter>&amp;C&amp;"Times New Roman,Normál"&amp;12Oldal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9B1BF-9D1E-4A9E-964C-43AFF774F74B}">
  <dimension ref="A1:X21"/>
  <sheetViews>
    <sheetView workbookViewId="0"/>
  </sheetViews>
  <sheetFormatPr defaultRowHeight="13.2" x14ac:dyDescent="0.25"/>
  <cols>
    <col min="1" max="1" width="25.6640625" bestFit="1" customWidth="1"/>
    <col min="2" max="2" width="4.6640625" bestFit="1" customWidth="1"/>
    <col min="3" max="3" width="9" bestFit="1" customWidth="1"/>
    <col min="4" max="4" width="4" bestFit="1" customWidth="1"/>
    <col min="5" max="5" width="10.5546875" bestFit="1" customWidth="1"/>
    <col min="6" max="6" width="4.6640625" bestFit="1" customWidth="1"/>
    <col min="7" max="7" width="6.109375" bestFit="1" customWidth="1"/>
    <col min="8" max="8" width="6.44140625" bestFit="1" customWidth="1"/>
    <col min="9" max="9" width="5.33203125" bestFit="1" customWidth="1"/>
    <col min="10" max="10" width="4.77734375" bestFit="1" customWidth="1"/>
    <col min="11" max="11" width="4.6640625" bestFit="1" customWidth="1"/>
    <col min="12" max="12" width="21.5546875" bestFit="1" customWidth="1"/>
    <col min="13" max="13" width="2.6640625" bestFit="1" customWidth="1"/>
    <col min="14" max="14" width="4.6640625" bestFit="1" customWidth="1"/>
    <col min="15" max="15" width="9" bestFit="1" customWidth="1"/>
    <col min="16" max="16" width="4" bestFit="1" customWidth="1"/>
    <col min="17" max="17" width="10.5546875" bestFit="1" customWidth="1"/>
    <col min="18" max="18" width="4.6640625" bestFit="1" customWidth="1"/>
    <col min="19" max="19" width="6.109375" bestFit="1" customWidth="1"/>
    <col min="20" max="20" width="6.44140625" bestFit="1" customWidth="1"/>
    <col min="21" max="21" width="5.33203125" bestFit="1" customWidth="1"/>
    <col min="22" max="22" width="4.77734375" bestFit="1" customWidth="1"/>
    <col min="23" max="23" width="4.6640625" bestFit="1" customWidth="1"/>
    <col min="24" max="24" width="5" bestFit="1" customWidth="1"/>
  </cols>
  <sheetData>
    <row r="1" spans="1:24" x14ac:dyDescent="0.25">
      <c r="A1" t="str">
        <f>OAM!A2</f>
        <v>Megye / Márka (----12 hónap)</v>
      </c>
      <c r="B1" t="str">
        <f>OAM!B2</f>
        <v>Audi</v>
      </c>
      <c r="C1" t="str">
        <f>OAM!C2</f>
        <v>Mercedes</v>
      </c>
      <c r="D1" t="str">
        <f>OAM!D2</f>
        <v>Fiat</v>
      </c>
      <c r="E1" t="str">
        <f>OAM!E2</f>
        <v>Volkswagen</v>
      </c>
      <c r="F1" t="str">
        <f>OAM!F2</f>
        <v>Seat</v>
      </c>
      <c r="G1" t="str">
        <f>OAM!G2</f>
        <v>Skoda</v>
      </c>
      <c r="H1" t="str">
        <f>OAM!H2</f>
        <v>Suzuki</v>
      </c>
      <c r="I1" t="str">
        <f>OAM!I2</f>
        <v>Volvo</v>
      </c>
      <c r="J1" t="str">
        <f>OAM!J2</f>
        <v>Ford</v>
      </c>
      <c r="K1" t="str">
        <f>OAM!K2</f>
        <v>Opel</v>
      </c>
      <c r="L1" t="str">
        <f>OAM!L2</f>
        <v>Megye</v>
      </c>
      <c r="M1" t="s">
        <v>510</v>
      </c>
      <c r="N1" t="str">
        <f>rangsorok!B1</f>
        <v>Audi</v>
      </c>
      <c r="O1" t="str">
        <f>rangsorok!C1</f>
        <v>Mercedes</v>
      </c>
      <c r="P1" t="str">
        <f>rangsorok!D1</f>
        <v>Fiat</v>
      </c>
      <c r="Q1" t="str">
        <f>rangsorok!E1</f>
        <v>Volkswagen</v>
      </c>
      <c r="R1" t="str">
        <f>rangsorok!F1</f>
        <v>Seat</v>
      </c>
      <c r="S1" t="str">
        <f>rangsorok!G1</f>
        <v>Skoda</v>
      </c>
      <c r="T1" t="str">
        <f>rangsorok!H1</f>
        <v>Suzuki</v>
      </c>
      <c r="U1" t="str">
        <f>rangsorok!I1</f>
        <v>Volvo</v>
      </c>
      <c r="V1" t="str">
        <f>rangsorok!J1</f>
        <v>Ford</v>
      </c>
      <c r="W1" t="str">
        <f>rangsorok!K1</f>
        <v>Opel</v>
      </c>
      <c r="X1" t="str">
        <f>rangsorok!L1</f>
        <v>Y0</v>
      </c>
    </row>
    <row r="2" spans="1:24" x14ac:dyDescent="0.25">
      <c r="A2" t="str">
        <f>OAM!A3</f>
        <v>BĂˇcs-Kiskun</v>
      </c>
      <c r="B2">
        <f>OAM!B3</f>
        <v>80</v>
      </c>
      <c r="C2">
        <f>OAM!C3</f>
        <v>100</v>
      </c>
      <c r="D2">
        <f>OAM!D3</f>
        <v>79</v>
      </c>
      <c r="E2">
        <f>OAM!E3</f>
        <v>87</v>
      </c>
      <c r="F2">
        <f>OAM!F3</f>
        <v>65</v>
      </c>
      <c r="G2">
        <f>OAM!G3</f>
        <v>64</v>
      </c>
      <c r="H2">
        <f>OAM!H3</f>
        <v>83</v>
      </c>
      <c r="I2">
        <f>OAM!I3</f>
        <v>99</v>
      </c>
      <c r="J2">
        <f>OAM!J3</f>
        <v>70</v>
      </c>
      <c r="K2">
        <f>OAM!K3</f>
        <v>95</v>
      </c>
      <c r="L2" t="str">
        <f>OAM!L3</f>
        <v>Bács-Kiskun</v>
      </c>
      <c r="M2">
        <f>IF(A2=rangsorok!A2,1,0)</f>
        <v>1</v>
      </c>
      <c r="N2">
        <f>rangsorok!B2</f>
        <v>4</v>
      </c>
      <c r="O2">
        <f>rangsorok!C2</f>
        <v>1</v>
      </c>
      <c r="P2">
        <f>rangsorok!D2</f>
        <v>8</v>
      </c>
      <c r="Q2">
        <f>rangsorok!E2</f>
        <v>6</v>
      </c>
      <c r="R2">
        <f>rangsorok!F2</f>
        <v>18</v>
      </c>
      <c r="S2">
        <f>rangsorok!G2</f>
        <v>18</v>
      </c>
      <c r="T2">
        <f>rangsorok!H2</f>
        <v>9</v>
      </c>
      <c r="U2">
        <f>rangsorok!I2</f>
        <v>2</v>
      </c>
      <c r="V2">
        <f>rangsorok!J2</f>
        <v>13</v>
      </c>
      <c r="W2">
        <f>rangsorok!K2</f>
        <v>3</v>
      </c>
      <c r="X2">
        <f>rangsorok!L2</f>
        <v>1000</v>
      </c>
    </row>
    <row r="3" spans="1:24" x14ac:dyDescent="0.25">
      <c r="A3" t="str">
        <f>OAM!A4</f>
        <v>BĂ©kĂ©s</v>
      </c>
      <c r="B3">
        <f>OAM!B4</f>
        <v>70</v>
      </c>
      <c r="C3">
        <f>OAM!C4</f>
        <v>85</v>
      </c>
      <c r="D3">
        <f>OAM!D4</f>
        <v>79</v>
      </c>
      <c r="E3">
        <f>OAM!E4</f>
        <v>95</v>
      </c>
      <c r="F3">
        <f>OAM!F4</f>
        <v>67</v>
      </c>
      <c r="G3">
        <f>OAM!G4</f>
        <v>67</v>
      </c>
      <c r="H3">
        <f>OAM!H4</f>
        <v>89</v>
      </c>
      <c r="I3">
        <f>OAM!I4</f>
        <v>78</v>
      </c>
      <c r="J3">
        <f>OAM!J4</f>
        <v>70</v>
      </c>
      <c r="K3">
        <f>OAM!K4</f>
        <v>77</v>
      </c>
      <c r="L3" t="str">
        <f>OAM!L4</f>
        <v>Békés</v>
      </c>
      <c r="M3">
        <f>IF(A3=rangsorok!A3,1,0)</f>
        <v>1</v>
      </c>
      <c r="N3">
        <f>rangsorok!B3</f>
        <v>10</v>
      </c>
      <c r="O3">
        <f>rangsorok!C3</f>
        <v>9</v>
      </c>
      <c r="P3">
        <f>rangsorok!D3</f>
        <v>8</v>
      </c>
      <c r="Q3">
        <f>rangsorok!E3</f>
        <v>2</v>
      </c>
      <c r="R3">
        <f>rangsorok!F3</f>
        <v>17</v>
      </c>
      <c r="S3">
        <f>rangsorok!G3</f>
        <v>17</v>
      </c>
      <c r="T3">
        <f>rangsorok!H3</f>
        <v>4</v>
      </c>
      <c r="U3">
        <f>rangsorok!I3</f>
        <v>19</v>
      </c>
      <c r="V3">
        <f>rangsorok!J3</f>
        <v>13</v>
      </c>
      <c r="W3">
        <f>rangsorok!K3</f>
        <v>11</v>
      </c>
      <c r="X3">
        <f>rangsorok!L3</f>
        <v>1000</v>
      </c>
    </row>
    <row r="4" spans="1:24" x14ac:dyDescent="0.25">
      <c r="A4" t="str">
        <f>OAM!A5</f>
        <v>Baranya</v>
      </c>
      <c r="B4">
        <f>OAM!B5</f>
        <v>63</v>
      </c>
      <c r="C4">
        <f>OAM!C5</f>
        <v>76</v>
      </c>
      <c r="D4">
        <f>OAM!D5</f>
        <v>84</v>
      </c>
      <c r="E4">
        <f>OAM!E5</f>
        <v>74</v>
      </c>
      <c r="F4">
        <f>OAM!F5</f>
        <v>72</v>
      </c>
      <c r="G4">
        <f>OAM!G5</f>
        <v>79</v>
      </c>
      <c r="H4">
        <f>OAM!H5</f>
        <v>84</v>
      </c>
      <c r="I4">
        <f>OAM!I5</f>
        <v>88</v>
      </c>
      <c r="J4">
        <f>OAM!J5</f>
        <v>62</v>
      </c>
      <c r="K4">
        <f>OAM!K5</f>
        <v>66</v>
      </c>
      <c r="L4" t="str">
        <f>OAM!L5</f>
        <v>Baranya</v>
      </c>
      <c r="M4">
        <f>IF(A4=rangsorok!A4,1,0)</f>
        <v>1</v>
      </c>
      <c r="N4">
        <f>rangsorok!B4</f>
        <v>15</v>
      </c>
      <c r="O4">
        <f>rangsorok!C4</f>
        <v>19</v>
      </c>
      <c r="P4">
        <f>rangsorok!D4</f>
        <v>5</v>
      </c>
      <c r="Q4">
        <f>rangsorok!E4</f>
        <v>14</v>
      </c>
      <c r="R4">
        <f>rangsorok!F4</f>
        <v>13</v>
      </c>
      <c r="S4">
        <f>rangsorok!G4</f>
        <v>8</v>
      </c>
      <c r="T4">
        <f>rangsorok!H4</f>
        <v>7</v>
      </c>
      <c r="U4">
        <f>rangsorok!I4</f>
        <v>10</v>
      </c>
      <c r="V4">
        <f>rangsorok!J4</f>
        <v>17</v>
      </c>
      <c r="W4">
        <f>rangsorok!K4</f>
        <v>17</v>
      </c>
      <c r="X4">
        <f>rangsorok!L4</f>
        <v>1000</v>
      </c>
    </row>
    <row r="5" spans="1:24" x14ac:dyDescent="0.25">
      <c r="A5" t="str">
        <f>OAM!A6</f>
        <v>Borsod-AbaĂşj-ZemplĂ©n</v>
      </c>
      <c r="B5">
        <f>OAM!B6</f>
        <v>67</v>
      </c>
      <c r="C5">
        <f>OAM!C6</f>
        <v>83</v>
      </c>
      <c r="D5">
        <f>OAM!D6</f>
        <v>70</v>
      </c>
      <c r="E5">
        <f>OAM!E6</f>
        <v>84</v>
      </c>
      <c r="F5">
        <f>OAM!F6</f>
        <v>86</v>
      </c>
      <c r="G5">
        <f>OAM!G6</f>
        <v>95</v>
      </c>
      <c r="H5">
        <f>OAM!H6</f>
        <v>83</v>
      </c>
      <c r="I5">
        <f>OAM!I6</f>
        <v>76</v>
      </c>
      <c r="J5">
        <f>OAM!J6</f>
        <v>72</v>
      </c>
      <c r="K5">
        <f>OAM!K6</f>
        <v>100</v>
      </c>
      <c r="L5" t="str">
        <f>OAM!L6</f>
        <v>Borsod-Abaúj-Zemplén</v>
      </c>
      <c r="M5">
        <f>IF(A5=rangsorok!A5,1,0)</f>
        <v>1</v>
      </c>
      <c r="N5">
        <f>rangsorok!B5</f>
        <v>12</v>
      </c>
      <c r="O5">
        <f>rangsorok!C5</f>
        <v>12</v>
      </c>
      <c r="P5">
        <f>rangsorok!D5</f>
        <v>16</v>
      </c>
      <c r="Q5">
        <f>rangsorok!E5</f>
        <v>8</v>
      </c>
      <c r="R5">
        <f>rangsorok!F5</f>
        <v>6</v>
      </c>
      <c r="S5">
        <f>rangsorok!G5</f>
        <v>2</v>
      </c>
      <c r="T5">
        <f>rangsorok!H5</f>
        <v>9</v>
      </c>
      <c r="U5">
        <f>rangsorok!I5</f>
        <v>20</v>
      </c>
      <c r="V5">
        <f>rangsorok!J5</f>
        <v>12</v>
      </c>
      <c r="W5">
        <f>rangsorok!K5</f>
        <v>1</v>
      </c>
      <c r="X5">
        <f>rangsorok!L5</f>
        <v>1000</v>
      </c>
    </row>
    <row r="6" spans="1:24" x14ac:dyDescent="0.25">
      <c r="A6" t="str">
        <f>OAM!A7</f>
        <v>Budapest</v>
      </c>
      <c r="B6">
        <f>OAM!B7</f>
        <v>44</v>
      </c>
      <c r="C6">
        <f>OAM!C7</f>
        <v>73</v>
      </c>
      <c r="D6">
        <f>OAM!D7</f>
        <v>50</v>
      </c>
      <c r="E6">
        <f>OAM!E7</f>
        <v>55</v>
      </c>
      <c r="F6">
        <f>OAM!F7</f>
        <v>42</v>
      </c>
      <c r="G6">
        <f>OAM!G7</f>
        <v>58</v>
      </c>
      <c r="H6">
        <f>OAM!H7</f>
        <v>48</v>
      </c>
      <c r="I6">
        <f>OAM!I7</f>
        <v>82</v>
      </c>
      <c r="J6">
        <f>OAM!J7</f>
        <v>55</v>
      </c>
      <c r="K6">
        <f>OAM!K7</f>
        <v>46</v>
      </c>
      <c r="L6" t="str">
        <f>OAM!L7</f>
        <v>Budapest</v>
      </c>
      <c r="M6">
        <f>IF(A6=rangsorok!A6,1,0)</f>
        <v>1</v>
      </c>
      <c r="N6">
        <f>rangsorok!B6</f>
        <v>20</v>
      </c>
      <c r="O6">
        <f>rangsorok!C6</f>
        <v>20</v>
      </c>
      <c r="P6">
        <f>rangsorok!D6</f>
        <v>20</v>
      </c>
      <c r="Q6">
        <f>rangsorok!E6</f>
        <v>20</v>
      </c>
      <c r="R6">
        <f>rangsorok!F6</f>
        <v>20</v>
      </c>
      <c r="S6">
        <f>rangsorok!G6</f>
        <v>19</v>
      </c>
      <c r="T6">
        <f>rangsorok!H6</f>
        <v>20</v>
      </c>
      <c r="U6">
        <f>rangsorok!I6</f>
        <v>16</v>
      </c>
      <c r="V6">
        <f>rangsorok!J6</f>
        <v>19</v>
      </c>
      <c r="W6">
        <f>rangsorok!K6</f>
        <v>20</v>
      </c>
      <c r="X6">
        <f>rangsorok!L6</f>
        <v>1000</v>
      </c>
    </row>
    <row r="7" spans="1:24" x14ac:dyDescent="0.25">
      <c r="A7" t="str">
        <f>OAM!A8</f>
        <v>CsongrĂˇd</v>
      </c>
      <c r="B7">
        <f>OAM!B8</f>
        <v>57</v>
      </c>
      <c r="C7">
        <f>OAM!C8</f>
        <v>83</v>
      </c>
      <c r="D7">
        <f>OAM!D8</f>
        <v>57</v>
      </c>
      <c r="E7">
        <f>OAM!E8</f>
        <v>68</v>
      </c>
      <c r="F7">
        <f>OAM!F8</f>
        <v>56</v>
      </c>
      <c r="G7">
        <f>OAM!G8</f>
        <v>56</v>
      </c>
      <c r="H7">
        <f>OAM!H8</f>
        <v>58</v>
      </c>
      <c r="I7">
        <f>OAM!I8</f>
        <v>84</v>
      </c>
      <c r="J7">
        <f>OAM!J8</f>
        <v>55</v>
      </c>
      <c r="K7">
        <f>OAM!K8</f>
        <v>58</v>
      </c>
      <c r="L7" t="str">
        <f>OAM!L8</f>
        <v>Csongrád</v>
      </c>
      <c r="M7">
        <f>IF(A7=rangsorok!A7,1,0)</f>
        <v>1</v>
      </c>
      <c r="N7">
        <f>rangsorok!B7</f>
        <v>19</v>
      </c>
      <c r="O7">
        <f>rangsorok!C7</f>
        <v>12</v>
      </c>
      <c r="P7">
        <f>rangsorok!D7</f>
        <v>18</v>
      </c>
      <c r="Q7">
        <f>rangsorok!E7</f>
        <v>18</v>
      </c>
      <c r="R7">
        <f>rangsorok!F7</f>
        <v>19</v>
      </c>
      <c r="S7">
        <f>rangsorok!G7</f>
        <v>20</v>
      </c>
      <c r="T7">
        <f>rangsorok!H7</f>
        <v>19</v>
      </c>
      <c r="U7">
        <f>rangsorok!I7</f>
        <v>13</v>
      </c>
      <c r="V7">
        <f>rangsorok!J7</f>
        <v>19</v>
      </c>
      <c r="W7">
        <f>rangsorok!K7</f>
        <v>19</v>
      </c>
      <c r="X7">
        <f>rangsorok!L7</f>
        <v>1000</v>
      </c>
    </row>
    <row r="8" spans="1:24" x14ac:dyDescent="0.25">
      <c r="A8" t="str">
        <f>OAM!A9</f>
        <v>FejĂ©r</v>
      </c>
      <c r="B8">
        <f>OAM!B9</f>
        <v>62</v>
      </c>
      <c r="C8">
        <f>OAM!C9</f>
        <v>82</v>
      </c>
      <c r="D8">
        <f>OAM!D9</f>
        <v>73</v>
      </c>
      <c r="E8">
        <f>OAM!E9</f>
        <v>70</v>
      </c>
      <c r="F8">
        <f>OAM!F9</f>
        <v>71</v>
      </c>
      <c r="G8">
        <f>OAM!G9</f>
        <v>79</v>
      </c>
      <c r="H8">
        <f>OAM!H9</f>
        <v>76</v>
      </c>
      <c r="I8">
        <f>OAM!I9</f>
        <v>94</v>
      </c>
      <c r="J8">
        <f>OAM!J9</f>
        <v>78</v>
      </c>
      <c r="K8">
        <f>OAM!K9</f>
        <v>68</v>
      </c>
      <c r="L8" t="str">
        <f>OAM!L9</f>
        <v>Fejér</v>
      </c>
      <c r="M8">
        <f>IF(A8=rangsorok!A8,1,0)</f>
        <v>1</v>
      </c>
      <c r="N8">
        <f>rangsorok!B8</f>
        <v>17</v>
      </c>
      <c r="O8">
        <f>rangsorok!C8</f>
        <v>15</v>
      </c>
      <c r="P8">
        <f>rangsorok!D8</f>
        <v>13</v>
      </c>
      <c r="Q8">
        <f>rangsorok!E8</f>
        <v>17</v>
      </c>
      <c r="R8">
        <f>rangsorok!F8</f>
        <v>14</v>
      </c>
      <c r="S8">
        <f>rangsorok!G8</f>
        <v>8</v>
      </c>
      <c r="T8">
        <f>rangsorok!H8</f>
        <v>14</v>
      </c>
      <c r="U8">
        <f>rangsorok!I8</f>
        <v>5</v>
      </c>
      <c r="V8">
        <f>rangsorok!J8</f>
        <v>6</v>
      </c>
      <c r="W8">
        <f>rangsorok!K8</f>
        <v>15</v>
      </c>
      <c r="X8">
        <f>rangsorok!L8</f>
        <v>1000</v>
      </c>
    </row>
    <row r="9" spans="1:24" x14ac:dyDescent="0.25">
      <c r="A9" t="str">
        <f>OAM!A10</f>
        <v>GyĹ‘r-Moson-Sopron</v>
      </c>
      <c r="B9">
        <f>OAM!B10</f>
        <v>100</v>
      </c>
      <c r="C9">
        <f>OAM!C10</f>
        <v>80</v>
      </c>
      <c r="D9">
        <f>OAM!D10</f>
        <v>75</v>
      </c>
      <c r="E9">
        <f>OAM!E10</f>
        <v>79</v>
      </c>
      <c r="F9">
        <f>OAM!F10</f>
        <v>92</v>
      </c>
      <c r="G9">
        <f>OAM!G10</f>
        <v>83</v>
      </c>
      <c r="H9">
        <f>OAM!H10</f>
        <v>69</v>
      </c>
      <c r="I9">
        <f>OAM!I10</f>
        <v>89</v>
      </c>
      <c r="J9">
        <f>OAM!J10</f>
        <v>61</v>
      </c>
      <c r="K9">
        <f>OAM!K10</f>
        <v>78</v>
      </c>
      <c r="L9" t="str">
        <f>OAM!L10</f>
        <v>Győr-Moson-Sopron</v>
      </c>
      <c r="M9">
        <f>IF(A9=rangsorok!A9,1,0)</f>
        <v>1</v>
      </c>
      <c r="N9">
        <f>rangsorok!B9</f>
        <v>1</v>
      </c>
      <c r="O9">
        <f>rangsorok!C9</f>
        <v>16</v>
      </c>
      <c r="P9">
        <f>rangsorok!D9</f>
        <v>11</v>
      </c>
      <c r="Q9">
        <f>rangsorok!E9</f>
        <v>12</v>
      </c>
      <c r="R9">
        <f>rangsorok!F9</f>
        <v>3</v>
      </c>
      <c r="S9">
        <f>rangsorok!G9</f>
        <v>5</v>
      </c>
      <c r="T9">
        <f>rangsorok!H9</f>
        <v>18</v>
      </c>
      <c r="U9">
        <f>rangsorok!I9</f>
        <v>9</v>
      </c>
      <c r="V9">
        <f>rangsorok!J9</f>
        <v>18</v>
      </c>
      <c r="W9">
        <f>rangsorok!K9</f>
        <v>8</v>
      </c>
      <c r="X9">
        <f>rangsorok!L9</f>
        <v>1000</v>
      </c>
    </row>
    <row r="10" spans="1:24" x14ac:dyDescent="0.25">
      <c r="A10" t="str">
        <f>OAM!A11</f>
        <v>HajdĂş-Bihar</v>
      </c>
      <c r="B10">
        <f>OAM!B11</f>
        <v>63</v>
      </c>
      <c r="C10">
        <f>OAM!C11</f>
        <v>83</v>
      </c>
      <c r="D10">
        <f>OAM!D11</f>
        <v>57</v>
      </c>
      <c r="E10">
        <f>OAM!E11</f>
        <v>82</v>
      </c>
      <c r="F10">
        <f>OAM!F11</f>
        <v>71</v>
      </c>
      <c r="G10">
        <f>OAM!G11</f>
        <v>71</v>
      </c>
      <c r="H10">
        <f>OAM!H11</f>
        <v>70</v>
      </c>
      <c r="I10">
        <f>OAM!I11</f>
        <v>82</v>
      </c>
      <c r="J10">
        <f>OAM!J11</f>
        <v>64</v>
      </c>
      <c r="K10">
        <f>OAM!K11</f>
        <v>64</v>
      </c>
      <c r="L10" t="str">
        <f>OAM!L11</f>
        <v>Hajdú-Bihar</v>
      </c>
      <c r="M10">
        <f>IF(A10=rangsorok!A10,1,0)</f>
        <v>1</v>
      </c>
      <c r="N10">
        <f>rangsorok!B10</f>
        <v>15</v>
      </c>
      <c r="O10">
        <f>rangsorok!C10</f>
        <v>12</v>
      </c>
      <c r="P10">
        <f>rangsorok!D10</f>
        <v>18</v>
      </c>
      <c r="Q10">
        <f>rangsorok!E10</f>
        <v>10</v>
      </c>
      <c r="R10">
        <f>rangsorok!F10</f>
        <v>14</v>
      </c>
      <c r="S10">
        <f>rangsorok!G10</f>
        <v>14</v>
      </c>
      <c r="T10">
        <f>rangsorok!H10</f>
        <v>17</v>
      </c>
      <c r="U10">
        <f>rangsorok!I10</f>
        <v>16</v>
      </c>
      <c r="V10">
        <f>rangsorok!J10</f>
        <v>16</v>
      </c>
      <c r="W10">
        <f>rangsorok!K10</f>
        <v>18</v>
      </c>
      <c r="X10">
        <f>rangsorok!L10</f>
        <v>1000</v>
      </c>
    </row>
    <row r="11" spans="1:24" x14ac:dyDescent="0.25">
      <c r="A11" t="str">
        <f>OAM!A12</f>
        <v>Heves</v>
      </c>
      <c r="B11">
        <f>OAM!B12</f>
        <v>65</v>
      </c>
      <c r="C11">
        <f>OAM!C12</f>
        <v>78</v>
      </c>
      <c r="D11">
        <f>OAM!D12</f>
        <v>76</v>
      </c>
      <c r="E11">
        <f>OAM!E12</f>
        <v>81</v>
      </c>
      <c r="F11">
        <f>OAM!F12</f>
        <v>83</v>
      </c>
      <c r="G11">
        <f>OAM!G12</f>
        <v>77</v>
      </c>
      <c r="H11">
        <f>OAM!H12</f>
        <v>82</v>
      </c>
      <c r="I11">
        <f>OAM!I12</f>
        <v>85</v>
      </c>
      <c r="J11">
        <f>OAM!J12</f>
        <v>79</v>
      </c>
      <c r="K11">
        <f>OAM!K12</f>
        <v>78</v>
      </c>
      <c r="L11" t="str">
        <f>OAM!L12</f>
        <v>Heves</v>
      </c>
      <c r="M11">
        <f>IF(A11=rangsorok!A11,1,0)</f>
        <v>1</v>
      </c>
      <c r="N11">
        <f>rangsorok!B11</f>
        <v>13</v>
      </c>
      <c r="O11">
        <f>rangsorok!C11</f>
        <v>18</v>
      </c>
      <c r="P11">
        <f>rangsorok!D11</f>
        <v>10</v>
      </c>
      <c r="Q11">
        <f>rangsorok!E11</f>
        <v>11</v>
      </c>
      <c r="R11">
        <f>rangsorok!F11</f>
        <v>8</v>
      </c>
      <c r="S11">
        <f>rangsorok!G11</f>
        <v>11</v>
      </c>
      <c r="T11">
        <f>rangsorok!H11</f>
        <v>11</v>
      </c>
      <c r="U11">
        <f>rangsorok!I11</f>
        <v>12</v>
      </c>
      <c r="V11">
        <f>rangsorok!J11</f>
        <v>3</v>
      </c>
      <c r="W11">
        <f>rangsorok!K11</f>
        <v>8</v>
      </c>
      <c r="X11">
        <f>rangsorok!L11</f>
        <v>1000</v>
      </c>
    </row>
    <row r="12" spans="1:24" x14ac:dyDescent="0.25">
      <c r="A12" t="str">
        <f>OAM!A13</f>
        <v>JĂˇsz-Nagykun-Szolnok</v>
      </c>
      <c r="B12">
        <f>OAM!B13</f>
        <v>64</v>
      </c>
      <c r="C12">
        <f>OAM!C13</f>
        <v>80</v>
      </c>
      <c r="D12">
        <f>OAM!D13</f>
        <v>73</v>
      </c>
      <c r="E12">
        <f>OAM!E13</f>
        <v>87</v>
      </c>
      <c r="F12">
        <f>OAM!F13</f>
        <v>75</v>
      </c>
      <c r="G12">
        <f>OAM!G13</f>
        <v>73</v>
      </c>
      <c r="H12">
        <f>OAM!H13</f>
        <v>89</v>
      </c>
      <c r="I12">
        <f>OAM!I13</f>
        <v>83</v>
      </c>
      <c r="J12">
        <f>OAM!J13</f>
        <v>79</v>
      </c>
      <c r="K12">
        <f>OAM!K13</f>
        <v>85</v>
      </c>
      <c r="L12" t="str">
        <f>OAM!L13</f>
        <v>Jász-Nagykun-Szolnok</v>
      </c>
      <c r="M12">
        <f>IF(A12=rangsorok!A12,1,0)</f>
        <v>1</v>
      </c>
      <c r="N12">
        <f>rangsorok!B12</f>
        <v>14</v>
      </c>
      <c r="O12">
        <f>rangsorok!C12</f>
        <v>16</v>
      </c>
      <c r="P12">
        <f>rangsorok!D12</f>
        <v>13</v>
      </c>
      <c r="Q12">
        <f>rangsorok!E12</f>
        <v>6</v>
      </c>
      <c r="R12">
        <f>rangsorok!F12</f>
        <v>10</v>
      </c>
      <c r="S12">
        <f>rangsorok!G12</f>
        <v>13</v>
      </c>
      <c r="T12">
        <f>rangsorok!H12</f>
        <v>4</v>
      </c>
      <c r="U12">
        <f>rangsorok!I12</f>
        <v>14</v>
      </c>
      <c r="V12">
        <f>rangsorok!J12</f>
        <v>3</v>
      </c>
      <c r="W12">
        <f>rangsorok!K12</f>
        <v>5</v>
      </c>
      <c r="X12">
        <f>rangsorok!L12</f>
        <v>1000</v>
      </c>
    </row>
    <row r="13" spans="1:24" x14ac:dyDescent="0.25">
      <c r="A13" t="str">
        <f>OAM!A14</f>
        <v>KomĂˇrom-Esztergom</v>
      </c>
      <c r="B13">
        <f>OAM!B14</f>
        <v>71</v>
      </c>
      <c r="C13">
        <f>OAM!C14</f>
        <v>85</v>
      </c>
      <c r="D13">
        <f>OAM!D14</f>
        <v>75</v>
      </c>
      <c r="E13">
        <f>OAM!E14</f>
        <v>77</v>
      </c>
      <c r="F13">
        <f>OAM!F14</f>
        <v>96</v>
      </c>
      <c r="G13">
        <f>OAM!G14</f>
        <v>100</v>
      </c>
      <c r="H13">
        <f>OAM!H14</f>
        <v>99</v>
      </c>
      <c r="I13">
        <f>OAM!I14</f>
        <v>91</v>
      </c>
      <c r="J13">
        <f>OAM!J14</f>
        <v>81</v>
      </c>
      <c r="K13">
        <f>OAM!K14</f>
        <v>78</v>
      </c>
      <c r="L13" t="str">
        <f>OAM!L14</f>
        <v>Komárom-Esztergom</v>
      </c>
      <c r="M13">
        <f>IF(A13=rangsorok!A13,1,0)</f>
        <v>1</v>
      </c>
      <c r="N13">
        <f>rangsorok!B13</f>
        <v>9</v>
      </c>
      <c r="O13">
        <f>rangsorok!C13</f>
        <v>9</v>
      </c>
      <c r="P13">
        <f>rangsorok!D13</f>
        <v>11</v>
      </c>
      <c r="Q13">
        <f>rangsorok!E13</f>
        <v>13</v>
      </c>
      <c r="R13">
        <f>rangsorok!F13</f>
        <v>2</v>
      </c>
      <c r="S13">
        <f>rangsorok!G13</f>
        <v>1</v>
      </c>
      <c r="T13">
        <f>rangsorok!H13</f>
        <v>2</v>
      </c>
      <c r="U13">
        <f>rangsorok!I13</f>
        <v>7</v>
      </c>
      <c r="V13">
        <f>rangsorok!J13</f>
        <v>2</v>
      </c>
      <c r="W13">
        <f>rangsorok!K13</f>
        <v>8</v>
      </c>
      <c r="X13">
        <f>rangsorok!L13</f>
        <v>1000</v>
      </c>
    </row>
    <row r="14" spans="1:24" x14ac:dyDescent="0.25">
      <c r="A14" t="str">
        <f>OAM!A15</f>
        <v>NĂłgrĂˇd megye</v>
      </c>
      <c r="B14">
        <f>OAM!B15</f>
        <v>81</v>
      </c>
      <c r="C14">
        <f>OAM!C15</f>
        <v>95</v>
      </c>
      <c r="D14">
        <f>OAM!D15</f>
        <v>92</v>
      </c>
      <c r="E14">
        <f>OAM!E15</f>
        <v>88</v>
      </c>
      <c r="F14">
        <f>OAM!F15</f>
        <v>86</v>
      </c>
      <c r="G14">
        <f>OAM!G15</f>
        <v>88</v>
      </c>
      <c r="H14">
        <f>OAM!H15</f>
        <v>100</v>
      </c>
      <c r="I14">
        <f>OAM!I15</f>
        <v>83</v>
      </c>
      <c r="J14">
        <f>OAM!J15</f>
        <v>100</v>
      </c>
      <c r="K14">
        <f>OAM!K15</f>
        <v>100</v>
      </c>
      <c r="L14" t="str">
        <f>OAM!L15</f>
        <v>Nógrád megye</v>
      </c>
      <c r="M14">
        <f>IF(A14=rangsorok!A14,1,0)</f>
        <v>1</v>
      </c>
      <c r="N14">
        <f>rangsorok!B14</f>
        <v>3</v>
      </c>
      <c r="O14">
        <f>rangsorok!C14</f>
        <v>3</v>
      </c>
      <c r="P14">
        <f>rangsorok!D14</f>
        <v>3</v>
      </c>
      <c r="Q14">
        <f>rangsorok!E14</f>
        <v>5</v>
      </c>
      <c r="R14">
        <f>rangsorok!F14</f>
        <v>6</v>
      </c>
      <c r="S14">
        <f>rangsorok!G14</f>
        <v>3</v>
      </c>
      <c r="T14">
        <f>rangsorok!H14</f>
        <v>1</v>
      </c>
      <c r="U14">
        <f>rangsorok!I14</f>
        <v>14</v>
      </c>
      <c r="V14">
        <f>rangsorok!J14</f>
        <v>1</v>
      </c>
      <c r="W14">
        <f>rangsorok!K14</f>
        <v>1</v>
      </c>
      <c r="X14">
        <f>rangsorok!L14</f>
        <v>1000</v>
      </c>
    </row>
    <row r="15" spans="1:24" x14ac:dyDescent="0.25">
      <c r="A15" t="str">
        <f>OAM!A16</f>
        <v>Pest</v>
      </c>
      <c r="B15">
        <f>OAM!B16</f>
        <v>58</v>
      </c>
      <c r="C15">
        <f>OAM!C16</f>
        <v>96</v>
      </c>
      <c r="D15">
        <f>OAM!D16</f>
        <v>72</v>
      </c>
      <c r="E15">
        <f>OAM!E16</f>
        <v>62</v>
      </c>
      <c r="F15">
        <f>OAM!F16</f>
        <v>69</v>
      </c>
      <c r="G15">
        <f>OAM!G16</f>
        <v>76</v>
      </c>
      <c r="H15">
        <f>OAM!H16</f>
        <v>76</v>
      </c>
      <c r="I15">
        <f>OAM!I16</f>
        <v>87</v>
      </c>
      <c r="J15">
        <f>OAM!J16</f>
        <v>79</v>
      </c>
      <c r="K15">
        <f>OAM!K16</f>
        <v>72</v>
      </c>
      <c r="L15" t="str">
        <f>OAM!L16</f>
        <v>Pest</v>
      </c>
      <c r="M15">
        <f>IF(A15=rangsorok!A15,1,0)</f>
        <v>1</v>
      </c>
      <c r="N15">
        <f>rangsorok!B15</f>
        <v>18</v>
      </c>
      <c r="O15">
        <f>rangsorok!C15</f>
        <v>2</v>
      </c>
      <c r="P15">
        <f>rangsorok!D15</f>
        <v>15</v>
      </c>
      <c r="Q15">
        <f>rangsorok!E15</f>
        <v>19</v>
      </c>
      <c r="R15">
        <f>rangsorok!F15</f>
        <v>16</v>
      </c>
      <c r="S15">
        <f>rangsorok!G15</f>
        <v>12</v>
      </c>
      <c r="T15">
        <f>rangsorok!H15</f>
        <v>14</v>
      </c>
      <c r="U15">
        <f>rangsorok!I15</f>
        <v>11</v>
      </c>
      <c r="V15">
        <f>rangsorok!J15</f>
        <v>3</v>
      </c>
      <c r="W15">
        <f>rangsorok!K15</f>
        <v>14</v>
      </c>
      <c r="X15">
        <f>rangsorok!L15</f>
        <v>1000</v>
      </c>
    </row>
    <row r="16" spans="1:24" x14ac:dyDescent="0.25">
      <c r="A16" t="str">
        <f>OAM!A17</f>
        <v>Somogy</v>
      </c>
      <c r="B16">
        <f>OAM!B17</f>
        <v>74</v>
      </c>
      <c r="C16">
        <f>OAM!C17</f>
        <v>86</v>
      </c>
      <c r="D16">
        <f>OAM!D17</f>
        <v>94</v>
      </c>
      <c r="E16">
        <f>OAM!E17</f>
        <v>89</v>
      </c>
      <c r="F16">
        <f>OAM!F17</f>
        <v>79</v>
      </c>
      <c r="G16">
        <f>OAM!G17</f>
        <v>68</v>
      </c>
      <c r="H16">
        <f>OAM!H17</f>
        <v>84</v>
      </c>
      <c r="I16">
        <f>OAM!I17</f>
        <v>90</v>
      </c>
      <c r="J16">
        <f>OAM!J17</f>
        <v>77</v>
      </c>
      <c r="K16">
        <f>OAM!K17</f>
        <v>80</v>
      </c>
      <c r="L16" t="str">
        <f>OAM!L17</f>
        <v>Somogy</v>
      </c>
      <c r="M16">
        <f>IF(A16=rangsorok!A16,1,0)</f>
        <v>1</v>
      </c>
      <c r="N16">
        <f>rangsorok!B16</f>
        <v>7</v>
      </c>
      <c r="O16">
        <f>rangsorok!C16</f>
        <v>7</v>
      </c>
      <c r="P16">
        <f>rangsorok!D16</f>
        <v>2</v>
      </c>
      <c r="Q16">
        <f>rangsorok!E16</f>
        <v>3</v>
      </c>
      <c r="R16">
        <f>rangsorok!F16</f>
        <v>9</v>
      </c>
      <c r="S16">
        <f>rangsorok!G16</f>
        <v>15</v>
      </c>
      <c r="T16">
        <f>rangsorok!H16</f>
        <v>7</v>
      </c>
      <c r="U16">
        <f>rangsorok!I16</f>
        <v>8</v>
      </c>
      <c r="V16">
        <f>rangsorok!J16</f>
        <v>9</v>
      </c>
      <c r="W16">
        <f>rangsorok!K16</f>
        <v>7</v>
      </c>
      <c r="X16">
        <f>rangsorok!L16</f>
        <v>1000</v>
      </c>
    </row>
    <row r="17" spans="1:24" x14ac:dyDescent="0.25">
      <c r="A17" t="str">
        <f>OAM!A18</f>
        <v>Szabolcs-SzatmĂˇr-Bereg</v>
      </c>
      <c r="B17">
        <f>OAM!B18</f>
        <v>88</v>
      </c>
      <c r="C17">
        <f>OAM!C18</f>
        <v>95</v>
      </c>
      <c r="D17">
        <f>OAM!D18</f>
        <v>60</v>
      </c>
      <c r="E17">
        <f>OAM!E18</f>
        <v>100</v>
      </c>
      <c r="F17">
        <f>OAM!F18</f>
        <v>73</v>
      </c>
      <c r="G17">
        <f>OAM!G18</f>
        <v>84</v>
      </c>
      <c r="H17">
        <f>OAM!H18</f>
        <v>79</v>
      </c>
      <c r="I17">
        <f>OAM!I18</f>
        <v>81</v>
      </c>
      <c r="J17">
        <f>OAM!J18</f>
        <v>70</v>
      </c>
      <c r="K17">
        <f>OAM!K18</f>
        <v>91</v>
      </c>
      <c r="L17" t="str">
        <f>OAM!L18</f>
        <v>Szabolcs-Szatmár-Bereg</v>
      </c>
      <c r="M17">
        <f>IF(A17=rangsorok!A17,1,0)</f>
        <v>1</v>
      </c>
      <c r="N17">
        <f>rangsorok!B17</f>
        <v>2</v>
      </c>
      <c r="O17">
        <f>rangsorok!C17</f>
        <v>3</v>
      </c>
      <c r="P17">
        <f>rangsorok!D17</f>
        <v>17</v>
      </c>
      <c r="Q17">
        <f>rangsorok!E17</f>
        <v>1</v>
      </c>
      <c r="R17">
        <f>rangsorok!F17</f>
        <v>12</v>
      </c>
      <c r="S17">
        <f>rangsorok!G17</f>
        <v>4</v>
      </c>
      <c r="T17">
        <f>rangsorok!H17</f>
        <v>12</v>
      </c>
      <c r="U17">
        <f>rangsorok!I17</f>
        <v>18</v>
      </c>
      <c r="V17">
        <f>rangsorok!J17</f>
        <v>13</v>
      </c>
      <c r="W17">
        <f>rangsorok!K17</f>
        <v>4</v>
      </c>
      <c r="X17">
        <f>rangsorok!L17</f>
        <v>1000</v>
      </c>
    </row>
    <row r="18" spans="1:24" x14ac:dyDescent="0.25">
      <c r="A18" t="str">
        <f>OAM!A19</f>
        <v>Tolna</v>
      </c>
      <c r="B18">
        <f>OAM!B19</f>
        <v>73</v>
      </c>
      <c r="C18">
        <f>OAM!C19</f>
        <v>86</v>
      </c>
      <c r="D18">
        <f>OAM!D19</f>
        <v>100</v>
      </c>
      <c r="E18">
        <f>OAM!E19</f>
        <v>89</v>
      </c>
      <c r="F18">
        <f>OAM!F19</f>
        <v>89</v>
      </c>
      <c r="G18">
        <f>OAM!G19</f>
        <v>79</v>
      </c>
      <c r="H18">
        <f>OAM!H19</f>
        <v>98</v>
      </c>
      <c r="I18">
        <f>OAM!I19</f>
        <v>100</v>
      </c>
      <c r="J18">
        <f>OAM!J19</f>
        <v>78</v>
      </c>
      <c r="K18">
        <f>OAM!K19</f>
        <v>84</v>
      </c>
      <c r="L18" t="str">
        <f>OAM!L19</f>
        <v>Tolna</v>
      </c>
      <c r="M18">
        <f>IF(A18=rangsorok!A18,1,0)</f>
        <v>1</v>
      </c>
      <c r="N18">
        <f>rangsorok!B18</f>
        <v>8</v>
      </c>
      <c r="O18">
        <f>rangsorok!C18</f>
        <v>7</v>
      </c>
      <c r="P18">
        <f>rangsorok!D18</f>
        <v>1</v>
      </c>
      <c r="Q18">
        <f>rangsorok!E18</f>
        <v>3</v>
      </c>
      <c r="R18">
        <f>rangsorok!F18</f>
        <v>4</v>
      </c>
      <c r="S18">
        <f>rangsorok!G18</f>
        <v>8</v>
      </c>
      <c r="T18">
        <f>rangsorok!H18</f>
        <v>3</v>
      </c>
      <c r="U18">
        <f>rangsorok!I18</f>
        <v>1</v>
      </c>
      <c r="V18">
        <f>rangsorok!J18</f>
        <v>6</v>
      </c>
      <c r="W18">
        <f>rangsorok!K18</f>
        <v>6</v>
      </c>
      <c r="X18">
        <f>rangsorok!L18</f>
        <v>1000</v>
      </c>
    </row>
    <row r="19" spans="1:24" x14ac:dyDescent="0.25">
      <c r="A19" t="str">
        <f>OAM!A20</f>
        <v>Vas</v>
      </c>
      <c r="B19">
        <f>OAM!B20</f>
        <v>78</v>
      </c>
      <c r="C19">
        <f>OAM!C20</f>
        <v>88</v>
      </c>
      <c r="D19">
        <f>OAM!D20</f>
        <v>90</v>
      </c>
      <c r="E19">
        <f>OAM!E20</f>
        <v>73</v>
      </c>
      <c r="F19">
        <f>OAM!F20</f>
        <v>88</v>
      </c>
      <c r="G19">
        <f>OAM!G20</f>
        <v>68</v>
      </c>
      <c r="H19">
        <f>OAM!H20</f>
        <v>72</v>
      </c>
      <c r="I19">
        <f>OAM!I20</f>
        <v>98</v>
      </c>
      <c r="J19">
        <f>OAM!J20</f>
        <v>78</v>
      </c>
      <c r="K19">
        <f>OAM!K20</f>
        <v>76</v>
      </c>
      <c r="L19" t="str">
        <f>OAM!L20</f>
        <v>Vas</v>
      </c>
      <c r="M19">
        <f>IF(A19=rangsorok!A19,1,0)</f>
        <v>1</v>
      </c>
      <c r="N19">
        <f>rangsorok!B19</f>
        <v>5</v>
      </c>
      <c r="O19">
        <f>rangsorok!C19</f>
        <v>6</v>
      </c>
      <c r="P19">
        <f>rangsorok!D19</f>
        <v>4</v>
      </c>
      <c r="Q19">
        <f>rangsorok!E19</f>
        <v>15</v>
      </c>
      <c r="R19">
        <f>rangsorok!F19</f>
        <v>5</v>
      </c>
      <c r="S19">
        <f>rangsorok!G19</f>
        <v>15</v>
      </c>
      <c r="T19">
        <f>rangsorok!H19</f>
        <v>16</v>
      </c>
      <c r="U19">
        <f>rangsorok!I19</f>
        <v>3</v>
      </c>
      <c r="V19">
        <f>rangsorok!J19</f>
        <v>6</v>
      </c>
      <c r="W19">
        <f>rangsorok!K19</f>
        <v>13</v>
      </c>
      <c r="X19">
        <f>rangsorok!L19</f>
        <v>1000</v>
      </c>
    </row>
    <row r="20" spans="1:24" x14ac:dyDescent="0.25">
      <c r="A20" t="str">
        <f>OAM!A21</f>
        <v>VeszprĂ©m</v>
      </c>
      <c r="B20">
        <f>OAM!B21</f>
        <v>70</v>
      </c>
      <c r="C20">
        <f>OAM!C21</f>
        <v>84</v>
      </c>
      <c r="D20">
        <f>OAM!D21</f>
        <v>81</v>
      </c>
      <c r="E20">
        <f>OAM!E21</f>
        <v>72</v>
      </c>
      <c r="F20">
        <f>OAM!F21</f>
        <v>100</v>
      </c>
      <c r="G20">
        <f>OAM!G21</f>
        <v>81</v>
      </c>
      <c r="H20">
        <f>OAM!H21</f>
        <v>77</v>
      </c>
      <c r="I20">
        <f>OAM!I21</f>
        <v>95</v>
      </c>
      <c r="J20">
        <f>OAM!J21</f>
        <v>73</v>
      </c>
      <c r="K20">
        <f>OAM!K21</f>
        <v>68</v>
      </c>
      <c r="L20" t="str">
        <f>OAM!L21</f>
        <v>Veszprém</v>
      </c>
      <c r="M20">
        <f>IF(A20=rangsorok!A20,1,0)</f>
        <v>1</v>
      </c>
      <c r="N20">
        <f>rangsorok!B20</f>
        <v>10</v>
      </c>
      <c r="O20">
        <f>rangsorok!C20</f>
        <v>11</v>
      </c>
      <c r="P20">
        <f>rangsorok!D20</f>
        <v>6</v>
      </c>
      <c r="Q20">
        <f>rangsorok!E20</f>
        <v>16</v>
      </c>
      <c r="R20">
        <f>rangsorok!F20</f>
        <v>1</v>
      </c>
      <c r="S20">
        <f>rangsorok!G20</f>
        <v>7</v>
      </c>
      <c r="T20">
        <f>rangsorok!H20</f>
        <v>13</v>
      </c>
      <c r="U20">
        <f>rangsorok!I20</f>
        <v>4</v>
      </c>
      <c r="V20">
        <f>rangsorok!J20</f>
        <v>11</v>
      </c>
      <c r="W20">
        <f>rangsorok!K20</f>
        <v>15</v>
      </c>
      <c r="X20">
        <f>rangsorok!L20</f>
        <v>1000</v>
      </c>
    </row>
    <row r="21" spans="1:24" x14ac:dyDescent="0.25">
      <c r="A21" t="str">
        <f>OAM!A22</f>
        <v>Zala</v>
      </c>
      <c r="B21">
        <f>OAM!B22</f>
        <v>75</v>
      </c>
      <c r="C21">
        <f>OAM!C22</f>
        <v>90</v>
      </c>
      <c r="D21">
        <f>OAM!D22</f>
        <v>80</v>
      </c>
      <c r="E21">
        <f>OAM!E22</f>
        <v>83</v>
      </c>
      <c r="F21">
        <f>OAM!F22</f>
        <v>75</v>
      </c>
      <c r="G21">
        <f>OAM!G22</f>
        <v>83</v>
      </c>
      <c r="H21">
        <f>OAM!H22</f>
        <v>89</v>
      </c>
      <c r="I21">
        <f>OAM!I22</f>
        <v>94</v>
      </c>
      <c r="J21">
        <f>OAM!J22</f>
        <v>74</v>
      </c>
      <c r="K21">
        <f>OAM!K22</f>
        <v>77</v>
      </c>
      <c r="L21" t="str">
        <f>OAM!L22</f>
        <v>Zala</v>
      </c>
      <c r="M21">
        <f>IF(A21=rangsorok!A21,1,0)</f>
        <v>1</v>
      </c>
      <c r="N21">
        <f>rangsorok!B21</f>
        <v>6</v>
      </c>
      <c r="O21">
        <f>rangsorok!C21</f>
        <v>5</v>
      </c>
      <c r="P21">
        <f>rangsorok!D21</f>
        <v>7</v>
      </c>
      <c r="Q21">
        <f>rangsorok!E21</f>
        <v>9</v>
      </c>
      <c r="R21">
        <f>rangsorok!F21</f>
        <v>10</v>
      </c>
      <c r="S21">
        <f>rangsorok!G21</f>
        <v>5</v>
      </c>
      <c r="T21">
        <f>rangsorok!H21</f>
        <v>4</v>
      </c>
      <c r="U21">
        <f>rangsorok!I21</f>
        <v>5</v>
      </c>
      <c r="V21">
        <f>rangsorok!J21</f>
        <v>10</v>
      </c>
      <c r="W21">
        <f>rangsorok!K21</f>
        <v>11</v>
      </c>
      <c r="X21">
        <f>rangsorok!L21</f>
        <v>1000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AE500-EF1F-4E9F-9B01-73F5F152829F}">
  <dimension ref="A1:AU153"/>
  <sheetViews>
    <sheetView topLeftCell="S1" zoomScale="61" zoomScaleNormal="130" workbookViewId="0">
      <selection activeCell="AG47" sqref="AG47"/>
    </sheetView>
  </sheetViews>
  <sheetFormatPr defaultRowHeight="13.2" x14ac:dyDescent="0.25"/>
  <cols>
    <col min="1" max="1" width="25.6640625" bestFit="1" customWidth="1"/>
    <col min="2" max="2" width="4.6640625" bestFit="1" customWidth="1"/>
    <col min="3" max="3" width="9" bestFit="1" customWidth="1"/>
    <col min="4" max="4" width="4" bestFit="1" customWidth="1"/>
    <col min="5" max="5" width="10.5546875" bestFit="1" customWidth="1"/>
    <col min="6" max="6" width="4.6640625" bestFit="1" customWidth="1"/>
    <col min="7" max="7" width="6.109375" bestFit="1" customWidth="1"/>
    <col min="8" max="8" width="6.44140625" bestFit="1" customWidth="1"/>
    <col min="9" max="9" width="5.33203125" bestFit="1" customWidth="1"/>
    <col min="10" max="10" width="4.77734375" bestFit="1" customWidth="1"/>
    <col min="11" max="11" width="4.6640625" bestFit="1" customWidth="1"/>
    <col min="12" max="12" width="21.5546875" bestFit="1" customWidth="1"/>
    <col min="13" max="13" width="7.109375" bestFit="1" customWidth="1"/>
    <col min="14" max="14" width="4.6640625" style="3" bestFit="1" customWidth="1"/>
    <col min="15" max="15" width="9" bestFit="1" customWidth="1"/>
    <col min="16" max="16" width="4" bestFit="1" customWidth="1"/>
    <col min="17" max="17" width="10.5546875" bestFit="1" customWidth="1"/>
    <col min="18" max="18" width="4.6640625" bestFit="1" customWidth="1"/>
    <col min="19" max="19" width="6.109375" bestFit="1" customWidth="1"/>
    <col min="20" max="20" width="6.44140625" bestFit="1" customWidth="1"/>
    <col min="21" max="21" width="5.33203125" bestFit="1" customWidth="1"/>
    <col min="22" max="22" width="4.77734375" bestFit="1" customWidth="1"/>
    <col min="23" max="23" width="4.6640625" bestFit="1" customWidth="1"/>
    <col min="24" max="24" width="5.5546875" bestFit="1" customWidth="1"/>
    <col min="27" max="27" width="21.77734375" bestFit="1" customWidth="1"/>
  </cols>
  <sheetData>
    <row r="1" spans="1:27" x14ac:dyDescent="0.25">
      <c r="N1" s="3" t="s">
        <v>513</v>
      </c>
      <c r="O1" t="s">
        <v>512</v>
      </c>
      <c r="P1" t="s">
        <v>512</v>
      </c>
      <c r="Q1" t="s">
        <v>512</v>
      </c>
      <c r="R1" t="s">
        <v>512</v>
      </c>
      <c r="S1" t="s">
        <v>512</v>
      </c>
      <c r="T1" t="s">
        <v>512</v>
      </c>
      <c r="U1" t="s">
        <v>512</v>
      </c>
      <c r="V1" t="s">
        <v>512</v>
      </c>
      <c r="W1" t="s">
        <v>512</v>
      </c>
      <c r="X1" t="s">
        <v>511</v>
      </c>
      <c r="Y1" t="s">
        <v>267</v>
      </c>
    </row>
    <row r="2" spans="1:27" x14ac:dyDescent="0.25">
      <c r="A2" t="str">
        <f>OAM!A2</f>
        <v>Megye / Márka (----12 hónap)</v>
      </c>
      <c r="B2" t="str">
        <f>OAM!B2</f>
        <v>Audi</v>
      </c>
      <c r="C2" t="str">
        <f>OAM!C2</f>
        <v>Mercedes</v>
      </c>
      <c r="D2" t="str">
        <f>OAM!D2</f>
        <v>Fiat</v>
      </c>
      <c r="E2" t="str">
        <f>OAM!E2</f>
        <v>Volkswagen</v>
      </c>
      <c r="F2" t="str">
        <f>OAM!F2</f>
        <v>Seat</v>
      </c>
      <c r="G2" t="str">
        <f>OAM!G2</f>
        <v>Skoda</v>
      </c>
      <c r="H2" t="str">
        <f>OAM!H2</f>
        <v>Suzuki</v>
      </c>
      <c r="I2" t="str">
        <f>OAM!I2</f>
        <v>Volvo</v>
      </c>
      <c r="J2" t="str">
        <f>OAM!J2</f>
        <v>Ford</v>
      </c>
      <c r="K2" t="str">
        <f>OAM!K2</f>
        <v>Opel</v>
      </c>
      <c r="L2" t="str">
        <f>OAM!L2</f>
        <v>Megye</v>
      </c>
      <c r="M2" t="s">
        <v>510</v>
      </c>
      <c r="N2" s="3" t="str">
        <f>rangsorok!B1</f>
        <v>Audi</v>
      </c>
      <c r="O2" s="22" t="str">
        <f>rangsorok!C1</f>
        <v>Mercedes</v>
      </c>
      <c r="P2" s="22" t="str">
        <f>rangsorok!D1</f>
        <v>Fiat</v>
      </c>
      <c r="Q2" t="str">
        <f>rangsorok!E1</f>
        <v>Volkswagen</v>
      </c>
      <c r="R2" s="22" t="str">
        <f>rangsorok!F1</f>
        <v>Seat</v>
      </c>
      <c r="S2" t="str">
        <f>rangsorok!G1</f>
        <v>Skoda</v>
      </c>
      <c r="T2" t="str">
        <f>rangsorok!H1</f>
        <v>Suzuki</v>
      </c>
      <c r="U2" t="str">
        <f>rangsorok!I1</f>
        <v>Volvo</v>
      </c>
      <c r="V2" s="22" t="str">
        <f>rangsorok!J1</f>
        <v>Ford</v>
      </c>
      <c r="W2" t="str">
        <f>rangsorok!K1</f>
        <v>Opel</v>
      </c>
      <c r="X2" t="str">
        <f>B2</f>
        <v>Audi</v>
      </c>
      <c r="Y2" t="str">
        <f>X2</f>
        <v>Audi</v>
      </c>
      <c r="Z2" t="s">
        <v>90</v>
      </c>
      <c r="AA2" t="str">
        <f>L2</f>
        <v>Megye</v>
      </c>
    </row>
    <row r="3" spans="1:27" x14ac:dyDescent="0.25">
      <c r="A3" t="str">
        <f>OAM!A3</f>
        <v>BĂˇcs-Kiskun</v>
      </c>
      <c r="B3">
        <f>OAM!B3</f>
        <v>80</v>
      </c>
      <c r="C3">
        <f>OAM!C3</f>
        <v>100</v>
      </c>
      <c r="D3">
        <f>OAM!D3</f>
        <v>79</v>
      </c>
      <c r="E3">
        <f>OAM!E3</f>
        <v>87</v>
      </c>
      <c r="F3">
        <f>OAM!F3</f>
        <v>65</v>
      </c>
      <c r="G3">
        <f>OAM!G3</f>
        <v>64</v>
      </c>
      <c r="H3">
        <f>OAM!H3</f>
        <v>83</v>
      </c>
      <c r="I3">
        <f>OAM!I3</f>
        <v>99</v>
      </c>
      <c r="J3">
        <f>OAM!J3</f>
        <v>70</v>
      </c>
      <c r="K3">
        <f>OAM!K3</f>
        <v>95</v>
      </c>
      <c r="L3" t="str">
        <f>OAM!L3</f>
        <v>Bács-Kiskun</v>
      </c>
      <c r="M3">
        <f>IF(A3=rangsorok!A2,1,0)</f>
        <v>1</v>
      </c>
      <c r="N3" s="3">
        <f>rangsorok!B2</f>
        <v>4</v>
      </c>
      <c r="O3">
        <f>rangsorok!C2</f>
        <v>1</v>
      </c>
      <c r="P3">
        <f>rangsorok!D2</f>
        <v>8</v>
      </c>
      <c r="Q3">
        <f>rangsorok!E2</f>
        <v>6</v>
      </c>
      <c r="R3">
        <f>rangsorok!F2</f>
        <v>18</v>
      </c>
      <c r="S3">
        <f>rangsorok!G2</f>
        <v>18</v>
      </c>
      <c r="T3">
        <f>rangsorok!H2</f>
        <v>9</v>
      </c>
      <c r="U3">
        <f>rangsorok!I2</f>
        <v>2</v>
      </c>
      <c r="V3">
        <f>rangsorok!J2</f>
        <v>13</v>
      </c>
      <c r="W3">
        <f>rangsorok!K2</f>
        <v>3</v>
      </c>
      <c r="X3">
        <f t="shared" ref="X3:X22" si="0">B3</f>
        <v>80</v>
      </c>
      <c r="Y3" s="21">
        <f>modellek!K74</f>
        <v>79.599999999999994</v>
      </c>
      <c r="Z3" s="21">
        <f>X3-Y3</f>
        <v>0.40000000000000568</v>
      </c>
      <c r="AA3" t="str">
        <f t="shared" ref="AA3:AA22" si="1">L3</f>
        <v>Bács-Kiskun</v>
      </c>
    </row>
    <row r="4" spans="1:27" x14ac:dyDescent="0.25">
      <c r="A4" t="str">
        <f>OAM!A4</f>
        <v>BĂ©kĂ©s</v>
      </c>
      <c r="B4">
        <f>OAM!B4</f>
        <v>70</v>
      </c>
      <c r="C4">
        <f>OAM!C4</f>
        <v>85</v>
      </c>
      <c r="D4">
        <f>OAM!D4</f>
        <v>79</v>
      </c>
      <c r="E4">
        <f>OAM!E4</f>
        <v>95</v>
      </c>
      <c r="F4">
        <f>OAM!F4</f>
        <v>67</v>
      </c>
      <c r="G4">
        <f>OAM!G4</f>
        <v>67</v>
      </c>
      <c r="H4">
        <f>OAM!H4</f>
        <v>89</v>
      </c>
      <c r="I4">
        <f>OAM!I4</f>
        <v>78</v>
      </c>
      <c r="J4">
        <f>OAM!J4</f>
        <v>70</v>
      </c>
      <c r="K4">
        <f>OAM!K4</f>
        <v>77</v>
      </c>
      <c r="L4" t="str">
        <f>OAM!L4</f>
        <v>Békés</v>
      </c>
      <c r="M4">
        <f>IF(A4=rangsorok!A3,1,0)</f>
        <v>1</v>
      </c>
      <c r="N4" s="3">
        <f>rangsorok!B3</f>
        <v>10</v>
      </c>
      <c r="O4">
        <f>rangsorok!C3</f>
        <v>9</v>
      </c>
      <c r="P4">
        <f>rangsorok!D3</f>
        <v>8</v>
      </c>
      <c r="Q4">
        <f>rangsorok!E3</f>
        <v>2</v>
      </c>
      <c r="R4">
        <f>rangsorok!F3</f>
        <v>17</v>
      </c>
      <c r="S4">
        <f>rangsorok!G3</f>
        <v>17</v>
      </c>
      <c r="T4">
        <f>rangsorok!H3</f>
        <v>4</v>
      </c>
      <c r="U4">
        <f>rangsorok!I3</f>
        <v>19</v>
      </c>
      <c r="V4">
        <f>rangsorok!J3</f>
        <v>13</v>
      </c>
      <c r="W4">
        <f>rangsorok!K3</f>
        <v>11</v>
      </c>
      <c r="X4">
        <f t="shared" si="0"/>
        <v>70</v>
      </c>
      <c r="Y4" s="21">
        <f>modellek!K75</f>
        <v>69.3</v>
      </c>
      <c r="Z4" s="21">
        <f t="shared" ref="Z4:Z22" si="2">X4-Y4</f>
        <v>0.70000000000000284</v>
      </c>
      <c r="AA4" t="str">
        <f t="shared" si="1"/>
        <v>Békés</v>
      </c>
    </row>
    <row r="5" spans="1:27" x14ac:dyDescent="0.25">
      <c r="A5" t="str">
        <f>OAM!A5</f>
        <v>Baranya</v>
      </c>
      <c r="B5">
        <f>OAM!B5</f>
        <v>63</v>
      </c>
      <c r="C5">
        <f>OAM!C5</f>
        <v>76</v>
      </c>
      <c r="D5">
        <f>OAM!D5</f>
        <v>84</v>
      </c>
      <c r="E5">
        <f>OAM!E5</f>
        <v>74</v>
      </c>
      <c r="F5">
        <f>OAM!F5</f>
        <v>72</v>
      </c>
      <c r="G5">
        <f>OAM!G5</f>
        <v>79</v>
      </c>
      <c r="H5">
        <f>OAM!H5</f>
        <v>84</v>
      </c>
      <c r="I5">
        <f>OAM!I5</f>
        <v>88</v>
      </c>
      <c r="J5">
        <f>OAM!J5</f>
        <v>62</v>
      </c>
      <c r="K5">
        <f>OAM!K5</f>
        <v>66</v>
      </c>
      <c r="L5" t="str">
        <f>OAM!L5</f>
        <v>Baranya</v>
      </c>
      <c r="M5">
        <f>IF(A5=rangsorok!A4,1,0)</f>
        <v>1</v>
      </c>
      <c r="N5" s="3">
        <f>rangsorok!B4</f>
        <v>15</v>
      </c>
      <c r="O5">
        <f>rangsorok!C4</f>
        <v>19</v>
      </c>
      <c r="P5">
        <f>rangsorok!D4</f>
        <v>5</v>
      </c>
      <c r="Q5">
        <f>rangsorok!E4</f>
        <v>14</v>
      </c>
      <c r="R5">
        <f>rangsorok!F4</f>
        <v>13</v>
      </c>
      <c r="S5">
        <f>rangsorok!G4</f>
        <v>8</v>
      </c>
      <c r="T5">
        <f>rangsorok!H4</f>
        <v>7</v>
      </c>
      <c r="U5">
        <f>rangsorok!I4</f>
        <v>10</v>
      </c>
      <c r="V5">
        <f>rangsorok!J4</f>
        <v>17</v>
      </c>
      <c r="W5">
        <f>rangsorok!K4</f>
        <v>17</v>
      </c>
      <c r="X5">
        <f t="shared" si="0"/>
        <v>63</v>
      </c>
      <c r="Y5" s="21">
        <f>modellek!K76</f>
        <v>62.4</v>
      </c>
      <c r="Z5" s="21">
        <f t="shared" si="2"/>
        <v>0.60000000000000142</v>
      </c>
      <c r="AA5" t="str">
        <f t="shared" si="1"/>
        <v>Baranya</v>
      </c>
    </row>
    <row r="6" spans="1:27" x14ac:dyDescent="0.25">
      <c r="A6" t="str">
        <f>OAM!A6</f>
        <v>Borsod-AbaĂşj-ZemplĂ©n</v>
      </c>
      <c r="B6">
        <f>OAM!B6</f>
        <v>67</v>
      </c>
      <c r="C6">
        <f>OAM!C6</f>
        <v>83</v>
      </c>
      <c r="D6">
        <f>OAM!D6</f>
        <v>70</v>
      </c>
      <c r="E6">
        <f>OAM!E6</f>
        <v>84</v>
      </c>
      <c r="F6">
        <f>OAM!F6</f>
        <v>86</v>
      </c>
      <c r="G6">
        <f>OAM!G6</f>
        <v>95</v>
      </c>
      <c r="H6">
        <f>OAM!H6</f>
        <v>83</v>
      </c>
      <c r="I6">
        <f>OAM!I6</f>
        <v>76</v>
      </c>
      <c r="J6">
        <f>OAM!J6</f>
        <v>72</v>
      </c>
      <c r="K6">
        <f>OAM!K6</f>
        <v>100</v>
      </c>
      <c r="L6" t="str">
        <f>OAM!L6</f>
        <v>Borsod-Abaúj-Zemplén</v>
      </c>
      <c r="M6">
        <f>IF(A6=rangsorok!A5,1,0)</f>
        <v>1</v>
      </c>
      <c r="N6" s="3">
        <f>rangsorok!B5</f>
        <v>12</v>
      </c>
      <c r="O6">
        <f>rangsorok!C5</f>
        <v>12</v>
      </c>
      <c r="P6">
        <f>rangsorok!D5</f>
        <v>16</v>
      </c>
      <c r="Q6">
        <f>rangsorok!E5</f>
        <v>8</v>
      </c>
      <c r="R6">
        <f>rangsorok!F5</f>
        <v>6</v>
      </c>
      <c r="S6">
        <f>rangsorok!G5</f>
        <v>2</v>
      </c>
      <c r="T6">
        <f>rangsorok!H5</f>
        <v>9</v>
      </c>
      <c r="U6">
        <f>rangsorok!I5</f>
        <v>20</v>
      </c>
      <c r="V6">
        <f>rangsorok!J5</f>
        <v>12</v>
      </c>
      <c r="W6">
        <f>rangsorok!K5</f>
        <v>1</v>
      </c>
      <c r="X6">
        <f t="shared" si="0"/>
        <v>67</v>
      </c>
      <c r="Y6" s="21">
        <f>modellek!K77</f>
        <v>66.400000000000006</v>
      </c>
      <c r="Z6" s="21">
        <f t="shared" si="2"/>
        <v>0.59999999999999432</v>
      </c>
      <c r="AA6" t="str">
        <f t="shared" si="1"/>
        <v>Borsod-Abaúj-Zemplén</v>
      </c>
    </row>
    <row r="7" spans="1:27" x14ac:dyDescent="0.25">
      <c r="A7" t="str">
        <f>OAM!A7</f>
        <v>Budapest</v>
      </c>
      <c r="B7">
        <f>OAM!B7</f>
        <v>44</v>
      </c>
      <c r="C7">
        <f>OAM!C7</f>
        <v>73</v>
      </c>
      <c r="D7">
        <f>OAM!D7</f>
        <v>50</v>
      </c>
      <c r="E7">
        <f>OAM!E7</f>
        <v>55</v>
      </c>
      <c r="F7">
        <f>OAM!F7</f>
        <v>42</v>
      </c>
      <c r="G7">
        <f>OAM!G7</f>
        <v>58</v>
      </c>
      <c r="H7">
        <f>OAM!H7</f>
        <v>48</v>
      </c>
      <c r="I7">
        <f>OAM!I7</f>
        <v>82</v>
      </c>
      <c r="J7">
        <f>OAM!J7</f>
        <v>55</v>
      </c>
      <c r="K7">
        <f>OAM!K7</f>
        <v>46</v>
      </c>
      <c r="L7" t="str">
        <f>OAM!L7</f>
        <v>Budapest</v>
      </c>
      <c r="M7">
        <f>IF(A7=rangsorok!A6,1,0)</f>
        <v>1</v>
      </c>
      <c r="N7" s="3">
        <f>rangsorok!B6</f>
        <v>20</v>
      </c>
      <c r="O7">
        <f>rangsorok!C6</f>
        <v>20</v>
      </c>
      <c r="P7">
        <f>rangsorok!D6</f>
        <v>20</v>
      </c>
      <c r="Q7">
        <f>rangsorok!E6</f>
        <v>20</v>
      </c>
      <c r="R7">
        <f>rangsorok!F6</f>
        <v>20</v>
      </c>
      <c r="S7">
        <f>rangsorok!G6</f>
        <v>19</v>
      </c>
      <c r="T7">
        <f>rangsorok!H6</f>
        <v>20</v>
      </c>
      <c r="U7">
        <f>rangsorok!I6</f>
        <v>16</v>
      </c>
      <c r="V7">
        <f>rangsorok!J6</f>
        <v>19</v>
      </c>
      <c r="W7">
        <f>rangsorok!K6</f>
        <v>20</v>
      </c>
      <c r="X7">
        <f t="shared" si="0"/>
        <v>44</v>
      </c>
      <c r="Y7" s="21">
        <f>modellek!K78</f>
        <v>43.3</v>
      </c>
      <c r="Z7" s="21">
        <f t="shared" si="2"/>
        <v>0.70000000000000284</v>
      </c>
      <c r="AA7" t="str">
        <f t="shared" si="1"/>
        <v>Budapest</v>
      </c>
    </row>
    <row r="8" spans="1:27" x14ac:dyDescent="0.25">
      <c r="A8" t="str">
        <f>OAM!A8</f>
        <v>CsongrĂˇd</v>
      </c>
      <c r="B8">
        <f>OAM!B8</f>
        <v>57</v>
      </c>
      <c r="C8">
        <f>OAM!C8</f>
        <v>83</v>
      </c>
      <c r="D8">
        <f>OAM!D8</f>
        <v>57</v>
      </c>
      <c r="E8">
        <f>OAM!E8</f>
        <v>68</v>
      </c>
      <c r="F8">
        <f>OAM!F8</f>
        <v>56</v>
      </c>
      <c r="G8">
        <f>OAM!G8</f>
        <v>56</v>
      </c>
      <c r="H8">
        <f>OAM!H8</f>
        <v>58</v>
      </c>
      <c r="I8">
        <f>OAM!I8</f>
        <v>84</v>
      </c>
      <c r="J8">
        <f>OAM!J8</f>
        <v>55</v>
      </c>
      <c r="K8">
        <f>OAM!K8</f>
        <v>58</v>
      </c>
      <c r="L8" t="str">
        <f>OAM!L8</f>
        <v>Csongrád</v>
      </c>
      <c r="M8">
        <f>IF(A8=rangsorok!A7,1,0)</f>
        <v>1</v>
      </c>
      <c r="N8" s="3">
        <f>rangsorok!B7</f>
        <v>19</v>
      </c>
      <c r="O8">
        <f>rangsorok!C7</f>
        <v>12</v>
      </c>
      <c r="P8">
        <f>rangsorok!D7</f>
        <v>18</v>
      </c>
      <c r="Q8">
        <f>rangsorok!E7</f>
        <v>18</v>
      </c>
      <c r="R8">
        <f>rangsorok!F7</f>
        <v>19</v>
      </c>
      <c r="S8">
        <f>rangsorok!G7</f>
        <v>20</v>
      </c>
      <c r="T8">
        <f>rangsorok!H7</f>
        <v>19</v>
      </c>
      <c r="U8">
        <f>rangsorok!I7</f>
        <v>13</v>
      </c>
      <c r="V8">
        <f>rangsorok!J7</f>
        <v>19</v>
      </c>
      <c r="W8">
        <f>rangsorok!K7</f>
        <v>19</v>
      </c>
      <c r="X8">
        <f t="shared" si="0"/>
        <v>57</v>
      </c>
      <c r="Y8" s="21">
        <f>modellek!K79</f>
        <v>56</v>
      </c>
      <c r="Z8" s="21">
        <f t="shared" si="2"/>
        <v>1</v>
      </c>
      <c r="AA8" t="str">
        <f t="shared" si="1"/>
        <v>Csongrád</v>
      </c>
    </row>
    <row r="9" spans="1:27" x14ac:dyDescent="0.25">
      <c r="A9" t="str">
        <f>OAM!A9</f>
        <v>FejĂ©r</v>
      </c>
      <c r="B9">
        <f>OAM!B9</f>
        <v>62</v>
      </c>
      <c r="C9">
        <f>OAM!C9</f>
        <v>82</v>
      </c>
      <c r="D9">
        <f>OAM!D9</f>
        <v>73</v>
      </c>
      <c r="E9">
        <f>OAM!E9</f>
        <v>70</v>
      </c>
      <c r="F9">
        <f>OAM!F9</f>
        <v>71</v>
      </c>
      <c r="G9">
        <f>OAM!G9</f>
        <v>79</v>
      </c>
      <c r="H9">
        <f>OAM!H9</f>
        <v>76</v>
      </c>
      <c r="I9">
        <f>OAM!I9</f>
        <v>94</v>
      </c>
      <c r="J9">
        <f>OAM!J9</f>
        <v>78</v>
      </c>
      <c r="K9">
        <f>OAM!K9</f>
        <v>68</v>
      </c>
      <c r="L9" t="str">
        <f>OAM!L9</f>
        <v>Fejér</v>
      </c>
      <c r="M9">
        <f>IF(A9=rangsorok!A8,1,0)</f>
        <v>1</v>
      </c>
      <c r="N9" s="3">
        <f>rangsorok!B8</f>
        <v>17</v>
      </c>
      <c r="O9">
        <f>rangsorok!C8</f>
        <v>15</v>
      </c>
      <c r="P9">
        <f>rangsorok!D8</f>
        <v>13</v>
      </c>
      <c r="Q9">
        <f>rangsorok!E8</f>
        <v>17</v>
      </c>
      <c r="R9">
        <f>rangsorok!F8</f>
        <v>14</v>
      </c>
      <c r="S9">
        <f>rangsorok!G8</f>
        <v>8</v>
      </c>
      <c r="T9">
        <f>rangsorok!H8</f>
        <v>14</v>
      </c>
      <c r="U9">
        <f>rangsorok!I8</f>
        <v>5</v>
      </c>
      <c r="V9">
        <f>rangsorok!J8</f>
        <v>6</v>
      </c>
      <c r="W9">
        <f>rangsorok!K8</f>
        <v>15</v>
      </c>
      <c r="X9">
        <f t="shared" si="0"/>
        <v>62</v>
      </c>
      <c r="Y9" s="21">
        <f>modellek!K80</f>
        <v>61.4</v>
      </c>
      <c r="Z9" s="21">
        <f t="shared" si="2"/>
        <v>0.60000000000000142</v>
      </c>
      <c r="AA9" t="str">
        <f t="shared" si="1"/>
        <v>Fejér</v>
      </c>
    </row>
    <row r="10" spans="1:27" x14ac:dyDescent="0.25">
      <c r="A10" t="str">
        <f>OAM!A10</f>
        <v>GyĹ‘r-Moson-Sopron</v>
      </c>
      <c r="B10">
        <f>OAM!B10</f>
        <v>100</v>
      </c>
      <c r="C10">
        <f>OAM!C10</f>
        <v>80</v>
      </c>
      <c r="D10">
        <f>OAM!D10</f>
        <v>75</v>
      </c>
      <c r="E10">
        <f>OAM!E10</f>
        <v>79</v>
      </c>
      <c r="F10">
        <f>OAM!F10</f>
        <v>92</v>
      </c>
      <c r="G10">
        <f>OAM!G10</f>
        <v>83</v>
      </c>
      <c r="H10">
        <f>OAM!H10</f>
        <v>69</v>
      </c>
      <c r="I10">
        <f>OAM!I10</f>
        <v>89</v>
      </c>
      <c r="J10">
        <f>OAM!J10</f>
        <v>61</v>
      </c>
      <c r="K10">
        <f>OAM!K10</f>
        <v>78</v>
      </c>
      <c r="L10" t="str">
        <f>OAM!L10</f>
        <v>Győr-Moson-Sopron</v>
      </c>
      <c r="M10">
        <f>IF(A10=rangsorok!A9,1,0)</f>
        <v>1</v>
      </c>
      <c r="N10" s="3">
        <f>rangsorok!B9</f>
        <v>1</v>
      </c>
      <c r="O10">
        <f>rangsorok!C9</f>
        <v>16</v>
      </c>
      <c r="P10">
        <f>rangsorok!D9</f>
        <v>11</v>
      </c>
      <c r="Q10">
        <f>rangsorok!E9</f>
        <v>12</v>
      </c>
      <c r="R10">
        <f>rangsorok!F9</f>
        <v>3</v>
      </c>
      <c r="S10">
        <f>rangsorok!G9</f>
        <v>5</v>
      </c>
      <c r="T10">
        <f>rangsorok!H9</f>
        <v>18</v>
      </c>
      <c r="U10">
        <f>rangsorok!I9</f>
        <v>9</v>
      </c>
      <c r="V10">
        <f>rangsorok!J9</f>
        <v>18</v>
      </c>
      <c r="W10">
        <f>rangsorok!K9</f>
        <v>8</v>
      </c>
      <c r="X10">
        <f t="shared" si="0"/>
        <v>100</v>
      </c>
      <c r="Y10" s="21">
        <f>modellek!K81</f>
        <v>86.5</v>
      </c>
      <c r="Z10" s="21">
        <f t="shared" si="2"/>
        <v>13.5</v>
      </c>
      <c r="AA10" t="str">
        <f t="shared" si="1"/>
        <v>Győr-Moson-Sopron</v>
      </c>
    </row>
    <row r="11" spans="1:27" x14ac:dyDescent="0.25">
      <c r="A11" t="str">
        <f>OAM!A11</f>
        <v>HajdĂş-Bihar</v>
      </c>
      <c r="B11">
        <f>OAM!B11</f>
        <v>63</v>
      </c>
      <c r="C11">
        <f>OAM!C11</f>
        <v>83</v>
      </c>
      <c r="D11">
        <f>OAM!D11</f>
        <v>57</v>
      </c>
      <c r="E11">
        <f>OAM!E11</f>
        <v>82</v>
      </c>
      <c r="F11">
        <f>OAM!F11</f>
        <v>71</v>
      </c>
      <c r="G11">
        <f>OAM!G11</f>
        <v>71</v>
      </c>
      <c r="H11">
        <f>OAM!H11</f>
        <v>70</v>
      </c>
      <c r="I11">
        <f>OAM!I11</f>
        <v>82</v>
      </c>
      <c r="J11">
        <f>OAM!J11</f>
        <v>64</v>
      </c>
      <c r="K11">
        <f>OAM!K11</f>
        <v>64</v>
      </c>
      <c r="L11" t="str">
        <f>OAM!L11</f>
        <v>Hajdú-Bihar</v>
      </c>
      <c r="M11">
        <f>IF(A11=rangsorok!A10,1,0)</f>
        <v>1</v>
      </c>
      <c r="N11" s="3">
        <f>rangsorok!B10</f>
        <v>15</v>
      </c>
      <c r="O11">
        <f>rangsorok!C10</f>
        <v>12</v>
      </c>
      <c r="P11">
        <f>rangsorok!D10</f>
        <v>18</v>
      </c>
      <c r="Q11">
        <f>rangsorok!E10</f>
        <v>10</v>
      </c>
      <c r="R11">
        <f>rangsorok!F10</f>
        <v>14</v>
      </c>
      <c r="S11">
        <f>rangsorok!G10</f>
        <v>14</v>
      </c>
      <c r="T11">
        <f>rangsorok!H10</f>
        <v>17</v>
      </c>
      <c r="U11">
        <f>rangsorok!I10</f>
        <v>16</v>
      </c>
      <c r="V11">
        <f>rangsorok!J10</f>
        <v>16</v>
      </c>
      <c r="W11">
        <f>rangsorok!K10</f>
        <v>18</v>
      </c>
      <c r="X11">
        <f t="shared" si="0"/>
        <v>63</v>
      </c>
      <c r="Y11" s="21">
        <f>modellek!K82</f>
        <v>62.4</v>
      </c>
      <c r="Z11" s="21">
        <f t="shared" si="2"/>
        <v>0.60000000000000142</v>
      </c>
      <c r="AA11" t="str">
        <f t="shared" si="1"/>
        <v>Hajdú-Bihar</v>
      </c>
    </row>
    <row r="12" spans="1:27" x14ac:dyDescent="0.25">
      <c r="A12" t="str">
        <f>OAM!A12</f>
        <v>Heves</v>
      </c>
      <c r="B12">
        <f>OAM!B12</f>
        <v>65</v>
      </c>
      <c r="C12">
        <f>OAM!C12</f>
        <v>78</v>
      </c>
      <c r="D12">
        <f>OAM!D12</f>
        <v>76</v>
      </c>
      <c r="E12">
        <f>OAM!E12</f>
        <v>81</v>
      </c>
      <c r="F12">
        <f>OAM!F12</f>
        <v>83</v>
      </c>
      <c r="G12">
        <f>OAM!G12</f>
        <v>77</v>
      </c>
      <c r="H12">
        <f>OAM!H12</f>
        <v>82</v>
      </c>
      <c r="I12">
        <f>OAM!I12</f>
        <v>85</v>
      </c>
      <c r="J12">
        <f>OAM!J12</f>
        <v>79</v>
      </c>
      <c r="K12">
        <f>OAM!K12</f>
        <v>78</v>
      </c>
      <c r="L12" t="str">
        <f>OAM!L12</f>
        <v>Heves</v>
      </c>
      <c r="M12">
        <f>IF(A12=rangsorok!A11,1,0)</f>
        <v>1</v>
      </c>
      <c r="N12" s="3">
        <f>rangsorok!B11</f>
        <v>13</v>
      </c>
      <c r="O12">
        <f>rangsorok!C11</f>
        <v>18</v>
      </c>
      <c r="P12">
        <f>rangsorok!D11</f>
        <v>10</v>
      </c>
      <c r="Q12">
        <f>rangsorok!E11</f>
        <v>11</v>
      </c>
      <c r="R12">
        <f>rangsorok!F11</f>
        <v>8</v>
      </c>
      <c r="S12">
        <f>rangsorok!G11</f>
        <v>11</v>
      </c>
      <c r="T12">
        <f>rangsorok!H11</f>
        <v>11</v>
      </c>
      <c r="U12">
        <f>rangsorok!I11</f>
        <v>12</v>
      </c>
      <c r="V12">
        <f>rangsorok!J11</f>
        <v>3</v>
      </c>
      <c r="W12">
        <f>rangsorok!K11</f>
        <v>8</v>
      </c>
      <c r="X12">
        <f t="shared" si="0"/>
        <v>65</v>
      </c>
      <c r="Y12" s="21">
        <f>modellek!K83</f>
        <v>64.400000000000006</v>
      </c>
      <c r="Z12" s="21">
        <f t="shared" si="2"/>
        <v>0.59999999999999432</v>
      </c>
      <c r="AA12" t="str">
        <f t="shared" si="1"/>
        <v>Heves</v>
      </c>
    </row>
    <row r="13" spans="1:27" x14ac:dyDescent="0.25">
      <c r="A13" t="str">
        <f>OAM!A13</f>
        <v>JĂˇsz-Nagykun-Szolnok</v>
      </c>
      <c r="B13">
        <f>OAM!B13</f>
        <v>64</v>
      </c>
      <c r="C13">
        <f>OAM!C13</f>
        <v>80</v>
      </c>
      <c r="D13">
        <f>OAM!D13</f>
        <v>73</v>
      </c>
      <c r="E13">
        <f>OAM!E13</f>
        <v>87</v>
      </c>
      <c r="F13">
        <f>OAM!F13</f>
        <v>75</v>
      </c>
      <c r="G13">
        <f>OAM!G13</f>
        <v>73</v>
      </c>
      <c r="H13">
        <f>OAM!H13</f>
        <v>89</v>
      </c>
      <c r="I13">
        <f>OAM!I13</f>
        <v>83</v>
      </c>
      <c r="J13">
        <f>OAM!J13</f>
        <v>79</v>
      </c>
      <c r="K13">
        <f>OAM!K13</f>
        <v>85</v>
      </c>
      <c r="L13" t="str">
        <f>OAM!L13</f>
        <v>Jász-Nagykun-Szolnok</v>
      </c>
      <c r="M13">
        <f>IF(A13=rangsorok!A12,1,0)</f>
        <v>1</v>
      </c>
      <c r="N13" s="3">
        <f>rangsorok!B12</f>
        <v>14</v>
      </c>
      <c r="O13">
        <f>rangsorok!C12</f>
        <v>16</v>
      </c>
      <c r="P13">
        <f>rangsorok!D12</f>
        <v>13</v>
      </c>
      <c r="Q13">
        <f>rangsorok!E12</f>
        <v>6</v>
      </c>
      <c r="R13">
        <f>rangsorok!F12</f>
        <v>10</v>
      </c>
      <c r="S13">
        <f>rangsorok!G12</f>
        <v>13</v>
      </c>
      <c r="T13">
        <f>rangsorok!H12</f>
        <v>4</v>
      </c>
      <c r="U13">
        <f>rangsorok!I12</f>
        <v>14</v>
      </c>
      <c r="V13">
        <f>rangsorok!J12</f>
        <v>3</v>
      </c>
      <c r="W13">
        <f>rangsorok!K12</f>
        <v>5</v>
      </c>
      <c r="X13">
        <f t="shared" si="0"/>
        <v>64</v>
      </c>
      <c r="Y13" s="21">
        <f>modellek!K84</f>
        <v>63.4</v>
      </c>
      <c r="Z13" s="21">
        <f t="shared" si="2"/>
        <v>0.60000000000000142</v>
      </c>
      <c r="AA13" t="str">
        <f t="shared" si="1"/>
        <v>Jász-Nagykun-Szolnok</v>
      </c>
    </row>
    <row r="14" spans="1:27" x14ac:dyDescent="0.25">
      <c r="A14" t="str">
        <f>OAM!A14</f>
        <v>KomĂˇrom-Esztergom</v>
      </c>
      <c r="B14">
        <f>OAM!B14</f>
        <v>71</v>
      </c>
      <c r="C14">
        <f>OAM!C14</f>
        <v>85</v>
      </c>
      <c r="D14">
        <f>OAM!D14</f>
        <v>75</v>
      </c>
      <c r="E14">
        <f>OAM!E14</f>
        <v>77</v>
      </c>
      <c r="F14">
        <f>OAM!F14</f>
        <v>96</v>
      </c>
      <c r="G14">
        <f>OAM!G14</f>
        <v>100</v>
      </c>
      <c r="H14">
        <f>OAM!H14</f>
        <v>99</v>
      </c>
      <c r="I14">
        <f>OAM!I14</f>
        <v>91</v>
      </c>
      <c r="J14">
        <f>OAM!J14</f>
        <v>81</v>
      </c>
      <c r="K14">
        <f>OAM!K14</f>
        <v>78</v>
      </c>
      <c r="L14" t="str">
        <f>OAM!L14</f>
        <v>Komárom-Esztergom</v>
      </c>
      <c r="M14">
        <f>IF(A14=rangsorok!A13,1,0)</f>
        <v>1</v>
      </c>
      <c r="N14" s="3">
        <f>rangsorok!B13</f>
        <v>9</v>
      </c>
      <c r="O14">
        <f>rangsorok!C13</f>
        <v>9</v>
      </c>
      <c r="P14">
        <f>rangsorok!D13</f>
        <v>11</v>
      </c>
      <c r="Q14">
        <f>rangsorok!E13</f>
        <v>13</v>
      </c>
      <c r="R14">
        <f>rangsorok!F13</f>
        <v>2</v>
      </c>
      <c r="S14">
        <f>rangsorok!G13</f>
        <v>1</v>
      </c>
      <c r="T14">
        <f>rangsorok!H13</f>
        <v>2</v>
      </c>
      <c r="U14">
        <f>rangsorok!I13</f>
        <v>7</v>
      </c>
      <c r="V14">
        <f>rangsorok!J13</f>
        <v>2</v>
      </c>
      <c r="W14">
        <f>rangsorok!K13</f>
        <v>8</v>
      </c>
      <c r="X14">
        <f t="shared" si="0"/>
        <v>71</v>
      </c>
      <c r="Y14" s="21">
        <f>modellek!K85</f>
        <v>82.6</v>
      </c>
      <c r="Z14" s="21">
        <f t="shared" si="2"/>
        <v>-11.599999999999994</v>
      </c>
      <c r="AA14" t="str">
        <f t="shared" si="1"/>
        <v>Komárom-Esztergom</v>
      </c>
    </row>
    <row r="15" spans="1:27" x14ac:dyDescent="0.25">
      <c r="A15" t="str">
        <f>OAM!A15</f>
        <v>NĂłgrĂˇd megye</v>
      </c>
      <c r="B15">
        <f>OAM!B15</f>
        <v>81</v>
      </c>
      <c r="C15">
        <f>OAM!C15</f>
        <v>95</v>
      </c>
      <c r="D15">
        <f>OAM!D15</f>
        <v>92</v>
      </c>
      <c r="E15">
        <f>OAM!E15</f>
        <v>88</v>
      </c>
      <c r="F15">
        <f>OAM!F15</f>
        <v>86</v>
      </c>
      <c r="G15">
        <f>OAM!G15</f>
        <v>88</v>
      </c>
      <c r="H15">
        <f>OAM!H15</f>
        <v>100</v>
      </c>
      <c r="I15">
        <f>OAM!I15</f>
        <v>83</v>
      </c>
      <c r="J15">
        <f>OAM!J15</f>
        <v>100</v>
      </c>
      <c r="K15">
        <f>OAM!K15</f>
        <v>100</v>
      </c>
      <c r="L15" t="str">
        <f>OAM!L15</f>
        <v>Nógrád megye</v>
      </c>
      <c r="M15">
        <f>IF(A15=rangsorok!A14,1,0)</f>
        <v>1</v>
      </c>
      <c r="N15" s="3">
        <f>rangsorok!B14</f>
        <v>3</v>
      </c>
      <c r="O15">
        <f>rangsorok!C14</f>
        <v>3</v>
      </c>
      <c r="P15">
        <f>rangsorok!D14</f>
        <v>3</v>
      </c>
      <c r="Q15">
        <f>rangsorok!E14</f>
        <v>5</v>
      </c>
      <c r="R15">
        <f>rangsorok!F14</f>
        <v>6</v>
      </c>
      <c r="S15">
        <f>rangsorok!G14</f>
        <v>3</v>
      </c>
      <c r="T15">
        <f>rangsorok!H14</f>
        <v>1</v>
      </c>
      <c r="U15">
        <f>rangsorok!I14</f>
        <v>14</v>
      </c>
      <c r="V15">
        <f>rangsorok!J14</f>
        <v>1</v>
      </c>
      <c r="W15">
        <f>rangsorok!K14</f>
        <v>1</v>
      </c>
      <c r="X15">
        <f t="shared" si="0"/>
        <v>81</v>
      </c>
      <c r="Y15" s="21">
        <f>modellek!K86</f>
        <v>80.599999999999994</v>
      </c>
      <c r="Z15" s="21">
        <f t="shared" si="2"/>
        <v>0.40000000000000568</v>
      </c>
      <c r="AA15" t="str">
        <f t="shared" si="1"/>
        <v>Nógrád megye</v>
      </c>
    </row>
    <row r="16" spans="1:27" x14ac:dyDescent="0.25">
      <c r="A16" t="str">
        <f>OAM!A16</f>
        <v>Pest</v>
      </c>
      <c r="B16">
        <f>OAM!B16</f>
        <v>58</v>
      </c>
      <c r="C16">
        <f>OAM!C16</f>
        <v>96</v>
      </c>
      <c r="D16">
        <f>OAM!D16</f>
        <v>72</v>
      </c>
      <c r="E16">
        <f>OAM!E16</f>
        <v>62</v>
      </c>
      <c r="F16">
        <f>OAM!F16</f>
        <v>69</v>
      </c>
      <c r="G16">
        <f>OAM!G16</f>
        <v>76</v>
      </c>
      <c r="H16">
        <f>OAM!H16</f>
        <v>76</v>
      </c>
      <c r="I16">
        <f>OAM!I16</f>
        <v>87</v>
      </c>
      <c r="J16">
        <f>OAM!J16</f>
        <v>79</v>
      </c>
      <c r="K16">
        <f>OAM!K16</f>
        <v>72</v>
      </c>
      <c r="L16" t="str">
        <f>OAM!L16</f>
        <v>Pest</v>
      </c>
      <c r="M16">
        <f>IF(A16=rangsorok!A15,1,0)</f>
        <v>1</v>
      </c>
      <c r="N16" s="3">
        <f>rangsorok!B15</f>
        <v>18</v>
      </c>
      <c r="O16">
        <f>rangsorok!C15</f>
        <v>2</v>
      </c>
      <c r="P16">
        <f>rangsorok!D15</f>
        <v>15</v>
      </c>
      <c r="Q16">
        <f>rangsorok!E15</f>
        <v>19</v>
      </c>
      <c r="R16">
        <f>rangsorok!F15</f>
        <v>16</v>
      </c>
      <c r="S16">
        <f>rangsorok!G15</f>
        <v>12</v>
      </c>
      <c r="T16">
        <f>rangsorok!H15</f>
        <v>14</v>
      </c>
      <c r="U16">
        <f>rangsorok!I15</f>
        <v>11</v>
      </c>
      <c r="V16">
        <f>rangsorok!J15</f>
        <v>3</v>
      </c>
      <c r="W16">
        <f>rangsorok!K15</f>
        <v>14</v>
      </c>
      <c r="X16">
        <f t="shared" si="0"/>
        <v>58</v>
      </c>
      <c r="Y16" s="21">
        <f>modellek!K87</f>
        <v>57.5</v>
      </c>
      <c r="Z16" s="21">
        <f t="shared" si="2"/>
        <v>0.5</v>
      </c>
      <c r="AA16" t="str">
        <f t="shared" si="1"/>
        <v>Pest</v>
      </c>
    </row>
    <row r="17" spans="1:33" x14ac:dyDescent="0.25">
      <c r="A17" t="str">
        <f>OAM!A17</f>
        <v>Somogy</v>
      </c>
      <c r="B17">
        <f>OAM!B17</f>
        <v>74</v>
      </c>
      <c r="C17">
        <f>OAM!C17</f>
        <v>86</v>
      </c>
      <c r="D17">
        <f>OAM!D17</f>
        <v>94</v>
      </c>
      <c r="E17">
        <f>OAM!E17</f>
        <v>89</v>
      </c>
      <c r="F17">
        <f>OAM!F17</f>
        <v>79</v>
      </c>
      <c r="G17">
        <f>OAM!G17</f>
        <v>68</v>
      </c>
      <c r="H17">
        <f>OAM!H17</f>
        <v>84</v>
      </c>
      <c r="I17">
        <f>OAM!I17</f>
        <v>90</v>
      </c>
      <c r="J17">
        <f>OAM!J17</f>
        <v>77</v>
      </c>
      <c r="K17">
        <f>OAM!K17</f>
        <v>80</v>
      </c>
      <c r="L17" t="str">
        <f>OAM!L17</f>
        <v>Somogy</v>
      </c>
      <c r="M17">
        <f>IF(A17=rangsorok!A16,1,0)</f>
        <v>1</v>
      </c>
      <c r="N17" s="3">
        <f>rangsorok!B16</f>
        <v>7</v>
      </c>
      <c r="O17">
        <f>rangsorok!C16</f>
        <v>7</v>
      </c>
      <c r="P17">
        <f>rangsorok!D16</f>
        <v>2</v>
      </c>
      <c r="Q17">
        <f>rangsorok!E16</f>
        <v>3</v>
      </c>
      <c r="R17">
        <f>rangsorok!F16</f>
        <v>9</v>
      </c>
      <c r="S17">
        <f>rangsorok!G16</f>
        <v>15</v>
      </c>
      <c r="T17">
        <f>rangsorok!H16</f>
        <v>7</v>
      </c>
      <c r="U17">
        <f>rangsorok!I16</f>
        <v>8</v>
      </c>
      <c r="V17">
        <f>rangsorok!J16</f>
        <v>9</v>
      </c>
      <c r="W17">
        <f>rangsorok!K16</f>
        <v>7</v>
      </c>
      <c r="X17">
        <f t="shared" si="0"/>
        <v>74</v>
      </c>
      <c r="Y17" s="21">
        <f>modellek!K88</f>
        <v>73.2</v>
      </c>
      <c r="Z17" s="21">
        <f t="shared" si="2"/>
        <v>0.79999999999999716</v>
      </c>
      <c r="AA17" t="str">
        <f t="shared" si="1"/>
        <v>Somogy</v>
      </c>
    </row>
    <row r="18" spans="1:33" x14ac:dyDescent="0.25">
      <c r="A18" t="str">
        <f>OAM!A18</f>
        <v>Szabolcs-SzatmĂˇr-Bereg</v>
      </c>
      <c r="B18">
        <f>OAM!B18</f>
        <v>88</v>
      </c>
      <c r="C18">
        <f>OAM!C18</f>
        <v>95</v>
      </c>
      <c r="D18">
        <f>OAM!D18</f>
        <v>60</v>
      </c>
      <c r="E18">
        <f>OAM!E18</f>
        <v>100</v>
      </c>
      <c r="F18">
        <f>OAM!F18</f>
        <v>73</v>
      </c>
      <c r="G18">
        <f>OAM!G18</f>
        <v>84</v>
      </c>
      <c r="H18">
        <f>OAM!H18</f>
        <v>79</v>
      </c>
      <c r="I18">
        <f>OAM!I18</f>
        <v>81</v>
      </c>
      <c r="J18">
        <f>OAM!J18</f>
        <v>70</v>
      </c>
      <c r="K18">
        <f>OAM!K18</f>
        <v>91</v>
      </c>
      <c r="L18" t="str">
        <f>OAM!L18</f>
        <v>Szabolcs-Szatmár-Bereg</v>
      </c>
      <c r="M18">
        <f>IF(A18=rangsorok!A17,1,0)</f>
        <v>1</v>
      </c>
      <c r="N18" s="3">
        <f>rangsorok!B17</f>
        <v>2</v>
      </c>
      <c r="O18">
        <f>rangsorok!C17</f>
        <v>3</v>
      </c>
      <c r="P18">
        <f>rangsorok!D17</f>
        <v>17</v>
      </c>
      <c r="Q18">
        <f>rangsorok!E17</f>
        <v>1</v>
      </c>
      <c r="R18">
        <f>rangsorok!F17</f>
        <v>12</v>
      </c>
      <c r="S18">
        <f>rangsorok!G17</f>
        <v>4</v>
      </c>
      <c r="T18">
        <f>rangsorok!H17</f>
        <v>12</v>
      </c>
      <c r="U18">
        <f>rangsorok!I17</f>
        <v>18</v>
      </c>
      <c r="V18">
        <f>rangsorok!J17</f>
        <v>13</v>
      </c>
      <c r="W18">
        <f>rangsorok!K17</f>
        <v>4</v>
      </c>
      <c r="X18">
        <f t="shared" si="0"/>
        <v>88</v>
      </c>
      <c r="Y18" s="21">
        <f>modellek!K89</f>
        <v>87</v>
      </c>
      <c r="Z18" s="21">
        <f t="shared" si="2"/>
        <v>1</v>
      </c>
      <c r="AA18" t="str">
        <f t="shared" si="1"/>
        <v>Szabolcs-Szatmár-Bereg</v>
      </c>
    </row>
    <row r="19" spans="1:33" x14ac:dyDescent="0.25">
      <c r="A19" t="str">
        <f>OAM!A19</f>
        <v>Tolna</v>
      </c>
      <c r="B19">
        <f>OAM!B19</f>
        <v>73</v>
      </c>
      <c r="C19">
        <f>OAM!C19</f>
        <v>86</v>
      </c>
      <c r="D19">
        <f>OAM!D19</f>
        <v>100</v>
      </c>
      <c r="E19">
        <f>OAM!E19</f>
        <v>89</v>
      </c>
      <c r="F19">
        <f>OAM!F19</f>
        <v>89</v>
      </c>
      <c r="G19">
        <f>OAM!G19</f>
        <v>79</v>
      </c>
      <c r="H19">
        <f>OAM!H19</f>
        <v>98</v>
      </c>
      <c r="I19">
        <f>OAM!I19</f>
        <v>100</v>
      </c>
      <c r="J19">
        <f>OAM!J19</f>
        <v>78</v>
      </c>
      <c r="K19">
        <f>OAM!K19</f>
        <v>84</v>
      </c>
      <c r="L19" t="str">
        <f>OAM!L19</f>
        <v>Tolna</v>
      </c>
      <c r="M19">
        <f>IF(A19=rangsorok!A18,1,0)</f>
        <v>1</v>
      </c>
      <c r="N19" s="3">
        <f>rangsorok!B18</f>
        <v>8</v>
      </c>
      <c r="O19">
        <f>rangsorok!C18</f>
        <v>7</v>
      </c>
      <c r="P19">
        <f>rangsorok!D18</f>
        <v>1</v>
      </c>
      <c r="Q19">
        <f>rangsorok!E18</f>
        <v>3</v>
      </c>
      <c r="R19">
        <f>rangsorok!F18</f>
        <v>4</v>
      </c>
      <c r="S19">
        <f>rangsorok!G18</f>
        <v>8</v>
      </c>
      <c r="T19">
        <f>rangsorok!H18</f>
        <v>3</v>
      </c>
      <c r="U19">
        <f>rangsorok!I18</f>
        <v>1</v>
      </c>
      <c r="V19">
        <f>rangsorok!J18</f>
        <v>6</v>
      </c>
      <c r="W19">
        <f>rangsorok!K18</f>
        <v>6</v>
      </c>
      <c r="X19">
        <f t="shared" si="0"/>
        <v>73</v>
      </c>
      <c r="Y19" s="21">
        <f>modellek!K90</f>
        <v>74.2</v>
      </c>
      <c r="Z19" s="21">
        <f t="shared" si="2"/>
        <v>-1.2000000000000028</v>
      </c>
      <c r="AA19" t="str">
        <f t="shared" si="1"/>
        <v>Tolna</v>
      </c>
    </row>
    <row r="20" spans="1:33" x14ac:dyDescent="0.25">
      <c r="A20" t="str">
        <f>OAM!A20</f>
        <v>Vas</v>
      </c>
      <c r="B20">
        <f>OAM!B20</f>
        <v>78</v>
      </c>
      <c r="C20">
        <f>OAM!C20</f>
        <v>88</v>
      </c>
      <c r="D20">
        <f>OAM!D20</f>
        <v>90</v>
      </c>
      <c r="E20">
        <f>OAM!E20</f>
        <v>73</v>
      </c>
      <c r="F20">
        <f>OAM!F20</f>
        <v>88</v>
      </c>
      <c r="G20">
        <f>OAM!G20</f>
        <v>68</v>
      </c>
      <c r="H20">
        <f>OAM!H20</f>
        <v>72</v>
      </c>
      <c r="I20">
        <f>OAM!I20</f>
        <v>98</v>
      </c>
      <c r="J20">
        <f>OAM!J20</f>
        <v>78</v>
      </c>
      <c r="K20">
        <f>OAM!K20</f>
        <v>76</v>
      </c>
      <c r="L20" t="str">
        <f>OAM!L20</f>
        <v>Vas</v>
      </c>
      <c r="M20">
        <f>IF(A20=rangsorok!A19,1,0)</f>
        <v>1</v>
      </c>
      <c r="N20" s="3">
        <f>rangsorok!B19</f>
        <v>5</v>
      </c>
      <c r="O20">
        <f>rangsorok!C19</f>
        <v>6</v>
      </c>
      <c r="P20">
        <f>rangsorok!D19</f>
        <v>4</v>
      </c>
      <c r="Q20">
        <f>rangsorok!E19</f>
        <v>15</v>
      </c>
      <c r="R20">
        <f>rangsorok!F19</f>
        <v>5</v>
      </c>
      <c r="S20">
        <f>rangsorok!G19</f>
        <v>15</v>
      </c>
      <c r="T20">
        <f>rangsorok!H19</f>
        <v>16</v>
      </c>
      <c r="U20">
        <f>rangsorok!I19</f>
        <v>3</v>
      </c>
      <c r="V20">
        <f>rangsorok!J19</f>
        <v>6</v>
      </c>
      <c r="W20">
        <f>rangsorok!K19</f>
        <v>13</v>
      </c>
      <c r="X20">
        <f t="shared" si="0"/>
        <v>78</v>
      </c>
      <c r="Y20" s="21">
        <f>modellek!K91</f>
        <v>77.7</v>
      </c>
      <c r="Z20" s="21">
        <f t="shared" si="2"/>
        <v>0.29999999999999716</v>
      </c>
      <c r="AA20" t="str">
        <f t="shared" si="1"/>
        <v>Vas</v>
      </c>
    </row>
    <row r="21" spans="1:33" x14ac:dyDescent="0.25">
      <c r="A21" t="str">
        <f>OAM!A21</f>
        <v>VeszprĂ©m</v>
      </c>
      <c r="B21">
        <f>OAM!B21</f>
        <v>70</v>
      </c>
      <c r="C21">
        <f>OAM!C21</f>
        <v>84</v>
      </c>
      <c r="D21">
        <f>OAM!D21</f>
        <v>81</v>
      </c>
      <c r="E21">
        <f>OAM!E21</f>
        <v>72</v>
      </c>
      <c r="F21">
        <f>OAM!F21</f>
        <v>100</v>
      </c>
      <c r="G21">
        <f>OAM!G21</f>
        <v>81</v>
      </c>
      <c r="H21">
        <f>OAM!H21</f>
        <v>77</v>
      </c>
      <c r="I21">
        <f>OAM!I21</f>
        <v>95</v>
      </c>
      <c r="J21">
        <f>OAM!J21</f>
        <v>73</v>
      </c>
      <c r="K21">
        <f>OAM!K21</f>
        <v>68</v>
      </c>
      <c r="L21" t="str">
        <f>OAM!L21</f>
        <v>Veszprém</v>
      </c>
      <c r="M21">
        <f>IF(A21=rangsorok!A20,1,0)</f>
        <v>1</v>
      </c>
      <c r="N21" s="3">
        <f>rangsorok!B20</f>
        <v>10</v>
      </c>
      <c r="O21">
        <f>rangsorok!C20</f>
        <v>11</v>
      </c>
      <c r="P21">
        <f>rangsorok!D20</f>
        <v>6</v>
      </c>
      <c r="Q21">
        <f>rangsorok!E20</f>
        <v>16</v>
      </c>
      <c r="R21">
        <f>rangsorok!F20</f>
        <v>1</v>
      </c>
      <c r="S21">
        <f>rangsorok!G20</f>
        <v>7</v>
      </c>
      <c r="T21">
        <f>rangsorok!H20</f>
        <v>13</v>
      </c>
      <c r="U21">
        <f>rangsorok!I20</f>
        <v>4</v>
      </c>
      <c r="V21">
        <f>rangsorok!J20</f>
        <v>11</v>
      </c>
      <c r="W21">
        <f>rangsorok!K20</f>
        <v>15</v>
      </c>
      <c r="X21">
        <f t="shared" si="0"/>
        <v>70</v>
      </c>
      <c r="Y21" s="21">
        <f>modellek!K92</f>
        <v>80.599999999999994</v>
      </c>
      <c r="Z21" s="21">
        <f t="shared" si="2"/>
        <v>-10.599999999999994</v>
      </c>
      <c r="AA21" t="str">
        <f t="shared" si="1"/>
        <v>Veszprém</v>
      </c>
    </row>
    <row r="22" spans="1:33" x14ac:dyDescent="0.25">
      <c r="A22" t="str">
        <f>OAM!A22</f>
        <v>Zala</v>
      </c>
      <c r="B22">
        <f>OAM!B22</f>
        <v>75</v>
      </c>
      <c r="C22">
        <f>OAM!C22</f>
        <v>90</v>
      </c>
      <c r="D22">
        <f>OAM!D22</f>
        <v>80</v>
      </c>
      <c r="E22">
        <f>OAM!E22</f>
        <v>83</v>
      </c>
      <c r="F22">
        <f>OAM!F22</f>
        <v>75</v>
      </c>
      <c r="G22">
        <f>OAM!G22</f>
        <v>83</v>
      </c>
      <c r="H22">
        <f>OAM!H22</f>
        <v>89</v>
      </c>
      <c r="I22">
        <f>OAM!I22</f>
        <v>94</v>
      </c>
      <c r="J22">
        <f>OAM!J22</f>
        <v>74</v>
      </c>
      <c r="K22">
        <f>OAM!K22</f>
        <v>77</v>
      </c>
      <c r="L22" t="str">
        <f>OAM!L22</f>
        <v>Zala</v>
      </c>
      <c r="M22">
        <f>IF(A22=rangsorok!A21,1,0)</f>
        <v>1</v>
      </c>
      <c r="N22" s="3">
        <f>rangsorok!B21</f>
        <v>6</v>
      </c>
      <c r="O22">
        <f>rangsorok!C21</f>
        <v>5</v>
      </c>
      <c r="P22">
        <f>rangsorok!D21</f>
        <v>7</v>
      </c>
      <c r="Q22">
        <f>rangsorok!E21</f>
        <v>9</v>
      </c>
      <c r="R22">
        <f>rangsorok!F21</f>
        <v>10</v>
      </c>
      <c r="S22">
        <f>rangsorok!G21</f>
        <v>5</v>
      </c>
      <c r="T22">
        <f>rangsorok!H21</f>
        <v>4</v>
      </c>
      <c r="U22">
        <f>rangsorok!I21</f>
        <v>5</v>
      </c>
      <c r="V22">
        <f>rangsorok!J21</f>
        <v>10</v>
      </c>
      <c r="W22">
        <f>rangsorok!K21</f>
        <v>11</v>
      </c>
      <c r="X22">
        <f t="shared" si="0"/>
        <v>75</v>
      </c>
      <c r="Y22" s="21">
        <f>modellek!K93</f>
        <v>74.7</v>
      </c>
      <c r="Z22" s="21">
        <f t="shared" si="2"/>
        <v>0.29999999999999716</v>
      </c>
      <c r="AA22" t="str">
        <f t="shared" si="1"/>
        <v>Zala</v>
      </c>
    </row>
    <row r="23" spans="1:33" x14ac:dyDescent="0.25">
      <c r="AB23" t="s">
        <v>91</v>
      </c>
      <c r="AG23" t="s">
        <v>1678</v>
      </c>
    </row>
    <row r="24" spans="1:33" x14ac:dyDescent="0.25">
      <c r="O24" t="s">
        <v>972</v>
      </c>
      <c r="P24" t="s">
        <v>972</v>
      </c>
      <c r="Q24" t="s">
        <v>972</v>
      </c>
      <c r="R24" t="s">
        <v>972</v>
      </c>
      <c r="S24" t="s">
        <v>972</v>
      </c>
      <c r="T24" t="s">
        <v>972</v>
      </c>
      <c r="U24" t="s">
        <v>972</v>
      </c>
      <c r="V24" t="s">
        <v>972</v>
      </c>
      <c r="W24" t="s">
        <v>972</v>
      </c>
      <c r="X24" t="str">
        <f>X2</f>
        <v>Audi</v>
      </c>
      <c r="Y24" t="str">
        <f>V119</f>
        <v>Becslés</v>
      </c>
      <c r="Z24" t="s">
        <v>1019</v>
      </c>
      <c r="AA24" t="s">
        <v>1020</v>
      </c>
      <c r="AB24" s="51" t="s">
        <v>1021</v>
      </c>
      <c r="AC24" t="str">
        <f>X24</f>
        <v>Audi</v>
      </c>
      <c r="AD24" t="str">
        <f>AR119</f>
        <v>Becslés</v>
      </c>
      <c r="AE24" t="s">
        <v>1019</v>
      </c>
      <c r="AF24" t="s">
        <v>1020</v>
      </c>
      <c r="AG24" s="51" t="s">
        <v>1021</v>
      </c>
    </row>
    <row r="25" spans="1:33" x14ac:dyDescent="0.25">
      <c r="O25">
        <f>21-O3</f>
        <v>20</v>
      </c>
      <c r="P25">
        <f t="shared" ref="P25:W25" si="3">21-P3</f>
        <v>13</v>
      </c>
      <c r="Q25">
        <f t="shared" si="3"/>
        <v>15</v>
      </c>
      <c r="R25">
        <f t="shared" si="3"/>
        <v>3</v>
      </c>
      <c r="S25">
        <f t="shared" si="3"/>
        <v>3</v>
      </c>
      <c r="T25">
        <f t="shared" si="3"/>
        <v>12</v>
      </c>
      <c r="U25">
        <f t="shared" si="3"/>
        <v>19</v>
      </c>
      <c r="V25">
        <f t="shared" si="3"/>
        <v>8</v>
      </c>
      <c r="W25">
        <f t="shared" si="3"/>
        <v>18</v>
      </c>
      <c r="X25">
        <f t="shared" ref="X25:Y44" si="4">X3</f>
        <v>80</v>
      </c>
      <c r="Y25">
        <f t="shared" ref="Y25:Y44" si="5">V120</f>
        <v>60.6</v>
      </c>
      <c r="Z25">
        <f>ROUND(X25-Y25,0)</f>
        <v>19</v>
      </c>
      <c r="AA25">
        <f>ROUND(X3-Y3,0)</f>
        <v>0</v>
      </c>
      <c r="AB25" s="51">
        <f>IF(Z25*AA25&lt;=0,1,0)</f>
        <v>1</v>
      </c>
      <c r="AC25">
        <f>X25</f>
        <v>80</v>
      </c>
      <c r="AD25">
        <f>AR120</f>
        <v>66.8</v>
      </c>
      <c r="AE25">
        <f>ROUND(AC25-AD25,0)</f>
        <v>13</v>
      </c>
      <c r="AF25">
        <f>AA25</f>
        <v>0</v>
      </c>
      <c r="AG25" s="51">
        <f>IF(AE25*AF25&lt;=0,1,0)</f>
        <v>1</v>
      </c>
    </row>
    <row r="26" spans="1:33" x14ac:dyDescent="0.25">
      <c r="O26">
        <f t="shared" ref="O26:W41" si="6">21-O4</f>
        <v>12</v>
      </c>
      <c r="P26">
        <f t="shared" si="6"/>
        <v>13</v>
      </c>
      <c r="Q26">
        <f t="shared" si="6"/>
        <v>19</v>
      </c>
      <c r="R26">
        <f t="shared" si="6"/>
        <v>4</v>
      </c>
      <c r="S26">
        <f t="shared" si="6"/>
        <v>4</v>
      </c>
      <c r="T26">
        <f t="shared" si="6"/>
        <v>17</v>
      </c>
      <c r="U26">
        <f t="shared" si="6"/>
        <v>2</v>
      </c>
      <c r="V26">
        <f t="shared" si="6"/>
        <v>8</v>
      </c>
      <c r="W26">
        <f t="shared" si="6"/>
        <v>10</v>
      </c>
      <c r="X26">
        <f t="shared" si="4"/>
        <v>70</v>
      </c>
      <c r="Y26">
        <f t="shared" si="5"/>
        <v>100.2</v>
      </c>
      <c r="Z26">
        <f t="shared" ref="Z26:Z44" si="7">ROUND(X26-Y26,0)</f>
        <v>-30</v>
      </c>
      <c r="AA26">
        <f t="shared" ref="AA26:AA44" si="8">ROUND(X4-Y4,0)</f>
        <v>1</v>
      </c>
      <c r="AB26" s="51">
        <f t="shared" ref="AB26:AB44" si="9">IF(Z26*AA26&lt;=0,1,0)</f>
        <v>1</v>
      </c>
      <c r="AC26">
        <f>X26</f>
        <v>70</v>
      </c>
      <c r="AD26">
        <f>AR121</f>
        <v>85.2</v>
      </c>
      <c r="AE26">
        <f t="shared" ref="AE26:AE44" si="10">ROUND(AC26-AD26,0)</f>
        <v>-15</v>
      </c>
      <c r="AF26">
        <f t="shared" ref="AF26:AF44" si="11">AA26</f>
        <v>1</v>
      </c>
      <c r="AG26" s="51">
        <f t="shared" ref="AG26:AG44" si="12">IF(AE26*AF26&lt;=0,1,0)</f>
        <v>1</v>
      </c>
    </row>
    <row r="27" spans="1:33" x14ac:dyDescent="0.25">
      <c r="O27">
        <f t="shared" si="6"/>
        <v>2</v>
      </c>
      <c r="P27">
        <f t="shared" si="6"/>
        <v>16</v>
      </c>
      <c r="Q27">
        <f t="shared" si="6"/>
        <v>7</v>
      </c>
      <c r="R27">
        <f t="shared" si="6"/>
        <v>8</v>
      </c>
      <c r="S27">
        <f t="shared" si="6"/>
        <v>13</v>
      </c>
      <c r="T27">
        <f t="shared" si="6"/>
        <v>14</v>
      </c>
      <c r="U27">
        <f t="shared" si="6"/>
        <v>11</v>
      </c>
      <c r="V27">
        <f t="shared" si="6"/>
        <v>4</v>
      </c>
      <c r="W27">
        <f t="shared" si="6"/>
        <v>4</v>
      </c>
      <c r="X27">
        <f t="shared" si="4"/>
        <v>63</v>
      </c>
      <c r="Y27">
        <f t="shared" si="5"/>
        <v>100.2</v>
      </c>
      <c r="Z27">
        <f t="shared" si="7"/>
        <v>-37</v>
      </c>
      <c r="AA27">
        <f t="shared" si="8"/>
        <v>1</v>
      </c>
      <c r="AB27" s="51">
        <f t="shared" si="9"/>
        <v>1</v>
      </c>
      <c r="AC27">
        <f>X27</f>
        <v>63</v>
      </c>
      <c r="AD27">
        <f>AR122</f>
        <v>66.8</v>
      </c>
      <c r="AE27">
        <f t="shared" si="10"/>
        <v>-4</v>
      </c>
      <c r="AF27">
        <f t="shared" si="11"/>
        <v>1</v>
      </c>
      <c r="AG27" s="51">
        <f t="shared" si="12"/>
        <v>1</v>
      </c>
    </row>
    <row r="28" spans="1:33" x14ac:dyDescent="0.25">
      <c r="O28">
        <f t="shared" si="6"/>
        <v>9</v>
      </c>
      <c r="P28">
        <f t="shared" si="6"/>
        <v>5</v>
      </c>
      <c r="Q28">
        <f t="shared" si="6"/>
        <v>13</v>
      </c>
      <c r="R28">
        <f t="shared" si="6"/>
        <v>15</v>
      </c>
      <c r="S28">
        <f t="shared" si="6"/>
        <v>19</v>
      </c>
      <c r="T28">
        <f t="shared" si="6"/>
        <v>12</v>
      </c>
      <c r="U28">
        <f t="shared" si="6"/>
        <v>1</v>
      </c>
      <c r="V28">
        <f t="shared" si="6"/>
        <v>9</v>
      </c>
      <c r="W28">
        <f t="shared" si="6"/>
        <v>20</v>
      </c>
      <c r="X28">
        <f t="shared" si="4"/>
        <v>67</v>
      </c>
      <c r="Y28">
        <f t="shared" si="5"/>
        <v>90.5</v>
      </c>
      <c r="Z28">
        <f t="shared" si="7"/>
        <v>-24</v>
      </c>
      <c r="AA28">
        <f t="shared" si="8"/>
        <v>1</v>
      </c>
      <c r="AB28" s="51">
        <f t="shared" si="9"/>
        <v>1</v>
      </c>
      <c r="AC28">
        <f>X28</f>
        <v>67</v>
      </c>
      <c r="AD28">
        <f>AR123</f>
        <v>78.7</v>
      </c>
      <c r="AE28">
        <f t="shared" si="10"/>
        <v>-12</v>
      </c>
      <c r="AF28">
        <f t="shared" si="11"/>
        <v>1</v>
      </c>
      <c r="AG28" s="51">
        <f t="shared" si="12"/>
        <v>1</v>
      </c>
    </row>
    <row r="29" spans="1:33" x14ac:dyDescent="0.25">
      <c r="O29">
        <f t="shared" si="6"/>
        <v>1</v>
      </c>
      <c r="P29">
        <f t="shared" si="6"/>
        <v>1</v>
      </c>
      <c r="Q29">
        <f t="shared" si="6"/>
        <v>1</v>
      </c>
      <c r="R29">
        <f t="shared" si="6"/>
        <v>1</v>
      </c>
      <c r="S29">
        <f t="shared" si="6"/>
        <v>2</v>
      </c>
      <c r="T29">
        <f t="shared" si="6"/>
        <v>1</v>
      </c>
      <c r="U29">
        <f t="shared" si="6"/>
        <v>5</v>
      </c>
      <c r="V29">
        <f t="shared" si="6"/>
        <v>2</v>
      </c>
      <c r="W29">
        <f t="shared" si="6"/>
        <v>1</v>
      </c>
      <c r="X29">
        <f t="shared" si="4"/>
        <v>44</v>
      </c>
      <c r="Y29">
        <f t="shared" si="5"/>
        <v>151.80000000000001</v>
      </c>
      <c r="Z29">
        <f t="shared" si="7"/>
        <v>-108</v>
      </c>
      <c r="AA29">
        <f t="shared" si="8"/>
        <v>1</v>
      </c>
      <c r="AB29" s="51">
        <f t="shared" si="9"/>
        <v>1</v>
      </c>
      <c r="AC29">
        <f>X29</f>
        <v>44</v>
      </c>
      <c r="AD29">
        <f>AR124</f>
        <v>80.8</v>
      </c>
      <c r="AE29">
        <f t="shared" si="10"/>
        <v>-37</v>
      </c>
      <c r="AF29">
        <f t="shared" si="11"/>
        <v>1</v>
      </c>
      <c r="AG29" s="51">
        <f t="shared" si="12"/>
        <v>1</v>
      </c>
    </row>
    <row r="30" spans="1:33" x14ac:dyDescent="0.25">
      <c r="O30">
        <f t="shared" si="6"/>
        <v>9</v>
      </c>
      <c r="P30">
        <f t="shared" si="6"/>
        <v>3</v>
      </c>
      <c r="Q30">
        <f t="shared" si="6"/>
        <v>3</v>
      </c>
      <c r="R30">
        <f t="shared" si="6"/>
        <v>2</v>
      </c>
      <c r="S30">
        <f t="shared" si="6"/>
        <v>1</v>
      </c>
      <c r="T30">
        <f t="shared" si="6"/>
        <v>2</v>
      </c>
      <c r="U30">
        <f t="shared" si="6"/>
        <v>8</v>
      </c>
      <c r="V30">
        <f t="shared" si="6"/>
        <v>2</v>
      </c>
      <c r="W30">
        <f t="shared" si="6"/>
        <v>2</v>
      </c>
      <c r="X30">
        <f t="shared" si="4"/>
        <v>57</v>
      </c>
      <c r="Y30">
        <f t="shared" si="5"/>
        <v>133</v>
      </c>
      <c r="Z30">
        <f t="shared" si="7"/>
        <v>-76</v>
      </c>
      <c r="AA30">
        <f t="shared" si="8"/>
        <v>1</v>
      </c>
      <c r="AB30" s="51">
        <f t="shared" si="9"/>
        <v>1</v>
      </c>
      <c r="AC30">
        <f>X30</f>
        <v>57</v>
      </c>
      <c r="AD30">
        <f>AR125</f>
        <v>84.6</v>
      </c>
      <c r="AE30">
        <f t="shared" si="10"/>
        <v>-28</v>
      </c>
      <c r="AF30">
        <f t="shared" si="11"/>
        <v>1</v>
      </c>
      <c r="AG30" s="51">
        <f t="shared" si="12"/>
        <v>1</v>
      </c>
    </row>
    <row r="31" spans="1:33" x14ac:dyDescent="0.25">
      <c r="O31">
        <f t="shared" si="6"/>
        <v>6</v>
      </c>
      <c r="P31">
        <f t="shared" si="6"/>
        <v>8</v>
      </c>
      <c r="Q31">
        <f t="shared" si="6"/>
        <v>4</v>
      </c>
      <c r="R31">
        <f t="shared" si="6"/>
        <v>7</v>
      </c>
      <c r="S31">
        <f t="shared" si="6"/>
        <v>13</v>
      </c>
      <c r="T31">
        <f t="shared" si="6"/>
        <v>7</v>
      </c>
      <c r="U31">
        <f t="shared" si="6"/>
        <v>16</v>
      </c>
      <c r="V31">
        <f t="shared" si="6"/>
        <v>15</v>
      </c>
      <c r="W31">
        <f t="shared" si="6"/>
        <v>6</v>
      </c>
      <c r="X31">
        <f t="shared" si="4"/>
        <v>62</v>
      </c>
      <c r="Y31">
        <f t="shared" si="5"/>
        <v>98.2</v>
      </c>
      <c r="Z31">
        <f t="shared" si="7"/>
        <v>-36</v>
      </c>
      <c r="AA31">
        <f t="shared" si="8"/>
        <v>1</v>
      </c>
      <c r="AB31" s="51">
        <f t="shared" si="9"/>
        <v>1</v>
      </c>
      <c r="AC31">
        <f>X31</f>
        <v>62</v>
      </c>
      <c r="AD31">
        <f>AR126</f>
        <v>64.099999999999994</v>
      </c>
      <c r="AE31">
        <f t="shared" si="10"/>
        <v>-2</v>
      </c>
      <c r="AF31">
        <f t="shared" si="11"/>
        <v>1</v>
      </c>
      <c r="AG31" s="51">
        <f t="shared" si="12"/>
        <v>1</v>
      </c>
    </row>
    <row r="32" spans="1:33" x14ac:dyDescent="0.25">
      <c r="O32">
        <f t="shared" si="6"/>
        <v>5</v>
      </c>
      <c r="P32">
        <f t="shared" si="6"/>
        <v>10</v>
      </c>
      <c r="Q32">
        <f t="shared" si="6"/>
        <v>9</v>
      </c>
      <c r="R32">
        <f t="shared" si="6"/>
        <v>18</v>
      </c>
      <c r="S32">
        <f t="shared" si="6"/>
        <v>16</v>
      </c>
      <c r="T32">
        <f t="shared" si="6"/>
        <v>3</v>
      </c>
      <c r="U32">
        <f t="shared" si="6"/>
        <v>12</v>
      </c>
      <c r="V32">
        <f t="shared" si="6"/>
        <v>3</v>
      </c>
      <c r="W32">
        <f t="shared" si="6"/>
        <v>13</v>
      </c>
      <c r="X32">
        <f t="shared" si="4"/>
        <v>100</v>
      </c>
      <c r="Y32">
        <f t="shared" si="5"/>
        <v>80.7</v>
      </c>
      <c r="Z32">
        <f t="shared" si="7"/>
        <v>19</v>
      </c>
      <c r="AA32">
        <f t="shared" si="8"/>
        <v>14</v>
      </c>
      <c r="AB32" s="51">
        <f t="shared" si="9"/>
        <v>0</v>
      </c>
      <c r="AC32">
        <f>X32</f>
        <v>100</v>
      </c>
      <c r="AD32">
        <f>AR127</f>
        <v>77.599999999999994</v>
      </c>
      <c r="AE32">
        <f t="shared" si="10"/>
        <v>22</v>
      </c>
      <c r="AF32">
        <f t="shared" si="11"/>
        <v>14</v>
      </c>
      <c r="AG32" s="51">
        <f t="shared" si="12"/>
        <v>0</v>
      </c>
    </row>
    <row r="33" spans="12:34" x14ac:dyDescent="0.25">
      <c r="O33">
        <f t="shared" si="6"/>
        <v>9</v>
      </c>
      <c r="P33">
        <f t="shared" si="6"/>
        <v>3</v>
      </c>
      <c r="Q33">
        <f t="shared" si="6"/>
        <v>11</v>
      </c>
      <c r="R33">
        <f t="shared" si="6"/>
        <v>7</v>
      </c>
      <c r="S33">
        <f t="shared" si="6"/>
        <v>7</v>
      </c>
      <c r="T33">
        <f t="shared" si="6"/>
        <v>4</v>
      </c>
      <c r="U33">
        <f t="shared" si="6"/>
        <v>5</v>
      </c>
      <c r="V33">
        <f t="shared" si="6"/>
        <v>5</v>
      </c>
      <c r="W33">
        <f t="shared" si="6"/>
        <v>3</v>
      </c>
      <c r="X33">
        <f t="shared" si="4"/>
        <v>63</v>
      </c>
      <c r="Y33">
        <f t="shared" si="5"/>
        <v>124.6</v>
      </c>
      <c r="Z33">
        <f t="shared" si="7"/>
        <v>-62</v>
      </c>
      <c r="AA33">
        <f t="shared" si="8"/>
        <v>1</v>
      </c>
      <c r="AB33" s="51">
        <f t="shared" si="9"/>
        <v>1</v>
      </c>
      <c r="AC33">
        <f>X33</f>
        <v>63</v>
      </c>
      <c r="AD33">
        <f>AR128</f>
        <v>71.7</v>
      </c>
      <c r="AE33">
        <f t="shared" si="10"/>
        <v>-9</v>
      </c>
      <c r="AF33">
        <f t="shared" si="11"/>
        <v>1</v>
      </c>
      <c r="AG33" s="51">
        <f t="shared" si="12"/>
        <v>1</v>
      </c>
    </row>
    <row r="34" spans="12:34" x14ac:dyDescent="0.25">
      <c r="O34">
        <f t="shared" si="6"/>
        <v>3</v>
      </c>
      <c r="P34">
        <f t="shared" si="6"/>
        <v>11</v>
      </c>
      <c r="Q34">
        <f t="shared" si="6"/>
        <v>10</v>
      </c>
      <c r="R34">
        <f t="shared" si="6"/>
        <v>13</v>
      </c>
      <c r="S34">
        <f t="shared" si="6"/>
        <v>10</v>
      </c>
      <c r="T34">
        <f t="shared" si="6"/>
        <v>10</v>
      </c>
      <c r="U34">
        <f t="shared" si="6"/>
        <v>9</v>
      </c>
      <c r="V34">
        <f t="shared" si="6"/>
        <v>18</v>
      </c>
      <c r="W34">
        <f t="shared" si="6"/>
        <v>13</v>
      </c>
      <c r="X34">
        <f t="shared" si="4"/>
        <v>65</v>
      </c>
      <c r="Y34">
        <f t="shared" si="5"/>
        <v>87.7</v>
      </c>
      <c r="Z34">
        <f t="shared" si="7"/>
        <v>-23</v>
      </c>
      <c r="AA34">
        <f t="shared" si="8"/>
        <v>1</v>
      </c>
      <c r="AB34" s="51">
        <f t="shared" si="9"/>
        <v>1</v>
      </c>
      <c r="AC34">
        <f>X34</f>
        <v>65</v>
      </c>
      <c r="AD34">
        <f>AR129</f>
        <v>64.099999999999994</v>
      </c>
      <c r="AE34">
        <f t="shared" si="10"/>
        <v>1</v>
      </c>
      <c r="AF34" s="23">
        <f t="shared" si="11"/>
        <v>1</v>
      </c>
      <c r="AG34" s="51">
        <f t="shared" si="12"/>
        <v>0</v>
      </c>
    </row>
    <row r="35" spans="12:34" x14ac:dyDescent="0.25">
      <c r="O35">
        <f t="shared" si="6"/>
        <v>5</v>
      </c>
      <c r="P35">
        <f t="shared" si="6"/>
        <v>8</v>
      </c>
      <c r="Q35">
        <f t="shared" si="6"/>
        <v>15</v>
      </c>
      <c r="R35">
        <f t="shared" si="6"/>
        <v>11</v>
      </c>
      <c r="S35">
        <f t="shared" si="6"/>
        <v>8</v>
      </c>
      <c r="T35">
        <f t="shared" si="6"/>
        <v>17</v>
      </c>
      <c r="U35">
        <f t="shared" si="6"/>
        <v>7</v>
      </c>
      <c r="V35">
        <f t="shared" si="6"/>
        <v>18</v>
      </c>
      <c r="W35">
        <f t="shared" si="6"/>
        <v>16</v>
      </c>
      <c r="X35">
        <f t="shared" si="4"/>
        <v>64</v>
      </c>
      <c r="Y35">
        <f t="shared" si="5"/>
        <v>89.1</v>
      </c>
      <c r="Z35">
        <f t="shared" si="7"/>
        <v>-25</v>
      </c>
      <c r="AA35">
        <f t="shared" si="8"/>
        <v>1</v>
      </c>
      <c r="AB35" s="51">
        <f t="shared" si="9"/>
        <v>1</v>
      </c>
      <c r="AC35">
        <f>X35</f>
        <v>64</v>
      </c>
      <c r="AD35">
        <f>AR130</f>
        <v>67.400000000000006</v>
      </c>
      <c r="AE35">
        <f t="shared" si="10"/>
        <v>-3</v>
      </c>
      <c r="AF35">
        <f t="shared" si="11"/>
        <v>1</v>
      </c>
      <c r="AG35" s="51">
        <f t="shared" si="12"/>
        <v>1</v>
      </c>
    </row>
    <row r="36" spans="12:34" x14ac:dyDescent="0.25">
      <c r="O36">
        <f t="shared" si="6"/>
        <v>12</v>
      </c>
      <c r="P36">
        <f t="shared" si="6"/>
        <v>10</v>
      </c>
      <c r="Q36">
        <f t="shared" si="6"/>
        <v>8</v>
      </c>
      <c r="R36">
        <f t="shared" si="6"/>
        <v>19</v>
      </c>
      <c r="S36">
        <f t="shared" si="6"/>
        <v>20</v>
      </c>
      <c r="T36">
        <f t="shared" si="6"/>
        <v>19</v>
      </c>
      <c r="U36">
        <f t="shared" si="6"/>
        <v>14</v>
      </c>
      <c r="V36">
        <f t="shared" si="6"/>
        <v>19</v>
      </c>
      <c r="W36">
        <f t="shared" si="6"/>
        <v>13</v>
      </c>
      <c r="X36">
        <f t="shared" si="4"/>
        <v>71</v>
      </c>
      <c r="Y36">
        <f t="shared" si="5"/>
        <v>49.4</v>
      </c>
      <c r="Z36">
        <f t="shared" si="7"/>
        <v>22</v>
      </c>
      <c r="AA36">
        <f t="shared" si="8"/>
        <v>-12</v>
      </c>
      <c r="AB36" s="51">
        <f t="shared" si="9"/>
        <v>1</v>
      </c>
      <c r="AC36">
        <f>X36</f>
        <v>71</v>
      </c>
      <c r="AD36">
        <f>AR131</f>
        <v>62</v>
      </c>
      <c r="AE36">
        <f t="shared" si="10"/>
        <v>9</v>
      </c>
      <c r="AF36">
        <f t="shared" si="11"/>
        <v>-12</v>
      </c>
      <c r="AG36" s="51">
        <f t="shared" si="12"/>
        <v>1</v>
      </c>
    </row>
    <row r="37" spans="12:34" x14ac:dyDescent="0.25">
      <c r="O37">
        <f t="shared" si="6"/>
        <v>18</v>
      </c>
      <c r="P37">
        <f t="shared" si="6"/>
        <v>18</v>
      </c>
      <c r="Q37">
        <f t="shared" si="6"/>
        <v>16</v>
      </c>
      <c r="R37">
        <f t="shared" si="6"/>
        <v>15</v>
      </c>
      <c r="S37">
        <f t="shared" si="6"/>
        <v>18</v>
      </c>
      <c r="T37">
        <f t="shared" si="6"/>
        <v>20</v>
      </c>
      <c r="U37">
        <f t="shared" si="6"/>
        <v>7</v>
      </c>
      <c r="V37">
        <f t="shared" si="6"/>
        <v>20</v>
      </c>
      <c r="W37">
        <f t="shared" si="6"/>
        <v>20</v>
      </c>
      <c r="X37">
        <f t="shared" si="4"/>
        <v>81</v>
      </c>
      <c r="Y37">
        <f t="shared" si="5"/>
        <v>56.4</v>
      </c>
      <c r="Z37">
        <f t="shared" si="7"/>
        <v>25</v>
      </c>
      <c r="AA37">
        <f t="shared" si="8"/>
        <v>0</v>
      </c>
      <c r="AB37" s="51">
        <f t="shared" si="9"/>
        <v>1</v>
      </c>
      <c r="AC37">
        <f>X37</f>
        <v>81</v>
      </c>
      <c r="AD37">
        <f>AR132</f>
        <v>65.8</v>
      </c>
      <c r="AE37">
        <f t="shared" si="10"/>
        <v>15</v>
      </c>
      <c r="AF37">
        <f t="shared" si="11"/>
        <v>0</v>
      </c>
      <c r="AG37" s="51">
        <f t="shared" si="12"/>
        <v>1</v>
      </c>
    </row>
    <row r="38" spans="12:34" x14ac:dyDescent="0.25">
      <c r="O38">
        <f t="shared" si="6"/>
        <v>19</v>
      </c>
      <c r="P38">
        <f t="shared" si="6"/>
        <v>6</v>
      </c>
      <c r="Q38">
        <f t="shared" si="6"/>
        <v>2</v>
      </c>
      <c r="R38">
        <f t="shared" si="6"/>
        <v>5</v>
      </c>
      <c r="S38">
        <f t="shared" si="6"/>
        <v>9</v>
      </c>
      <c r="T38">
        <f t="shared" si="6"/>
        <v>7</v>
      </c>
      <c r="U38">
        <f t="shared" si="6"/>
        <v>10</v>
      </c>
      <c r="V38">
        <f t="shared" si="6"/>
        <v>18</v>
      </c>
      <c r="W38">
        <f t="shared" si="6"/>
        <v>7</v>
      </c>
      <c r="X38">
        <f t="shared" si="4"/>
        <v>58</v>
      </c>
      <c r="Y38">
        <f t="shared" si="5"/>
        <v>80.099999999999994</v>
      </c>
      <c r="Z38">
        <f t="shared" si="7"/>
        <v>-22</v>
      </c>
      <c r="AA38">
        <f t="shared" si="8"/>
        <v>1</v>
      </c>
      <c r="AB38" s="51">
        <f t="shared" si="9"/>
        <v>1</v>
      </c>
      <c r="AC38">
        <f>X38</f>
        <v>58</v>
      </c>
      <c r="AD38">
        <f>AR133</f>
        <v>64.099999999999994</v>
      </c>
      <c r="AE38">
        <f t="shared" si="10"/>
        <v>-6</v>
      </c>
      <c r="AF38">
        <f t="shared" si="11"/>
        <v>1</v>
      </c>
      <c r="AG38" s="51">
        <f t="shared" si="12"/>
        <v>1</v>
      </c>
    </row>
    <row r="39" spans="12:34" x14ac:dyDescent="0.25">
      <c r="O39">
        <f t="shared" si="6"/>
        <v>14</v>
      </c>
      <c r="P39">
        <f t="shared" si="6"/>
        <v>19</v>
      </c>
      <c r="Q39">
        <f t="shared" si="6"/>
        <v>18</v>
      </c>
      <c r="R39">
        <f t="shared" si="6"/>
        <v>12</v>
      </c>
      <c r="S39">
        <f t="shared" si="6"/>
        <v>6</v>
      </c>
      <c r="T39">
        <f t="shared" si="6"/>
        <v>14</v>
      </c>
      <c r="U39">
        <f t="shared" si="6"/>
        <v>13</v>
      </c>
      <c r="V39">
        <f t="shared" si="6"/>
        <v>12</v>
      </c>
      <c r="W39">
        <f t="shared" si="6"/>
        <v>14</v>
      </c>
      <c r="X39">
        <f t="shared" si="4"/>
        <v>74</v>
      </c>
      <c r="Y39">
        <f t="shared" si="5"/>
        <v>70.3</v>
      </c>
      <c r="Z39">
        <f t="shared" si="7"/>
        <v>4</v>
      </c>
      <c r="AA39" s="23">
        <f t="shared" si="8"/>
        <v>1</v>
      </c>
      <c r="AB39" s="51">
        <f t="shared" si="9"/>
        <v>0</v>
      </c>
      <c r="AC39">
        <f>X39</f>
        <v>74</v>
      </c>
      <c r="AD39">
        <f>AR134</f>
        <v>63.6</v>
      </c>
      <c r="AE39">
        <f t="shared" si="10"/>
        <v>10</v>
      </c>
      <c r="AF39" s="23">
        <f t="shared" si="11"/>
        <v>1</v>
      </c>
      <c r="AG39" s="51">
        <f t="shared" si="12"/>
        <v>0</v>
      </c>
    </row>
    <row r="40" spans="12:34" x14ac:dyDescent="0.25">
      <c r="O40">
        <f t="shared" si="6"/>
        <v>18</v>
      </c>
      <c r="P40">
        <f t="shared" si="6"/>
        <v>4</v>
      </c>
      <c r="Q40">
        <f t="shared" si="6"/>
        <v>20</v>
      </c>
      <c r="R40">
        <f t="shared" si="6"/>
        <v>9</v>
      </c>
      <c r="S40">
        <f t="shared" si="6"/>
        <v>17</v>
      </c>
      <c r="T40">
        <f t="shared" si="6"/>
        <v>9</v>
      </c>
      <c r="U40">
        <f t="shared" si="6"/>
        <v>3</v>
      </c>
      <c r="V40">
        <f t="shared" si="6"/>
        <v>8</v>
      </c>
      <c r="W40">
        <f t="shared" si="6"/>
        <v>17</v>
      </c>
      <c r="X40">
        <f t="shared" si="4"/>
        <v>88</v>
      </c>
      <c r="Y40">
        <f t="shared" si="5"/>
        <v>89.1</v>
      </c>
      <c r="Z40">
        <f t="shared" si="7"/>
        <v>-1</v>
      </c>
      <c r="AA40">
        <f t="shared" si="8"/>
        <v>1</v>
      </c>
      <c r="AB40" s="51">
        <f t="shared" si="9"/>
        <v>1</v>
      </c>
      <c r="AC40">
        <f>X40</f>
        <v>88</v>
      </c>
      <c r="AD40">
        <f>AR135</f>
        <v>85.2</v>
      </c>
      <c r="AE40">
        <f t="shared" si="10"/>
        <v>3</v>
      </c>
      <c r="AF40" s="23">
        <f t="shared" si="11"/>
        <v>1</v>
      </c>
      <c r="AG40" s="51">
        <f t="shared" si="12"/>
        <v>0</v>
      </c>
    </row>
    <row r="41" spans="12:34" x14ac:dyDescent="0.25">
      <c r="O41">
        <f t="shared" si="6"/>
        <v>14</v>
      </c>
      <c r="P41">
        <f t="shared" si="6"/>
        <v>20</v>
      </c>
      <c r="Q41">
        <f t="shared" si="6"/>
        <v>18</v>
      </c>
      <c r="R41">
        <f t="shared" si="6"/>
        <v>17</v>
      </c>
      <c r="S41">
        <f t="shared" si="6"/>
        <v>13</v>
      </c>
      <c r="T41">
        <f t="shared" si="6"/>
        <v>18</v>
      </c>
      <c r="U41">
        <f t="shared" si="6"/>
        <v>20</v>
      </c>
      <c r="V41">
        <f t="shared" si="6"/>
        <v>15</v>
      </c>
      <c r="W41">
        <f t="shared" si="6"/>
        <v>15</v>
      </c>
      <c r="X41">
        <f t="shared" si="4"/>
        <v>73</v>
      </c>
      <c r="Y41">
        <f t="shared" si="5"/>
        <v>50.8</v>
      </c>
      <c r="Z41">
        <f t="shared" si="7"/>
        <v>22</v>
      </c>
      <c r="AA41">
        <f t="shared" si="8"/>
        <v>-1</v>
      </c>
      <c r="AB41" s="51">
        <f t="shared" si="9"/>
        <v>1</v>
      </c>
      <c r="AC41">
        <f>X41</f>
        <v>73</v>
      </c>
      <c r="AD41">
        <f>AR136</f>
        <v>63.1</v>
      </c>
      <c r="AE41">
        <f t="shared" si="10"/>
        <v>10</v>
      </c>
      <c r="AF41">
        <f t="shared" si="11"/>
        <v>-1</v>
      </c>
      <c r="AG41" s="51">
        <f t="shared" si="12"/>
        <v>1</v>
      </c>
    </row>
    <row r="42" spans="12:34" x14ac:dyDescent="0.25">
      <c r="O42">
        <f t="shared" ref="O42:W44" si="13">21-O20</f>
        <v>15</v>
      </c>
      <c r="P42">
        <f t="shared" si="13"/>
        <v>17</v>
      </c>
      <c r="Q42">
        <f t="shared" si="13"/>
        <v>6</v>
      </c>
      <c r="R42">
        <f t="shared" si="13"/>
        <v>16</v>
      </c>
      <c r="S42">
        <f t="shared" si="13"/>
        <v>6</v>
      </c>
      <c r="T42">
        <f t="shared" si="13"/>
        <v>5</v>
      </c>
      <c r="U42">
        <f t="shared" si="13"/>
        <v>18</v>
      </c>
      <c r="V42">
        <f t="shared" si="13"/>
        <v>15</v>
      </c>
      <c r="W42">
        <f t="shared" si="13"/>
        <v>8</v>
      </c>
      <c r="X42">
        <f t="shared" si="4"/>
        <v>78</v>
      </c>
      <c r="Y42">
        <f t="shared" si="5"/>
        <v>81.400000000000006</v>
      </c>
      <c r="Z42">
        <f t="shared" si="7"/>
        <v>-3</v>
      </c>
      <c r="AA42">
        <f t="shared" si="8"/>
        <v>0</v>
      </c>
      <c r="AB42" s="51">
        <f t="shared" si="9"/>
        <v>1</v>
      </c>
      <c r="AC42">
        <f>X42</f>
        <v>78</v>
      </c>
      <c r="AD42">
        <f>AR137</f>
        <v>65.8</v>
      </c>
      <c r="AE42">
        <f t="shared" si="10"/>
        <v>12</v>
      </c>
      <c r="AF42">
        <f t="shared" si="11"/>
        <v>0</v>
      </c>
      <c r="AG42" s="51">
        <f t="shared" si="12"/>
        <v>1</v>
      </c>
    </row>
    <row r="43" spans="12:34" x14ac:dyDescent="0.25">
      <c r="O43">
        <f t="shared" si="13"/>
        <v>10</v>
      </c>
      <c r="P43">
        <f t="shared" si="13"/>
        <v>15</v>
      </c>
      <c r="Q43">
        <f t="shared" si="13"/>
        <v>5</v>
      </c>
      <c r="R43">
        <f t="shared" si="13"/>
        <v>20</v>
      </c>
      <c r="S43">
        <f t="shared" si="13"/>
        <v>14</v>
      </c>
      <c r="T43">
        <f t="shared" si="13"/>
        <v>8</v>
      </c>
      <c r="U43">
        <f t="shared" si="13"/>
        <v>17</v>
      </c>
      <c r="V43">
        <f t="shared" si="13"/>
        <v>10</v>
      </c>
      <c r="W43">
        <f t="shared" si="13"/>
        <v>6</v>
      </c>
      <c r="X43">
        <f t="shared" si="4"/>
        <v>70</v>
      </c>
      <c r="Y43">
        <f t="shared" si="5"/>
        <v>69.599999999999994</v>
      </c>
      <c r="Z43">
        <f t="shared" si="7"/>
        <v>0</v>
      </c>
      <c r="AA43">
        <f t="shared" si="8"/>
        <v>-11</v>
      </c>
      <c r="AB43" s="51">
        <f t="shared" si="9"/>
        <v>1</v>
      </c>
      <c r="AC43">
        <f>X43</f>
        <v>70</v>
      </c>
      <c r="AD43">
        <f>AR138</f>
        <v>61.4</v>
      </c>
      <c r="AE43">
        <f t="shared" si="10"/>
        <v>9</v>
      </c>
      <c r="AF43">
        <f t="shared" si="11"/>
        <v>-11</v>
      </c>
      <c r="AG43" s="51">
        <f t="shared" si="12"/>
        <v>1</v>
      </c>
    </row>
    <row r="44" spans="12:34" x14ac:dyDescent="0.25">
      <c r="O44">
        <f t="shared" si="13"/>
        <v>16</v>
      </c>
      <c r="P44">
        <f t="shared" si="13"/>
        <v>14</v>
      </c>
      <c r="Q44">
        <f t="shared" si="13"/>
        <v>12</v>
      </c>
      <c r="R44">
        <f t="shared" si="13"/>
        <v>11</v>
      </c>
      <c r="S44">
        <f t="shared" si="13"/>
        <v>16</v>
      </c>
      <c r="T44">
        <f t="shared" si="13"/>
        <v>17</v>
      </c>
      <c r="U44">
        <f t="shared" si="13"/>
        <v>16</v>
      </c>
      <c r="V44">
        <f t="shared" si="13"/>
        <v>11</v>
      </c>
      <c r="W44">
        <f t="shared" si="13"/>
        <v>10</v>
      </c>
      <c r="X44">
        <f t="shared" si="4"/>
        <v>75</v>
      </c>
      <c r="Y44">
        <f t="shared" si="5"/>
        <v>69.599999999999994</v>
      </c>
      <c r="Z44">
        <f t="shared" si="7"/>
        <v>5</v>
      </c>
      <c r="AA44">
        <f t="shared" si="8"/>
        <v>0</v>
      </c>
      <c r="AB44" s="51">
        <f t="shared" si="9"/>
        <v>1</v>
      </c>
      <c r="AC44">
        <f>X44</f>
        <v>75</v>
      </c>
      <c r="AD44">
        <f>AR139</f>
        <v>64.099999999999994</v>
      </c>
      <c r="AE44">
        <f t="shared" si="10"/>
        <v>11</v>
      </c>
      <c r="AF44">
        <f t="shared" si="11"/>
        <v>0</v>
      </c>
      <c r="AG44" s="51">
        <f t="shared" si="12"/>
        <v>1</v>
      </c>
    </row>
    <row r="45" spans="12:34" x14ac:dyDescent="0.25">
      <c r="X45">
        <f>SUM(X25:X44)</f>
        <v>1403</v>
      </c>
      <c r="Y45">
        <f>SUM(Y25:Y44)</f>
        <v>1733.2999999999997</v>
      </c>
      <c r="AC45">
        <f>SUM(AC25:AC44)</f>
        <v>1403</v>
      </c>
      <c r="AD45">
        <f>SUM(AD25:AD44)</f>
        <v>1402.8999999999999</v>
      </c>
    </row>
    <row r="46" spans="12:34" x14ac:dyDescent="0.25">
      <c r="X46">
        <f>M144</f>
        <v>1403</v>
      </c>
      <c r="Y46">
        <f>M143</f>
        <v>1733.3</v>
      </c>
      <c r="AA46" t="s">
        <v>1225</v>
      </c>
      <c r="AB46" s="23">
        <v>1</v>
      </c>
      <c r="AC46">
        <f>AI144</f>
        <v>1403</v>
      </c>
      <c r="AD46">
        <f>AI143</f>
        <v>1402.9</v>
      </c>
      <c r="AF46" t="s">
        <v>1225</v>
      </c>
      <c r="AG46" s="23">
        <v>3</v>
      </c>
    </row>
    <row r="47" spans="12:34" ht="18" x14ac:dyDescent="0.25">
      <c r="L47" s="8"/>
      <c r="N47"/>
      <c r="AH47" s="8"/>
    </row>
    <row r="48" spans="12:34" x14ac:dyDescent="0.25">
      <c r="L48" s="9"/>
      <c r="N48"/>
      <c r="AH48" s="9"/>
    </row>
    <row r="49" spans="12:45" x14ac:dyDescent="0.25">
      <c r="N49"/>
    </row>
    <row r="50" spans="12:45" x14ac:dyDescent="0.25">
      <c r="N50"/>
    </row>
    <row r="51" spans="12:45" ht="36" x14ac:dyDescent="0.25">
      <c r="L51" s="10" t="s">
        <v>92</v>
      </c>
      <c r="M51" s="11">
        <v>8578027</v>
      </c>
      <c r="N51" s="10" t="s">
        <v>93</v>
      </c>
      <c r="O51" s="11">
        <v>20</v>
      </c>
      <c r="P51" s="10" t="s">
        <v>94</v>
      </c>
      <c r="Q51" s="11">
        <v>9</v>
      </c>
      <c r="R51" s="10" t="s">
        <v>95</v>
      </c>
      <c r="S51" s="11">
        <v>20</v>
      </c>
      <c r="T51" s="10" t="s">
        <v>96</v>
      </c>
      <c r="U51" s="11">
        <v>0</v>
      </c>
      <c r="V51" s="10" t="s">
        <v>97</v>
      </c>
      <c r="W51" s="11" t="s">
        <v>1022</v>
      </c>
      <c r="AH51" s="10" t="s">
        <v>92</v>
      </c>
      <c r="AI51" s="11">
        <v>2831857</v>
      </c>
      <c r="AJ51" s="10" t="s">
        <v>93</v>
      </c>
      <c r="AK51" s="11">
        <v>20</v>
      </c>
      <c r="AL51" s="10" t="s">
        <v>94</v>
      </c>
      <c r="AM51" s="11">
        <v>9</v>
      </c>
      <c r="AN51" s="10" t="s">
        <v>95</v>
      </c>
      <c r="AO51" s="11">
        <v>20</v>
      </c>
      <c r="AP51" s="10" t="s">
        <v>96</v>
      </c>
      <c r="AQ51" s="11">
        <v>0</v>
      </c>
      <c r="AR51" s="10" t="s">
        <v>97</v>
      </c>
      <c r="AS51" s="11" t="s">
        <v>1767</v>
      </c>
    </row>
    <row r="52" spans="12:45" ht="18.600000000000001" thickBot="1" x14ac:dyDescent="0.3">
      <c r="L52" s="8"/>
      <c r="N52"/>
      <c r="AH52" s="8"/>
    </row>
    <row r="53" spans="12:45" ht="13.8" thickBot="1" x14ac:dyDescent="0.3">
      <c r="L53" s="12" t="s">
        <v>99</v>
      </c>
      <c r="M53" s="12" t="s">
        <v>100</v>
      </c>
      <c r="N53" s="12" t="s">
        <v>101</v>
      </c>
      <c r="O53" s="12" t="s">
        <v>102</v>
      </c>
      <c r="P53" s="12" t="s">
        <v>103</v>
      </c>
      <c r="Q53" s="12" t="s">
        <v>104</v>
      </c>
      <c r="R53" s="12" t="s">
        <v>105</v>
      </c>
      <c r="S53" s="12" t="s">
        <v>106</v>
      </c>
      <c r="T53" s="12" t="s">
        <v>107</v>
      </c>
      <c r="U53" s="12" t="s">
        <v>108</v>
      </c>
      <c r="V53" s="12" t="s">
        <v>515</v>
      </c>
      <c r="AH53" s="12" t="s">
        <v>99</v>
      </c>
      <c r="AI53" s="12" t="s">
        <v>100</v>
      </c>
      <c r="AJ53" s="12" t="s">
        <v>101</v>
      </c>
      <c r="AK53" s="12" t="s">
        <v>102</v>
      </c>
      <c r="AL53" s="12" t="s">
        <v>103</v>
      </c>
      <c r="AM53" s="12" t="s">
        <v>104</v>
      </c>
      <c r="AN53" s="12" t="s">
        <v>105</v>
      </c>
      <c r="AO53" s="12" t="s">
        <v>106</v>
      </c>
      <c r="AP53" s="12" t="s">
        <v>107</v>
      </c>
      <c r="AQ53" s="12" t="s">
        <v>108</v>
      </c>
      <c r="AR53" s="12" t="s">
        <v>515</v>
      </c>
    </row>
    <row r="54" spans="12:45" ht="13.8" thickBot="1" x14ac:dyDescent="0.3">
      <c r="L54" s="12" t="s">
        <v>111</v>
      </c>
      <c r="M54" s="13">
        <v>20</v>
      </c>
      <c r="N54" s="13">
        <v>13</v>
      </c>
      <c r="O54" s="13">
        <v>15</v>
      </c>
      <c r="P54" s="13">
        <v>3</v>
      </c>
      <c r="Q54" s="13">
        <v>3</v>
      </c>
      <c r="R54" s="13">
        <v>12</v>
      </c>
      <c r="S54" s="13">
        <v>19</v>
      </c>
      <c r="T54" s="13">
        <v>8</v>
      </c>
      <c r="U54" s="13">
        <v>18</v>
      </c>
      <c r="V54" s="13">
        <v>80</v>
      </c>
      <c r="AH54" s="12" t="s">
        <v>111</v>
      </c>
      <c r="AI54" s="13">
        <v>20</v>
      </c>
      <c r="AJ54" s="13">
        <v>13</v>
      </c>
      <c r="AK54" s="13">
        <v>15</v>
      </c>
      <c r="AL54" s="13">
        <v>3</v>
      </c>
      <c r="AM54" s="13">
        <v>3</v>
      </c>
      <c r="AN54" s="13">
        <v>12</v>
      </c>
      <c r="AO54" s="13">
        <v>19</v>
      </c>
      <c r="AP54" s="13">
        <v>8</v>
      </c>
      <c r="AQ54" s="13">
        <v>18</v>
      </c>
      <c r="AR54" s="13">
        <v>80</v>
      </c>
    </row>
    <row r="55" spans="12:45" ht="13.8" thickBot="1" x14ac:dyDescent="0.3">
      <c r="L55" s="12" t="s">
        <v>112</v>
      </c>
      <c r="M55" s="13">
        <v>12</v>
      </c>
      <c r="N55" s="13">
        <v>13</v>
      </c>
      <c r="O55" s="13">
        <v>19</v>
      </c>
      <c r="P55" s="13">
        <v>4</v>
      </c>
      <c r="Q55" s="13">
        <v>4</v>
      </c>
      <c r="R55" s="13">
        <v>17</v>
      </c>
      <c r="S55" s="13">
        <v>2</v>
      </c>
      <c r="T55" s="13">
        <v>8</v>
      </c>
      <c r="U55" s="13">
        <v>10</v>
      </c>
      <c r="V55" s="13">
        <v>70</v>
      </c>
      <c r="AH55" s="12" t="s">
        <v>112</v>
      </c>
      <c r="AI55" s="13">
        <v>12</v>
      </c>
      <c r="AJ55" s="13">
        <v>13</v>
      </c>
      <c r="AK55" s="13">
        <v>19</v>
      </c>
      <c r="AL55" s="13">
        <v>4</v>
      </c>
      <c r="AM55" s="13">
        <v>4</v>
      </c>
      <c r="AN55" s="13">
        <v>17</v>
      </c>
      <c r="AO55" s="13">
        <v>2</v>
      </c>
      <c r="AP55" s="13">
        <v>8</v>
      </c>
      <c r="AQ55" s="13">
        <v>10</v>
      </c>
      <c r="AR55" s="13">
        <v>70</v>
      </c>
    </row>
    <row r="56" spans="12:45" ht="13.8" thickBot="1" x14ac:dyDescent="0.3">
      <c r="L56" s="12" t="s">
        <v>113</v>
      </c>
      <c r="M56" s="13">
        <v>2</v>
      </c>
      <c r="N56" s="13">
        <v>16</v>
      </c>
      <c r="O56" s="13">
        <v>7</v>
      </c>
      <c r="P56" s="13">
        <v>8</v>
      </c>
      <c r="Q56" s="13">
        <v>13</v>
      </c>
      <c r="R56" s="13">
        <v>14</v>
      </c>
      <c r="S56" s="13">
        <v>11</v>
      </c>
      <c r="T56" s="13">
        <v>4</v>
      </c>
      <c r="U56" s="13">
        <v>4</v>
      </c>
      <c r="V56" s="13">
        <v>63</v>
      </c>
      <c r="AH56" s="12" t="s">
        <v>113</v>
      </c>
      <c r="AI56" s="13">
        <v>2</v>
      </c>
      <c r="AJ56" s="13">
        <v>16</v>
      </c>
      <c r="AK56" s="13">
        <v>7</v>
      </c>
      <c r="AL56" s="13">
        <v>8</v>
      </c>
      <c r="AM56" s="13">
        <v>13</v>
      </c>
      <c r="AN56" s="13">
        <v>14</v>
      </c>
      <c r="AO56" s="13">
        <v>11</v>
      </c>
      <c r="AP56" s="13">
        <v>4</v>
      </c>
      <c r="AQ56" s="13">
        <v>4</v>
      </c>
      <c r="AR56" s="13">
        <v>63</v>
      </c>
    </row>
    <row r="57" spans="12:45" ht="13.8" thickBot="1" x14ac:dyDescent="0.3">
      <c r="L57" s="12" t="s">
        <v>114</v>
      </c>
      <c r="M57" s="13">
        <v>9</v>
      </c>
      <c r="N57" s="13">
        <v>5</v>
      </c>
      <c r="O57" s="13">
        <v>13</v>
      </c>
      <c r="P57" s="13">
        <v>15</v>
      </c>
      <c r="Q57" s="13">
        <v>19</v>
      </c>
      <c r="R57" s="13">
        <v>12</v>
      </c>
      <c r="S57" s="13">
        <v>1</v>
      </c>
      <c r="T57" s="13">
        <v>9</v>
      </c>
      <c r="U57" s="13">
        <v>20</v>
      </c>
      <c r="V57" s="13">
        <v>67</v>
      </c>
      <c r="AH57" s="12" t="s">
        <v>114</v>
      </c>
      <c r="AI57" s="13">
        <v>9</v>
      </c>
      <c r="AJ57" s="13">
        <v>5</v>
      </c>
      <c r="AK57" s="13">
        <v>13</v>
      </c>
      <c r="AL57" s="13">
        <v>15</v>
      </c>
      <c r="AM57" s="13">
        <v>19</v>
      </c>
      <c r="AN57" s="13">
        <v>12</v>
      </c>
      <c r="AO57" s="13">
        <v>1</v>
      </c>
      <c r="AP57" s="13">
        <v>9</v>
      </c>
      <c r="AQ57" s="13">
        <v>20</v>
      </c>
      <c r="AR57" s="13">
        <v>67</v>
      </c>
    </row>
    <row r="58" spans="12:45" ht="13.8" thickBot="1" x14ac:dyDescent="0.3">
      <c r="L58" s="12" t="s">
        <v>115</v>
      </c>
      <c r="M58" s="13">
        <v>1</v>
      </c>
      <c r="N58" s="13">
        <v>1</v>
      </c>
      <c r="O58" s="13">
        <v>1</v>
      </c>
      <c r="P58" s="13">
        <v>1</v>
      </c>
      <c r="Q58" s="13">
        <v>2</v>
      </c>
      <c r="R58" s="13">
        <v>1</v>
      </c>
      <c r="S58" s="13">
        <v>5</v>
      </c>
      <c r="T58" s="13">
        <v>2</v>
      </c>
      <c r="U58" s="13">
        <v>1</v>
      </c>
      <c r="V58" s="13">
        <v>44</v>
      </c>
      <c r="AH58" s="12" t="s">
        <v>115</v>
      </c>
      <c r="AI58" s="13">
        <v>1</v>
      </c>
      <c r="AJ58" s="13">
        <v>1</v>
      </c>
      <c r="AK58" s="13">
        <v>1</v>
      </c>
      <c r="AL58" s="13">
        <v>1</v>
      </c>
      <c r="AM58" s="13">
        <v>2</v>
      </c>
      <c r="AN58" s="13">
        <v>1</v>
      </c>
      <c r="AO58" s="13">
        <v>5</v>
      </c>
      <c r="AP58" s="13">
        <v>2</v>
      </c>
      <c r="AQ58" s="13">
        <v>1</v>
      </c>
      <c r="AR58" s="13">
        <v>44</v>
      </c>
    </row>
    <row r="59" spans="12:45" ht="13.8" thickBot="1" x14ac:dyDescent="0.3">
      <c r="L59" s="12" t="s">
        <v>116</v>
      </c>
      <c r="M59" s="13">
        <v>9</v>
      </c>
      <c r="N59" s="13">
        <v>3</v>
      </c>
      <c r="O59" s="13">
        <v>3</v>
      </c>
      <c r="P59" s="13">
        <v>2</v>
      </c>
      <c r="Q59" s="13">
        <v>1</v>
      </c>
      <c r="R59" s="13">
        <v>2</v>
      </c>
      <c r="S59" s="13">
        <v>8</v>
      </c>
      <c r="T59" s="13">
        <v>2</v>
      </c>
      <c r="U59" s="13">
        <v>2</v>
      </c>
      <c r="V59" s="13">
        <v>57</v>
      </c>
      <c r="AH59" s="12" t="s">
        <v>116</v>
      </c>
      <c r="AI59" s="13">
        <v>9</v>
      </c>
      <c r="AJ59" s="13">
        <v>3</v>
      </c>
      <c r="AK59" s="13">
        <v>3</v>
      </c>
      <c r="AL59" s="13">
        <v>2</v>
      </c>
      <c r="AM59" s="13">
        <v>1</v>
      </c>
      <c r="AN59" s="13">
        <v>2</v>
      </c>
      <c r="AO59" s="13">
        <v>8</v>
      </c>
      <c r="AP59" s="13">
        <v>2</v>
      </c>
      <c r="AQ59" s="13">
        <v>2</v>
      </c>
      <c r="AR59" s="13">
        <v>57</v>
      </c>
    </row>
    <row r="60" spans="12:45" ht="13.8" thickBot="1" x14ac:dyDescent="0.3">
      <c r="L60" s="12" t="s">
        <v>117</v>
      </c>
      <c r="M60" s="13">
        <v>6</v>
      </c>
      <c r="N60" s="13">
        <v>8</v>
      </c>
      <c r="O60" s="13">
        <v>4</v>
      </c>
      <c r="P60" s="13">
        <v>7</v>
      </c>
      <c r="Q60" s="13">
        <v>13</v>
      </c>
      <c r="R60" s="13">
        <v>7</v>
      </c>
      <c r="S60" s="13">
        <v>16</v>
      </c>
      <c r="T60" s="13">
        <v>15</v>
      </c>
      <c r="U60" s="13">
        <v>6</v>
      </c>
      <c r="V60" s="13">
        <v>62</v>
      </c>
      <c r="AH60" s="12" t="s">
        <v>117</v>
      </c>
      <c r="AI60" s="13">
        <v>6</v>
      </c>
      <c r="AJ60" s="13">
        <v>8</v>
      </c>
      <c r="AK60" s="13">
        <v>4</v>
      </c>
      <c r="AL60" s="13">
        <v>7</v>
      </c>
      <c r="AM60" s="13">
        <v>13</v>
      </c>
      <c r="AN60" s="13">
        <v>7</v>
      </c>
      <c r="AO60" s="13">
        <v>16</v>
      </c>
      <c r="AP60" s="13">
        <v>15</v>
      </c>
      <c r="AQ60" s="13">
        <v>6</v>
      </c>
      <c r="AR60" s="13">
        <v>62</v>
      </c>
    </row>
    <row r="61" spans="12:45" ht="13.8" thickBot="1" x14ac:dyDescent="0.3">
      <c r="L61" s="12" t="s">
        <v>118</v>
      </c>
      <c r="M61" s="13">
        <v>5</v>
      </c>
      <c r="N61" s="13">
        <v>10</v>
      </c>
      <c r="O61" s="13">
        <v>9</v>
      </c>
      <c r="P61" s="13">
        <v>18</v>
      </c>
      <c r="Q61" s="13">
        <v>16</v>
      </c>
      <c r="R61" s="13">
        <v>3</v>
      </c>
      <c r="S61" s="13">
        <v>12</v>
      </c>
      <c r="T61" s="13">
        <v>3</v>
      </c>
      <c r="U61" s="13">
        <v>13</v>
      </c>
      <c r="V61" s="13">
        <v>100</v>
      </c>
      <c r="AH61" s="12" t="s">
        <v>118</v>
      </c>
      <c r="AI61" s="13">
        <v>5</v>
      </c>
      <c r="AJ61" s="13">
        <v>10</v>
      </c>
      <c r="AK61" s="13">
        <v>9</v>
      </c>
      <c r="AL61" s="13">
        <v>18</v>
      </c>
      <c r="AM61" s="13">
        <v>16</v>
      </c>
      <c r="AN61" s="13">
        <v>3</v>
      </c>
      <c r="AO61" s="13">
        <v>12</v>
      </c>
      <c r="AP61" s="13">
        <v>3</v>
      </c>
      <c r="AQ61" s="13">
        <v>13</v>
      </c>
      <c r="AR61" s="13">
        <v>100</v>
      </c>
    </row>
    <row r="62" spans="12:45" ht="13.8" thickBot="1" x14ac:dyDescent="0.3">
      <c r="L62" s="12" t="s">
        <v>119</v>
      </c>
      <c r="M62" s="13">
        <v>9</v>
      </c>
      <c r="N62" s="13">
        <v>3</v>
      </c>
      <c r="O62" s="13">
        <v>11</v>
      </c>
      <c r="P62" s="13">
        <v>7</v>
      </c>
      <c r="Q62" s="13">
        <v>7</v>
      </c>
      <c r="R62" s="13">
        <v>4</v>
      </c>
      <c r="S62" s="13">
        <v>5</v>
      </c>
      <c r="T62" s="13">
        <v>5</v>
      </c>
      <c r="U62" s="13">
        <v>3</v>
      </c>
      <c r="V62" s="13">
        <v>63</v>
      </c>
      <c r="AH62" s="12" t="s">
        <v>119</v>
      </c>
      <c r="AI62" s="13">
        <v>9</v>
      </c>
      <c r="AJ62" s="13">
        <v>3</v>
      </c>
      <c r="AK62" s="13">
        <v>11</v>
      </c>
      <c r="AL62" s="13">
        <v>7</v>
      </c>
      <c r="AM62" s="13">
        <v>7</v>
      </c>
      <c r="AN62" s="13">
        <v>4</v>
      </c>
      <c r="AO62" s="13">
        <v>5</v>
      </c>
      <c r="AP62" s="13">
        <v>5</v>
      </c>
      <c r="AQ62" s="13">
        <v>3</v>
      </c>
      <c r="AR62" s="13">
        <v>63</v>
      </c>
    </row>
    <row r="63" spans="12:45" ht="13.8" thickBot="1" x14ac:dyDescent="0.3">
      <c r="L63" s="12" t="s">
        <v>120</v>
      </c>
      <c r="M63" s="13">
        <v>3</v>
      </c>
      <c r="N63" s="13">
        <v>11</v>
      </c>
      <c r="O63" s="13">
        <v>10</v>
      </c>
      <c r="P63" s="13">
        <v>13</v>
      </c>
      <c r="Q63" s="13">
        <v>10</v>
      </c>
      <c r="R63" s="13">
        <v>10</v>
      </c>
      <c r="S63" s="13">
        <v>9</v>
      </c>
      <c r="T63" s="13">
        <v>18</v>
      </c>
      <c r="U63" s="13">
        <v>13</v>
      </c>
      <c r="V63" s="13">
        <v>65</v>
      </c>
      <c r="AH63" s="12" t="s">
        <v>120</v>
      </c>
      <c r="AI63" s="13">
        <v>3</v>
      </c>
      <c r="AJ63" s="13">
        <v>11</v>
      </c>
      <c r="AK63" s="13">
        <v>10</v>
      </c>
      <c r="AL63" s="13">
        <v>13</v>
      </c>
      <c r="AM63" s="13">
        <v>10</v>
      </c>
      <c r="AN63" s="13">
        <v>10</v>
      </c>
      <c r="AO63" s="13">
        <v>9</v>
      </c>
      <c r="AP63" s="13">
        <v>18</v>
      </c>
      <c r="AQ63" s="13">
        <v>13</v>
      </c>
      <c r="AR63" s="13">
        <v>65</v>
      </c>
    </row>
    <row r="64" spans="12:45" ht="13.8" thickBot="1" x14ac:dyDescent="0.3">
      <c r="L64" s="12" t="s">
        <v>121</v>
      </c>
      <c r="M64" s="13">
        <v>5</v>
      </c>
      <c r="N64" s="13">
        <v>8</v>
      </c>
      <c r="O64" s="13">
        <v>15</v>
      </c>
      <c r="P64" s="13">
        <v>11</v>
      </c>
      <c r="Q64" s="13">
        <v>8</v>
      </c>
      <c r="R64" s="13">
        <v>17</v>
      </c>
      <c r="S64" s="13">
        <v>7</v>
      </c>
      <c r="T64" s="13">
        <v>18</v>
      </c>
      <c r="U64" s="13">
        <v>16</v>
      </c>
      <c r="V64" s="13">
        <v>64</v>
      </c>
      <c r="AH64" s="12" t="s">
        <v>121</v>
      </c>
      <c r="AI64" s="13">
        <v>5</v>
      </c>
      <c r="AJ64" s="13">
        <v>8</v>
      </c>
      <c r="AK64" s="13">
        <v>15</v>
      </c>
      <c r="AL64" s="13">
        <v>11</v>
      </c>
      <c r="AM64" s="13">
        <v>8</v>
      </c>
      <c r="AN64" s="13">
        <v>17</v>
      </c>
      <c r="AO64" s="13">
        <v>7</v>
      </c>
      <c r="AP64" s="13">
        <v>18</v>
      </c>
      <c r="AQ64" s="13">
        <v>16</v>
      </c>
      <c r="AR64" s="13">
        <v>64</v>
      </c>
    </row>
    <row r="65" spans="12:44" ht="13.8" thickBot="1" x14ac:dyDescent="0.3">
      <c r="L65" s="12" t="s">
        <v>122</v>
      </c>
      <c r="M65" s="13">
        <v>12</v>
      </c>
      <c r="N65" s="13">
        <v>10</v>
      </c>
      <c r="O65" s="13">
        <v>8</v>
      </c>
      <c r="P65" s="13">
        <v>19</v>
      </c>
      <c r="Q65" s="13">
        <v>20</v>
      </c>
      <c r="R65" s="13">
        <v>19</v>
      </c>
      <c r="S65" s="13">
        <v>14</v>
      </c>
      <c r="T65" s="13">
        <v>19</v>
      </c>
      <c r="U65" s="13">
        <v>13</v>
      </c>
      <c r="V65" s="13">
        <v>71</v>
      </c>
      <c r="AH65" s="12" t="s">
        <v>122</v>
      </c>
      <c r="AI65" s="13">
        <v>12</v>
      </c>
      <c r="AJ65" s="13">
        <v>10</v>
      </c>
      <c r="AK65" s="13">
        <v>8</v>
      </c>
      <c r="AL65" s="13">
        <v>19</v>
      </c>
      <c r="AM65" s="13">
        <v>20</v>
      </c>
      <c r="AN65" s="13">
        <v>19</v>
      </c>
      <c r="AO65" s="13">
        <v>14</v>
      </c>
      <c r="AP65" s="13">
        <v>19</v>
      </c>
      <c r="AQ65" s="13">
        <v>13</v>
      </c>
      <c r="AR65" s="13">
        <v>71</v>
      </c>
    </row>
    <row r="66" spans="12:44" ht="13.8" thickBot="1" x14ac:dyDescent="0.3">
      <c r="L66" s="12" t="s">
        <v>123</v>
      </c>
      <c r="M66" s="13">
        <v>18</v>
      </c>
      <c r="N66" s="13">
        <v>18</v>
      </c>
      <c r="O66" s="13">
        <v>16</v>
      </c>
      <c r="P66" s="13">
        <v>15</v>
      </c>
      <c r="Q66" s="13">
        <v>18</v>
      </c>
      <c r="R66" s="13">
        <v>20</v>
      </c>
      <c r="S66" s="13">
        <v>7</v>
      </c>
      <c r="T66" s="13">
        <v>20</v>
      </c>
      <c r="U66" s="13">
        <v>20</v>
      </c>
      <c r="V66" s="13">
        <v>81</v>
      </c>
      <c r="AH66" s="12" t="s">
        <v>123</v>
      </c>
      <c r="AI66" s="13">
        <v>18</v>
      </c>
      <c r="AJ66" s="13">
        <v>18</v>
      </c>
      <c r="AK66" s="13">
        <v>16</v>
      </c>
      <c r="AL66" s="13">
        <v>15</v>
      </c>
      <c r="AM66" s="13">
        <v>18</v>
      </c>
      <c r="AN66" s="13">
        <v>20</v>
      </c>
      <c r="AO66" s="13">
        <v>7</v>
      </c>
      <c r="AP66" s="13">
        <v>20</v>
      </c>
      <c r="AQ66" s="13">
        <v>20</v>
      </c>
      <c r="AR66" s="13">
        <v>81</v>
      </c>
    </row>
    <row r="67" spans="12:44" ht="13.8" thickBot="1" x14ac:dyDescent="0.3">
      <c r="L67" s="12" t="s">
        <v>124</v>
      </c>
      <c r="M67" s="13">
        <v>19</v>
      </c>
      <c r="N67" s="13">
        <v>6</v>
      </c>
      <c r="O67" s="13">
        <v>2</v>
      </c>
      <c r="P67" s="13">
        <v>5</v>
      </c>
      <c r="Q67" s="13">
        <v>9</v>
      </c>
      <c r="R67" s="13">
        <v>7</v>
      </c>
      <c r="S67" s="13">
        <v>10</v>
      </c>
      <c r="T67" s="13">
        <v>18</v>
      </c>
      <c r="U67" s="13">
        <v>7</v>
      </c>
      <c r="V67" s="13">
        <v>58</v>
      </c>
      <c r="AH67" s="12" t="s">
        <v>124</v>
      </c>
      <c r="AI67" s="13">
        <v>19</v>
      </c>
      <c r="AJ67" s="13">
        <v>6</v>
      </c>
      <c r="AK67" s="13">
        <v>2</v>
      </c>
      <c r="AL67" s="13">
        <v>5</v>
      </c>
      <c r="AM67" s="13">
        <v>9</v>
      </c>
      <c r="AN67" s="13">
        <v>7</v>
      </c>
      <c r="AO67" s="13">
        <v>10</v>
      </c>
      <c r="AP67" s="13">
        <v>18</v>
      </c>
      <c r="AQ67" s="13">
        <v>7</v>
      </c>
      <c r="AR67" s="13">
        <v>58</v>
      </c>
    </row>
    <row r="68" spans="12:44" ht="13.8" thickBot="1" x14ac:dyDescent="0.3">
      <c r="L68" s="12" t="s">
        <v>125</v>
      </c>
      <c r="M68" s="13">
        <v>14</v>
      </c>
      <c r="N68" s="13">
        <v>19</v>
      </c>
      <c r="O68" s="13">
        <v>18</v>
      </c>
      <c r="P68" s="13">
        <v>12</v>
      </c>
      <c r="Q68" s="13">
        <v>6</v>
      </c>
      <c r="R68" s="13">
        <v>14</v>
      </c>
      <c r="S68" s="13">
        <v>13</v>
      </c>
      <c r="T68" s="13">
        <v>12</v>
      </c>
      <c r="U68" s="13">
        <v>14</v>
      </c>
      <c r="V68" s="13">
        <v>74</v>
      </c>
      <c r="AH68" s="12" t="s">
        <v>125</v>
      </c>
      <c r="AI68" s="13">
        <v>14</v>
      </c>
      <c r="AJ68" s="13">
        <v>19</v>
      </c>
      <c r="AK68" s="13">
        <v>18</v>
      </c>
      <c r="AL68" s="13">
        <v>12</v>
      </c>
      <c r="AM68" s="13">
        <v>6</v>
      </c>
      <c r="AN68" s="13">
        <v>14</v>
      </c>
      <c r="AO68" s="13">
        <v>13</v>
      </c>
      <c r="AP68" s="13">
        <v>12</v>
      </c>
      <c r="AQ68" s="13">
        <v>14</v>
      </c>
      <c r="AR68" s="13">
        <v>74</v>
      </c>
    </row>
    <row r="69" spans="12:44" ht="13.8" thickBot="1" x14ac:dyDescent="0.3">
      <c r="L69" s="12" t="s">
        <v>126</v>
      </c>
      <c r="M69" s="13">
        <v>18</v>
      </c>
      <c r="N69" s="13">
        <v>4</v>
      </c>
      <c r="O69" s="13">
        <v>20</v>
      </c>
      <c r="P69" s="13">
        <v>9</v>
      </c>
      <c r="Q69" s="13">
        <v>17</v>
      </c>
      <c r="R69" s="13">
        <v>9</v>
      </c>
      <c r="S69" s="13">
        <v>3</v>
      </c>
      <c r="T69" s="13">
        <v>8</v>
      </c>
      <c r="U69" s="13">
        <v>17</v>
      </c>
      <c r="V69" s="13">
        <v>88</v>
      </c>
      <c r="AH69" s="12" t="s">
        <v>126</v>
      </c>
      <c r="AI69" s="13">
        <v>18</v>
      </c>
      <c r="AJ69" s="13">
        <v>4</v>
      </c>
      <c r="AK69" s="13">
        <v>20</v>
      </c>
      <c r="AL69" s="13">
        <v>9</v>
      </c>
      <c r="AM69" s="13">
        <v>17</v>
      </c>
      <c r="AN69" s="13">
        <v>9</v>
      </c>
      <c r="AO69" s="13">
        <v>3</v>
      </c>
      <c r="AP69" s="13">
        <v>8</v>
      </c>
      <c r="AQ69" s="13">
        <v>17</v>
      </c>
      <c r="AR69" s="13">
        <v>88</v>
      </c>
    </row>
    <row r="70" spans="12:44" ht="13.8" thickBot="1" x14ac:dyDescent="0.3">
      <c r="L70" s="12" t="s">
        <v>127</v>
      </c>
      <c r="M70" s="13">
        <v>14</v>
      </c>
      <c r="N70" s="13">
        <v>20</v>
      </c>
      <c r="O70" s="13">
        <v>18</v>
      </c>
      <c r="P70" s="13">
        <v>17</v>
      </c>
      <c r="Q70" s="13">
        <v>13</v>
      </c>
      <c r="R70" s="13">
        <v>18</v>
      </c>
      <c r="S70" s="13">
        <v>20</v>
      </c>
      <c r="T70" s="13">
        <v>15</v>
      </c>
      <c r="U70" s="13">
        <v>15</v>
      </c>
      <c r="V70" s="13">
        <v>73</v>
      </c>
      <c r="AH70" s="12" t="s">
        <v>127</v>
      </c>
      <c r="AI70" s="13">
        <v>14</v>
      </c>
      <c r="AJ70" s="13">
        <v>20</v>
      </c>
      <c r="AK70" s="13">
        <v>18</v>
      </c>
      <c r="AL70" s="13">
        <v>17</v>
      </c>
      <c r="AM70" s="13">
        <v>13</v>
      </c>
      <c r="AN70" s="13">
        <v>18</v>
      </c>
      <c r="AO70" s="13">
        <v>20</v>
      </c>
      <c r="AP70" s="13">
        <v>15</v>
      </c>
      <c r="AQ70" s="13">
        <v>15</v>
      </c>
      <c r="AR70" s="13">
        <v>73</v>
      </c>
    </row>
    <row r="71" spans="12:44" ht="13.8" thickBot="1" x14ac:dyDescent="0.3">
      <c r="L71" s="12" t="s">
        <v>128</v>
      </c>
      <c r="M71" s="13">
        <v>15</v>
      </c>
      <c r="N71" s="13">
        <v>17</v>
      </c>
      <c r="O71" s="13">
        <v>6</v>
      </c>
      <c r="P71" s="13">
        <v>16</v>
      </c>
      <c r="Q71" s="13">
        <v>6</v>
      </c>
      <c r="R71" s="13">
        <v>5</v>
      </c>
      <c r="S71" s="13">
        <v>18</v>
      </c>
      <c r="T71" s="13">
        <v>15</v>
      </c>
      <c r="U71" s="13">
        <v>8</v>
      </c>
      <c r="V71" s="13">
        <v>78</v>
      </c>
      <c r="AH71" s="12" t="s">
        <v>128</v>
      </c>
      <c r="AI71" s="13">
        <v>15</v>
      </c>
      <c r="AJ71" s="13">
        <v>17</v>
      </c>
      <c r="AK71" s="13">
        <v>6</v>
      </c>
      <c r="AL71" s="13">
        <v>16</v>
      </c>
      <c r="AM71" s="13">
        <v>6</v>
      </c>
      <c r="AN71" s="13">
        <v>5</v>
      </c>
      <c r="AO71" s="13">
        <v>18</v>
      </c>
      <c r="AP71" s="13">
        <v>15</v>
      </c>
      <c r="AQ71" s="13">
        <v>8</v>
      </c>
      <c r="AR71" s="13">
        <v>78</v>
      </c>
    </row>
    <row r="72" spans="12:44" ht="13.8" thickBot="1" x14ac:dyDescent="0.3">
      <c r="L72" s="12" t="s">
        <v>129</v>
      </c>
      <c r="M72" s="13">
        <v>10</v>
      </c>
      <c r="N72" s="13">
        <v>15</v>
      </c>
      <c r="O72" s="13">
        <v>5</v>
      </c>
      <c r="P72" s="13">
        <v>20</v>
      </c>
      <c r="Q72" s="13">
        <v>14</v>
      </c>
      <c r="R72" s="13">
        <v>8</v>
      </c>
      <c r="S72" s="13">
        <v>17</v>
      </c>
      <c r="T72" s="13">
        <v>10</v>
      </c>
      <c r="U72" s="13">
        <v>6</v>
      </c>
      <c r="V72" s="13">
        <v>70</v>
      </c>
      <c r="AH72" s="12" t="s">
        <v>129</v>
      </c>
      <c r="AI72" s="13">
        <v>10</v>
      </c>
      <c r="AJ72" s="13">
        <v>15</v>
      </c>
      <c r="AK72" s="13">
        <v>5</v>
      </c>
      <c r="AL72" s="13">
        <v>20</v>
      </c>
      <c r="AM72" s="13">
        <v>14</v>
      </c>
      <c r="AN72" s="13">
        <v>8</v>
      </c>
      <c r="AO72" s="13">
        <v>17</v>
      </c>
      <c r="AP72" s="13">
        <v>10</v>
      </c>
      <c r="AQ72" s="13">
        <v>6</v>
      </c>
      <c r="AR72" s="13">
        <v>70</v>
      </c>
    </row>
    <row r="73" spans="12:44" ht="13.8" thickBot="1" x14ac:dyDescent="0.3">
      <c r="L73" s="12" t="s">
        <v>130</v>
      </c>
      <c r="M73" s="13">
        <v>16</v>
      </c>
      <c r="N73" s="13">
        <v>14</v>
      </c>
      <c r="O73" s="13">
        <v>12</v>
      </c>
      <c r="P73" s="13">
        <v>11</v>
      </c>
      <c r="Q73" s="13">
        <v>16</v>
      </c>
      <c r="R73" s="13">
        <v>17</v>
      </c>
      <c r="S73" s="13">
        <v>16</v>
      </c>
      <c r="T73" s="13">
        <v>11</v>
      </c>
      <c r="U73" s="13">
        <v>10</v>
      </c>
      <c r="V73" s="13">
        <v>75</v>
      </c>
      <c r="AH73" s="12" t="s">
        <v>130</v>
      </c>
      <c r="AI73" s="13">
        <v>16</v>
      </c>
      <c r="AJ73" s="13">
        <v>14</v>
      </c>
      <c r="AK73" s="13">
        <v>12</v>
      </c>
      <c r="AL73" s="13">
        <v>11</v>
      </c>
      <c r="AM73" s="13">
        <v>16</v>
      </c>
      <c r="AN73" s="13">
        <v>17</v>
      </c>
      <c r="AO73" s="13">
        <v>16</v>
      </c>
      <c r="AP73" s="13">
        <v>11</v>
      </c>
      <c r="AQ73" s="13">
        <v>10</v>
      </c>
      <c r="AR73" s="13">
        <v>75</v>
      </c>
    </row>
    <row r="74" spans="12:44" ht="18.600000000000001" thickBot="1" x14ac:dyDescent="0.3">
      <c r="L74" s="8"/>
      <c r="N74"/>
      <c r="AH74" s="8"/>
    </row>
    <row r="75" spans="12:44" ht="13.8" thickBot="1" x14ac:dyDescent="0.3">
      <c r="L75" s="12" t="s">
        <v>131</v>
      </c>
      <c r="M75" s="12" t="s">
        <v>100</v>
      </c>
      <c r="N75" s="12" t="s">
        <v>101</v>
      </c>
      <c r="O75" s="12" t="s">
        <v>102</v>
      </c>
      <c r="P75" s="12" t="s">
        <v>103</v>
      </c>
      <c r="Q75" s="12" t="s">
        <v>104</v>
      </c>
      <c r="R75" s="12" t="s">
        <v>105</v>
      </c>
      <c r="S75" s="12" t="s">
        <v>106</v>
      </c>
      <c r="T75" s="12" t="s">
        <v>107</v>
      </c>
      <c r="U75" s="12" t="s">
        <v>108</v>
      </c>
      <c r="AH75" s="12" t="s">
        <v>131</v>
      </c>
      <c r="AI75" s="12" t="s">
        <v>100</v>
      </c>
      <c r="AJ75" s="12" t="s">
        <v>101</v>
      </c>
      <c r="AK75" s="12" t="s">
        <v>102</v>
      </c>
      <c r="AL75" s="12" t="s">
        <v>103</v>
      </c>
      <c r="AM75" s="12" t="s">
        <v>104</v>
      </c>
      <c r="AN75" s="12" t="s">
        <v>105</v>
      </c>
      <c r="AO75" s="12" t="s">
        <v>106</v>
      </c>
      <c r="AP75" s="12" t="s">
        <v>107</v>
      </c>
      <c r="AQ75" s="12" t="s">
        <v>108</v>
      </c>
    </row>
    <row r="76" spans="12:44" ht="20.399999999999999" thickBot="1" x14ac:dyDescent="0.3">
      <c r="L76" s="12" t="s">
        <v>132</v>
      </c>
      <c r="M76" s="13" t="s">
        <v>1023</v>
      </c>
      <c r="N76" s="13" t="s">
        <v>1024</v>
      </c>
      <c r="O76" s="13" t="s">
        <v>1024</v>
      </c>
      <c r="P76" s="13" t="s">
        <v>1025</v>
      </c>
      <c r="Q76" s="13" t="s">
        <v>1024</v>
      </c>
      <c r="R76" s="13" t="s">
        <v>1024</v>
      </c>
      <c r="S76" s="13" t="s">
        <v>1026</v>
      </c>
      <c r="T76" s="13" t="s">
        <v>1024</v>
      </c>
      <c r="U76" s="13" t="s">
        <v>1024</v>
      </c>
      <c r="AH76" s="12" t="s">
        <v>132</v>
      </c>
      <c r="AI76" s="13" t="s">
        <v>1768</v>
      </c>
      <c r="AJ76" s="13" t="s">
        <v>1713</v>
      </c>
      <c r="AK76" s="13" t="s">
        <v>248</v>
      </c>
      <c r="AL76" s="13" t="s">
        <v>1769</v>
      </c>
      <c r="AM76" s="13" t="s">
        <v>1770</v>
      </c>
      <c r="AN76" s="13" t="s">
        <v>1771</v>
      </c>
      <c r="AO76" s="13" t="s">
        <v>1772</v>
      </c>
      <c r="AP76" s="13" t="s">
        <v>1773</v>
      </c>
      <c r="AQ76" s="13" t="s">
        <v>1733</v>
      </c>
    </row>
    <row r="77" spans="12:44" ht="20.399999999999999" thickBot="1" x14ac:dyDescent="0.3">
      <c r="L77" s="12" t="s">
        <v>140</v>
      </c>
      <c r="M77" s="13" t="s">
        <v>1027</v>
      </c>
      <c r="N77" s="13" t="s">
        <v>1028</v>
      </c>
      <c r="O77" s="13" t="s">
        <v>1028</v>
      </c>
      <c r="P77" s="13" t="s">
        <v>1029</v>
      </c>
      <c r="Q77" s="13" t="s">
        <v>1028</v>
      </c>
      <c r="R77" s="13" t="s">
        <v>1028</v>
      </c>
      <c r="S77" s="13" t="s">
        <v>1030</v>
      </c>
      <c r="T77" s="13" t="s">
        <v>1028</v>
      </c>
      <c r="U77" s="13" t="s">
        <v>1028</v>
      </c>
      <c r="AH77" s="12" t="s">
        <v>140</v>
      </c>
      <c r="AI77" s="13" t="s">
        <v>1768</v>
      </c>
      <c r="AJ77" s="13" t="s">
        <v>1713</v>
      </c>
      <c r="AK77" s="13" t="s">
        <v>248</v>
      </c>
      <c r="AL77" s="13" t="s">
        <v>1769</v>
      </c>
      <c r="AM77" s="13" t="s">
        <v>1774</v>
      </c>
      <c r="AN77" s="13" t="s">
        <v>1771</v>
      </c>
      <c r="AO77" s="13" t="s">
        <v>1772</v>
      </c>
      <c r="AP77" s="13" t="s">
        <v>1773</v>
      </c>
      <c r="AQ77" s="13" t="s">
        <v>1733</v>
      </c>
    </row>
    <row r="78" spans="12:44" ht="20.399999999999999" thickBot="1" x14ac:dyDescent="0.3">
      <c r="L78" s="12" t="s">
        <v>147</v>
      </c>
      <c r="M78" s="13" t="s">
        <v>1031</v>
      </c>
      <c r="N78" s="13" t="s">
        <v>1032</v>
      </c>
      <c r="O78" s="13" t="s">
        <v>1032</v>
      </c>
      <c r="P78" s="13" t="s">
        <v>1033</v>
      </c>
      <c r="Q78" s="13" t="s">
        <v>1032</v>
      </c>
      <c r="R78" s="13" t="s">
        <v>1032</v>
      </c>
      <c r="S78" s="13" t="s">
        <v>1034</v>
      </c>
      <c r="T78" s="13" t="s">
        <v>1032</v>
      </c>
      <c r="U78" s="13" t="s">
        <v>1032</v>
      </c>
      <c r="AH78" s="12" t="s">
        <v>147</v>
      </c>
      <c r="AI78" s="13" t="s">
        <v>1768</v>
      </c>
      <c r="AJ78" s="13" t="s">
        <v>1713</v>
      </c>
      <c r="AK78" s="13" t="s">
        <v>248</v>
      </c>
      <c r="AL78" s="13" t="s">
        <v>1769</v>
      </c>
      <c r="AM78" s="13" t="s">
        <v>1774</v>
      </c>
      <c r="AN78" s="13" t="s">
        <v>1771</v>
      </c>
      <c r="AO78" s="13" t="s">
        <v>1772</v>
      </c>
      <c r="AP78" s="13" t="s">
        <v>1773</v>
      </c>
      <c r="AQ78" s="13" t="s">
        <v>1733</v>
      </c>
    </row>
    <row r="79" spans="12:44" ht="20.399999999999999" thickBot="1" x14ac:dyDescent="0.3">
      <c r="L79" s="12" t="s">
        <v>153</v>
      </c>
      <c r="M79" s="13" t="s">
        <v>1035</v>
      </c>
      <c r="N79" s="13" t="s">
        <v>1036</v>
      </c>
      <c r="O79" s="13" t="s">
        <v>1036</v>
      </c>
      <c r="P79" s="13" t="s">
        <v>1037</v>
      </c>
      <c r="Q79" s="13" t="s">
        <v>1036</v>
      </c>
      <c r="R79" s="13" t="s">
        <v>1036</v>
      </c>
      <c r="S79" s="13" t="s">
        <v>1038</v>
      </c>
      <c r="T79" s="13" t="s">
        <v>1036</v>
      </c>
      <c r="U79" s="13" t="s">
        <v>1036</v>
      </c>
      <c r="AH79" s="12" t="s">
        <v>153</v>
      </c>
      <c r="AI79" s="13" t="s">
        <v>1768</v>
      </c>
      <c r="AJ79" s="13" t="s">
        <v>1713</v>
      </c>
      <c r="AK79" s="13" t="s">
        <v>248</v>
      </c>
      <c r="AL79" s="13" t="s">
        <v>1769</v>
      </c>
      <c r="AM79" s="13" t="s">
        <v>1774</v>
      </c>
      <c r="AN79" s="13" t="s">
        <v>1771</v>
      </c>
      <c r="AO79" s="13" t="s">
        <v>1775</v>
      </c>
      <c r="AP79" s="13" t="s">
        <v>1769</v>
      </c>
      <c r="AQ79" s="13" t="s">
        <v>1733</v>
      </c>
    </row>
    <row r="80" spans="12:44" ht="20.399999999999999" thickBot="1" x14ac:dyDescent="0.3">
      <c r="L80" s="12" t="s">
        <v>159</v>
      </c>
      <c r="M80" s="13" t="s">
        <v>1039</v>
      </c>
      <c r="N80" s="13" t="s">
        <v>1040</v>
      </c>
      <c r="O80" s="13" t="s">
        <v>1040</v>
      </c>
      <c r="P80" s="13" t="s">
        <v>1041</v>
      </c>
      <c r="Q80" s="13" t="s">
        <v>1040</v>
      </c>
      <c r="R80" s="13" t="s">
        <v>1040</v>
      </c>
      <c r="S80" s="13" t="s">
        <v>1042</v>
      </c>
      <c r="T80" s="13" t="s">
        <v>1040</v>
      </c>
      <c r="U80" s="13" t="s">
        <v>1040</v>
      </c>
      <c r="AH80" s="12" t="s">
        <v>159</v>
      </c>
      <c r="AI80" s="13" t="s">
        <v>1768</v>
      </c>
      <c r="AJ80" s="13" t="s">
        <v>1713</v>
      </c>
      <c r="AK80" s="13" t="s">
        <v>248</v>
      </c>
      <c r="AL80" s="13" t="s">
        <v>1769</v>
      </c>
      <c r="AM80" s="13" t="s">
        <v>1774</v>
      </c>
      <c r="AN80" s="13" t="s">
        <v>1771</v>
      </c>
      <c r="AO80" s="13" t="s">
        <v>1775</v>
      </c>
      <c r="AP80" s="13" t="s">
        <v>1769</v>
      </c>
      <c r="AQ80" s="13" t="s">
        <v>1733</v>
      </c>
    </row>
    <row r="81" spans="12:43" ht="20.399999999999999" thickBot="1" x14ac:dyDescent="0.3">
      <c r="L81" s="12" t="s">
        <v>165</v>
      </c>
      <c r="M81" s="13" t="s">
        <v>1043</v>
      </c>
      <c r="N81" s="13" t="s">
        <v>1044</v>
      </c>
      <c r="O81" s="13" t="s">
        <v>1044</v>
      </c>
      <c r="P81" s="13" t="s">
        <v>1045</v>
      </c>
      <c r="Q81" s="13" t="s">
        <v>1044</v>
      </c>
      <c r="R81" s="13" t="s">
        <v>1044</v>
      </c>
      <c r="S81" s="13" t="s">
        <v>1046</v>
      </c>
      <c r="T81" s="13" t="s">
        <v>1044</v>
      </c>
      <c r="U81" s="13" t="s">
        <v>1044</v>
      </c>
      <c r="AH81" s="12" t="s">
        <v>165</v>
      </c>
      <c r="AI81" s="13" t="s">
        <v>1768</v>
      </c>
      <c r="AJ81" s="13" t="s">
        <v>1713</v>
      </c>
      <c r="AK81" s="13" t="s">
        <v>248</v>
      </c>
      <c r="AL81" s="13" t="s">
        <v>1769</v>
      </c>
      <c r="AM81" s="13" t="s">
        <v>1774</v>
      </c>
      <c r="AN81" s="13" t="s">
        <v>248</v>
      </c>
      <c r="AO81" s="13" t="s">
        <v>1775</v>
      </c>
      <c r="AP81" s="13" t="s">
        <v>1769</v>
      </c>
      <c r="AQ81" s="13" t="s">
        <v>1733</v>
      </c>
    </row>
    <row r="82" spans="12:43" ht="20.399999999999999" thickBot="1" x14ac:dyDescent="0.3">
      <c r="L82" s="12" t="s">
        <v>171</v>
      </c>
      <c r="M82" s="13" t="s">
        <v>1047</v>
      </c>
      <c r="N82" s="13" t="s">
        <v>872</v>
      </c>
      <c r="O82" s="13" t="s">
        <v>872</v>
      </c>
      <c r="P82" s="13" t="s">
        <v>1048</v>
      </c>
      <c r="Q82" s="13" t="s">
        <v>872</v>
      </c>
      <c r="R82" s="13" t="s">
        <v>872</v>
      </c>
      <c r="S82" s="13" t="s">
        <v>1049</v>
      </c>
      <c r="T82" s="13" t="s">
        <v>872</v>
      </c>
      <c r="U82" s="13" t="s">
        <v>872</v>
      </c>
      <c r="AH82" s="12" t="s">
        <v>171</v>
      </c>
      <c r="AI82" s="13" t="s">
        <v>1768</v>
      </c>
      <c r="AJ82" s="13" t="s">
        <v>1713</v>
      </c>
      <c r="AK82" s="13" t="s">
        <v>248</v>
      </c>
      <c r="AL82" s="13" t="s">
        <v>1769</v>
      </c>
      <c r="AM82" s="13" t="s">
        <v>1774</v>
      </c>
      <c r="AN82" s="13" t="s">
        <v>248</v>
      </c>
      <c r="AO82" s="13" t="s">
        <v>1775</v>
      </c>
      <c r="AP82" s="13" t="s">
        <v>1769</v>
      </c>
      <c r="AQ82" s="13" t="s">
        <v>1733</v>
      </c>
    </row>
    <row r="83" spans="12:43" ht="20.399999999999999" thickBot="1" x14ac:dyDescent="0.3">
      <c r="L83" s="12" t="s">
        <v>177</v>
      </c>
      <c r="M83" s="13" t="s">
        <v>1025</v>
      </c>
      <c r="N83" s="13" t="s">
        <v>998</v>
      </c>
      <c r="O83" s="13" t="s">
        <v>998</v>
      </c>
      <c r="P83" s="13" t="s">
        <v>1050</v>
      </c>
      <c r="Q83" s="13" t="s">
        <v>998</v>
      </c>
      <c r="R83" s="13" t="s">
        <v>998</v>
      </c>
      <c r="S83" s="13" t="s">
        <v>998</v>
      </c>
      <c r="T83" s="13" t="s">
        <v>998</v>
      </c>
      <c r="U83" s="13" t="s">
        <v>998</v>
      </c>
      <c r="AH83" s="12" t="s">
        <v>177</v>
      </c>
      <c r="AI83" s="13" t="s">
        <v>1768</v>
      </c>
      <c r="AJ83" s="13" t="s">
        <v>1713</v>
      </c>
      <c r="AK83" s="13" t="s">
        <v>248</v>
      </c>
      <c r="AL83" s="13" t="s">
        <v>1769</v>
      </c>
      <c r="AM83" s="13" t="s">
        <v>1774</v>
      </c>
      <c r="AN83" s="13" t="s">
        <v>248</v>
      </c>
      <c r="AO83" s="13" t="s">
        <v>1713</v>
      </c>
      <c r="AP83" s="13" t="s">
        <v>1769</v>
      </c>
      <c r="AQ83" s="13" t="s">
        <v>1733</v>
      </c>
    </row>
    <row r="84" spans="12:43" ht="20.399999999999999" thickBot="1" x14ac:dyDescent="0.3">
      <c r="L84" s="12" t="s">
        <v>183</v>
      </c>
      <c r="M84" s="13" t="s">
        <v>1029</v>
      </c>
      <c r="N84" s="13" t="s">
        <v>1000</v>
      </c>
      <c r="O84" s="13" t="s">
        <v>1000</v>
      </c>
      <c r="P84" s="13" t="s">
        <v>1026</v>
      </c>
      <c r="Q84" s="13" t="s">
        <v>1000</v>
      </c>
      <c r="R84" s="13" t="s">
        <v>1000</v>
      </c>
      <c r="S84" s="13" t="s">
        <v>1000</v>
      </c>
      <c r="T84" s="13" t="s">
        <v>1000</v>
      </c>
      <c r="U84" s="13" t="s">
        <v>1000</v>
      </c>
      <c r="AH84" s="12" t="s">
        <v>183</v>
      </c>
      <c r="AI84" s="13" t="s">
        <v>1768</v>
      </c>
      <c r="AJ84" s="13" t="s">
        <v>1713</v>
      </c>
      <c r="AK84" s="13" t="s">
        <v>248</v>
      </c>
      <c r="AL84" s="13" t="s">
        <v>1769</v>
      </c>
      <c r="AM84" s="13" t="s">
        <v>1774</v>
      </c>
      <c r="AN84" s="13" t="s">
        <v>248</v>
      </c>
      <c r="AO84" s="13" t="s">
        <v>1713</v>
      </c>
      <c r="AP84" s="13" t="s">
        <v>248</v>
      </c>
      <c r="AQ84" s="13" t="s">
        <v>1733</v>
      </c>
    </row>
    <row r="85" spans="12:43" ht="20.399999999999999" thickBot="1" x14ac:dyDescent="0.3">
      <c r="L85" s="12" t="s">
        <v>189</v>
      </c>
      <c r="M85" s="13" t="s">
        <v>1033</v>
      </c>
      <c r="N85" s="13" t="s">
        <v>887</v>
      </c>
      <c r="O85" s="13" t="s">
        <v>887</v>
      </c>
      <c r="P85" s="13" t="s">
        <v>1030</v>
      </c>
      <c r="Q85" s="13" t="s">
        <v>887</v>
      </c>
      <c r="R85" s="13" t="s">
        <v>887</v>
      </c>
      <c r="S85" s="13" t="s">
        <v>887</v>
      </c>
      <c r="T85" s="13" t="s">
        <v>887</v>
      </c>
      <c r="U85" s="13" t="s">
        <v>887</v>
      </c>
      <c r="AH85" s="12" t="s">
        <v>189</v>
      </c>
      <c r="AI85" s="13" t="s">
        <v>1768</v>
      </c>
      <c r="AJ85" s="13" t="s">
        <v>1713</v>
      </c>
      <c r="AK85" s="13" t="s">
        <v>248</v>
      </c>
      <c r="AL85" s="13" t="s">
        <v>1769</v>
      </c>
      <c r="AM85" s="13" t="s">
        <v>1774</v>
      </c>
      <c r="AN85" s="13" t="s">
        <v>248</v>
      </c>
      <c r="AO85" s="13" t="s">
        <v>1713</v>
      </c>
      <c r="AP85" s="13" t="s">
        <v>248</v>
      </c>
      <c r="AQ85" s="13" t="s">
        <v>1733</v>
      </c>
    </row>
    <row r="86" spans="12:43" ht="20.399999999999999" thickBot="1" x14ac:dyDescent="0.3">
      <c r="L86" s="12" t="s">
        <v>195</v>
      </c>
      <c r="M86" s="13" t="s">
        <v>1037</v>
      </c>
      <c r="N86" s="13" t="s">
        <v>1003</v>
      </c>
      <c r="O86" s="13" t="s">
        <v>1003</v>
      </c>
      <c r="P86" s="13" t="s">
        <v>1034</v>
      </c>
      <c r="Q86" s="13" t="s">
        <v>1003</v>
      </c>
      <c r="R86" s="13" t="s">
        <v>1003</v>
      </c>
      <c r="S86" s="13" t="s">
        <v>1003</v>
      </c>
      <c r="T86" s="13" t="s">
        <v>1003</v>
      </c>
      <c r="U86" s="13" t="s">
        <v>1003</v>
      </c>
      <c r="AH86" s="12" t="s">
        <v>195</v>
      </c>
      <c r="AI86" s="13" t="s">
        <v>1768</v>
      </c>
      <c r="AJ86" s="13" t="s">
        <v>1713</v>
      </c>
      <c r="AK86" s="13" t="s">
        <v>248</v>
      </c>
      <c r="AL86" s="13" t="s">
        <v>1769</v>
      </c>
      <c r="AM86" s="13" t="s">
        <v>1774</v>
      </c>
      <c r="AN86" s="13" t="s">
        <v>248</v>
      </c>
      <c r="AO86" s="13" t="s">
        <v>1713</v>
      </c>
      <c r="AP86" s="13" t="s">
        <v>248</v>
      </c>
      <c r="AQ86" s="13" t="s">
        <v>1733</v>
      </c>
    </row>
    <row r="87" spans="12:43" ht="20.399999999999999" thickBot="1" x14ac:dyDescent="0.3">
      <c r="L87" s="12" t="s">
        <v>201</v>
      </c>
      <c r="M87" s="13" t="s">
        <v>1041</v>
      </c>
      <c r="N87" s="13" t="s">
        <v>1005</v>
      </c>
      <c r="O87" s="13" t="s">
        <v>1005</v>
      </c>
      <c r="P87" s="13" t="s">
        <v>1038</v>
      </c>
      <c r="Q87" s="13" t="s">
        <v>1005</v>
      </c>
      <c r="R87" s="13" t="s">
        <v>1005</v>
      </c>
      <c r="S87" s="13" t="s">
        <v>1005</v>
      </c>
      <c r="T87" s="13" t="s">
        <v>1005</v>
      </c>
      <c r="U87" s="13" t="s">
        <v>1005</v>
      </c>
      <c r="AH87" s="12" t="s">
        <v>201</v>
      </c>
      <c r="AI87" s="13" t="s">
        <v>1768</v>
      </c>
      <c r="AJ87" s="13" t="s">
        <v>1713</v>
      </c>
      <c r="AK87" s="13" t="s">
        <v>248</v>
      </c>
      <c r="AL87" s="13" t="s">
        <v>1769</v>
      </c>
      <c r="AM87" s="13" t="s">
        <v>1774</v>
      </c>
      <c r="AN87" s="13" t="s">
        <v>248</v>
      </c>
      <c r="AO87" s="13" t="s">
        <v>1713</v>
      </c>
      <c r="AP87" s="13" t="s">
        <v>248</v>
      </c>
      <c r="AQ87" s="13" t="s">
        <v>1733</v>
      </c>
    </row>
    <row r="88" spans="12:43" ht="20.399999999999999" thickBot="1" x14ac:dyDescent="0.3">
      <c r="L88" s="12" t="s">
        <v>207</v>
      </c>
      <c r="M88" s="13" t="s">
        <v>1045</v>
      </c>
      <c r="N88" s="13" t="s">
        <v>1007</v>
      </c>
      <c r="O88" s="13" t="s">
        <v>1007</v>
      </c>
      <c r="P88" s="13" t="s">
        <v>1042</v>
      </c>
      <c r="Q88" s="13" t="s">
        <v>1007</v>
      </c>
      <c r="R88" s="13" t="s">
        <v>1007</v>
      </c>
      <c r="S88" s="13" t="s">
        <v>1007</v>
      </c>
      <c r="T88" s="13" t="s">
        <v>1007</v>
      </c>
      <c r="U88" s="13" t="s">
        <v>1007</v>
      </c>
      <c r="AH88" s="12" t="s">
        <v>207</v>
      </c>
      <c r="AI88" s="13" t="s">
        <v>1768</v>
      </c>
      <c r="AJ88" s="13" t="s">
        <v>1713</v>
      </c>
      <c r="AK88" s="13" t="s">
        <v>248</v>
      </c>
      <c r="AL88" s="13" t="s">
        <v>1769</v>
      </c>
      <c r="AM88" s="13" t="s">
        <v>1774</v>
      </c>
      <c r="AN88" s="13" t="s">
        <v>248</v>
      </c>
      <c r="AO88" s="13" t="s">
        <v>1713</v>
      </c>
      <c r="AP88" s="13" t="s">
        <v>248</v>
      </c>
      <c r="AQ88" s="13" t="s">
        <v>1733</v>
      </c>
    </row>
    <row r="89" spans="12:43" ht="20.399999999999999" thickBot="1" x14ac:dyDescent="0.3">
      <c r="L89" s="12" t="s">
        <v>213</v>
      </c>
      <c r="M89" s="13" t="s">
        <v>1048</v>
      </c>
      <c r="N89" s="13" t="s">
        <v>1009</v>
      </c>
      <c r="O89" s="13" t="s">
        <v>1009</v>
      </c>
      <c r="P89" s="13" t="s">
        <v>1046</v>
      </c>
      <c r="Q89" s="13" t="s">
        <v>1009</v>
      </c>
      <c r="R89" s="13" t="s">
        <v>1009</v>
      </c>
      <c r="S89" s="13" t="s">
        <v>1009</v>
      </c>
      <c r="T89" s="13" t="s">
        <v>1009</v>
      </c>
      <c r="U89" s="13" t="s">
        <v>1009</v>
      </c>
      <c r="AH89" s="12" t="s">
        <v>213</v>
      </c>
      <c r="AI89" s="13" t="s">
        <v>1768</v>
      </c>
      <c r="AJ89" s="13" t="s">
        <v>1713</v>
      </c>
      <c r="AK89" s="13" t="s">
        <v>248</v>
      </c>
      <c r="AL89" s="13" t="s">
        <v>1769</v>
      </c>
      <c r="AM89" s="13" t="s">
        <v>1774</v>
      </c>
      <c r="AN89" s="13" t="s">
        <v>248</v>
      </c>
      <c r="AO89" s="13" t="s">
        <v>1713</v>
      </c>
      <c r="AP89" s="13" t="s">
        <v>248</v>
      </c>
      <c r="AQ89" s="13" t="s">
        <v>1733</v>
      </c>
    </row>
    <row r="90" spans="12:43" ht="20.399999999999999" thickBot="1" x14ac:dyDescent="0.3">
      <c r="L90" s="12" t="s">
        <v>219</v>
      </c>
      <c r="M90" s="13" t="s">
        <v>1050</v>
      </c>
      <c r="N90" s="13" t="s">
        <v>1011</v>
      </c>
      <c r="O90" s="13" t="s">
        <v>1011</v>
      </c>
      <c r="P90" s="13" t="s">
        <v>1049</v>
      </c>
      <c r="Q90" s="13" t="s">
        <v>1011</v>
      </c>
      <c r="R90" s="13" t="s">
        <v>1011</v>
      </c>
      <c r="S90" s="13" t="s">
        <v>1011</v>
      </c>
      <c r="T90" s="13" t="s">
        <v>1011</v>
      </c>
      <c r="U90" s="13" t="s">
        <v>1011</v>
      </c>
      <c r="AH90" s="12" t="s">
        <v>219</v>
      </c>
      <c r="AI90" s="13" t="s">
        <v>1768</v>
      </c>
      <c r="AJ90" s="13" t="s">
        <v>1713</v>
      </c>
      <c r="AK90" s="13" t="s">
        <v>248</v>
      </c>
      <c r="AL90" s="13" t="s">
        <v>1769</v>
      </c>
      <c r="AM90" s="13" t="s">
        <v>1774</v>
      </c>
      <c r="AN90" s="13" t="s">
        <v>248</v>
      </c>
      <c r="AO90" s="13" t="s">
        <v>1713</v>
      </c>
      <c r="AP90" s="13" t="s">
        <v>248</v>
      </c>
      <c r="AQ90" s="13" t="s">
        <v>1733</v>
      </c>
    </row>
    <row r="91" spans="12:43" ht="20.399999999999999" thickBot="1" x14ac:dyDescent="0.3">
      <c r="L91" s="12" t="s">
        <v>225</v>
      </c>
      <c r="M91" s="13" t="s">
        <v>1026</v>
      </c>
      <c r="N91" s="13" t="s">
        <v>1013</v>
      </c>
      <c r="O91" s="13" t="s">
        <v>1013</v>
      </c>
      <c r="P91" s="13" t="s">
        <v>1051</v>
      </c>
      <c r="Q91" s="13" t="s">
        <v>1013</v>
      </c>
      <c r="R91" s="13" t="s">
        <v>1013</v>
      </c>
      <c r="S91" s="13" t="s">
        <v>1013</v>
      </c>
      <c r="T91" s="13" t="s">
        <v>1013</v>
      </c>
      <c r="U91" s="13" t="s">
        <v>1013</v>
      </c>
      <c r="AH91" s="12" t="s">
        <v>225</v>
      </c>
      <c r="AI91" s="13" t="s">
        <v>1768</v>
      </c>
      <c r="AJ91" s="13" t="s">
        <v>1713</v>
      </c>
      <c r="AK91" s="13" t="s">
        <v>248</v>
      </c>
      <c r="AL91" s="13" t="s">
        <v>1769</v>
      </c>
      <c r="AM91" s="13" t="s">
        <v>1774</v>
      </c>
      <c r="AN91" s="13" t="s">
        <v>248</v>
      </c>
      <c r="AO91" s="13" t="s">
        <v>1713</v>
      </c>
      <c r="AP91" s="13" t="s">
        <v>248</v>
      </c>
      <c r="AQ91" s="13" t="s">
        <v>1733</v>
      </c>
    </row>
    <row r="92" spans="12:43" ht="20.399999999999999" thickBot="1" x14ac:dyDescent="0.3">
      <c r="L92" s="12" t="s">
        <v>231</v>
      </c>
      <c r="M92" s="13" t="s">
        <v>1030</v>
      </c>
      <c r="N92" s="13" t="s">
        <v>1015</v>
      </c>
      <c r="O92" s="13" t="s">
        <v>1015</v>
      </c>
      <c r="P92" s="13" t="s">
        <v>1052</v>
      </c>
      <c r="Q92" s="13" t="s">
        <v>1015</v>
      </c>
      <c r="R92" s="13" t="s">
        <v>1015</v>
      </c>
      <c r="S92" s="13" t="s">
        <v>1015</v>
      </c>
      <c r="T92" s="13" t="s">
        <v>1015</v>
      </c>
      <c r="U92" s="13" t="s">
        <v>1015</v>
      </c>
      <c r="AH92" s="12" t="s">
        <v>231</v>
      </c>
      <c r="AI92" s="13" t="s">
        <v>1768</v>
      </c>
      <c r="AJ92" s="13" t="s">
        <v>1713</v>
      </c>
      <c r="AK92" s="13" t="s">
        <v>248</v>
      </c>
      <c r="AL92" s="13" t="s">
        <v>1769</v>
      </c>
      <c r="AM92" s="13" t="s">
        <v>1774</v>
      </c>
      <c r="AN92" s="13" t="s">
        <v>248</v>
      </c>
      <c r="AO92" s="13" t="s">
        <v>1713</v>
      </c>
      <c r="AP92" s="13" t="s">
        <v>248</v>
      </c>
      <c r="AQ92" s="13" t="s">
        <v>1733</v>
      </c>
    </row>
    <row r="93" spans="12:43" ht="20.399999999999999" thickBot="1" x14ac:dyDescent="0.3">
      <c r="L93" s="12" t="s">
        <v>236</v>
      </c>
      <c r="M93" s="13" t="s">
        <v>1034</v>
      </c>
      <c r="N93" s="13" t="s">
        <v>1017</v>
      </c>
      <c r="O93" s="13" t="s">
        <v>1017</v>
      </c>
      <c r="P93" s="13" t="s">
        <v>1017</v>
      </c>
      <c r="Q93" s="13" t="s">
        <v>1017</v>
      </c>
      <c r="R93" s="13" t="s">
        <v>1017</v>
      </c>
      <c r="S93" s="13" t="s">
        <v>1017</v>
      </c>
      <c r="T93" s="13" t="s">
        <v>1017</v>
      </c>
      <c r="U93" s="13" t="s">
        <v>1017</v>
      </c>
      <c r="AH93" s="12" t="s">
        <v>236</v>
      </c>
      <c r="AI93" s="13" t="s">
        <v>1768</v>
      </c>
      <c r="AJ93" s="13" t="s">
        <v>1713</v>
      </c>
      <c r="AK93" s="13" t="s">
        <v>248</v>
      </c>
      <c r="AL93" s="13" t="s">
        <v>1769</v>
      </c>
      <c r="AM93" s="13" t="s">
        <v>1774</v>
      </c>
      <c r="AN93" s="13" t="s">
        <v>248</v>
      </c>
      <c r="AO93" s="13" t="s">
        <v>1713</v>
      </c>
      <c r="AP93" s="13" t="s">
        <v>248</v>
      </c>
      <c r="AQ93" s="13" t="s">
        <v>1733</v>
      </c>
    </row>
    <row r="94" spans="12:43" ht="20.399999999999999" thickBot="1" x14ac:dyDescent="0.3">
      <c r="L94" s="12" t="s">
        <v>241</v>
      </c>
      <c r="M94" s="13" t="s">
        <v>1018</v>
      </c>
      <c r="N94" s="13" t="s">
        <v>1018</v>
      </c>
      <c r="O94" s="13" t="s">
        <v>1018</v>
      </c>
      <c r="P94" s="13" t="s">
        <v>1018</v>
      </c>
      <c r="Q94" s="13" t="s">
        <v>1018</v>
      </c>
      <c r="R94" s="13" t="s">
        <v>1018</v>
      </c>
      <c r="S94" s="13" t="s">
        <v>1018</v>
      </c>
      <c r="T94" s="13" t="s">
        <v>1018</v>
      </c>
      <c r="U94" s="13" t="s">
        <v>1018</v>
      </c>
      <c r="AH94" s="12" t="s">
        <v>241</v>
      </c>
      <c r="AI94" s="13" t="s">
        <v>1768</v>
      </c>
      <c r="AJ94" s="13" t="s">
        <v>248</v>
      </c>
      <c r="AK94" s="13" t="s">
        <v>248</v>
      </c>
      <c r="AL94" s="13" t="s">
        <v>1769</v>
      </c>
      <c r="AM94" s="13" t="s">
        <v>248</v>
      </c>
      <c r="AN94" s="13" t="s">
        <v>248</v>
      </c>
      <c r="AO94" s="13" t="s">
        <v>1713</v>
      </c>
      <c r="AP94" s="13" t="s">
        <v>248</v>
      </c>
      <c r="AQ94" s="13" t="s">
        <v>1776</v>
      </c>
    </row>
    <row r="95" spans="12:43" ht="13.8" thickBot="1" x14ac:dyDescent="0.3">
      <c r="L95" s="12" t="s">
        <v>246</v>
      </c>
      <c r="M95" s="13" t="s">
        <v>902</v>
      </c>
      <c r="N95" s="13" t="s">
        <v>902</v>
      </c>
      <c r="O95" s="13" t="s">
        <v>902</v>
      </c>
      <c r="P95" s="13" t="s">
        <v>902</v>
      </c>
      <c r="Q95" s="13" t="s">
        <v>902</v>
      </c>
      <c r="R95" s="13" t="s">
        <v>902</v>
      </c>
      <c r="S95" s="13" t="s">
        <v>902</v>
      </c>
      <c r="T95" s="13" t="s">
        <v>902</v>
      </c>
      <c r="U95" s="13" t="s">
        <v>902</v>
      </c>
      <c r="AH95" s="12" t="s">
        <v>246</v>
      </c>
      <c r="AI95" s="13" t="s">
        <v>1768</v>
      </c>
      <c r="AJ95" s="13" t="s">
        <v>248</v>
      </c>
      <c r="AK95" s="13" t="s">
        <v>248</v>
      </c>
      <c r="AL95" s="13" t="s">
        <v>248</v>
      </c>
      <c r="AM95" s="13" t="s">
        <v>248</v>
      </c>
      <c r="AN95" s="13" t="s">
        <v>248</v>
      </c>
      <c r="AO95" s="13" t="s">
        <v>248</v>
      </c>
      <c r="AP95" s="13" t="s">
        <v>248</v>
      </c>
      <c r="AQ95" s="13" t="s">
        <v>1776</v>
      </c>
    </row>
    <row r="96" spans="12:43" ht="18.600000000000001" thickBot="1" x14ac:dyDescent="0.3">
      <c r="L96" s="8"/>
      <c r="N96"/>
      <c r="AH96" s="8"/>
    </row>
    <row r="97" spans="12:43" ht="13.8" thickBot="1" x14ac:dyDescent="0.3">
      <c r="L97" s="12" t="s">
        <v>250</v>
      </c>
      <c r="M97" s="12" t="s">
        <v>100</v>
      </c>
      <c r="N97" s="12" t="s">
        <v>101</v>
      </c>
      <c r="O97" s="12" t="s">
        <v>102</v>
      </c>
      <c r="P97" s="12" t="s">
        <v>103</v>
      </c>
      <c r="Q97" s="12" t="s">
        <v>104</v>
      </c>
      <c r="R97" s="12" t="s">
        <v>105</v>
      </c>
      <c r="S97" s="12" t="s">
        <v>106</v>
      </c>
      <c r="T97" s="12" t="s">
        <v>107</v>
      </c>
      <c r="U97" s="12" t="s">
        <v>108</v>
      </c>
      <c r="AH97" s="12" t="s">
        <v>250</v>
      </c>
      <c r="AI97" s="12" t="s">
        <v>100</v>
      </c>
      <c r="AJ97" s="12" t="s">
        <v>101</v>
      </c>
      <c r="AK97" s="12" t="s">
        <v>102</v>
      </c>
      <c r="AL97" s="12" t="s">
        <v>103</v>
      </c>
      <c r="AM97" s="12" t="s">
        <v>104</v>
      </c>
      <c r="AN97" s="12" t="s">
        <v>105</v>
      </c>
      <c r="AO97" s="12" t="s">
        <v>106</v>
      </c>
      <c r="AP97" s="12" t="s">
        <v>107</v>
      </c>
      <c r="AQ97" s="12" t="s">
        <v>108</v>
      </c>
    </row>
    <row r="98" spans="12:43" ht="13.8" thickBot="1" x14ac:dyDescent="0.3">
      <c r="L98" s="12" t="s">
        <v>132</v>
      </c>
      <c r="M98" s="13">
        <v>30.6</v>
      </c>
      <c r="N98" s="13">
        <v>13.2</v>
      </c>
      <c r="O98" s="13">
        <v>13.2</v>
      </c>
      <c r="P98" s="13">
        <v>25.8</v>
      </c>
      <c r="Q98" s="13">
        <v>13.2</v>
      </c>
      <c r="R98" s="13">
        <v>13.2</v>
      </c>
      <c r="S98" s="13">
        <v>20.2</v>
      </c>
      <c r="T98" s="13">
        <v>13.2</v>
      </c>
      <c r="U98" s="13">
        <v>13.2</v>
      </c>
      <c r="AH98" s="12" t="s">
        <v>132</v>
      </c>
      <c r="AI98" s="13">
        <v>34.5</v>
      </c>
      <c r="AJ98" s="13">
        <v>0.5</v>
      </c>
      <c r="AK98" s="13">
        <v>0</v>
      </c>
      <c r="AL98" s="13">
        <v>2.7</v>
      </c>
      <c r="AM98" s="13">
        <v>9.1999999999999993</v>
      </c>
      <c r="AN98" s="13">
        <v>1.6</v>
      </c>
      <c r="AO98" s="13">
        <v>18.899999999999999</v>
      </c>
      <c r="AP98" s="13">
        <v>11.9</v>
      </c>
      <c r="AQ98" s="13">
        <v>23.7</v>
      </c>
    </row>
    <row r="99" spans="12:43" ht="13.8" thickBot="1" x14ac:dyDescent="0.3">
      <c r="L99" s="12" t="s">
        <v>140</v>
      </c>
      <c r="M99" s="13">
        <v>29.9</v>
      </c>
      <c r="N99" s="13">
        <v>12.5</v>
      </c>
      <c r="O99" s="13">
        <v>12.5</v>
      </c>
      <c r="P99" s="13">
        <v>25.1</v>
      </c>
      <c r="Q99" s="13">
        <v>12.5</v>
      </c>
      <c r="R99" s="13">
        <v>12.5</v>
      </c>
      <c r="S99" s="13">
        <v>19.5</v>
      </c>
      <c r="T99" s="13">
        <v>12.5</v>
      </c>
      <c r="U99" s="13">
        <v>12.5</v>
      </c>
      <c r="AH99" s="12" t="s">
        <v>140</v>
      </c>
      <c r="AI99" s="13">
        <v>34.5</v>
      </c>
      <c r="AJ99" s="13">
        <v>0.5</v>
      </c>
      <c r="AK99" s="13">
        <v>0</v>
      </c>
      <c r="AL99" s="13">
        <v>2.7</v>
      </c>
      <c r="AM99" s="13">
        <v>2.2000000000000002</v>
      </c>
      <c r="AN99" s="13">
        <v>1.6</v>
      </c>
      <c r="AO99" s="13">
        <v>18.899999999999999</v>
      </c>
      <c r="AP99" s="13">
        <v>11.9</v>
      </c>
      <c r="AQ99" s="13">
        <v>23.7</v>
      </c>
    </row>
    <row r="100" spans="12:43" ht="13.8" thickBot="1" x14ac:dyDescent="0.3">
      <c r="L100" s="12" t="s">
        <v>147</v>
      </c>
      <c r="M100" s="13">
        <v>29.2</v>
      </c>
      <c r="N100" s="13">
        <v>11.8</v>
      </c>
      <c r="O100" s="13">
        <v>11.8</v>
      </c>
      <c r="P100" s="13">
        <v>24.4</v>
      </c>
      <c r="Q100" s="13">
        <v>11.8</v>
      </c>
      <c r="R100" s="13">
        <v>11.8</v>
      </c>
      <c r="S100" s="13">
        <v>18.8</v>
      </c>
      <c r="T100" s="13">
        <v>11.8</v>
      </c>
      <c r="U100" s="13">
        <v>11.8</v>
      </c>
      <c r="AH100" s="12" t="s">
        <v>147</v>
      </c>
      <c r="AI100" s="13">
        <v>34.5</v>
      </c>
      <c r="AJ100" s="13">
        <v>0.5</v>
      </c>
      <c r="AK100" s="13">
        <v>0</v>
      </c>
      <c r="AL100" s="13">
        <v>2.7</v>
      </c>
      <c r="AM100" s="13">
        <v>2.2000000000000002</v>
      </c>
      <c r="AN100" s="13">
        <v>1.6</v>
      </c>
      <c r="AO100" s="13">
        <v>18.899999999999999</v>
      </c>
      <c r="AP100" s="13">
        <v>11.9</v>
      </c>
      <c r="AQ100" s="13">
        <v>23.7</v>
      </c>
    </row>
    <row r="101" spans="12:43" ht="13.8" thickBot="1" x14ac:dyDescent="0.3">
      <c r="L101" s="12" t="s">
        <v>153</v>
      </c>
      <c r="M101" s="13">
        <v>28.5</v>
      </c>
      <c r="N101" s="13">
        <v>11.1</v>
      </c>
      <c r="O101" s="13">
        <v>11.1</v>
      </c>
      <c r="P101" s="13">
        <v>23.7</v>
      </c>
      <c r="Q101" s="13">
        <v>11.1</v>
      </c>
      <c r="R101" s="13">
        <v>11.1</v>
      </c>
      <c r="S101" s="13">
        <v>18.100000000000001</v>
      </c>
      <c r="T101" s="13">
        <v>11.1</v>
      </c>
      <c r="U101" s="13">
        <v>11.1</v>
      </c>
      <c r="AH101" s="12" t="s">
        <v>153</v>
      </c>
      <c r="AI101" s="13">
        <v>34.5</v>
      </c>
      <c r="AJ101" s="13">
        <v>0.5</v>
      </c>
      <c r="AK101" s="13">
        <v>0</v>
      </c>
      <c r="AL101" s="13">
        <v>2.7</v>
      </c>
      <c r="AM101" s="13">
        <v>2.2000000000000002</v>
      </c>
      <c r="AN101" s="13">
        <v>1.6</v>
      </c>
      <c r="AO101" s="13">
        <v>3.8</v>
      </c>
      <c r="AP101" s="13">
        <v>2.7</v>
      </c>
      <c r="AQ101" s="13">
        <v>23.7</v>
      </c>
    </row>
    <row r="102" spans="12:43" ht="13.8" thickBot="1" x14ac:dyDescent="0.3">
      <c r="L102" s="12" t="s">
        <v>159</v>
      </c>
      <c r="M102" s="13">
        <v>27.8</v>
      </c>
      <c r="N102" s="13">
        <v>10.4</v>
      </c>
      <c r="O102" s="13">
        <v>10.4</v>
      </c>
      <c r="P102" s="13">
        <v>23</v>
      </c>
      <c r="Q102" s="13">
        <v>10.4</v>
      </c>
      <c r="R102" s="13">
        <v>10.4</v>
      </c>
      <c r="S102" s="13">
        <v>17.399999999999999</v>
      </c>
      <c r="T102" s="13">
        <v>10.4</v>
      </c>
      <c r="U102" s="13">
        <v>10.4</v>
      </c>
      <c r="AH102" s="12" t="s">
        <v>159</v>
      </c>
      <c r="AI102" s="13">
        <v>34.5</v>
      </c>
      <c r="AJ102" s="13">
        <v>0.5</v>
      </c>
      <c r="AK102" s="13">
        <v>0</v>
      </c>
      <c r="AL102" s="13">
        <v>2.7</v>
      </c>
      <c r="AM102" s="13">
        <v>2.2000000000000002</v>
      </c>
      <c r="AN102" s="13">
        <v>1.6</v>
      </c>
      <c r="AO102" s="13">
        <v>3.8</v>
      </c>
      <c r="AP102" s="13">
        <v>2.7</v>
      </c>
      <c r="AQ102" s="13">
        <v>23.7</v>
      </c>
    </row>
    <row r="103" spans="12:43" ht="13.8" thickBot="1" x14ac:dyDescent="0.3">
      <c r="L103" s="12" t="s">
        <v>165</v>
      </c>
      <c r="M103" s="13">
        <v>27.1</v>
      </c>
      <c r="N103" s="13">
        <v>9.6999999999999993</v>
      </c>
      <c r="O103" s="13">
        <v>9.6999999999999993</v>
      </c>
      <c r="P103" s="13">
        <v>22.3</v>
      </c>
      <c r="Q103" s="13">
        <v>9.6999999999999993</v>
      </c>
      <c r="R103" s="13">
        <v>9.6999999999999993</v>
      </c>
      <c r="S103" s="13">
        <v>16.7</v>
      </c>
      <c r="T103" s="13">
        <v>9.6999999999999993</v>
      </c>
      <c r="U103" s="13">
        <v>9.6999999999999993</v>
      </c>
      <c r="AH103" s="12" t="s">
        <v>165</v>
      </c>
      <c r="AI103" s="13">
        <v>34.5</v>
      </c>
      <c r="AJ103" s="13">
        <v>0.5</v>
      </c>
      <c r="AK103" s="13">
        <v>0</v>
      </c>
      <c r="AL103" s="13">
        <v>2.7</v>
      </c>
      <c r="AM103" s="13">
        <v>2.2000000000000002</v>
      </c>
      <c r="AN103" s="13">
        <v>0</v>
      </c>
      <c r="AO103" s="13">
        <v>3.8</v>
      </c>
      <c r="AP103" s="13">
        <v>2.7</v>
      </c>
      <c r="AQ103" s="13">
        <v>23.7</v>
      </c>
    </row>
    <row r="104" spans="12:43" ht="13.8" thickBot="1" x14ac:dyDescent="0.3">
      <c r="L104" s="12" t="s">
        <v>171</v>
      </c>
      <c r="M104" s="13">
        <v>26.5</v>
      </c>
      <c r="N104" s="13">
        <v>9</v>
      </c>
      <c r="O104" s="13">
        <v>9</v>
      </c>
      <c r="P104" s="13">
        <v>21.6</v>
      </c>
      <c r="Q104" s="13">
        <v>9</v>
      </c>
      <c r="R104" s="13">
        <v>9</v>
      </c>
      <c r="S104" s="13">
        <v>16</v>
      </c>
      <c r="T104" s="13">
        <v>9</v>
      </c>
      <c r="U104" s="13">
        <v>9</v>
      </c>
      <c r="AH104" s="12" t="s">
        <v>171</v>
      </c>
      <c r="AI104" s="13">
        <v>34.5</v>
      </c>
      <c r="AJ104" s="13">
        <v>0.5</v>
      </c>
      <c r="AK104" s="13">
        <v>0</v>
      </c>
      <c r="AL104" s="13">
        <v>2.7</v>
      </c>
      <c r="AM104" s="13">
        <v>2.2000000000000002</v>
      </c>
      <c r="AN104" s="13">
        <v>0</v>
      </c>
      <c r="AO104" s="13">
        <v>3.8</v>
      </c>
      <c r="AP104" s="13">
        <v>2.7</v>
      </c>
      <c r="AQ104" s="13">
        <v>23.7</v>
      </c>
    </row>
    <row r="105" spans="12:43" ht="13.8" thickBot="1" x14ac:dyDescent="0.3">
      <c r="L105" s="12" t="s">
        <v>177</v>
      </c>
      <c r="M105" s="13">
        <v>25.8</v>
      </c>
      <c r="N105" s="13">
        <v>8.4</v>
      </c>
      <c r="O105" s="13">
        <v>8.4</v>
      </c>
      <c r="P105" s="13">
        <v>20.9</v>
      </c>
      <c r="Q105" s="13">
        <v>8.4</v>
      </c>
      <c r="R105" s="13">
        <v>8.4</v>
      </c>
      <c r="S105" s="13">
        <v>8.4</v>
      </c>
      <c r="T105" s="13">
        <v>8.4</v>
      </c>
      <c r="U105" s="13">
        <v>8.4</v>
      </c>
      <c r="AH105" s="12" t="s">
        <v>177</v>
      </c>
      <c r="AI105" s="13">
        <v>34.5</v>
      </c>
      <c r="AJ105" s="13">
        <v>0.5</v>
      </c>
      <c r="AK105" s="13">
        <v>0</v>
      </c>
      <c r="AL105" s="13">
        <v>2.7</v>
      </c>
      <c r="AM105" s="13">
        <v>2.2000000000000002</v>
      </c>
      <c r="AN105" s="13">
        <v>0</v>
      </c>
      <c r="AO105" s="13">
        <v>0.5</v>
      </c>
      <c r="AP105" s="13">
        <v>2.7</v>
      </c>
      <c r="AQ105" s="13">
        <v>23.7</v>
      </c>
    </row>
    <row r="106" spans="12:43" ht="13.8" thickBot="1" x14ac:dyDescent="0.3">
      <c r="L106" s="12" t="s">
        <v>183</v>
      </c>
      <c r="M106" s="13">
        <v>25.1</v>
      </c>
      <c r="N106" s="13">
        <v>7.7</v>
      </c>
      <c r="O106" s="13">
        <v>7.7</v>
      </c>
      <c r="P106" s="13">
        <v>20.2</v>
      </c>
      <c r="Q106" s="13">
        <v>7.7</v>
      </c>
      <c r="R106" s="13">
        <v>7.7</v>
      </c>
      <c r="S106" s="13">
        <v>7.7</v>
      </c>
      <c r="T106" s="13">
        <v>7.7</v>
      </c>
      <c r="U106" s="13">
        <v>7.7</v>
      </c>
      <c r="AH106" s="12" t="s">
        <v>183</v>
      </c>
      <c r="AI106" s="13">
        <v>34.5</v>
      </c>
      <c r="AJ106" s="13">
        <v>0.5</v>
      </c>
      <c r="AK106" s="13">
        <v>0</v>
      </c>
      <c r="AL106" s="13">
        <v>2.7</v>
      </c>
      <c r="AM106" s="13">
        <v>2.2000000000000002</v>
      </c>
      <c r="AN106" s="13">
        <v>0</v>
      </c>
      <c r="AO106" s="13">
        <v>0.5</v>
      </c>
      <c r="AP106" s="13">
        <v>0</v>
      </c>
      <c r="AQ106" s="13">
        <v>23.7</v>
      </c>
    </row>
    <row r="107" spans="12:43" ht="13.8" thickBot="1" x14ac:dyDescent="0.3">
      <c r="L107" s="12" t="s">
        <v>189</v>
      </c>
      <c r="M107" s="13">
        <v>24.4</v>
      </c>
      <c r="N107" s="13">
        <v>7</v>
      </c>
      <c r="O107" s="13">
        <v>7</v>
      </c>
      <c r="P107" s="13">
        <v>19.5</v>
      </c>
      <c r="Q107" s="13">
        <v>7</v>
      </c>
      <c r="R107" s="13">
        <v>7</v>
      </c>
      <c r="S107" s="13">
        <v>7</v>
      </c>
      <c r="T107" s="13">
        <v>7</v>
      </c>
      <c r="U107" s="13">
        <v>7</v>
      </c>
      <c r="AH107" s="12" t="s">
        <v>189</v>
      </c>
      <c r="AI107" s="13">
        <v>34.5</v>
      </c>
      <c r="AJ107" s="13">
        <v>0.5</v>
      </c>
      <c r="AK107" s="13">
        <v>0</v>
      </c>
      <c r="AL107" s="13">
        <v>2.7</v>
      </c>
      <c r="AM107" s="13">
        <v>2.2000000000000002</v>
      </c>
      <c r="AN107" s="13">
        <v>0</v>
      </c>
      <c r="AO107" s="13">
        <v>0.5</v>
      </c>
      <c r="AP107" s="13">
        <v>0</v>
      </c>
      <c r="AQ107" s="13">
        <v>23.7</v>
      </c>
    </row>
    <row r="108" spans="12:43" ht="13.8" thickBot="1" x14ac:dyDescent="0.3">
      <c r="L108" s="12" t="s">
        <v>195</v>
      </c>
      <c r="M108" s="13">
        <v>23.7</v>
      </c>
      <c r="N108" s="13">
        <v>6.3</v>
      </c>
      <c r="O108" s="13">
        <v>6.3</v>
      </c>
      <c r="P108" s="13">
        <v>18.8</v>
      </c>
      <c r="Q108" s="13">
        <v>6.3</v>
      </c>
      <c r="R108" s="13">
        <v>6.3</v>
      </c>
      <c r="S108" s="13">
        <v>6.3</v>
      </c>
      <c r="T108" s="13">
        <v>6.3</v>
      </c>
      <c r="U108" s="13">
        <v>6.3</v>
      </c>
      <c r="AH108" s="12" t="s">
        <v>195</v>
      </c>
      <c r="AI108" s="13">
        <v>34.5</v>
      </c>
      <c r="AJ108" s="13">
        <v>0.5</v>
      </c>
      <c r="AK108" s="13">
        <v>0</v>
      </c>
      <c r="AL108" s="13">
        <v>2.7</v>
      </c>
      <c r="AM108" s="13">
        <v>2.2000000000000002</v>
      </c>
      <c r="AN108" s="13">
        <v>0</v>
      </c>
      <c r="AO108" s="13">
        <v>0.5</v>
      </c>
      <c r="AP108" s="13">
        <v>0</v>
      </c>
      <c r="AQ108" s="13">
        <v>23.7</v>
      </c>
    </row>
    <row r="109" spans="12:43" ht="13.8" thickBot="1" x14ac:dyDescent="0.3">
      <c r="L109" s="12" t="s">
        <v>201</v>
      </c>
      <c r="M109" s="13">
        <v>23</v>
      </c>
      <c r="N109" s="13">
        <v>5.6</v>
      </c>
      <c r="O109" s="13">
        <v>5.6</v>
      </c>
      <c r="P109" s="13">
        <v>18.100000000000001</v>
      </c>
      <c r="Q109" s="13">
        <v>5.6</v>
      </c>
      <c r="R109" s="13">
        <v>5.6</v>
      </c>
      <c r="S109" s="13">
        <v>5.6</v>
      </c>
      <c r="T109" s="13">
        <v>5.6</v>
      </c>
      <c r="U109" s="13">
        <v>5.6</v>
      </c>
      <c r="AH109" s="12" t="s">
        <v>201</v>
      </c>
      <c r="AI109" s="13">
        <v>34.5</v>
      </c>
      <c r="AJ109" s="13">
        <v>0.5</v>
      </c>
      <c r="AK109" s="13">
        <v>0</v>
      </c>
      <c r="AL109" s="13">
        <v>2.7</v>
      </c>
      <c r="AM109" s="13">
        <v>2.2000000000000002</v>
      </c>
      <c r="AN109" s="13">
        <v>0</v>
      </c>
      <c r="AO109" s="13">
        <v>0.5</v>
      </c>
      <c r="AP109" s="13">
        <v>0</v>
      </c>
      <c r="AQ109" s="13">
        <v>23.7</v>
      </c>
    </row>
    <row r="110" spans="12:43" ht="13.8" thickBot="1" x14ac:dyDescent="0.3">
      <c r="L110" s="12" t="s">
        <v>207</v>
      </c>
      <c r="M110" s="13">
        <v>22.3</v>
      </c>
      <c r="N110" s="13">
        <v>4.9000000000000004</v>
      </c>
      <c r="O110" s="13">
        <v>4.9000000000000004</v>
      </c>
      <c r="P110" s="13">
        <v>17.399999999999999</v>
      </c>
      <c r="Q110" s="13">
        <v>4.9000000000000004</v>
      </c>
      <c r="R110" s="13">
        <v>4.9000000000000004</v>
      </c>
      <c r="S110" s="13">
        <v>4.9000000000000004</v>
      </c>
      <c r="T110" s="13">
        <v>4.9000000000000004</v>
      </c>
      <c r="U110" s="13">
        <v>4.9000000000000004</v>
      </c>
      <c r="AH110" s="12" t="s">
        <v>207</v>
      </c>
      <c r="AI110" s="13">
        <v>34.5</v>
      </c>
      <c r="AJ110" s="13">
        <v>0.5</v>
      </c>
      <c r="AK110" s="13">
        <v>0</v>
      </c>
      <c r="AL110" s="13">
        <v>2.7</v>
      </c>
      <c r="AM110" s="13">
        <v>2.2000000000000002</v>
      </c>
      <c r="AN110" s="13">
        <v>0</v>
      </c>
      <c r="AO110" s="13">
        <v>0.5</v>
      </c>
      <c r="AP110" s="13">
        <v>0</v>
      </c>
      <c r="AQ110" s="13">
        <v>23.7</v>
      </c>
    </row>
    <row r="111" spans="12:43" ht="13.8" thickBot="1" x14ac:dyDescent="0.3">
      <c r="L111" s="12" t="s">
        <v>213</v>
      </c>
      <c r="M111" s="13">
        <v>21.6</v>
      </c>
      <c r="N111" s="13">
        <v>4.2</v>
      </c>
      <c r="O111" s="13">
        <v>4.2</v>
      </c>
      <c r="P111" s="13">
        <v>16.7</v>
      </c>
      <c r="Q111" s="13">
        <v>4.2</v>
      </c>
      <c r="R111" s="13">
        <v>4.2</v>
      </c>
      <c r="S111" s="13">
        <v>4.2</v>
      </c>
      <c r="T111" s="13">
        <v>4.2</v>
      </c>
      <c r="U111" s="13">
        <v>4.2</v>
      </c>
      <c r="AH111" s="12" t="s">
        <v>213</v>
      </c>
      <c r="AI111" s="13">
        <v>34.5</v>
      </c>
      <c r="AJ111" s="13">
        <v>0.5</v>
      </c>
      <c r="AK111" s="13">
        <v>0</v>
      </c>
      <c r="AL111" s="13">
        <v>2.7</v>
      </c>
      <c r="AM111" s="13">
        <v>2.2000000000000002</v>
      </c>
      <c r="AN111" s="13">
        <v>0</v>
      </c>
      <c r="AO111" s="13">
        <v>0.5</v>
      </c>
      <c r="AP111" s="13">
        <v>0</v>
      </c>
      <c r="AQ111" s="13">
        <v>23.7</v>
      </c>
    </row>
    <row r="112" spans="12:43" ht="13.8" thickBot="1" x14ac:dyDescent="0.3">
      <c r="L112" s="12" t="s">
        <v>219</v>
      </c>
      <c r="M112" s="13">
        <v>20.9</v>
      </c>
      <c r="N112" s="13">
        <v>3.5</v>
      </c>
      <c r="O112" s="13">
        <v>3.5</v>
      </c>
      <c r="P112" s="13">
        <v>16</v>
      </c>
      <c r="Q112" s="13">
        <v>3.5</v>
      </c>
      <c r="R112" s="13">
        <v>3.5</v>
      </c>
      <c r="S112" s="13">
        <v>3.5</v>
      </c>
      <c r="T112" s="13">
        <v>3.5</v>
      </c>
      <c r="U112" s="13">
        <v>3.5</v>
      </c>
      <c r="AH112" s="12" t="s">
        <v>219</v>
      </c>
      <c r="AI112" s="13">
        <v>34.5</v>
      </c>
      <c r="AJ112" s="13">
        <v>0.5</v>
      </c>
      <c r="AK112" s="13">
        <v>0</v>
      </c>
      <c r="AL112" s="13">
        <v>2.7</v>
      </c>
      <c r="AM112" s="13">
        <v>2.2000000000000002</v>
      </c>
      <c r="AN112" s="13">
        <v>0</v>
      </c>
      <c r="AO112" s="13">
        <v>0.5</v>
      </c>
      <c r="AP112" s="13">
        <v>0</v>
      </c>
      <c r="AQ112" s="13">
        <v>23.7</v>
      </c>
    </row>
    <row r="113" spans="12:47" ht="13.8" thickBot="1" x14ac:dyDescent="0.3">
      <c r="L113" s="12" t="s">
        <v>225</v>
      </c>
      <c r="M113" s="13">
        <v>20.2</v>
      </c>
      <c r="N113" s="13">
        <v>2.8</v>
      </c>
      <c r="O113" s="13">
        <v>2.8</v>
      </c>
      <c r="P113" s="13">
        <v>15.3</v>
      </c>
      <c r="Q113" s="13">
        <v>2.8</v>
      </c>
      <c r="R113" s="13">
        <v>2.8</v>
      </c>
      <c r="S113" s="13">
        <v>2.8</v>
      </c>
      <c r="T113" s="13">
        <v>2.8</v>
      </c>
      <c r="U113" s="13">
        <v>2.8</v>
      </c>
      <c r="AH113" s="12" t="s">
        <v>225</v>
      </c>
      <c r="AI113" s="13">
        <v>34.5</v>
      </c>
      <c r="AJ113" s="13">
        <v>0.5</v>
      </c>
      <c r="AK113" s="13">
        <v>0</v>
      </c>
      <c r="AL113" s="13">
        <v>2.7</v>
      </c>
      <c r="AM113" s="13">
        <v>2.2000000000000002</v>
      </c>
      <c r="AN113" s="13">
        <v>0</v>
      </c>
      <c r="AO113" s="13">
        <v>0.5</v>
      </c>
      <c r="AP113" s="13">
        <v>0</v>
      </c>
      <c r="AQ113" s="13">
        <v>23.7</v>
      </c>
    </row>
    <row r="114" spans="12:47" ht="13.8" thickBot="1" x14ac:dyDescent="0.3">
      <c r="L114" s="12" t="s">
        <v>231</v>
      </c>
      <c r="M114" s="13">
        <v>19.5</v>
      </c>
      <c r="N114" s="13">
        <v>2.1</v>
      </c>
      <c r="O114" s="13">
        <v>2.1</v>
      </c>
      <c r="P114" s="13">
        <v>14.6</v>
      </c>
      <c r="Q114" s="13">
        <v>2.1</v>
      </c>
      <c r="R114" s="13">
        <v>2.1</v>
      </c>
      <c r="S114" s="13">
        <v>2.1</v>
      </c>
      <c r="T114" s="13">
        <v>2.1</v>
      </c>
      <c r="U114" s="13">
        <v>2.1</v>
      </c>
      <c r="AH114" s="12" t="s">
        <v>231</v>
      </c>
      <c r="AI114" s="13">
        <v>34.5</v>
      </c>
      <c r="AJ114" s="13">
        <v>0.5</v>
      </c>
      <c r="AK114" s="13">
        <v>0</v>
      </c>
      <c r="AL114" s="13">
        <v>2.7</v>
      </c>
      <c r="AM114" s="13">
        <v>2.2000000000000002</v>
      </c>
      <c r="AN114" s="13">
        <v>0</v>
      </c>
      <c r="AO114" s="13">
        <v>0.5</v>
      </c>
      <c r="AP114" s="13">
        <v>0</v>
      </c>
      <c r="AQ114" s="13">
        <v>23.7</v>
      </c>
    </row>
    <row r="115" spans="12:47" ht="13.8" thickBot="1" x14ac:dyDescent="0.3">
      <c r="L115" s="12" t="s">
        <v>236</v>
      </c>
      <c r="M115" s="13">
        <v>18.8</v>
      </c>
      <c r="N115" s="13">
        <v>1.4</v>
      </c>
      <c r="O115" s="13">
        <v>1.4</v>
      </c>
      <c r="P115" s="13">
        <v>1.4</v>
      </c>
      <c r="Q115" s="13">
        <v>1.4</v>
      </c>
      <c r="R115" s="13">
        <v>1.4</v>
      </c>
      <c r="S115" s="13">
        <v>1.4</v>
      </c>
      <c r="T115" s="13">
        <v>1.4</v>
      </c>
      <c r="U115" s="13">
        <v>1.4</v>
      </c>
      <c r="AH115" s="12" t="s">
        <v>236</v>
      </c>
      <c r="AI115" s="13">
        <v>34.5</v>
      </c>
      <c r="AJ115" s="13">
        <v>0.5</v>
      </c>
      <c r="AK115" s="13">
        <v>0</v>
      </c>
      <c r="AL115" s="13">
        <v>2.7</v>
      </c>
      <c r="AM115" s="13">
        <v>2.2000000000000002</v>
      </c>
      <c r="AN115" s="13">
        <v>0</v>
      </c>
      <c r="AO115" s="13">
        <v>0.5</v>
      </c>
      <c r="AP115" s="13">
        <v>0</v>
      </c>
      <c r="AQ115" s="13">
        <v>23.7</v>
      </c>
    </row>
    <row r="116" spans="12:47" ht="13.8" thickBot="1" x14ac:dyDescent="0.3">
      <c r="L116" s="12" t="s">
        <v>241</v>
      </c>
      <c r="M116" s="13">
        <v>0.7</v>
      </c>
      <c r="N116" s="13">
        <v>0.7</v>
      </c>
      <c r="O116" s="13">
        <v>0.7</v>
      </c>
      <c r="P116" s="13">
        <v>0.7</v>
      </c>
      <c r="Q116" s="13">
        <v>0.7</v>
      </c>
      <c r="R116" s="13">
        <v>0.7</v>
      </c>
      <c r="S116" s="13">
        <v>0.7</v>
      </c>
      <c r="T116" s="13">
        <v>0.7</v>
      </c>
      <c r="U116" s="13">
        <v>0.7</v>
      </c>
      <c r="AH116" s="12" t="s">
        <v>241</v>
      </c>
      <c r="AI116" s="13">
        <v>34.5</v>
      </c>
      <c r="AJ116" s="13">
        <v>0</v>
      </c>
      <c r="AK116" s="13">
        <v>0</v>
      </c>
      <c r="AL116" s="13">
        <v>2.7</v>
      </c>
      <c r="AM116" s="13">
        <v>0</v>
      </c>
      <c r="AN116" s="13">
        <v>0</v>
      </c>
      <c r="AO116" s="13">
        <v>0.5</v>
      </c>
      <c r="AP116" s="13">
        <v>0</v>
      </c>
      <c r="AQ116" s="13">
        <v>22.1</v>
      </c>
    </row>
    <row r="117" spans="12:47" ht="13.8" thickBot="1" x14ac:dyDescent="0.3">
      <c r="L117" s="12" t="s">
        <v>246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AH117" s="12" t="s">
        <v>246</v>
      </c>
      <c r="AI117" s="13">
        <v>34.5</v>
      </c>
      <c r="AJ117" s="13">
        <v>0</v>
      </c>
      <c r="AK117" s="13">
        <v>0</v>
      </c>
      <c r="AL117" s="13">
        <v>0</v>
      </c>
      <c r="AM117" s="13">
        <v>0</v>
      </c>
      <c r="AN117" s="13">
        <v>0</v>
      </c>
      <c r="AO117" s="13">
        <v>0</v>
      </c>
      <c r="AP117" s="13">
        <v>0</v>
      </c>
      <c r="AQ117" s="13">
        <v>22.1</v>
      </c>
    </row>
    <row r="118" spans="12:47" ht="18.600000000000001" thickBot="1" x14ac:dyDescent="0.3">
      <c r="L118" s="8"/>
      <c r="N118"/>
      <c r="AH118" s="8"/>
    </row>
    <row r="119" spans="12:47" ht="13.8" thickBot="1" x14ac:dyDescent="0.3">
      <c r="L119" s="12" t="s">
        <v>251</v>
      </c>
      <c r="M119" s="12" t="s">
        <v>100</v>
      </c>
      <c r="N119" s="12" t="s">
        <v>101</v>
      </c>
      <c r="O119" s="12" t="s">
        <v>102</v>
      </c>
      <c r="P119" s="12" t="s">
        <v>103</v>
      </c>
      <c r="Q119" s="12" t="s">
        <v>104</v>
      </c>
      <c r="R119" s="12" t="s">
        <v>105</v>
      </c>
      <c r="S119" s="12" t="s">
        <v>106</v>
      </c>
      <c r="T119" s="12" t="s">
        <v>107</v>
      </c>
      <c r="U119" s="12" t="s">
        <v>108</v>
      </c>
      <c r="V119" s="12" t="s">
        <v>252</v>
      </c>
      <c r="W119" s="12" t="s">
        <v>253</v>
      </c>
      <c r="X119" s="12" t="s">
        <v>254</v>
      </c>
      <c r="Y119" s="12" t="s">
        <v>255</v>
      </c>
      <c r="AH119" s="12" t="s">
        <v>536</v>
      </c>
      <c r="AI119" s="12" t="s">
        <v>100</v>
      </c>
      <c r="AJ119" s="12" t="s">
        <v>101</v>
      </c>
      <c r="AK119" s="12" t="s">
        <v>102</v>
      </c>
      <c r="AL119" s="12" t="s">
        <v>103</v>
      </c>
      <c r="AM119" s="12" t="s">
        <v>104</v>
      </c>
      <c r="AN119" s="12" t="s">
        <v>105</v>
      </c>
      <c r="AO119" s="12" t="s">
        <v>106</v>
      </c>
      <c r="AP119" s="12" t="s">
        <v>107</v>
      </c>
      <c r="AQ119" s="12" t="s">
        <v>108</v>
      </c>
      <c r="AR119" s="12" t="s">
        <v>252</v>
      </c>
      <c r="AS119" s="12" t="s">
        <v>253</v>
      </c>
      <c r="AT119" s="12" t="s">
        <v>254</v>
      </c>
      <c r="AU119" s="12" t="s">
        <v>255</v>
      </c>
    </row>
    <row r="120" spans="12:47" ht="13.8" thickBot="1" x14ac:dyDescent="0.3">
      <c r="L120" s="12" t="s">
        <v>111</v>
      </c>
      <c r="M120" s="13">
        <v>0</v>
      </c>
      <c r="N120" s="13">
        <v>4.9000000000000004</v>
      </c>
      <c r="O120" s="13">
        <v>3.5</v>
      </c>
      <c r="P120" s="13">
        <v>24.4</v>
      </c>
      <c r="Q120" s="13">
        <v>11.8</v>
      </c>
      <c r="R120" s="13">
        <v>5.6</v>
      </c>
      <c r="S120" s="13">
        <v>0.7</v>
      </c>
      <c r="T120" s="13">
        <v>8.4</v>
      </c>
      <c r="U120" s="13">
        <v>1.4</v>
      </c>
      <c r="V120" s="13">
        <v>60.6</v>
      </c>
      <c r="W120" s="13">
        <v>80</v>
      </c>
      <c r="X120" s="13">
        <v>19.399999999999999</v>
      </c>
      <c r="Y120" s="13">
        <v>24.25</v>
      </c>
      <c r="AH120" s="12" t="s">
        <v>111</v>
      </c>
      <c r="AI120" s="13">
        <v>34.5</v>
      </c>
      <c r="AJ120" s="13">
        <v>0.5</v>
      </c>
      <c r="AK120" s="13">
        <v>0</v>
      </c>
      <c r="AL120" s="13">
        <v>2.7</v>
      </c>
      <c r="AM120" s="13">
        <v>2.2000000000000002</v>
      </c>
      <c r="AN120" s="13">
        <v>0</v>
      </c>
      <c r="AO120" s="13">
        <v>0.5</v>
      </c>
      <c r="AP120" s="13">
        <v>2.7</v>
      </c>
      <c r="AQ120" s="13">
        <v>23.7</v>
      </c>
      <c r="AR120" s="13">
        <v>66.8</v>
      </c>
      <c r="AS120" s="13">
        <v>80</v>
      </c>
      <c r="AT120" s="13">
        <v>13.2</v>
      </c>
      <c r="AU120" s="13">
        <v>16.5</v>
      </c>
    </row>
    <row r="121" spans="12:47" ht="13.8" thickBot="1" x14ac:dyDescent="0.3">
      <c r="L121" s="12" t="s">
        <v>112</v>
      </c>
      <c r="M121" s="13">
        <v>23</v>
      </c>
      <c r="N121" s="13">
        <v>4.9000000000000004</v>
      </c>
      <c r="O121" s="13">
        <v>0.7</v>
      </c>
      <c r="P121" s="13">
        <v>23.7</v>
      </c>
      <c r="Q121" s="13">
        <v>11.1</v>
      </c>
      <c r="R121" s="13">
        <v>2.1</v>
      </c>
      <c r="S121" s="13">
        <v>19.5</v>
      </c>
      <c r="T121" s="13">
        <v>8.4</v>
      </c>
      <c r="U121" s="13">
        <v>7</v>
      </c>
      <c r="V121" s="13">
        <v>100.2</v>
      </c>
      <c r="W121" s="13">
        <v>70</v>
      </c>
      <c r="X121" s="13">
        <v>-30.2</v>
      </c>
      <c r="Y121" s="13">
        <v>-43.14</v>
      </c>
      <c r="AH121" s="12" t="s">
        <v>112</v>
      </c>
      <c r="AI121" s="13">
        <v>34.5</v>
      </c>
      <c r="AJ121" s="13">
        <v>0.5</v>
      </c>
      <c r="AK121" s="13">
        <v>0</v>
      </c>
      <c r="AL121" s="13">
        <v>2.7</v>
      </c>
      <c r="AM121" s="13">
        <v>2.2000000000000002</v>
      </c>
      <c r="AN121" s="13">
        <v>0</v>
      </c>
      <c r="AO121" s="13">
        <v>18.899999999999999</v>
      </c>
      <c r="AP121" s="13">
        <v>2.7</v>
      </c>
      <c r="AQ121" s="13">
        <v>23.7</v>
      </c>
      <c r="AR121" s="13">
        <v>85.2</v>
      </c>
      <c r="AS121" s="13">
        <v>70</v>
      </c>
      <c r="AT121" s="13">
        <v>-15.2</v>
      </c>
      <c r="AU121" s="13">
        <v>-21.71</v>
      </c>
    </row>
    <row r="122" spans="12:47" ht="13.8" thickBot="1" x14ac:dyDescent="0.3">
      <c r="L122" s="12" t="s">
        <v>113</v>
      </c>
      <c r="M122" s="13">
        <v>29.9</v>
      </c>
      <c r="N122" s="13">
        <v>2.8</v>
      </c>
      <c r="O122" s="13">
        <v>9</v>
      </c>
      <c r="P122" s="13">
        <v>20.9</v>
      </c>
      <c r="Q122" s="13">
        <v>4.9000000000000004</v>
      </c>
      <c r="R122" s="13">
        <v>4.2</v>
      </c>
      <c r="S122" s="13">
        <v>6.3</v>
      </c>
      <c r="T122" s="13">
        <v>11.1</v>
      </c>
      <c r="U122" s="13">
        <v>11.1</v>
      </c>
      <c r="V122" s="13">
        <v>100.2</v>
      </c>
      <c r="W122" s="13">
        <v>63</v>
      </c>
      <c r="X122" s="13">
        <v>-37.200000000000003</v>
      </c>
      <c r="Y122" s="13">
        <v>-59.05</v>
      </c>
      <c r="AH122" s="12" t="s">
        <v>113</v>
      </c>
      <c r="AI122" s="13">
        <v>34.5</v>
      </c>
      <c r="AJ122" s="13">
        <v>0.5</v>
      </c>
      <c r="AK122" s="13">
        <v>0</v>
      </c>
      <c r="AL122" s="13">
        <v>2.7</v>
      </c>
      <c r="AM122" s="13">
        <v>2.2000000000000002</v>
      </c>
      <c r="AN122" s="13">
        <v>0</v>
      </c>
      <c r="AO122" s="13">
        <v>0.5</v>
      </c>
      <c r="AP122" s="13">
        <v>2.7</v>
      </c>
      <c r="AQ122" s="13">
        <v>23.7</v>
      </c>
      <c r="AR122" s="13">
        <v>66.8</v>
      </c>
      <c r="AS122" s="13">
        <v>63</v>
      </c>
      <c r="AT122" s="13">
        <v>-3.8</v>
      </c>
      <c r="AU122" s="13">
        <v>-6.03</v>
      </c>
    </row>
    <row r="123" spans="12:47" ht="13.8" thickBot="1" x14ac:dyDescent="0.3">
      <c r="L123" s="12" t="s">
        <v>114</v>
      </c>
      <c r="M123" s="13">
        <v>25.1</v>
      </c>
      <c r="N123" s="13">
        <v>10.4</v>
      </c>
      <c r="O123" s="13">
        <v>4.9000000000000004</v>
      </c>
      <c r="P123" s="13">
        <v>16</v>
      </c>
      <c r="Q123" s="13">
        <v>0.7</v>
      </c>
      <c r="R123" s="13">
        <v>5.6</v>
      </c>
      <c r="S123" s="13">
        <v>20.2</v>
      </c>
      <c r="T123" s="13">
        <v>7.7</v>
      </c>
      <c r="U123" s="13">
        <v>0</v>
      </c>
      <c r="V123" s="13">
        <v>90.5</v>
      </c>
      <c r="W123" s="13">
        <v>67</v>
      </c>
      <c r="X123" s="13">
        <v>-23.5</v>
      </c>
      <c r="Y123" s="13">
        <v>-35.07</v>
      </c>
      <c r="AH123" s="12" t="s">
        <v>114</v>
      </c>
      <c r="AI123" s="13">
        <v>34.5</v>
      </c>
      <c r="AJ123" s="13">
        <v>0.5</v>
      </c>
      <c r="AK123" s="13">
        <v>0</v>
      </c>
      <c r="AL123" s="13">
        <v>2.7</v>
      </c>
      <c r="AM123" s="13">
        <v>0</v>
      </c>
      <c r="AN123" s="13">
        <v>0</v>
      </c>
      <c r="AO123" s="13">
        <v>18.899999999999999</v>
      </c>
      <c r="AP123" s="13">
        <v>0</v>
      </c>
      <c r="AQ123" s="13">
        <v>22.1</v>
      </c>
      <c r="AR123" s="13">
        <v>78.7</v>
      </c>
      <c r="AS123" s="13">
        <v>67</v>
      </c>
      <c r="AT123" s="13">
        <v>-11.7</v>
      </c>
      <c r="AU123" s="13">
        <v>-17.46</v>
      </c>
    </row>
    <row r="124" spans="12:47" ht="13.8" thickBot="1" x14ac:dyDescent="0.3">
      <c r="L124" s="12" t="s">
        <v>115</v>
      </c>
      <c r="M124" s="13">
        <v>30.6</v>
      </c>
      <c r="N124" s="13">
        <v>13.2</v>
      </c>
      <c r="O124" s="13">
        <v>13.2</v>
      </c>
      <c r="P124" s="13">
        <v>25.8</v>
      </c>
      <c r="Q124" s="13">
        <v>12.5</v>
      </c>
      <c r="R124" s="13">
        <v>13.2</v>
      </c>
      <c r="S124" s="13">
        <v>17.399999999999999</v>
      </c>
      <c r="T124" s="13">
        <v>12.5</v>
      </c>
      <c r="U124" s="13">
        <v>13.2</v>
      </c>
      <c r="V124" s="13">
        <v>151.80000000000001</v>
      </c>
      <c r="W124" s="13">
        <v>44</v>
      </c>
      <c r="X124" s="13">
        <v>-107.8</v>
      </c>
      <c r="Y124" s="13">
        <v>-245</v>
      </c>
      <c r="AH124" s="12" t="s">
        <v>115</v>
      </c>
      <c r="AI124" s="13">
        <v>34.5</v>
      </c>
      <c r="AJ124" s="13">
        <v>0.5</v>
      </c>
      <c r="AK124" s="13">
        <v>0</v>
      </c>
      <c r="AL124" s="13">
        <v>2.7</v>
      </c>
      <c r="AM124" s="13">
        <v>2.2000000000000002</v>
      </c>
      <c r="AN124" s="13">
        <v>1.6</v>
      </c>
      <c r="AO124" s="13">
        <v>3.8</v>
      </c>
      <c r="AP124" s="13">
        <v>11.9</v>
      </c>
      <c r="AQ124" s="13">
        <v>23.7</v>
      </c>
      <c r="AR124" s="13">
        <v>80.8</v>
      </c>
      <c r="AS124" s="13">
        <v>44</v>
      </c>
      <c r="AT124" s="13">
        <v>-36.799999999999997</v>
      </c>
      <c r="AU124" s="13">
        <v>-83.64</v>
      </c>
    </row>
    <row r="125" spans="12:47" ht="13.8" thickBot="1" x14ac:dyDescent="0.3">
      <c r="L125" s="12" t="s">
        <v>116</v>
      </c>
      <c r="M125" s="13">
        <v>25.1</v>
      </c>
      <c r="N125" s="13">
        <v>11.8</v>
      </c>
      <c r="O125" s="13">
        <v>11.8</v>
      </c>
      <c r="P125" s="13">
        <v>25.1</v>
      </c>
      <c r="Q125" s="13">
        <v>13.2</v>
      </c>
      <c r="R125" s="13">
        <v>12.5</v>
      </c>
      <c r="S125" s="13">
        <v>8.4</v>
      </c>
      <c r="T125" s="13">
        <v>12.5</v>
      </c>
      <c r="U125" s="13">
        <v>12.5</v>
      </c>
      <c r="V125" s="13">
        <v>133</v>
      </c>
      <c r="W125" s="13">
        <v>57</v>
      </c>
      <c r="X125" s="13">
        <v>-76</v>
      </c>
      <c r="Y125" s="13">
        <v>-133.33000000000001</v>
      </c>
      <c r="AH125" s="12" t="s">
        <v>116</v>
      </c>
      <c r="AI125" s="13">
        <v>34.5</v>
      </c>
      <c r="AJ125" s="13">
        <v>0.5</v>
      </c>
      <c r="AK125" s="13">
        <v>0</v>
      </c>
      <c r="AL125" s="13">
        <v>2.7</v>
      </c>
      <c r="AM125" s="13">
        <v>9.1999999999999993</v>
      </c>
      <c r="AN125" s="13">
        <v>1.6</v>
      </c>
      <c r="AO125" s="13">
        <v>0.5</v>
      </c>
      <c r="AP125" s="13">
        <v>11.9</v>
      </c>
      <c r="AQ125" s="13">
        <v>23.7</v>
      </c>
      <c r="AR125" s="13">
        <v>84.6</v>
      </c>
      <c r="AS125" s="13">
        <v>57</v>
      </c>
      <c r="AT125" s="13">
        <v>-27.6</v>
      </c>
      <c r="AU125" s="13">
        <v>-48.42</v>
      </c>
    </row>
    <row r="126" spans="12:47" ht="13.8" thickBot="1" x14ac:dyDescent="0.3">
      <c r="L126" s="12" t="s">
        <v>117</v>
      </c>
      <c r="M126" s="13">
        <v>27.1</v>
      </c>
      <c r="N126" s="13">
        <v>8.4</v>
      </c>
      <c r="O126" s="13">
        <v>11.1</v>
      </c>
      <c r="P126" s="13">
        <v>21.6</v>
      </c>
      <c r="Q126" s="13">
        <v>4.9000000000000004</v>
      </c>
      <c r="R126" s="13">
        <v>9</v>
      </c>
      <c r="S126" s="13">
        <v>2.8</v>
      </c>
      <c r="T126" s="13">
        <v>3.5</v>
      </c>
      <c r="U126" s="13">
        <v>9.6999999999999993</v>
      </c>
      <c r="V126" s="13">
        <v>98.2</v>
      </c>
      <c r="W126" s="13">
        <v>62</v>
      </c>
      <c r="X126" s="13">
        <v>-36.200000000000003</v>
      </c>
      <c r="Y126" s="13">
        <v>-58.39</v>
      </c>
      <c r="AH126" s="12" t="s">
        <v>117</v>
      </c>
      <c r="AI126" s="13">
        <v>34.5</v>
      </c>
      <c r="AJ126" s="13">
        <v>0.5</v>
      </c>
      <c r="AK126" s="13">
        <v>0</v>
      </c>
      <c r="AL126" s="13">
        <v>2.7</v>
      </c>
      <c r="AM126" s="13">
        <v>2.2000000000000002</v>
      </c>
      <c r="AN126" s="13">
        <v>0</v>
      </c>
      <c r="AO126" s="13">
        <v>0.5</v>
      </c>
      <c r="AP126" s="13">
        <v>0</v>
      </c>
      <c r="AQ126" s="13">
        <v>23.7</v>
      </c>
      <c r="AR126" s="13">
        <v>64.099999999999994</v>
      </c>
      <c r="AS126" s="13">
        <v>62</v>
      </c>
      <c r="AT126" s="13">
        <v>-2.1</v>
      </c>
      <c r="AU126" s="13">
        <v>-3.39</v>
      </c>
    </row>
    <row r="127" spans="12:47" ht="13.8" thickBot="1" x14ac:dyDescent="0.3">
      <c r="L127" s="12" t="s">
        <v>118</v>
      </c>
      <c r="M127" s="13">
        <v>27.8</v>
      </c>
      <c r="N127" s="13">
        <v>7</v>
      </c>
      <c r="O127" s="13">
        <v>7.7</v>
      </c>
      <c r="P127" s="13">
        <v>1.4</v>
      </c>
      <c r="Q127" s="13">
        <v>2.8</v>
      </c>
      <c r="R127" s="13">
        <v>11.8</v>
      </c>
      <c r="S127" s="13">
        <v>5.6</v>
      </c>
      <c r="T127" s="13">
        <v>11.8</v>
      </c>
      <c r="U127" s="13">
        <v>4.9000000000000004</v>
      </c>
      <c r="V127" s="13">
        <v>80.7</v>
      </c>
      <c r="W127" s="13">
        <v>100</v>
      </c>
      <c r="X127" s="13">
        <v>19.3</v>
      </c>
      <c r="Y127" s="13">
        <v>19.3</v>
      </c>
      <c r="AH127" s="12" t="s">
        <v>118</v>
      </c>
      <c r="AI127" s="13">
        <v>34.5</v>
      </c>
      <c r="AJ127" s="13">
        <v>0.5</v>
      </c>
      <c r="AK127" s="13">
        <v>0</v>
      </c>
      <c r="AL127" s="13">
        <v>2.7</v>
      </c>
      <c r="AM127" s="13">
        <v>2.2000000000000002</v>
      </c>
      <c r="AN127" s="13">
        <v>1.6</v>
      </c>
      <c r="AO127" s="13">
        <v>0.5</v>
      </c>
      <c r="AP127" s="13">
        <v>11.9</v>
      </c>
      <c r="AQ127" s="13">
        <v>23.7</v>
      </c>
      <c r="AR127" s="13">
        <v>77.599999999999994</v>
      </c>
      <c r="AS127" s="13">
        <v>100</v>
      </c>
      <c r="AT127" s="13">
        <v>22.4</v>
      </c>
      <c r="AU127" s="13">
        <v>22.4</v>
      </c>
    </row>
    <row r="128" spans="12:47" ht="13.8" thickBot="1" x14ac:dyDescent="0.3">
      <c r="L128" s="12" t="s">
        <v>119</v>
      </c>
      <c r="M128" s="13">
        <v>25.1</v>
      </c>
      <c r="N128" s="13">
        <v>11.8</v>
      </c>
      <c r="O128" s="13">
        <v>6.3</v>
      </c>
      <c r="P128" s="13">
        <v>21.6</v>
      </c>
      <c r="Q128" s="13">
        <v>9</v>
      </c>
      <c r="R128" s="13">
        <v>11.1</v>
      </c>
      <c r="S128" s="13">
        <v>17.399999999999999</v>
      </c>
      <c r="T128" s="13">
        <v>10.4</v>
      </c>
      <c r="U128" s="13">
        <v>11.8</v>
      </c>
      <c r="V128" s="13">
        <v>124.6</v>
      </c>
      <c r="W128" s="13">
        <v>63</v>
      </c>
      <c r="X128" s="13">
        <v>-61.6</v>
      </c>
      <c r="Y128" s="13">
        <v>-97.78</v>
      </c>
      <c r="AH128" s="12" t="s">
        <v>119</v>
      </c>
      <c r="AI128" s="13">
        <v>34.5</v>
      </c>
      <c r="AJ128" s="13">
        <v>0.5</v>
      </c>
      <c r="AK128" s="13">
        <v>0</v>
      </c>
      <c r="AL128" s="13">
        <v>2.7</v>
      </c>
      <c r="AM128" s="13">
        <v>2.2000000000000002</v>
      </c>
      <c r="AN128" s="13">
        <v>1.6</v>
      </c>
      <c r="AO128" s="13">
        <v>3.8</v>
      </c>
      <c r="AP128" s="13">
        <v>2.7</v>
      </c>
      <c r="AQ128" s="13">
        <v>23.7</v>
      </c>
      <c r="AR128" s="13">
        <v>71.7</v>
      </c>
      <c r="AS128" s="13">
        <v>63</v>
      </c>
      <c r="AT128" s="13">
        <v>-8.6999999999999993</v>
      </c>
      <c r="AU128" s="13">
        <v>-13.81</v>
      </c>
    </row>
    <row r="129" spans="12:47" ht="13.8" thickBot="1" x14ac:dyDescent="0.3">
      <c r="L129" s="12" t="s">
        <v>120</v>
      </c>
      <c r="M129" s="13">
        <v>29.2</v>
      </c>
      <c r="N129" s="13">
        <v>6.3</v>
      </c>
      <c r="O129" s="13">
        <v>7</v>
      </c>
      <c r="P129" s="13">
        <v>17.399999999999999</v>
      </c>
      <c r="Q129" s="13">
        <v>7</v>
      </c>
      <c r="R129" s="13">
        <v>7</v>
      </c>
      <c r="S129" s="13">
        <v>7.7</v>
      </c>
      <c r="T129" s="13">
        <v>1.4</v>
      </c>
      <c r="U129" s="13">
        <v>4.9000000000000004</v>
      </c>
      <c r="V129" s="13">
        <v>87.7</v>
      </c>
      <c r="W129" s="13">
        <v>65</v>
      </c>
      <c r="X129" s="13">
        <v>-22.7</v>
      </c>
      <c r="Y129" s="13">
        <v>-34.92</v>
      </c>
      <c r="AH129" s="12" t="s">
        <v>120</v>
      </c>
      <c r="AI129" s="13">
        <v>34.5</v>
      </c>
      <c r="AJ129" s="13">
        <v>0.5</v>
      </c>
      <c r="AK129" s="13">
        <v>0</v>
      </c>
      <c r="AL129" s="13">
        <v>2.7</v>
      </c>
      <c r="AM129" s="13">
        <v>2.2000000000000002</v>
      </c>
      <c r="AN129" s="13">
        <v>0</v>
      </c>
      <c r="AO129" s="13">
        <v>0.5</v>
      </c>
      <c r="AP129" s="13">
        <v>0</v>
      </c>
      <c r="AQ129" s="13">
        <v>23.7</v>
      </c>
      <c r="AR129" s="13">
        <v>64.099999999999994</v>
      </c>
      <c r="AS129" s="13">
        <v>65</v>
      </c>
      <c r="AT129" s="13">
        <v>0.9</v>
      </c>
      <c r="AU129" s="13">
        <v>1.38</v>
      </c>
    </row>
    <row r="130" spans="12:47" ht="13.8" thickBot="1" x14ac:dyDescent="0.3">
      <c r="L130" s="12" t="s">
        <v>121</v>
      </c>
      <c r="M130" s="13">
        <v>27.8</v>
      </c>
      <c r="N130" s="13">
        <v>8.4</v>
      </c>
      <c r="O130" s="13">
        <v>3.5</v>
      </c>
      <c r="P130" s="13">
        <v>18.8</v>
      </c>
      <c r="Q130" s="13">
        <v>8.4</v>
      </c>
      <c r="R130" s="13">
        <v>2.1</v>
      </c>
      <c r="S130" s="13">
        <v>16</v>
      </c>
      <c r="T130" s="13">
        <v>1.4</v>
      </c>
      <c r="U130" s="13">
        <v>2.8</v>
      </c>
      <c r="V130" s="13">
        <v>89.1</v>
      </c>
      <c r="W130" s="13">
        <v>64</v>
      </c>
      <c r="X130" s="13">
        <v>-25.1</v>
      </c>
      <c r="Y130" s="13">
        <v>-39.22</v>
      </c>
      <c r="AH130" s="12" t="s">
        <v>121</v>
      </c>
      <c r="AI130" s="13">
        <v>34.5</v>
      </c>
      <c r="AJ130" s="13">
        <v>0.5</v>
      </c>
      <c r="AK130" s="13">
        <v>0</v>
      </c>
      <c r="AL130" s="13">
        <v>2.7</v>
      </c>
      <c r="AM130" s="13">
        <v>2.2000000000000002</v>
      </c>
      <c r="AN130" s="13">
        <v>0</v>
      </c>
      <c r="AO130" s="13">
        <v>3.8</v>
      </c>
      <c r="AP130" s="13">
        <v>0</v>
      </c>
      <c r="AQ130" s="13">
        <v>23.7</v>
      </c>
      <c r="AR130" s="13">
        <v>67.400000000000006</v>
      </c>
      <c r="AS130" s="13">
        <v>64</v>
      </c>
      <c r="AT130" s="13">
        <v>-3.4</v>
      </c>
      <c r="AU130" s="13">
        <v>-5.31</v>
      </c>
    </row>
    <row r="131" spans="12:47" ht="13.8" thickBot="1" x14ac:dyDescent="0.3">
      <c r="L131" s="12" t="s">
        <v>122</v>
      </c>
      <c r="M131" s="13">
        <v>23</v>
      </c>
      <c r="N131" s="13">
        <v>7</v>
      </c>
      <c r="O131" s="13">
        <v>8.4</v>
      </c>
      <c r="P131" s="13">
        <v>0.7</v>
      </c>
      <c r="Q131" s="13">
        <v>0</v>
      </c>
      <c r="R131" s="13">
        <v>0.7</v>
      </c>
      <c r="S131" s="13">
        <v>4.2</v>
      </c>
      <c r="T131" s="13">
        <v>0.7</v>
      </c>
      <c r="U131" s="13">
        <v>4.9000000000000004</v>
      </c>
      <c r="V131" s="13">
        <v>49.4</v>
      </c>
      <c r="W131" s="13">
        <v>71</v>
      </c>
      <c r="X131" s="13">
        <v>21.6</v>
      </c>
      <c r="Y131" s="13">
        <v>30.42</v>
      </c>
      <c r="AH131" s="12" t="s">
        <v>122</v>
      </c>
      <c r="AI131" s="13">
        <v>34.5</v>
      </c>
      <c r="AJ131" s="13">
        <v>0.5</v>
      </c>
      <c r="AK131" s="13">
        <v>0</v>
      </c>
      <c r="AL131" s="13">
        <v>2.7</v>
      </c>
      <c r="AM131" s="13">
        <v>0</v>
      </c>
      <c r="AN131" s="13">
        <v>0</v>
      </c>
      <c r="AO131" s="13">
        <v>0.5</v>
      </c>
      <c r="AP131" s="13">
        <v>0</v>
      </c>
      <c r="AQ131" s="13">
        <v>23.7</v>
      </c>
      <c r="AR131" s="13">
        <v>62</v>
      </c>
      <c r="AS131" s="13">
        <v>71</v>
      </c>
      <c r="AT131" s="13">
        <v>9</v>
      </c>
      <c r="AU131" s="13">
        <v>12.68</v>
      </c>
    </row>
    <row r="132" spans="12:47" ht="13.8" thickBot="1" x14ac:dyDescent="0.3">
      <c r="L132" s="12" t="s">
        <v>123</v>
      </c>
      <c r="M132" s="13">
        <v>18.8</v>
      </c>
      <c r="N132" s="13">
        <v>1.4</v>
      </c>
      <c r="O132" s="13">
        <v>2.8</v>
      </c>
      <c r="P132" s="13">
        <v>16</v>
      </c>
      <c r="Q132" s="13">
        <v>1.4</v>
      </c>
      <c r="R132" s="13">
        <v>0</v>
      </c>
      <c r="S132" s="13">
        <v>16</v>
      </c>
      <c r="T132" s="13">
        <v>0</v>
      </c>
      <c r="U132" s="13">
        <v>0</v>
      </c>
      <c r="V132" s="13">
        <v>56.4</v>
      </c>
      <c r="W132" s="13">
        <v>81</v>
      </c>
      <c r="X132" s="13">
        <v>24.6</v>
      </c>
      <c r="Y132" s="13">
        <v>30.37</v>
      </c>
      <c r="AH132" s="12" t="s">
        <v>123</v>
      </c>
      <c r="AI132" s="13">
        <v>34.5</v>
      </c>
      <c r="AJ132" s="13">
        <v>0.5</v>
      </c>
      <c r="AK132" s="13">
        <v>0</v>
      </c>
      <c r="AL132" s="13">
        <v>2.7</v>
      </c>
      <c r="AM132" s="13">
        <v>2.2000000000000002</v>
      </c>
      <c r="AN132" s="13">
        <v>0</v>
      </c>
      <c r="AO132" s="13">
        <v>3.8</v>
      </c>
      <c r="AP132" s="13">
        <v>0</v>
      </c>
      <c r="AQ132" s="13">
        <v>22.1</v>
      </c>
      <c r="AR132" s="13">
        <v>65.8</v>
      </c>
      <c r="AS132" s="13">
        <v>81</v>
      </c>
      <c r="AT132" s="13">
        <v>15.2</v>
      </c>
      <c r="AU132" s="13">
        <v>18.77</v>
      </c>
    </row>
    <row r="133" spans="12:47" ht="13.8" thickBot="1" x14ac:dyDescent="0.3">
      <c r="L133" s="12" t="s">
        <v>124</v>
      </c>
      <c r="M133" s="13">
        <v>0.7</v>
      </c>
      <c r="N133" s="13">
        <v>9.6999999999999993</v>
      </c>
      <c r="O133" s="13">
        <v>12.5</v>
      </c>
      <c r="P133" s="13">
        <v>23</v>
      </c>
      <c r="Q133" s="13">
        <v>7.7</v>
      </c>
      <c r="R133" s="13">
        <v>9</v>
      </c>
      <c r="S133" s="13">
        <v>7</v>
      </c>
      <c r="T133" s="13">
        <v>1.4</v>
      </c>
      <c r="U133" s="13">
        <v>9</v>
      </c>
      <c r="V133" s="13">
        <v>80.099999999999994</v>
      </c>
      <c r="W133" s="13">
        <v>58</v>
      </c>
      <c r="X133" s="13">
        <v>-22.1</v>
      </c>
      <c r="Y133" s="13">
        <v>-38.1</v>
      </c>
      <c r="AH133" s="12" t="s">
        <v>124</v>
      </c>
      <c r="AI133" s="13">
        <v>34.5</v>
      </c>
      <c r="AJ133" s="13">
        <v>0.5</v>
      </c>
      <c r="AK133" s="13">
        <v>0</v>
      </c>
      <c r="AL133" s="13">
        <v>2.7</v>
      </c>
      <c r="AM133" s="13">
        <v>2.2000000000000002</v>
      </c>
      <c r="AN133" s="13">
        <v>0</v>
      </c>
      <c r="AO133" s="13">
        <v>0.5</v>
      </c>
      <c r="AP133" s="13">
        <v>0</v>
      </c>
      <c r="AQ133" s="13">
        <v>23.7</v>
      </c>
      <c r="AR133" s="13">
        <v>64.099999999999994</v>
      </c>
      <c r="AS133" s="13">
        <v>58</v>
      </c>
      <c r="AT133" s="13">
        <v>-6.1</v>
      </c>
      <c r="AU133" s="13">
        <v>-10.52</v>
      </c>
    </row>
    <row r="134" spans="12:47" ht="13.8" thickBot="1" x14ac:dyDescent="0.3">
      <c r="L134" s="12" t="s">
        <v>125</v>
      </c>
      <c r="M134" s="13">
        <v>21.6</v>
      </c>
      <c r="N134" s="13">
        <v>0.7</v>
      </c>
      <c r="O134" s="13">
        <v>1.4</v>
      </c>
      <c r="P134" s="13">
        <v>18.100000000000001</v>
      </c>
      <c r="Q134" s="13">
        <v>9.6999999999999993</v>
      </c>
      <c r="R134" s="13">
        <v>4.2</v>
      </c>
      <c r="S134" s="13">
        <v>4.9000000000000004</v>
      </c>
      <c r="T134" s="13">
        <v>5.6</v>
      </c>
      <c r="U134" s="13">
        <v>4.2</v>
      </c>
      <c r="V134" s="13">
        <v>70.3</v>
      </c>
      <c r="W134" s="13">
        <v>74</v>
      </c>
      <c r="X134" s="13">
        <v>3.7</v>
      </c>
      <c r="Y134" s="13">
        <v>5</v>
      </c>
      <c r="AH134" s="12" t="s">
        <v>125</v>
      </c>
      <c r="AI134" s="13">
        <v>34.5</v>
      </c>
      <c r="AJ134" s="13">
        <v>0</v>
      </c>
      <c r="AK134" s="13">
        <v>0</v>
      </c>
      <c r="AL134" s="13">
        <v>2.7</v>
      </c>
      <c r="AM134" s="13">
        <v>2.2000000000000002</v>
      </c>
      <c r="AN134" s="13">
        <v>0</v>
      </c>
      <c r="AO134" s="13">
        <v>0.5</v>
      </c>
      <c r="AP134" s="13">
        <v>0</v>
      </c>
      <c r="AQ134" s="13">
        <v>23.7</v>
      </c>
      <c r="AR134" s="13">
        <v>63.6</v>
      </c>
      <c r="AS134" s="13">
        <v>74</v>
      </c>
      <c r="AT134" s="13">
        <v>10.4</v>
      </c>
      <c r="AU134" s="13">
        <v>14.05</v>
      </c>
    </row>
    <row r="135" spans="12:47" ht="13.8" thickBot="1" x14ac:dyDescent="0.3">
      <c r="L135" s="12" t="s">
        <v>126</v>
      </c>
      <c r="M135" s="13">
        <v>18.8</v>
      </c>
      <c r="N135" s="13">
        <v>11.1</v>
      </c>
      <c r="O135" s="13">
        <v>0</v>
      </c>
      <c r="P135" s="13">
        <v>20.2</v>
      </c>
      <c r="Q135" s="13">
        <v>2.1</v>
      </c>
      <c r="R135" s="13">
        <v>7.7</v>
      </c>
      <c r="S135" s="13">
        <v>18.8</v>
      </c>
      <c r="T135" s="13">
        <v>8.4</v>
      </c>
      <c r="U135" s="13">
        <v>2.1</v>
      </c>
      <c r="V135" s="13">
        <v>89.1</v>
      </c>
      <c r="W135" s="13">
        <v>88</v>
      </c>
      <c r="X135" s="13">
        <v>-1.1000000000000001</v>
      </c>
      <c r="Y135" s="13">
        <v>-1.25</v>
      </c>
      <c r="AH135" s="12" t="s">
        <v>126</v>
      </c>
      <c r="AI135" s="13">
        <v>34.5</v>
      </c>
      <c r="AJ135" s="13">
        <v>0.5</v>
      </c>
      <c r="AK135" s="13">
        <v>0</v>
      </c>
      <c r="AL135" s="13">
        <v>2.7</v>
      </c>
      <c r="AM135" s="13">
        <v>2.2000000000000002</v>
      </c>
      <c r="AN135" s="13">
        <v>0</v>
      </c>
      <c r="AO135" s="13">
        <v>18.899999999999999</v>
      </c>
      <c r="AP135" s="13">
        <v>2.7</v>
      </c>
      <c r="AQ135" s="13">
        <v>23.7</v>
      </c>
      <c r="AR135" s="13">
        <v>85.2</v>
      </c>
      <c r="AS135" s="13">
        <v>88</v>
      </c>
      <c r="AT135" s="13">
        <v>2.8</v>
      </c>
      <c r="AU135" s="13">
        <v>3.18</v>
      </c>
    </row>
    <row r="136" spans="12:47" ht="13.8" thickBot="1" x14ac:dyDescent="0.3">
      <c r="L136" s="12" t="s">
        <v>127</v>
      </c>
      <c r="M136" s="13">
        <v>21.6</v>
      </c>
      <c r="N136" s="13">
        <v>0</v>
      </c>
      <c r="O136" s="13">
        <v>1.4</v>
      </c>
      <c r="P136" s="13">
        <v>14.6</v>
      </c>
      <c r="Q136" s="13">
        <v>4.9000000000000004</v>
      </c>
      <c r="R136" s="13">
        <v>1.4</v>
      </c>
      <c r="S136" s="13">
        <v>0</v>
      </c>
      <c r="T136" s="13">
        <v>3.5</v>
      </c>
      <c r="U136" s="13">
        <v>3.5</v>
      </c>
      <c r="V136" s="13">
        <v>50.8</v>
      </c>
      <c r="W136" s="13">
        <v>73</v>
      </c>
      <c r="X136" s="13">
        <v>22.2</v>
      </c>
      <c r="Y136" s="13">
        <v>30.41</v>
      </c>
      <c r="AH136" s="12" t="s">
        <v>127</v>
      </c>
      <c r="AI136" s="13">
        <v>34.5</v>
      </c>
      <c r="AJ136" s="13">
        <v>0</v>
      </c>
      <c r="AK136" s="13">
        <v>0</v>
      </c>
      <c r="AL136" s="13">
        <v>2.7</v>
      </c>
      <c r="AM136" s="13">
        <v>2.2000000000000002</v>
      </c>
      <c r="AN136" s="13">
        <v>0</v>
      </c>
      <c r="AO136" s="13">
        <v>0</v>
      </c>
      <c r="AP136" s="13">
        <v>0</v>
      </c>
      <c r="AQ136" s="13">
        <v>23.7</v>
      </c>
      <c r="AR136" s="13">
        <v>63.1</v>
      </c>
      <c r="AS136" s="13">
        <v>73</v>
      </c>
      <c r="AT136" s="13">
        <v>9.9</v>
      </c>
      <c r="AU136" s="13">
        <v>13.56</v>
      </c>
    </row>
    <row r="137" spans="12:47" ht="13.8" thickBot="1" x14ac:dyDescent="0.3">
      <c r="L137" s="12" t="s">
        <v>128</v>
      </c>
      <c r="M137" s="13">
        <v>20.9</v>
      </c>
      <c r="N137" s="13">
        <v>2.1</v>
      </c>
      <c r="O137" s="13">
        <v>9.6999999999999993</v>
      </c>
      <c r="P137" s="13">
        <v>15.3</v>
      </c>
      <c r="Q137" s="13">
        <v>9.6999999999999993</v>
      </c>
      <c r="R137" s="13">
        <v>10.4</v>
      </c>
      <c r="S137" s="13">
        <v>1.4</v>
      </c>
      <c r="T137" s="13">
        <v>3.5</v>
      </c>
      <c r="U137" s="13">
        <v>8.4</v>
      </c>
      <c r="V137" s="13">
        <v>81.400000000000006</v>
      </c>
      <c r="W137" s="13">
        <v>78</v>
      </c>
      <c r="X137" s="13">
        <v>-3.4</v>
      </c>
      <c r="Y137" s="13">
        <v>-4.3600000000000003</v>
      </c>
      <c r="AH137" s="12" t="s">
        <v>128</v>
      </c>
      <c r="AI137" s="13">
        <v>34.5</v>
      </c>
      <c r="AJ137" s="13">
        <v>0.5</v>
      </c>
      <c r="AK137" s="13">
        <v>0</v>
      </c>
      <c r="AL137" s="13">
        <v>2.7</v>
      </c>
      <c r="AM137" s="13">
        <v>2.2000000000000002</v>
      </c>
      <c r="AN137" s="13">
        <v>1.6</v>
      </c>
      <c r="AO137" s="13">
        <v>0.5</v>
      </c>
      <c r="AP137" s="13">
        <v>0</v>
      </c>
      <c r="AQ137" s="13">
        <v>23.7</v>
      </c>
      <c r="AR137" s="13">
        <v>65.8</v>
      </c>
      <c r="AS137" s="13">
        <v>78</v>
      </c>
      <c r="AT137" s="13">
        <v>12.2</v>
      </c>
      <c r="AU137" s="13">
        <v>15.64</v>
      </c>
    </row>
    <row r="138" spans="12:47" ht="13.8" thickBot="1" x14ac:dyDescent="0.3">
      <c r="L138" s="12" t="s">
        <v>129</v>
      </c>
      <c r="M138" s="13">
        <v>24.4</v>
      </c>
      <c r="N138" s="13">
        <v>3.5</v>
      </c>
      <c r="O138" s="13">
        <v>10.4</v>
      </c>
      <c r="P138" s="13">
        <v>0</v>
      </c>
      <c r="Q138" s="13">
        <v>4.2</v>
      </c>
      <c r="R138" s="13">
        <v>8.4</v>
      </c>
      <c r="S138" s="13">
        <v>2.1</v>
      </c>
      <c r="T138" s="13">
        <v>7</v>
      </c>
      <c r="U138" s="13">
        <v>9.6999999999999993</v>
      </c>
      <c r="V138" s="13">
        <v>69.599999999999994</v>
      </c>
      <c r="W138" s="13">
        <v>70</v>
      </c>
      <c r="X138" s="13">
        <v>0.4</v>
      </c>
      <c r="Y138" s="13">
        <v>0.56999999999999995</v>
      </c>
      <c r="AH138" s="12" t="s">
        <v>129</v>
      </c>
      <c r="AI138" s="13">
        <v>34.5</v>
      </c>
      <c r="AJ138" s="13">
        <v>0.5</v>
      </c>
      <c r="AK138" s="13">
        <v>0</v>
      </c>
      <c r="AL138" s="13">
        <v>0</v>
      </c>
      <c r="AM138" s="13">
        <v>2.2000000000000002</v>
      </c>
      <c r="AN138" s="13">
        <v>0</v>
      </c>
      <c r="AO138" s="13">
        <v>0.5</v>
      </c>
      <c r="AP138" s="13">
        <v>0</v>
      </c>
      <c r="AQ138" s="13">
        <v>23.7</v>
      </c>
      <c r="AR138" s="13">
        <v>61.4</v>
      </c>
      <c r="AS138" s="13">
        <v>70</v>
      </c>
      <c r="AT138" s="13">
        <v>8.6</v>
      </c>
      <c r="AU138" s="13">
        <v>12.29</v>
      </c>
    </row>
    <row r="139" spans="12:47" ht="13.8" thickBot="1" x14ac:dyDescent="0.3">
      <c r="L139" s="12" t="s">
        <v>130</v>
      </c>
      <c r="M139" s="13">
        <v>20.2</v>
      </c>
      <c r="N139" s="13">
        <v>4.2</v>
      </c>
      <c r="O139" s="13">
        <v>5.6</v>
      </c>
      <c r="P139" s="13">
        <v>18.8</v>
      </c>
      <c r="Q139" s="13">
        <v>2.8</v>
      </c>
      <c r="R139" s="13">
        <v>2.1</v>
      </c>
      <c r="S139" s="13">
        <v>2.8</v>
      </c>
      <c r="T139" s="13">
        <v>6.3</v>
      </c>
      <c r="U139" s="13">
        <v>7</v>
      </c>
      <c r="V139" s="13">
        <v>69.599999999999994</v>
      </c>
      <c r="W139" s="13">
        <v>75</v>
      </c>
      <c r="X139" s="13">
        <v>5.4</v>
      </c>
      <c r="Y139" s="13">
        <v>7.2</v>
      </c>
      <c r="AH139" s="12" t="s">
        <v>130</v>
      </c>
      <c r="AI139" s="13">
        <v>34.5</v>
      </c>
      <c r="AJ139" s="13">
        <v>0.5</v>
      </c>
      <c r="AK139" s="13">
        <v>0</v>
      </c>
      <c r="AL139" s="13">
        <v>2.7</v>
      </c>
      <c r="AM139" s="13">
        <v>2.2000000000000002</v>
      </c>
      <c r="AN139" s="13">
        <v>0</v>
      </c>
      <c r="AO139" s="13">
        <v>0.5</v>
      </c>
      <c r="AP139" s="13">
        <v>0</v>
      </c>
      <c r="AQ139" s="13">
        <v>23.7</v>
      </c>
      <c r="AR139" s="13">
        <v>64.099999999999994</v>
      </c>
      <c r="AS139" s="13">
        <v>75</v>
      </c>
      <c r="AT139" s="13">
        <v>10.9</v>
      </c>
      <c r="AU139" s="13">
        <v>14.53</v>
      </c>
    </row>
    <row r="140" spans="12:47" ht="13.8" thickBot="1" x14ac:dyDescent="0.3">
      <c r="N140"/>
    </row>
    <row r="141" spans="12:47" ht="13.8" thickBot="1" x14ac:dyDescent="0.3">
      <c r="L141" s="14" t="s">
        <v>256</v>
      </c>
      <c r="M141" s="15">
        <v>155.80000000000001</v>
      </c>
      <c r="N141"/>
      <c r="AH141" s="14" t="s">
        <v>256</v>
      </c>
      <c r="AI141" s="15">
        <v>103</v>
      </c>
    </row>
    <row r="142" spans="12:47" ht="13.8" thickBot="1" x14ac:dyDescent="0.3">
      <c r="L142" s="14" t="s">
        <v>257</v>
      </c>
      <c r="M142" s="15">
        <v>0</v>
      </c>
      <c r="N142"/>
      <c r="AH142" s="14" t="s">
        <v>257</v>
      </c>
      <c r="AI142" s="15">
        <v>56.6</v>
      </c>
    </row>
    <row r="143" spans="12:47" ht="13.8" thickBot="1" x14ac:dyDescent="0.3">
      <c r="L143" s="14" t="s">
        <v>258</v>
      </c>
      <c r="M143" s="15">
        <v>1733.3</v>
      </c>
      <c r="N143"/>
      <c r="AH143" s="14" t="s">
        <v>258</v>
      </c>
      <c r="AI143" s="15">
        <v>1402.9</v>
      </c>
    </row>
    <row r="144" spans="12:47" ht="13.8" thickBot="1" x14ac:dyDescent="0.3">
      <c r="L144" s="14" t="s">
        <v>259</v>
      </c>
      <c r="M144" s="15">
        <v>1403</v>
      </c>
      <c r="N144"/>
      <c r="AH144" s="14" t="s">
        <v>259</v>
      </c>
      <c r="AI144" s="15">
        <v>1403</v>
      </c>
    </row>
    <row r="145" spans="12:35" ht="13.8" thickBot="1" x14ac:dyDescent="0.3">
      <c r="L145" s="14" t="s">
        <v>260</v>
      </c>
      <c r="M145" s="52">
        <v>330.3</v>
      </c>
      <c r="N145"/>
      <c r="AH145" s="14" t="s">
        <v>260</v>
      </c>
      <c r="AI145" s="15">
        <v>-0.1</v>
      </c>
    </row>
    <row r="146" spans="12:35" ht="13.8" thickBot="1" x14ac:dyDescent="0.3">
      <c r="L146" s="14" t="s">
        <v>261</v>
      </c>
      <c r="M146" s="15"/>
      <c r="N146"/>
      <c r="AH146" s="14" t="s">
        <v>261</v>
      </c>
      <c r="AI146" s="15"/>
    </row>
    <row r="147" spans="12:35" ht="13.8" thickBot="1" x14ac:dyDescent="0.3">
      <c r="L147" s="14" t="s">
        <v>262</v>
      </c>
      <c r="M147" s="15"/>
      <c r="N147"/>
      <c r="AH147" s="14" t="s">
        <v>262</v>
      </c>
      <c r="AI147" s="15"/>
    </row>
    <row r="148" spans="12:35" ht="13.8" thickBot="1" x14ac:dyDescent="0.3">
      <c r="L148" s="14" t="s">
        <v>263</v>
      </c>
      <c r="M148" s="15">
        <v>0</v>
      </c>
      <c r="N148"/>
      <c r="AH148" s="14" t="s">
        <v>263</v>
      </c>
      <c r="AI148" s="15">
        <v>0</v>
      </c>
    </row>
    <row r="149" spans="12:35" x14ac:dyDescent="0.25">
      <c r="N149"/>
    </row>
    <row r="150" spans="12:35" x14ac:dyDescent="0.25">
      <c r="L150" s="16" t="s">
        <v>264</v>
      </c>
      <c r="N150"/>
      <c r="AH150" s="16" t="s">
        <v>264</v>
      </c>
    </row>
    <row r="151" spans="12:35" x14ac:dyDescent="0.25">
      <c r="N151"/>
    </row>
    <row r="152" spans="12:35" x14ac:dyDescent="0.25">
      <c r="L152" s="17" t="s">
        <v>265</v>
      </c>
      <c r="N152"/>
      <c r="AH152" s="17" t="s">
        <v>265</v>
      </c>
    </row>
    <row r="153" spans="12:35" x14ac:dyDescent="0.25">
      <c r="L153" s="17" t="s">
        <v>1053</v>
      </c>
      <c r="N153"/>
      <c r="AH153" s="17" t="s">
        <v>1199</v>
      </c>
    </row>
  </sheetData>
  <conditionalFormatting sqref="X3:X2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3:Z2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3:Z2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25:AB4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5:AG4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L150" r:id="rId1" display="https://miau.my-x.hu/myx-free/coco/test/857802720231012094241.html" xr:uid="{27AE2B28-A795-4F0C-B914-624450EEE248}"/>
    <hyperlink ref="AH150" r:id="rId2" display="https://miau.my-x.hu/myx-free/coco/test/283185720231012120429.html" xr:uid="{5A59011E-68F7-4B22-8C8E-C077057B3F15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DC8A5-F8C5-4A4C-BA09-EB9C6BA73652}">
  <sheetPr>
    <tabColor rgb="FFFF0000"/>
  </sheetPr>
  <dimension ref="A1:CD213"/>
  <sheetViews>
    <sheetView topLeftCell="AL1" zoomScale="52" zoomScaleNormal="20" workbookViewId="0">
      <selection activeCell="BQ48" sqref="BQ48"/>
    </sheetView>
  </sheetViews>
  <sheetFormatPr defaultRowHeight="13.2" x14ac:dyDescent="0.25"/>
  <cols>
    <col min="1" max="1" width="38.88671875" bestFit="1" customWidth="1"/>
    <col min="14" max="14" width="21.77734375" bestFit="1" customWidth="1"/>
    <col min="28" max="28" width="31.33203125" bestFit="1" customWidth="1"/>
    <col min="69" max="69" width="16.5546875" customWidth="1"/>
    <col min="72" max="72" width="11.33203125" bestFit="1" customWidth="1"/>
  </cols>
  <sheetData>
    <row r="1" spans="1:22" x14ac:dyDescent="0.25">
      <c r="A1" t="s">
        <v>1395</v>
      </c>
      <c r="B1" s="22" t="str">
        <f>'oam2 (2)'!B2</f>
        <v>Audi</v>
      </c>
      <c r="C1" s="22" t="str">
        <f>'oam2 (2)'!C2</f>
        <v>Mercedes</v>
      </c>
      <c r="D1" s="22" t="str">
        <f>'oam2 (2)'!D2</f>
        <v>Fiat</v>
      </c>
      <c r="E1" t="str">
        <f>'oam2 (2)'!E2</f>
        <v>Volkswagen</v>
      </c>
      <c r="F1" s="22" t="str">
        <f>'oam2 (2)'!F2</f>
        <v>Seat</v>
      </c>
      <c r="G1" t="str">
        <f>'oam2 (2)'!G2</f>
        <v>Skoda</v>
      </c>
      <c r="H1" t="str">
        <f>'oam2 (2)'!H2</f>
        <v>Suzuki</v>
      </c>
      <c r="I1" t="str">
        <f>'oam2 (2)'!I2</f>
        <v>Volvo</v>
      </c>
      <c r="J1" s="22" t="str">
        <f>'oam2 (2)'!J2</f>
        <v>Ford</v>
      </c>
      <c r="K1" t="str">
        <f>'oam2 (2)'!K2</f>
        <v>Opel</v>
      </c>
      <c r="M1" s="22" t="str">
        <f>B1</f>
        <v>Audi</v>
      </c>
      <c r="N1" s="22" t="str">
        <f t="shared" ref="N1:V1" si="0">C1</f>
        <v>Mercedes</v>
      </c>
      <c r="O1" s="22" t="str">
        <f t="shared" si="0"/>
        <v>Fiat</v>
      </c>
      <c r="P1" t="str">
        <f t="shared" si="0"/>
        <v>Volkswagen</v>
      </c>
      <c r="Q1" s="22" t="str">
        <f t="shared" si="0"/>
        <v>Seat</v>
      </c>
      <c r="R1" t="str">
        <f t="shared" si="0"/>
        <v>Skoda</v>
      </c>
      <c r="S1" t="str">
        <f t="shared" si="0"/>
        <v>Suzuki</v>
      </c>
      <c r="T1" t="str">
        <f t="shared" si="0"/>
        <v>Volvo</v>
      </c>
      <c r="U1" s="22" t="str">
        <f t="shared" si="0"/>
        <v>Ford</v>
      </c>
      <c r="V1" t="str">
        <f t="shared" si="0"/>
        <v>Opel</v>
      </c>
    </row>
    <row r="2" spans="1:22" x14ac:dyDescent="0.25">
      <c r="A2" t="str">
        <f>'oam2 (2)'!L2</f>
        <v>Megye</v>
      </c>
      <c r="B2" t="str">
        <f>'oam2 (2)'!Z2</f>
        <v>elt</v>
      </c>
      <c r="C2" t="str">
        <f>merci!L1</f>
        <v>elt</v>
      </c>
      <c r="D2" t="str">
        <f>fiat!L1</f>
        <v>elt</v>
      </c>
      <c r="E2" t="str">
        <f>VW!L1</f>
        <v>elt</v>
      </c>
      <c r="F2" t="str">
        <f>seat!L1</f>
        <v>elt</v>
      </c>
      <c r="G2" t="str">
        <f>skoda!L1</f>
        <v>elt</v>
      </c>
      <c r="H2" t="str">
        <f>suzuki!L1</f>
        <v>elt</v>
      </c>
      <c r="I2" t="str">
        <f>volvo!L1</f>
        <v>elt</v>
      </c>
      <c r="J2" t="str">
        <f>ford!L1</f>
        <v>elt</v>
      </c>
      <c r="K2" t="str">
        <f>opel!L1</f>
        <v>elt</v>
      </c>
      <c r="M2" t="s">
        <v>1021</v>
      </c>
      <c r="N2" t="s">
        <v>1021</v>
      </c>
      <c r="O2" t="s">
        <v>1021</v>
      </c>
      <c r="P2" t="s">
        <v>1021</v>
      </c>
      <c r="Q2" t="s">
        <v>1021</v>
      </c>
      <c r="R2" t="s">
        <v>1021</v>
      </c>
      <c r="S2" t="s">
        <v>1021</v>
      </c>
      <c r="T2" t="s">
        <v>1021</v>
      </c>
      <c r="U2" t="s">
        <v>1021</v>
      </c>
      <c r="V2" t="s">
        <v>1021</v>
      </c>
    </row>
    <row r="3" spans="1:22" x14ac:dyDescent="0.25">
      <c r="A3" t="str">
        <f>'oam2 (2)'!L3</f>
        <v>Bács-Kiskun</v>
      </c>
      <c r="B3">
        <f>'oam2 (2)'!Z3</f>
        <v>0.40000000000000568</v>
      </c>
      <c r="C3">
        <f>merci!L2</f>
        <v>1</v>
      </c>
      <c r="D3">
        <f>fiat!L2</f>
        <v>0.40000000000000568</v>
      </c>
      <c r="E3">
        <f>VW!L2</f>
        <v>-0.59999999999999432</v>
      </c>
      <c r="F3">
        <f>seat!L2</f>
        <v>-4.5999999999999943</v>
      </c>
      <c r="G3">
        <f>skoda!L2</f>
        <v>-2.7000000000000028</v>
      </c>
      <c r="H3">
        <f>suzuki!L2</f>
        <v>-0.20000000000000284</v>
      </c>
      <c r="I3">
        <f>volvo!L2</f>
        <v>0</v>
      </c>
      <c r="J3">
        <f>ford!L2</f>
        <v>-4.5999999999999943</v>
      </c>
      <c r="K3">
        <f>opel!L2</f>
        <v>0.40000000000000568</v>
      </c>
      <c r="M3">
        <f>'oam2 (2)'!AB25</f>
        <v>1</v>
      </c>
      <c r="N3">
        <f>merci!N24</f>
        <v>0</v>
      </c>
      <c r="O3">
        <f>fiat!N24</f>
        <v>1</v>
      </c>
      <c r="P3">
        <f>VW!N24</f>
        <v>1</v>
      </c>
      <c r="Q3">
        <f>seat!N24</f>
        <v>0</v>
      </c>
      <c r="R3">
        <f>skoda!N24</f>
        <v>0</v>
      </c>
      <c r="S3">
        <f>suzuki!N24</f>
        <v>1</v>
      </c>
      <c r="T3">
        <f>volvo!N24</f>
        <v>1</v>
      </c>
      <c r="U3">
        <f>ford!N24</f>
        <v>0</v>
      </c>
      <c r="V3">
        <f>opel!N24</f>
        <v>1</v>
      </c>
    </row>
    <row r="4" spans="1:22" x14ac:dyDescent="0.25">
      <c r="A4" t="str">
        <f>'oam2 (2)'!L4</f>
        <v>Békés</v>
      </c>
      <c r="B4">
        <f>'oam2 (2)'!Z4</f>
        <v>0.70000000000000284</v>
      </c>
      <c r="C4">
        <f>merci!L3</f>
        <v>1.2000000000000028</v>
      </c>
      <c r="D4">
        <f>fiat!L3</f>
        <v>7.7999999999999972</v>
      </c>
      <c r="E4">
        <f>VW!L3</f>
        <v>8.9000000000000057</v>
      </c>
      <c r="F4">
        <f>seat!L3</f>
        <v>0.29999999999999716</v>
      </c>
      <c r="G4">
        <f>skoda!L3</f>
        <v>-0.20000000000000284</v>
      </c>
      <c r="H4">
        <f>suzuki!L3</f>
        <v>6.2999999999999972</v>
      </c>
      <c r="I4">
        <f>volvo!L3</f>
        <v>-3</v>
      </c>
      <c r="J4">
        <f>ford!L3</f>
        <v>0.40000000000000568</v>
      </c>
      <c r="K4">
        <f>opel!L3</f>
        <v>0.29999999999999716</v>
      </c>
      <c r="M4">
        <f>'oam2 (2)'!AB26</f>
        <v>1</v>
      </c>
      <c r="N4">
        <f>merci!N25</f>
        <v>1</v>
      </c>
      <c r="O4">
        <f>fiat!N25</f>
        <v>1</v>
      </c>
      <c r="P4">
        <f>VW!N25</f>
        <v>1</v>
      </c>
      <c r="Q4">
        <f>seat!N25</f>
        <v>1</v>
      </c>
      <c r="R4">
        <f>skoda!N25</f>
        <v>1</v>
      </c>
      <c r="S4">
        <f>suzuki!N25</f>
        <v>1</v>
      </c>
      <c r="T4">
        <f>volvo!N25</f>
        <v>0</v>
      </c>
      <c r="U4">
        <f>ford!N25</f>
        <v>1</v>
      </c>
      <c r="V4">
        <f>opel!N25</f>
        <v>1</v>
      </c>
    </row>
    <row r="5" spans="1:22" x14ac:dyDescent="0.25">
      <c r="A5" t="str">
        <f>'oam2 (2)'!L5</f>
        <v>Baranya</v>
      </c>
      <c r="B5">
        <f>'oam2 (2)'!Z5</f>
        <v>0.60000000000000142</v>
      </c>
      <c r="C5">
        <f>merci!L4</f>
        <v>-2.2999999999999972</v>
      </c>
      <c r="D5">
        <f>fiat!L4</f>
        <v>5.4000000000000057</v>
      </c>
      <c r="E5">
        <f>VW!L4</f>
        <v>0.79999999999999716</v>
      </c>
      <c r="F5">
        <f>seat!L4</f>
        <v>-9.9999999999994316E-2</v>
      </c>
      <c r="G5">
        <f>skoda!L4</f>
        <v>5.2999999999999972</v>
      </c>
      <c r="H5">
        <f>suzuki!L4</f>
        <v>0.79999999999999716</v>
      </c>
      <c r="I5">
        <f>volvo!L4</f>
        <v>5</v>
      </c>
      <c r="J5">
        <f>ford!L4</f>
        <v>-5.7000000000000028</v>
      </c>
      <c r="K5">
        <f>opel!L4</f>
        <v>0.20000000000000284</v>
      </c>
      <c r="M5">
        <f>'oam2 (2)'!AB27</f>
        <v>1</v>
      </c>
      <c r="N5">
        <f>merci!N26</f>
        <v>0</v>
      </c>
      <c r="O5">
        <f>fiat!N26</f>
        <v>1</v>
      </c>
      <c r="P5">
        <f>VW!N26</f>
        <v>1</v>
      </c>
      <c r="Q5">
        <f>seat!N26</f>
        <v>1</v>
      </c>
      <c r="R5">
        <f>skoda!N26</f>
        <v>1</v>
      </c>
      <c r="S5">
        <f>suzuki!N26</f>
        <v>1</v>
      </c>
      <c r="T5">
        <f>volvo!N26</f>
        <v>1</v>
      </c>
      <c r="U5">
        <f>ford!N26</f>
        <v>0</v>
      </c>
      <c r="V5">
        <f>opel!N26</f>
        <v>1</v>
      </c>
    </row>
    <row r="6" spans="1:22" x14ac:dyDescent="0.25">
      <c r="A6" t="str">
        <f>'oam2 (2)'!L6</f>
        <v>Borsod-Abaúj-Zemplén</v>
      </c>
      <c r="B6">
        <f>'oam2 (2)'!Z6</f>
        <v>0.59999999999999432</v>
      </c>
      <c r="C6">
        <f>merci!L5</f>
        <v>1.2000000000000028</v>
      </c>
      <c r="D6">
        <f>fiat!L5</f>
        <v>-0.20000000000000284</v>
      </c>
      <c r="E6">
        <f>VW!L5</f>
        <v>0.40000000000000568</v>
      </c>
      <c r="F6">
        <f>seat!L5</f>
        <v>0.5</v>
      </c>
      <c r="G6">
        <f>skoda!L5</f>
        <v>8.2999999999999972</v>
      </c>
      <c r="H6">
        <f>suzuki!L5</f>
        <v>0.29999999999999716</v>
      </c>
      <c r="I6">
        <f>volvo!L5</f>
        <v>-5.5</v>
      </c>
      <c r="J6">
        <f>ford!L5</f>
        <v>0.40000000000000568</v>
      </c>
      <c r="K6">
        <f>opel!L5</f>
        <v>4.9000000000000057</v>
      </c>
      <c r="M6">
        <f>'oam2 (2)'!AB28</f>
        <v>1</v>
      </c>
      <c r="N6">
        <f>merci!N27</f>
        <v>1</v>
      </c>
      <c r="O6">
        <f>fiat!N27</f>
        <v>1</v>
      </c>
      <c r="P6">
        <f>VW!N27</f>
        <v>1</v>
      </c>
      <c r="Q6">
        <f>seat!N27</f>
        <v>1</v>
      </c>
      <c r="R6">
        <f>skoda!N27</f>
        <v>1</v>
      </c>
      <c r="S6">
        <f>suzuki!N27</f>
        <v>1</v>
      </c>
      <c r="T6">
        <f>volvo!N27</f>
        <v>0</v>
      </c>
      <c r="U6">
        <f>ford!N27</f>
        <v>1</v>
      </c>
      <c r="V6">
        <f>opel!N27</f>
        <v>1</v>
      </c>
    </row>
    <row r="7" spans="1:22" x14ac:dyDescent="0.25">
      <c r="A7" t="str">
        <f>'oam2 (2)'!L7</f>
        <v>Budapest</v>
      </c>
      <c r="B7">
        <f>'oam2 (2)'!Z7</f>
        <v>0.70000000000000284</v>
      </c>
      <c r="C7">
        <f>merci!L6</f>
        <v>1.0999999999999943</v>
      </c>
      <c r="D7">
        <f>fiat!L6</f>
        <v>0.10000000000000142</v>
      </c>
      <c r="E7">
        <f>VW!L6</f>
        <v>0.60000000000000142</v>
      </c>
      <c r="F7">
        <f>seat!L6</f>
        <v>0</v>
      </c>
      <c r="G7">
        <f>skoda!L6</f>
        <v>0.89999999999999858</v>
      </c>
      <c r="H7">
        <f>suzuki!L6</f>
        <v>0.39999999999999858</v>
      </c>
      <c r="I7">
        <f>volvo!L6</f>
        <v>3</v>
      </c>
      <c r="J7">
        <f>ford!L6</f>
        <v>4.6000000000000014</v>
      </c>
      <c r="K7">
        <f>opel!L6</f>
        <v>0.5</v>
      </c>
      <c r="M7">
        <f>'oam2 (2)'!AB29</f>
        <v>1</v>
      </c>
      <c r="N7">
        <f>merci!N28</f>
        <v>1</v>
      </c>
      <c r="O7">
        <f>fiat!N28</f>
        <v>1</v>
      </c>
      <c r="P7">
        <f>VW!N28</f>
        <v>1</v>
      </c>
      <c r="Q7">
        <f>seat!N28</f>
        <v>1</v>
      </c>
      <c r="R7">
        <f>skoda!N28</f>
        <v>1</v>
      </c>
      <c r="S7">
        <f>suzuki!N28</f>
        <v>1</v>
      </c>
      <c r="T7">
        <f>volvo!N28</f>
        <v>1</v>
      </c>
      <c r="U7">
        <f>ford!N28</f>
        <v>1</v>
      </c>
      <c r="V7">
        <f>opel!N28</f>
        <v>1</v>
      </c>
    </row>
    <row r="8" spans="1:22" x14ac:dyDescent="0.25">
      <c r="A8" t="str">
        <f>'oam2 (2)'!L8</f>
        <v>Csongrád</v>
      </c>
      <c r="B8">
        <f>'oam2 (2)'!Z8</f>
        <v>1</v>
      </c>
      <c r="C8">
        <f>merci!L7</f>
        <v>5.0999999999999943</v>
      </c>
      <c r="D8">
        <f>fiat!L7</f>
        <v>0.60000000000000142</v>
      </c>
      <c r="E8">
        <f>VW!L7</f>
        <v>6.6000000000000014</v>
      </c>
      <c r="F8">
        <f>seat!L7</f>
        <v>0.70000000000000284</v>
      </c>
      <c r="G8">
        <f>skoda!L7</f>
        <v>-1.1000000000000014</v>
      </c>
      <c r="H8">
        <f>suzuki!L7</f>
        <v>0.5</v>
      </c>
      <c r="I8">
        <f>volvo!L7</f>
        <v>4</v>
      </c>
      <c r="J8">
        <f>ford!L7</f>
        <v>0.20000000000000284</v>
      </c>
      <c r="K8">
        <f>opel!L7</f>
        <v>0.10000000000000142</v>
      </c>
      <c r="M8">
        <f>'oam2 (2)'!AB30</f>
        <v>1</v>
      </c>
      <c r="N8">
        <f>merci!N29</f>
        <v>1</v>
      </c>
      <c r="O8">
        <f>fiat!N29</f>
        <v>1</v>
      </c>
      <c r="P8">
        <f>VW!N29</f>
        <v>1</v>
      </c>
      <c r="Q8">
        <f>seat!N29</f>
        <v>1</v>
      </c>
      <c r="R8">
        <f>skoda!N29</f>
        <v>0</v>
      </c>
      <c r="S8">
        <f>suzuki!N29</f>
        <v>1</v>
      </c>
      <c r="T8">
        <f>volvo!N29</f>
        <v>1</v>
      </c>
      <c r="U8">
        <f>ford!N29</f>
        <v>1</v>
      </c>
      <c r="V8">
        <f>opel!N29</f>
        <v>1</v>
      </c>
    </row>
    <row r="9" spans="1:22" x14ac:dyDescent="0.25">
      <c r="A9" t="str">
        <f>'oam2 (2)'!L9</f>
        <v>Fejér</v>
      </c>
      <c r="B9">
        <f>'oam2 (2)'!Z9</f>
        <v>0.60000000000000142</v>
      </c>
      <c r="C9">
        <f>merci!L8</f>
        <v>0.20000000000000284</v>
      </c>
      <c r="D9">
        <f>fiat!L8</f>
        <v>-0.20000000000000284</v>
      </c>
      <c r="E9">
        <f>VW!L8</f>
        <v>1.2000000000000028</v>
      </c>
      <c r="F9">
        <f>seat!L8</f>
        <v>0.40000000000000568</v>
      </c>
      <c r="G9">
        <f>skoda!L8</f>
        <v>5.2999999999999972</v>
      </c>
      <c r="H9">
        <f>suzuki!L8</f>
        <v>0.20000000000000284</v>
      </c>
      <c r="I9">
        <f>volvo!L8</f>
        <v>5.5</v>
      </c>
      <c r="J9">
        <f>ford!L8</f>
        <v>2.4000000000000057</v>
      </c>
      <c r="K9">
        <f>opel!L8</f>
        <v>-0.29999999999999716</v>
      </c>
      <c r="M9">
        <f>'oam2 (2)'!AB31</f>
        <v>1</v>
      </c>
      <c r="N9">
        <f>merci!N30</f>
        <v>1</v>
      </c>
      <c r="O9">
        <f>fiat!N30</f>
        <v>1</v>
      </c>
      <c r="P9">
        <f>VW!N30</f>
        <v>1</v>
      </c>
      <c r="Q9">
        <f>seat!N30</f>
        <v>1</v>
      </c>
      <c r="R9">
        <f>skoda!N30</f>
        <v>1</v>
      </c>
      <c r="S9">
        <f>suzuki!N30</f>
        <v>1</v>
      </c>
      <c r="T9">
        <f>volvo!N30</f>
        <v>1</v>
      </c>
      <c r="U9">
        <f>ford!N30</f>
        <v>1</v>
      </c>
      <c r="V9">
        <f>opel!N30</f>
        <v>1</v>
      </c>
    </row>
    <row r="10" spans="1:22" x14ac:dyDescent="0.25">
      <c r="A10" t="str">
        <f>'oam2 (2)'!L10</f>
        <v>Győr-Moson-Sopron</v>
      </c>
      <c r="B10">
        <f>'oam2 (2)'!Z10</f>
        <v>13.5</v>
      </c>
      <c r="C10">
        <f>merci!L9</f>
        <v>-0.29999999999999716</v>
      </c>
      <c r="D10">
        <f>fiat!L9</f>
        <v>-0.20000000000000284</v>
      </c>
      <c r="E10">
        <f>VW!L9</f>
        <v>0.79999999999999716</v>
      </c>
      <c r="F10">
        <f>seat!L9</f>
        <v>0.59999999999999432</v>
      </c>
      <c r="G10">
        <f>skoda!L9</f>
        <v>-0.20000000000000284</v>
      </c>
      <c r="H10">
        <f>suzuki!L9</f>
        <v>-0.90000000000000568</v>
      </c>
      <c r="I10">
        <f>volvo!L9</f>
        <v>0</v>
      </c>
      <c r="J10">
        <f>ford!L9</f>
        <v>-0.20000000000000284</v>
      </c>
      <c r="K10">
        <f>opel!L9</f>
        <v>0.29999999999999716</v>
      </c>
      <c r="M10">
        <f>'oam2 (2)'!AB32</f>
        <v>0</v>
      </c>
      <c r="N10">
        <f>merci!N31</f>
        <v>1</v>
      </c>
      <c r="O10">
        <f>fiat!N31</f>
        <v>1</v>
      </c>
      <c r="P10">
        <f>VW!N31</f>
        <v>0</v>
      </c>
      <c r="Q10">
        <f>seat!N31</f>
        <v>0</v>
      </c>
      <c r="R10">
        <f>skoda!N31</f>
        <v>1</v>
      </c>
      <c r="S10">
        <f>suzuki!N31</f>
        <v>1</v>
      </c>
      <c r="T10">
        <f>volvo!N31</f>
        <v>1</v>
      </c>
      <c r="U10">
        <f>ford!N31</f>
        <v>1</v>
      </c>
      <c r="V10">
        <f>opel!N31</f>
        <v>1</v>
      </c>
    </row>
    <row r="11" spans="1:22" x14ac:dyDescent="0.25">
      <c r="A11" t="str">
        <f>'oam2 (2)'!L11</f>
        <v>Hajdú-Bihar</v>
      </c>
      <c r="B11">
        <f>'oam2 (2)'!Z11</f>
        <v>0.60000000000000142</v>
      </c>
      <c r="C11">
        <f>merci!L10</f>
        <v>2.7000000000000028</v>
      </c>
      <c r="D11">
        <f>fiat!L10</f>
        <v>0.10000000000000142</v>
      </c>
      <c r="E11">
        <f>VW!L10</f>
        <v>7.2999999999999972</v>
      </c>
      <c r="F11">
        <f>seat!L10</f>
        <v>-9.9999999999994316E-2</v>
      </c>
      <c r="G11">
        <f>skoda!L10</f>
        <v>1.2999999999999972</v>
      </c>
      <c r="H11">
        <f>suzuki!L10</f>
        <v>9.9999999999994316E-2</v>
      </c>
      <c r="I11">
        <f>volvo!L10</f>
        <v>2</v>
      </c>
      <c r="J11">
        <f>ford!L10</f>
        <v>0.29999999999999716</v>
      </c>
      <c r="K11">
        <f>opel!L10</f>
        <v>0.10000000000000142</v>
      </c>
      <c r="M11">
        <f>'oam2 (2)'!AB33</f>
        <v>1</v>
      </c>
      <c r="N11">
        <f>merci!N32</f>
        <v>1</v>
      </c>
      <c r="O11">
        <f>fiat!N32</f>
        <v>1</v>
      </c>
      <c r="P11">
        <f>VW!N32</f>
        <v>1</v>
      </c>
      <c r="Q11">
        <f>seat!N32</f>
        <v>1</v>
      </c>
      <c r="R11">
        <f>skoda!N32</f>
        <v>1</v>
      </c>
      <c r="S11">
        <f>suzuki!N32</f>
        <v>1</v>
      </c>
      <c r="T11">
        <f>volvo!N32</f>
        <v>1</v>
      </c>
      <c r="U11">
        <f>ford!N32</f>
        <v>1</v>
      </c>
      <c r="V11">
        <f>opel!N32</f>
        <v>1</v>
      </c>
    </row>
    <row r="12" spans="1:22" x14ac:dyDescent="0.25">
      <c r="A12" t="str">
        <f>'oam2 (2)'!L12</f>
        <v>Heves</v>
      </c>
      <c r="B12">
        <f>'oam2 (2)'!Z12</f>
        <v>0.59999999999999432</v>
      </c>
      <c r="C12">
        <f>merci!L11</f>
        <v>-7.7000000000000028</v>
      </c>
      <c r="D12">
        <f>fiat!L11</f>
        <v>-0.20000000000000284</v>
      </c>
      <c r="E12">
        <f>VW!L11</f>
        <v>1.2999999999999972</v>
      </c>
      <c r="F12">
        <f>seat!L11</f>
        <v>4</v>
      </c>
      <c r="G12">
        <f>skoda!L11</f>
        <v>1.7999999999999972</v>
      </c>
      <c r="H12">
        <f>suzuki!L11</f>
        <v>-0.70000000000000284</v>
      </c>
      <c r="I12">
        <f>volvo!L11</f>
        <v>-1</v>
      </c>
      <c r="J12">
        <f>ford!L11</f>
        <v>3</v>
      </c>
      <c r="K12">
        <f>opel!L11</f>
        <v>-0.20000000000000284</v>
      </c>
      <c r="M12">
        <f>'oam2 (2)'!AB34</f>
        <v>1</v>
      </c>
      <c r="N12">
        <f>merci!N33</f>
        <v>0</v>
      </c>
      <c r="O12">
        <f>fiat!N33</f>
        <v>1</v>
      </c>
      <c r="P12">
        <f>VW!N33</f>
        <v>1</v>
      </c>
      <c r="Q12">
        <f>seat!N33</f>
        <v>1</v>
      </c>
      <c r="R12">
        <f>skoda!N33</f>
        <v>1</v>
      </c>
      <c r="S12">
        <f>suzuki!N33</f>
        <v>0</v>
      </c>
      <c r="T12">
        <f>volvo!N33</f>
        <v>0</v>
      </c>
      <c r="U12">
        <f>ford!N33</f>
        <v>1</v>
      </c>
      <c r="V12">
        <f>opel!N33</f>
        <v>1</v>
      </c>
    </row>
    <row r="13" spans="1:22" x14ac:dyDescent="0.25">
      <c r="A13" t="str">
        <f>'oam2 (2)'!L13</f>
        <v>Jász-Nagykun-Szolnok</v>
      </c>
      <c r="B13">
        <f>'oam2 (2)'!Z13</f>
        <v>0.60000000000000142</v>
      </c>
      <c r="C13">
        <f>merci!L12</f>
        <v>-6.2000000000000028</v>
      </c>
      <c r="D13">
        <f>fiat!L12</f>
        <v>-0.20000000000000284</v>
      </c>
      <c r="E13">
        <f>VW!L12</f>
        <v>1.9000000000000057</v>
      </c>
      <c r="F13">
        <f>seat!L12</f>
        <v>-9.9999999999994316E-2</v>
      </c>
      <c r="G13">
        <f>skoda!L12</f>
        <v>-0.70000000000000284</v>
      </c>
      <c r="H13">
        <f>suzuki!L12</f>
        <v>-0.20000000000000284</v>
      </c>
      <c r="I13">
        <f>volvo!L12</f>
        <v>-3</v>
      </c>
      <c r="J13">
        <f>ford!L12</f>
        <v>2</v>
      </c>
      <c r="K13">
        <f>opel!L12</f>
        <v>0.29999999999999716</v>
      </c>
      <c r="M13">
        <f>'oam2 (2)'!AB35</f>
        <v>1</v>
      </c>
      <c r="N13">
        <f>merci!N34</f>
        <v>0</v>
      </c>
      <c r="O13">
        <f>fiat!N34</f>
        <v>1</v>
      </c>
      <c r="P13">
        <f>VW!N34</f>
        <v>1</v>
      </c>
      <c r="Q13">
        <f>seat!N34</f>
        <v>1</v>
      </c>
      <c r="R13">
        <f>skoda!N34</f>
        <v>0</v>
      </c>
      <c r="S13">
        <f>suzuki!N34</f>
        <v>1</v>
      </c>
      <c r="T13">
        <f>volvo!N34</f>
        <v>0</v>
      </c>
      <c r="U13">
        <f>ford!N34</f>
        <v>1</v>
      </c>
      <c r="V13">
        <f>opel!N34</f>
        <v>1</v>
      </c>
    </row>
    <row r="14" spans="1:22" x14ac:dyDescent="0.25">
      <c r="A14" t="str">
        <f>'oam2 (2)'!L14</f>
        <v>Komárom-Esztergom</v>
      </c>
      <c r="B14">
        <f>'oam2 (2)'!Z14</f>
        <v>-11.599999999999994</v>
      </c>
      <c r="C14">
        <f>merci!L13</f>
        <v>-4.2000000000000028</v>
      </c>
      <c r="D14">
        <f>fiat!L13</f>
        <v>-8.5999999999999943</v>
      </c>
      <c r="E14">
        <f>VW!L13</f>
        <v>-8.0999999999999943</v>
      </c>
      <c r="F14">
        <f>seat!L13</f>
        <v>0.70000000000000284</v>
      </c>
      <c r="G14">
        <f>skoda!L13</f>
        <v>5.7999999999999972</v>
      </c>
      <c r="H14">
        <f>suzuki!L13</f>
        <v>-9.9999999999994316E-2</v>
      </c>
      <c r="I14">
        <f>volvo!L13</f>
        <v>-3</v>
      </c>
      <c r="J14">
        <f>ford!L13</f>
        <v>0</v>
      </c>
      <c r="K14">
        <f>opel!L13</f>
        <v>-4.7000000000000028</v>
      </c>
      <c r="M14">
        <f>'oam2 (2)'!AB36</f>
        <v>1</v>
      </c>
      <c r="N14">
        <f>merci!N35</f>
        <v>1</v>
      </c>
      <c r="O14">
        <f>fiat!N35</f>
        <v>1</v>
      </c>
      <c r="P14">
        <f>VW!N35</f>
        <v>1</v>
      </c>
      <c r="Q14">
        <f>seat!N35</f>
        <v>0</v>
      </c>
      <c r="R14">
        <f>skoda!N35</f>
        <v>0</v>
      </c>
      <c r="S14">
        <f>suzuki!N35</f>
        <v>1</v>
      </c>
      <c r="T14">
        <f>volvo!N35</f>
        <v>1</v>
      </c>
      <c r="U14">
        <f>ford!N35</f>
        <v>1</v>
      </c>
      <c r="V14">
        <f>opel!N35</f>
        <v>1</v>
      </c>
    </row>
    <row r="15" spans="1:22" x14ac:dyDescent="0.25">
      <c r="A15" t="str">
        <f>'oam2 (2)'!L15</f>
        <v>Nógrád megye</v>
      </c>
      <c r="B15">
        <f>'oam2 (2)'!Z15</f>
        <v>0.40000000000000568</v>
      </c>
      <c r="C15">
        <f>merci!L14</f>
        <v>1.4000000000000057</v>
      </c>
      <c r="D15">
        <f>fiat!L14</f>
        <v>-0.5</v>
      </c>
      <c r="E15">
        <f>VW!L14</f>
        <v>-3</v>
      </c>
      <c r="F15">
        <f>seat!L14</f>
        <v>-1.9000000000000057</v>
      </c>
      <c r="G15">
        <f>skoda!L14</f>
        <v>-12.799999999999997</v>
      </c>
      <c r="H15">
        <f>suzuki!L14</f>
        <v>-9.9999999999994316E-2</v>
      </c>
      <c r="I15">
        <f>volvo!L14</f>
        <v>-7.5</v>
      </c>
      <c r="J15">
        <f>ford!L14</f>
        <v>0.29999999999999716</v>
      </c>
      <c r="K15">
        <f>opel!L14</f>
        <v>0</v>
      </c>
      <c r="M15">
        <f>'oam2 (2)'!AB37</f>
        <v>1</v>
      </c>
      <c r="N15">
        <f>merci!N36</f>
        <v>0</v>
      </c>
      <c r="O15">
        <f>fiat!N36</f>
        <v>1</v>
      </c>
      <c r="P15">
        <f>VW!N36</f>
        <v>1</v>
      </c>
      <c r="Q15">
        <f>seat!N36</f>
        <v>1</v>
      </c>
      <c r="R15">
        <f>skoda!N36</f>
        <v>1</v>
      </c>
      <c r="S15">
        <f>suzuki!N36</f>
        <v>1</v>
      </c>
      <c r="T15">
        <f>volvo!N36</f>
        <v>1</v>
      </c>
      <c r="U15">
        <f>ford!N36</f>
        <v>1</v>
      </c>
      <c r="V15">
        <f>opel!N36</f>
        <v>1</v>
      </c>
    </row>
    <row r="16" spans="1:22" x14ac:dyDescent="0.25">
      <c r="A16" t="str">
        <f>'oam2 (2)'!L16</f>
        <v>Pest</v>
      </c>
      <c r="B16">
        <f>'oam2 (2)'!Z16</f>
        <v>0.5</v>
      </c>
      <c r="C16">
        <f>merci!L15</f>
        <v>10.299999999999997</v>
      </c>
      <c r="D16">
        <f>fiat!L15</f>
        <v>-0.20000000000000284</v>
      </c>
      <c r="E16">
        <f>VW!L15</f>
        <v>-5.2999999999999972</v>
      </c>
      <c r="F16">
        <f>seat!L15</f>
        <v>0.29999999999999716</v>
      </c>
      <c r="G16">
        <f>skoda!L15</f>
        <v>-0.20000000000000284</v>
      </c>
      <c r="H16">
        <f>suzuki!L15</f>
        <v>0.20000000000000284</v>
      </c>
      <c r="I16">
        <f>volvo!L15</f>
        <v>-2</v>
      </c>
      <c r="J16">
        <f>ford!L15</f>
        <v>2.5</v>
      </c>
      <c r="K16">
        <f>opel!L15</f>
        <v>0.20000000000000284</v>
      </c>
      <c r="M16">
        <f>'oam2 (2)'!AB38</f>
        <v>1</v>
      </c>
      <c r="N16">
        <f>merci!N37</f>
        <v>1</v>
      </c>
      <c r="O16">
        <f>fiat!N37</f>
        <v>1</v>
      </c>
      <c r="P16">
        <f>VW!N37</f>
        <v>0</v>
      </c>
      <c r="Q16">
        <f>seat!N37</f>
        <v>1</v>
      </c>
      <c r="R16">
        <f>skoda!N37</f>
        <v>1</v>
      </c>
      <c r="S16">
        <f>suzuki!N37</f>
        <v>1</v>
      </c>
      <c r="T16">
        <f>volvo!N37</f>
        <v>0</v>
      </c>
      <c r="U16">
        <f>ford!N37</f>
        <v>1</v>
      </c>
      <c r="V16">
        <f>opel!N37</f>
        <v>1</v>
      </c>
    </row>
    <row r="17" spans="1:76" x14ac:dyDescent="0.25">
      <c r="A17" t="str">
        <f>'oam2 (2)'!L17</f>
        <v>Somogy</v>
      </c>
      <c r="B17">
        <f>'oam2 (2)'!Z17</f>
        <v>0.79999999999999716</v>
      </c>
      <c r="C17">
        <f>merci!L16</f>
        <v>-1.2000000000000028</v>
      </c>
      <c r="D17">
        <f>fiat!L16</f>
        <v>0</v>
      </c>
      <c r="E17">
        <f>VW!L16</f>
        <v>0.40000000000000568</v>
      </c>
      <c r="F17">
        <f>seat!L16</f>
        <v>0.5</v>
      </c>
      <c r="G17">
        <f>skoda!L16</f>
        <v>-5.7000000000000028</v>
      </c>
      <c r="H17">
        <f>suzuki!L16</f>
        <v>0.29999999999999716</v>
      </c>
      <c r="I17">
        <f>volvo!L16</f>
        <v>0</v>
      </c>
      <c r="J17">
        <f>ford!L16</f>
        <v>-0.5</v>
      </c>
      <c r="K17">
        <f>opel!L16</f>
        <v>-0.20000000000000284</v>
      </c>
      <c r="M17">
        <f>'oam2 (2)'!AB39</f>
        <v>0</v>
      </c>
      <c r="N17">
        <f>merci!N38</f>
        <v>1</v>
      </c>
      <c r="O17">
        <f>fiat!N38</f>
        <v>1</v>
      </c>
      <c r="P17">
        <f>VW!N38</f>
        <v>1</v>
      </c>
      <c r="Q17">
        <f>seat!N38</f>
        <v>0</v>
      </c>
      <c r="R17">
        <f>skoda!N38</f>
        <v>0</v>
      </c>
      <c r="S17">
        <f>suzuki!N38</f>
        <v>1</v>
      </c>
      <c r="T17">
        <f>volvo!N38</f>
        <v>1</v>
      </c>
      <c r="U17">
        <f>ford!N38</f>
        <v>1</v>
      </c>
      <c r="V17">
        <f>opel!N38</f>
        <v>1</v>
      </c>
    </row>
    <row r="18" spans="1:76" x14ac:dyDescent="0.25">
      <c r="A18" t="str">
        <f>'oam2 (2)'!L18</f>
        <v>Szabolcs-Szatmár-Bereg</v>
      </c>
      <c r="B18">
        <f>'oam2 (2)'!Z18</f>
        <v>1</v>
      </c>
      <c r="C18">
        <f>merci!L17</f>
        <v>1.4000000000000057</v>
      </c>
      <c r="D18">
        <f>fiat!L17</f>
        <v>-4.2999999999999972</v>
      </c>
      <c r="E18">
        <f>VW!L17</f>
        <v>0.5</v>
      </c>
      <c r="F18">
        <f>seat!L17</f>
        <v>0.40000000000000568</v>
      </c>
      <c r="G18">
        <f>skoda!L17</f>
        <v>-0.20000000000000284</v>
      </c>
      <c r="H18">
        <f>suzuki!L17</f>
        <v>0.20000000000000284</v>
      </c>
      <c r="I18">
        <f>volvo!L17</f>
        <v>-3.5</v>
      </c>
      <c r="J18">
        <f>ford!L17</f>
        <v>-9.9999999999994316E-2</v>
      </c>
      <c r="K18">
        <f>opel!L17</f>
        <v>-9.9999999999994316E-2</v>
      </c>
      <c r="M18">
        <f>'oam2 (2)'!AB40</f>
        <v>1</v>
      </c>
      <c r="N18">
        <f>merci!N39</f>
        <v>0</v>
      </c>
      <c r="O18">
        <f>fiat!N39</f>
        <v>0</v>
      </c>
      <c r="P18">
        <f>VW!N39</f>
        <v>0</v>
      </c>
      <c r="Q18">
        <f>seat!N39</f>
        <v>1</v>
      </c>
      <c r="R18">
        <f>skoda!N39</f>
        <v>1</v>
      </c>
      <c r="S18">
        <f>suzuki!N39</f>
        <v>1</v>
      </c>
      <c r="T18">
        <f>volvo!N39</f>
        <v>1</v>
      </c>
      <c r="U18">
        <f>ford!N39</f>
        <v>1</v>
      </c>
      <c r="V18">
        <f>opel!N39</f>
        <v>1</v>
      </c>
    </row>
    <row r="19" spans="1:76" x14ac:dyDescent="0.25">
      <c r="A19" t="str">
        <f>'oam2 (2)'!L19</f>
        <v>Tolna</v>
      </c>
      <c r="B19">
        <f>'oam2 (2)'!Z19</f>
        <v>-1.2000000000000028</v>
      </c>
      <c r="C19">
        <f>merci!L18</f>
        <v>-6.0999999999999943</v>
      </c>
      <c r="D19">
        <f>fiat!L18</f>
        <v>-0.90000000000000568</v>
      </c>
      <c r="E19">
        <f>VW!L18</f>
        <v>-2</v>
      </c>
      <c r="F19">
        <f>seat!L18</f>
        <v>-0.90000000000000568</v>
      </c>
      <c r="G19">
        <f>skoda!L18</f>
        <v>-2.7000000000000028</v>
      </c>
      <c r="H19">
        <f>suzuki!L18</f>
        <v>0.40000000000000568</v>
      </c>
      <c r="I19">
        <f>volvo!L18</f>
        <v>0</v>
      </c>
      <c r="J19">
        <f>ford!L18</f>
        <v>-0.5</v>
      </c>
      <c r="K19">
        <f>opel!L18</f>
        <v>-0.70000000000000284</v>
      </c>
      <c r="M19">
        <f>'oam2 (2)'!AB41</f>
        <v>1</v>
      </c>
      <c r="N19">
        <f>merci!N40</f>
        <v>1</v>
      </c>
      <c r="O19">
        <f>fiat!N40</f>
        <v>1</v>
      </c>
      <c r="P19">
        <f>VW!N40</f>
        <v>1</v>
      </c>
      <c r="Q19">
        <f>seat!N40</f>
        <v>1</v>
      </c>
      <c r="R19">
        <f>skoda!N40</f>
        <v>1</v>
      </c>
      <c r="S19">
        <f>suzuki!N40</f>
        <v>1</v>
      </c>
      <c r="T19">
        <f>volvo!N40</f>
        <v>1</v>
      </c>
      <c r="U19">
        <f>ford!N40</f>
        <v>1</v>
      </c>
      <c r="V19">
        <f>opel!N40</f>
        <v>1</v>
      </c>
    </row>
    <row r="20" spans="1:76" x14ac:dyDescent="0.25">
      <c r="A20" t="str">
        <f>'oam2 (2)'!L20</f>
        <v>Vas</v>
      </c>
      <c r="B20">
        <f>'oam2 (2)'!Z20</f>
        <v>0.29999999999999716</v>
      </c>
      <c r="C20">
        <f>merci!L19</f>
        <v>0.79999999999999716</v>
      </c>
      <c r="D20">
        <f>fiat!L19</f>
        <v>4.9000000000000057</v>
      </c>
      <c r="E20">
        <f>VW!L19</f>
        <v>-3.7000000000000028</v>
      </c>
      <c r="F20">
        <f>seat!L19</f>
        <v>0.59999999999999432</v>
      </c>
      <c r="G20">
        <f>skoda!L19</f>
        <v>-5.7000000000000028</v>
      </c>
      <c r="H20">
        <f>suzuki!L19</f>
        <v>-4.2999999999999972</v>
      </c>
      <c r="I20">
        <f>volvo!L19</f>
        <v>3.5</v>
      </c>
      <c r="J20">
        <f>ford!L19</f>
        <v>0.5</v>
      </c>
      <c r="K20">
        <f>opel!L19</f>
        <v>-0.20000000000000284</v>
      </c>
      <c r="M20">
        <f>'oam2 (2)'!AB42</f>
        <v>1</v>
      </c>
      <c r="N20">
        <f>merci!N41</f>
        <v>1</v>
      </c>
      <c r="O20">
        <f>fiat!N41</f>
        <v>1</v>
      </c>
      <c r="P20">
        <f>VW!N41</f>
        <v>0</v>
      </c>
      <c r="Q20">
        <f>seat!N41</f>
        <v>1</v>
      </c>
      <c r="R20">
        <f>skoda!N41</f>
        <v>0</v>
      </c>
      <c r="S20">
        <f>suzuki!N41</f>
        <v>0</v>
      </c>
      <c r="T20">
        <f>volvo!N41</f>
        <v>1</v>
      </c>
      <c r="U20">
        <f>ford!N41</f>
        <v>1</v>
      </c>
      <c r="V20">
        <f>opel!N41</f>
        <v>1</v>
      </c>
    </row>
    <row r="21" spans="1:76" x14ac:dyDescent="0.25">
      <c r="A21" t="str">
        <f>'oam2 (2)'!L21</f>
        <v>Veszprém</v>
      </c>
      <c r="B21">
        <f>'oam2 (2)'!Z21</f>
        <v>-10.599999999999994</v>
      </c>
      <c r="C21">
        <f>merci!L20</f>
        <v>0.70000000000000284</v>
      </c>
      <c r="D21">
        <f>fiat!L20</f>
        <v>-0.59999999999999432</v>
      </c>
      <c r="E21">
        <f>VW!L20</f>
        <v>-4.2000000000000028</v>
      </c>
      <c r="F21">
        <f>seat!L20</f>
        <v>5.2000000000000028</v>
      </c>
      <c r="G21">
        <f>skoda!L20</f>
        <v>-0.20000000000000284</v>
      </c>
      <c r="H21">
        <f>suzuki!L20</f>
        <v>-3.2999999999999972</v>
      </c>
      <c r="I21">
        <f>volvo!L20</f>
        <v>0</v>
      </c>
      <c r="J21">
        <f>ford!L20</f>
        <v>-2.5999999999999943</v>
      </c>
      <c r="K21">
        <f>opel!L20</f>
        <v>-0.29999999999999716</v>
      </c>
      <c r="M21">
        <f>'oam2 (2)'!AB43</f>
        <v>1</v>
      </c>
      <c r="N21">
        <f>merci!N42</f>
        <v>0</v>
      </c>
      <c r="O21">
        <f>fiat!N42</f>
        <v>1</v>
      </c>
      <c r="P21">
        <f>VW!N42</f>
        <v>0</v>
      </c>
      <c r="Q21">
        <f>seat!N42</f>
        <v>0</v>
      </c>
      <c r="R21">
        <f>skoda!N42</f>
        <v>1</v>
      </c>
      <c r="S21">
        <f>suzuki!N42</f>
        <v>0</v>
      </c>
      <c r="T21">
        <f>volvo!N42</f>
        <v>1</v>
      </c>
      <c r="U21">
        <f>ford!N42</f>
        <v>1</v>
      </c>
      <c r="V21">
        <f>opel!N42</f>
        <v>1</v>
      </c>
    </row>
    <row r="22" spans="1:76" x14ac:dyDescent="0.25">
      <c r="A22" t="str">
        <f>'oam2 (2)'!L22</f>
        <v>Zala</v>
      </c>
      <c r="B22">
        <f>'oam2 (2)'!Z22</f>
        <v>0.29999999999999716</v>
      </c>
      <c r="C22">
        <f>merci!L21</f>
        <v>0.79999999999999716</v>
      </c>
      <c r="D22">
        <f>fiat!L21</f>
        <v>-3.5999999999999943</v>
      </c>
      <c r="E22">
        <f>VW!L21</f>
        <v>-4.0999999999999943</v>
      </c>
      <c r="F22">
        <f>seat!L21</f>
        <v>-6.5</v>
      </c>
      <c r="G22">
        <f>skoda!L21</f>
        <v>3.7999999999999972</v>
      </c>
      <c r="H22">
        <f>suzuki!L21</f>
        <v>-0.20000000000000284</v>
      </c>
      <c r="I22">
        <f>volvo!L21</f>
        <v>5.5</v>
      </c>
      <c r="J22">
        <f>ford!L21</f>
        <v>-2.5</v>
      </c>
      <c r="K22">
        <f>opel!L21</f>
        <v>-0.70000000000000284</v>
      </c>
      <c r="M22">
        <f>'oam2 (2)'!AB44</f>
        <v>1</v>
      </c>
      <c r="N22">
        <f>merci!N43</f>
        <v>0</v>
      </c>
      <c r="O22">
        <f>fiat!N43</f>
        <v>0</v>
      </c>
      <c r="P22">
        <f>VW!N43</f>
        <v>1</v>
      </c>
      <c r="Q22">
        <f>seat!N43</f>
        <v>0</v>
      </c>
      <c r="R22">
        <f>skoda!N43</f>
        <v>0</v>
      </c>
      <c r="S22">
        <f>suzuki!N43</f>
        <v>1</v>
      </c>
      <c r="T22">
        <f>volvo!N43</f>
        <v>0</v>
      </c>
      <c r="U22">
        <f>ford!N43</f>
        <v>1</v>
      </c>
      <c r="V22">
        <f>opel!N43</f>
        <v>1</v>
      </c>
    </row>
    <row r="23" spans="1:76" x14ac:dyDescent="0.25">
      <c r="X23" s="22" t="s">
        <v>1254</v>
      </c>
      <c r="Y23" t="s">
        <v>1255</v>
      </c>
      <c r="Z23" t="s">
        <v>1778</v>
      </c>
    </row>
    <row r="24" spans="1:76" x14ac:dyDescent="0.25">
      <c r="A24" t="s">
        <v>1253</v>
      </c>
      <c r="M24" s="21">
        <f>M26-M25</f>
        <v>1</v>
      </c>
      <c r="N24" s="21">
        <f t="shared" ref="N24:V24" si="1">N26-N25</f>
        <v>3</v>
      </c>
      <c r="O24" s="21">
        <f t="shared" si="1"/>
        <v>2</v>
      </c>
      <c r="P24" s="21">
        <f t="shared" si="1"/>
        <v>3</v>
      </c>
      <c r="Q24" s="21">
        <f t="shared" si="1"/>
        <v>3</v>
      </c>
      <c r="R24" s="21">
        <f t="shared" si="1"/>
        <v>5</v>
      </c>
      <c r="S24" s="21">
        <f t="shared" si="1"/>
        <v>2</v>
      </c>
      <c r="T24" s="21">
        <f t="shared" si="1"/>
        <v>5</v>
      </c>
      <c r="U24" s="21">
        <f t="shared" si="1"/>
        <v>2</v>
      </c>
      <c r="V24" s="21">
        <f t="shared" si="1"/>
        <v>0</v>
      </c>
      <c r="X24" s="21">
        <f>M24+N24+O24+Q24+U24</f>
        <v>11</v>
      </c>
      <c r="Y24" s="21">
        <f>SUM(M24:V24)-X24</f>
        <v>15</v>
      </c>
      <c r="Z24" t="s">
        <v>1779</v>
      </c>
    </row>
    <row r="25" spans="1:76" x14ac:dyDescent="0.25">
      <c r="A25" t="s">
        <v>1225</v>
      </c>
      <c r="M25">
        <f>'oam2 (2)'!AB46</f>
        <v>1</v>
      </c>
      <c r="N25">
        <f>merci!N45</f>
        <v>5</v>
      </c>
      <c r="O25">
        <f>fiat!N45</f>
        <v>0</v>
      </c>
      <c r="P25">
        <f>VW!N45</f>
        <v>2</v>
      </c>
      <c r="Q25">
        <f>seat!N45</f>
        <v>3</v>
      </c>
      <c r="R25">
        <f>skoda!N45</f>
        <v>2</v>
      </c>
      <c r="S25">
        <f>suzuki!N45</f>
        <v>1</v>
      </c>
      <c r="T25">
        <f>volvo!N45</f>
        <v>1</v>
      </c>
      <c r="U25">
        <f>ford!N45</f>
        <v>0</v>
      </c>
      <c r="V25">
        <f>opel!N45</f>
        <v>0</v>
      </c>
      <c r="X25" s="21">
        <f>M25+N25+O25+Q25+U25</f>
        <v>9</v>
      </c>
      <c r="Y25" s="21">
        <f>SUM(M25:V25)-X25</f>
        <v>6</v>
      </c>
      <c r="Z25" t="s">
        <v>1780</v>
      </c>
    </row>
    <row r="26" spans="1:76" x14ac:dyDescent="0.25">
      <c r="A26" t="s">
        <v>81</v>
      </c>
      <c r="B26" s="21">
        <f>SUM(B3:B22)</f>
        <v>-0.19999999999998863</v>
      </c>
      <c r="C26" s="21">
        <f t="shared" ref="C26:K26" si="2">SUM(C3:C22)</f>
        <v>-9.9999999999994316E-2</v>
      </c>
      <c r="D26" s="21">
        <f t="shared" si="2"/>
        <v>-0.39999999999998437</v>
      </c>
      <c r="E26" s="21">
        <f t="shared" si="2"/>
        <v>-0.29999999999996874</v>
      </c>
      <c r="F26" s="21">
        <f t="shared" si="2"/>
        <v>1.4210854715202004E-14</v>
      </c>
      <c r="G26" s="21">
        <f t="shared" si="2"/>
        <v>9.9999999999951683E-2</v>
      </c>
      <c r="H26" s="21">
        <f t="shared" si="2"/>
        <v>-0.30000000000000426</v>
      </c>
      <c r="I26" s="21">
        <f t="shared" si="2"/>
        <v>0</v>
      </c>
      <c r="J26" s="21">
        <f t="shared" si="2"/>
        <v>-9.9999999999972999E-2</v>
      </c>
      <c r="K26" s="21">
        <f t="shared" si="2"/>
        <v>-9.9999999999994316E-2</v>
      </c>
      <c r="M26" s="21">
        <f>COUNTIF(M3:M22,0)</f>
        <v>2</v>
      </c>
      <c r="N26" s="21">
        <f t="shared" ref="N26:V26" si="3">COUNTIF(N3:N22,0)</f>
        <v>8</v>
      </c>
      <c r="O26" s="21">
        <f t="shared" si="3"/>
        <v>2</v>
      </c>
      <c r="P26" s="21">
        <f t="shared" si="3"/>
        <v>5</v>
      </c>
      <c r="Q26" s="21">
        <f t="shared" si="3"/>
        <v>6</v>
      </c>
      <c r="R26" s="21">
        <f t="shared" si="3"/>
        <v>7</v>
      </c>
      <c r="S26" s="21">
        <f t="shared" si="3"/>
        <v>3</v>
      </c>
      <c r="T26" s="21">
        <f t="shared" si="3"/>
        <v>6</v>
      </c>
      <c r="U26" s="21">
        <f t="shared" si="3"/>
        <v>2</v>
      </c>
      <c r="V26" s="21">
        <f t="shared" si="3"/>
        <v>0</v>
      </c>
      <c r="X26" s="21">
        <f>M26+N26+O26+Q26+U26</f>
        <v>20</v>
      </c>
      <c r="Y26" s="21">
        <f>SUM(M26:V26)-X26</f>
        <v>21</v>
      </c>
    </row>
    <row r="27" spans="1:76" ht="13.8" thickBot="1" x14ac:dyDescent="0.3">
      <c r="A27" t="s">
        <v>557</v>
      </c>
    </row>
    <row r="28" spans="1:76" x14ac:dyDescent="0.25">
      <c r="B28" s="22" t="str">
        <f>B1</f>
        <v>Audi</v>
      </c>
      <c r="C28" s="22" t="str">
        <f t="shared" ref="C28:K28" si="4">C1</f>
        <v>Mercedes</v>
      </c>
      <c r="D28" s="22" t="str">
        <f t="shared" si="4"/>
        <v>Fiat</v>
      </c>
      <c r="E28" t="str">
        <f t="shared" si="4"/>
        <v>Volkswagen</v>
      </c>
      <c r="F28" s="22" t="str">
        <f t="shared" si="4"/>
        <v>Seat</v>
      </c>
      <c r="G28" t="str">
        <f t="shared" si="4"/>
        <v>Skoda</v>
      </c>
      <c r="H28" t="str">
        <f t="shared" si="4"/>
        <v>Suzuki</v>
      </c>
      <c r="I28" t="str">
        <f t="shared" si="4"/>
        <v>Volvo</v>
      </c>
      <c r="J28" s="22" t="str">
        <f t="shared" si="4"/>
        <v>Ford</v>
      </c>
      <c r="K28" t="str">
        <f t="shared" si="4"/>
        <v>Opel</v>
      </c>
      <c r="L28" s="27" t="s">
        <v>86</v>
      </c>
      <c r="M28" s="29" t="s">
        <v>722</v>
      </c>
      <c r="O28" s="37" t="s">
        <v>732</v>
      </c>
      <c r="P28" t="str">
        <f>B28</f>
        <v>Audi</v>
      </c>
      <c r="Q28" t="str">
        <f>C28</f>
        <v>Mercedes</v>
      </c>
      <c r="R28" t="str">
        <f>D28</f>
        <v>Fiat</v>
      </c>
      <c r="S28" t="str">
        <f>E28</f>
        <v>Volkswagen</v>
      </c>
      <c r="T28" t="str">
        <f>F28</f>
        <v>Seat</v>
      </c>
      <c r="U28" t="str">
        <f>G28</f>
        <v>Skoda</v>
      </c>
      <c r="V28" t="str">
        <f>H28</f>
        <v>Suzuki</v>
      </c>
      <c r="W28" t="str">
        <f>I28</f>
        <v>Volvo</v>
      </c>
      <c r="X28" t="str">
        <f>J28</f>
        <v>Ford</v>
      </c>
      <c r="Y28" t="str">
        <f>K28</f>
        <v>Opel</v>
      </c>
      <c r="BK28" s="59" t="s">
        <v>1520</v>
      </c>
      <c r="BO28" t="s">
        <v>716</v>
      </c>
      <c r="BQ28" t="s">
        <v>958</v>
      </c>
      <c r="BR28" t="s">
        <v>721</v>
      </c>
      <c r="BV28" t="s">
        <v>964</v>
      </c>
      <c r="BW28" t="str">
        <f>BQ28</f>
        <v>opt</v>
      </c>
      <c r="BX28" t="str">
        <f>BR28</f>
        <v>naiv</v>
      </c>
    </row>
    <row r="29" spans="1:76" ht="13.8" thickBot="1" x14ac:dyDescent="0.3">
      <c r="A29" t="str">
        <f>A2</f>
        <v>Megye</v>
      </c>
      <c r="B29" t="str">
        <f t="shared" ref="B29:K29" si="5">B2</f>
        <v>elt</v>
      </c>
      <c r="C29" t="str">
        <f t="shared" si="5"/>
        <v>elt</v>
      </c>
      <c r="D29" t="str">
        <f t="shared" si="5"/>
        <v>elt</v>
      </c>
      <c r="E29" t="str">
        <f>VW!L1</f>
        <v>elt</v>
      </c>
      <c r="F29" t="str">
        <f t="shared" si="5"/>
        <v>elt</v>
      </c>
      <c r="G29" t="str">
        <f t="shared" si="5"/>
        <v>elt</v>
      </c>
      <c r="H29" t="str">
        <f t="shared" si="5"/>
        <v>elt</v>
      </c>
      <c r="I29" t="str">
        <f t="shared" si="5"/>
        <v>elt</v>
      </c>
      <c r="J29" t="str">
        <f t="shared" si="5"/>
        <v>elt</v>
      </c>
      <c r="K29" t="str">
        <f t="shared" si="5"/>
        <v>elt</v>
      </c>
      <c r="L29" s="53" t="s">
        <v>90</v>
      </c>
      <c r="M29" s="54" t="s">
        <v>90</v>
      </c>
      <c r="O29" s="38" t="s">
        <v>730</v>
      </c>
      <c r="P29" t="str">
        <f>B29</f>
        <v>elt</v>
      </c>
      <c r="Q29" t="str">
        <f>C29</f>
        <v>elt</v>
      </c>
      <c r="R29" t="str">
        <f>D29</f>
        <v>elt</v>
      </c>
      <c r="S29" t="str">
        <f>E29</f>
        <v>elt</v>
      </c>
      <c r="T29" t="str">
        <f>F29</f>
        <v>elt</v>
      </c>
      <c r="U29" t="str">
        <f>G29</f>
        <v>elt</v>
      </c>
      <c r="V29" t="str">
        <f>H29</f>
        <v>elt</v>
      </c>
      <c r="W29" t="str">
        <f>I29</f>
        <v>elt</v>
      </c>
      <c r="X29" t="str">
        <f>J29</f>
        <v>elt</v>
      </c>
      <c r="Y29" t="str">
        <f>K29</f>
        <v>elt</v>
      </c>
      <c r="Z29" t="s">
        <v>91</v>
      </c>
      <c r="AA29" t="str">
        <f>L146</f>
        <v>Becslés</v>
      </c>
      <c r="AE29" t="str">
        <f>B28</f>
        <v>Audi</v>
      </c>
      <c r="AF29" t="str">
        <f t="shared" ref="AF29:AN30" si="6">C28</f>
        <v>Mercedes</v>
      </c>
      <c r="AG29" t="str">
        <f t="shared" si="6"/>
        <v>Fiat</v>
      </c>
      <c r="AH29" t="str">
        <f t="shared" si="6"/>
        <v>Volkswagen</v>
      </c>
      <c r="AI29" t="str">
        <f t="shared" si="6"/>
        <v>Seat</v>
      </c>
      <c r="AJ29" t="str">
        <f t="shared" si="6"/>
        <v>Skoda</v>
      </c>
      <c r="AK29" t="str">
        <f t="shared" si="6"/>
        <v>Suzuki</v>
      </c>
      <c r="AL29" t="str">
        <f t="shared" si="6"/>
        <v>Volvo</v>
      </c>
      <c r="AM29" t="str">
        <f t="shared" si="6"/>
        <v>Ford</v>
      </c>
      <c r="AN29" t="str">
        <f t="shared" si="6"/>
        <v>Opel</v>
      </c>
      <c r="AR29" t="s">
        <v>64</v>
      </c>
      <c r="AS29" t="s">
        <v>65</v>
      </c>
      <c r="AT29" t="s">
        <v>34</v>
      </c>
      <c r="AU29" t="s">
        <v>66</v>
      </c>
      <c r="AV29" t="s">
        <v>36</v>
      </c>
      <c r="AW29" t="s">
        <v>67</v>
      </c>
      <c r="AX29" t="s">
        <v>68</v>
      </c>
      <c r="AY29" t="s">
        <v>69</v>
      </c>
      <c r="AZ29" t="s">
        <v>70</v>
      </c>
      <c r="BA29" t="s">
        <v>41</v>
      </c>
      <c r="BB29" t="s">
        <v>71</v>
      </c>
      <c r="BC29" t="s">
        <v>72</v>
      </c>
      <c r="BD29" t="s">
        <v>73</v>
      </c>
      <c r="BE29" t="s">
        <v>45</v>
      </c>
      <c r="BF29" t="s">
        <v>46</v>
      </c>
      <c r="BG29" t="s">
        <v>74</v>
      </c>
      <c r="BH29" t="s">
        <v>48</v>
      </c>
      <c r="BI29" t="s">
        <v>49</v>
      </c>
      <c r="BJ29" t="s">
        <v>75</v>
      </c>
      <c r="BK29" t="s">
        <v>51</v>
      </c>
      <c r="BL29" t="s">
        <v>91</v>
      </c>
      <c r="BM29" t="s">
        <v>956</v>
      </c>
      <c r="BN29" t="s">
        <v>957</v>
      </c>
      <c r="BO29" t="s">
        <v>725</v>
      </c>
      <c r="BP29" t="s">
        <v>963</v>
      </c>
      <c r="BQ29" t="s">
        <v>712</v>
      </c>
      <c r="BR29" t="s">
        <v>712</v>
      </c>
      <c r="BS29" t="s">
        <v>86</v>
      </c>
      <c r="BV29" t="s">
        <v>725</v>
      </c>
      <c r="BW29" t="str">
        <f>BQ29</f>
        <v>sorrend</v>
      </c>
      <c r="BX29" t="str">
        <f>BR29</f>
        <v>sorrend</v>
      </c>
    </row>
    <row r="30" spans="1:76" x14ac:dyDescent="0.25">
      <c r="A30" t="str">
        <f>A3</f>
        <v>Bács-Kiskun</v>
      </c>
      <c r="B30">
        <f>ABS(B3)</f>
        <v>0.40000000000000568</v>
      </c>
      <c r="C30">
        <f t="shared" ref="C30:K30" si="7">ABS(C3)</f>
        <v>1</v>
      </c>
      <c r="D30">
        <f t="shared" si="7"/>
        <v>0.40000000000000568</v>
      </c>
      <c r="E30">
        <f t="shared" si="7"/>
        <v>0.59999999999999432</v>
      </c>
      <c r="F30">
        <f t="shared" si="7"/>
        <v>4.5999999999999943</v>
      </c>
      <c r="G30">
        <f t="shared" si="7"/>
        <v>2.7000000000000028</v>
      </c>
      <c r="H30">
        <f t="shared" si="7"/>
        <v>0.20000000000000284</v>
      </c>
      <c r="I30">
        <f t="shared" si="7"/>
        <v>0</v>
      </c>
      <c r="J30">
        <f t="shared" si="7"/>
        <v>4.5999999999999943</v>
      </c>
      <c r="K30">
        <f t="shared" si="7"/>
        <v>0.40000000000000568</v>
      </c>
      <c r="L30" s="55">
        <f>AVERAGE(B30:K30)</f>
        <v>1.4900000000000007</v>
      </c>
      <c r="M30" s="56">
        <f>STDEV(B30:K30)</f>
        <v>1.8039770878071935</v>
      </c>
      <c r="O30" s="7">
        <f>AVERAGE(P30:Y30)</f>
        <v>10.9</v>
      </c>
      <c r="P30">
        <f>RANK(B30,B$30:B$49,0)</f>
        <v>17</v>
      </c>
      <c r="Q30">
        <f t="shared" ref="Q30:Y45" si="8">RANK(C30,C$30:C$49,0)</f>
        <v>15</v>
      </c>
      <c r="R30">
        <f t="shared" si="8"/>
        <v>11</v>
      </c>
      <c r="S30">
        <f t="shared" si="8"/>
        <v>17</v>
      </c>
      <c r="T30">
        <f t="shared" si="8"/>
        <v>3</v>
      </c>
      <c r="U30">
        <f t="shared" si="8"/>
        <v>9</v>
      </c>
      <c r="V30">
        <f t="shared" si="8"/>
        <v>12</v>
      </c>
      <c r="W30">
        <f t="shared" si="8"/>
        <v>16</v>
      </c>
      <c r="X30">
        <f t="shared" si="8"/>
        <v>3</v>
      </c>
      <c r="Y30">
        <f t="shared" si="8"/>
        <v>6</v>
      </c>
      <c r="Z30">
        <v>1000</v>
      </c>
      <c r="AA30">
        <f t="shared" ref="AA30:AA52" si="9">L147</f>
        <v>1000.2</v>
      </c>
      <c r="AE30" t="str">
        <f t="shared" ref="AE30:AE49" si="10">B29</f>
        <v>elt</v>
      </c>
      <c r="AF30" t="str">
        <f t="shared" si="6"/>
        <v>elt</v>
      </c>
      <c r="AG30" t="str">
        <f t="shared" si="6"/>
        <v>elt</v>
      </c>
      <c r="AH30" t="str">
        <f t="shared" si="6"/>
        <v>elt</v>
      </c>
      <c r="AI30" t="str">
        <f t="shared" si="6"/>
        <v>elt</v>
      </c>
      <c r="AJ30" t="str">
        <f t="shared" si="6"/>
        <v>elt</v>
      </c>
      <c r="AK30" t="str">
        <f t="shared" si="6"/>
        <v>elt</v>
      </c>
      <c r="AL30" t="str">
        <f t="shared" si="6"/>
        <v>elt</v>
      </c>
      <c r="AM30" t="str">
        <f t="shared" si="6"/>
        <v>elt</v>
      </c>
      <c r="AN30" t="str">
        <f t="shared" si="6"/>
        <v>elt</v>
      </c>
      <c r="AP30" t="s">
        <v>6</v>
      </c>
      <c r="AQ30" t="s">
        <v>90</v>
      </c>
      <c r="AR30">
        <v>6</v>
      </c>
      <c r="AS30">
        <v>6</v>
      </c>
      <c r="AT30">
        <v>8</v>
      </c>
      <c r="AU30">
        <v>5</v>
      </c>
      <c r="AV30">
        <v>5</v>
      </c>
      <c r="AW30">
        <v>5</v>
      </c>
      <c r="AX30">
        <v>5</v>
      </c>
      <c r="AY30">
        <v>1</v>
      </c>
      <c r="AZ30">
        <v>5</v>
      </c>
      <c r="BA30">
        <v>8</v>
      </c>
      <c r="BB30">
        <v>6</v>
      </c>
      <c r="BC30">
        <v>1</v>
      </c>
      <c r="BD30">
        <v>7</v>
      </c>
      <c r="BE30">
        <v>5</v>
      </c>
      <c r="BF30">
        <v>3</v>
      </c>
      <c r="BG30">
        <v>4</v>
      </c>
      <c r="BH30">
        <v>4</v>
      </c>
      <c r="BI30">
        <v>9</v>
      </c>
      <c r="BJ30">
        <v>1</v>
      </c>
      <c r="BK30">
        <v>9</v>
      </c>
      <c r="BL30">
        <v>1000</v>
      </c>
      <c r="BM30">
        <f>AV117</f>
        <v>1000</v>
      </c>
      <c r="BN30" s="26">
        <f>CA117</f>
        <v>1010.9</v>
      </c>
      <c r="BO30" s="4">
        <v>1</v>
      </c>
      <c r="BP30" s="22" t="str">
        <f t="shared" ref="BP30:BP39" si="11">AP30</f>
        <v>Audi</v>
      </c>
      <c r="BQ30" s="40">
        <f>RANK(BN30,BN$30:BN$39,0)</f>
        <v>4</v>
      </c>
      <c r="BR30" s="40">
        <v>5</v>
      </c>
      <c r="BS30" s="25">
        <v>2.3299999999999996</v>
      </c>
      <c r="BV30" s="4">
        <v>1</v>
      </c>
      <c r="BW30" s="4">
        <f>BQ30</f>
        <v>4</v>
      </c>
      <c r="BX30" s="4">
        <f>BR30</f>
        <v>5</v>
      </c>
    </row>
    <row r="31" spans="1:76" x14ac:dyDescent="0.25">
      <c r="A31" t="str">
        <f>A4</f>
        <v>Békés</v>
      </c>
      <c r="B31">
        <f t="shared" ref="B31:K31" si="12">ABS(B4)</f>
        <v>0.70000000000000284</v>
      </c>
      <c r="C31">
        <f t="shared" si="12"/>
        <v>1.2000000000000028</v>
      </c>
      <c r="D31">
        <f t="shared" si="12"/>
        <v>7.7999999999999972</v>
      </c>
      <c r="E31">
        <f t="shared" si="12"/>
        <v>8.9000000000000057</v>
      </c>
      <c r="F31">
        <f t="shared" si="12"/>
        <v>0.29999999999999716</v>
      </c>
      <c r="G31">
        <f t="shared" si="12"/>
        <v>0.20000000000000284</v>
      </c>
      <c r="H31">
        <f t="shared" si="12"/>
        <v>6.2999999999999972</v>
      </c>
      <c r="I31">
        <f t="shared" si="12"/>
        <v>3</v>
      </c>
      <c r="J31">
        <f t="shared" si="12"/>
        <v>0.40000000000000568</v>
      </c>
      <c r="K31">
        <f t="shared" si="12"/>
        <v>0.29999999999999716</v>
      </c>
      <c r="L31" s="55">
        <f t="shared" ref="L31:L49" si="13">AVERAGE(B31:K31)</f>
        <v>2.910000000000001</v>
      </c>
      <c r="M31" s="56">
        <f t="shared" ref="M31:M49" si="14">STDEV(B31:K31)</f>
        <v>3.437844932189027</v>
      </c>
      <c r="O31" s="7">
        <f t="shared" ref="O31:O49" si="15">AVERAGE(P31:Y31)</f>
        <v>8.3000000000000007</v>
      </c>
      <c r="P31">
        <f t="shared" ref="P31:P49" si="16">RANK(B31,B$30:B$49,0)</f>
        <v>8</v>
      </c>
      <c r="Q31">
        <f t="shared" si="8"/>
        <v>11</v>
      </c>
      <c r="R31">
        <f t="shared" si="8"/>
        <v>2</v>
      </c>
      <c r="S31">
        <f t="shared" si="8"/>
        <v>1</v>
      </c>
      <c r="T31">
        <f t="shared" si="8"/>
        <v>15</v>
      </c>
      <c r="U31">
        <f t="shared" si="8"/>
        <v>16</v>
      </c>
      <c r="V31">
        <f t="shared" si="8"/>
        <v>1</v>
      </c>
      <c r="W31">
        <f t="shared" si="8"/>
        <v>9</v>
      </c>
      <c r="X31">
        <f t="shared" si="8"/>
        <v>13</v>
      </c>
      <c r="Y31">
        <f t="shared" si="8"/>
        <v>7</v>
      </c>
      <c r="Z31">
        <v>1000</v>
      </c>
      <c r="AA31">
        <f t="shared" si="9"/>
        <v>1016.2</v>
      </c>
      <c r="AB31" t="s">
        <v>860</v>
      </c>
      <c r="AD31" t="str">
        <f>A30</f>
        <v>Bács-Kiskun</v>
      </c>
      <c r="AE31" s="66">
        <f>RANK(B30,$B30:$K30,0)</f>
        <v>6</v>
      </c>
      <c r="AF31" s="66">
        <f t="shared" ref="AF31:AF50" si="17">RANK(C30,$B30:$K30,0)</f>
        <v>4</v>
      </c>
      <c r="AG31" s="66">
        <f t="shared" ref="AG31:AG50" si="18">RANK(D30,$B30:$K30,0)</f>
        <v>6</v>
      </c>
      <c r="AH31" s="66">
        <f t="shared" ref="AH31:AH50" si="19">RANK(E30,$B30:$K30,0)</f>
        <v>5</v>
      </c>
      <c r="AI31" s="66">
        <f t="shared" ref="AI31:AI50" si="20">RANK(F30,$B30:$K30,0)</f>
        <v>1</v>
      </c>
      <c r="AJ31" s="66">
        <f t="shared" ref="AJ31:AJ50" si="21">RANK(G30,$B30:$K30,0)</f>
        <v>3</v>
      </c>
      <c r="AK31" s="66">
        <f t="shared" ref="AK31:AK50" si="22">RANK(H30,$B30:$K30,0)</f>
        <v>9</v>
      </c>
      <c r="AL31" s="66">
        <f t="shared" ref="AL31:AL50" si="23">RANK(I30,$B30:$K30,0)</f>
        <v>10</v>
      </c>
      <c r="AM31" s="66">
        <f t="shared" ref="AM31:AM50" si="24">RANK(J30,$B30:$K30,0)</f>
        <v>1</v>
      </c>
      <c r="AN31" s="66">
        <f t="shared" ref="AN31:AN50" si="25">RANK(K30,$B30:$K30,0)</f>
        <v>6</v>
      </c>
      <c r="AP31" t="s">
        <v>8</v>
      </c>
      <c r="AQ31" t="s">
        <v>90</v>
      </c>
      <c r="AR31">
        <v>4</v>
      </c>
      <c r="AS31">
        <v>5</v>
      </c>
      <c r="AT31">
        <v>5</v>
      </c>
      <c r="AU31">
        <v>4</v>
      </c>
      <c r="AV31">
        <v>3</v>
      </c>
      <c r="AW31">
        <v>2</v>
      </c>
      <c r="AX31">
        <v>8</v>
      </c>
      <c r="AY31">
        <v>5</v>
      </c>
      <c r="AZ31">
        <v>2</v>
      </c>
      <c r="BA31">
        <v>1</v>
      </c>
      <c r="BB31">
        <v>1</v>
      </c>
      <c r="BC31">
        <v>6</v>
      </c>
      <c r="BD31">
        <v>5</v>
      </c>
      <c r="BE31">
        <v>1</v>
      </c>
      <c r="BF31">
        <v>2</v>
      </c>
      <c r="BG31">
        <v>3</v>
      </c>
      <c r="BH31">
        <v>1</v>
      </c>
      <c r="BI31">
        <v>6</v>
      </c>
      <c r="BJ31">
        <v>6</v>
      </c>
      <c r="BK31">
        <v>7</v>
      </c>
      <c r="BL31">
        <v>1000</v>
      </c>
      <c r="BM31">
        <f t="shared" ref="BM31:BM39" si="26">AV118</f>
        <v>1000</v>
      </c>
      <c r="BN31" s="26">
        <f t="shared" ref="BN31:BN39" si="27">CA118</f>
        <v>1021.9</v>
      </c>
      <c r="BO31" s="4">
        <v>1</v>
      </c>
      <c r="BP31" s="22" t="str">
        <f t="shared" si="11"/>
        <v>Mercedes</v>
      </c>
      <c r="BQ31" s="40">
        <f t="shared" ref="BQ31:BQ39" si="28">RANK(BN31,BN$30:BN$39,0)</f>
        <v>2</v>
      </c>
      <c r="BR31" s="40">
        <v>4</v>
      </c>
      <c r="BS31" s="25">
        <v>2.7950000000000004</v>
      </c>
      <c r="BV31" s="4">
        <v>1</v>
      </c>
      <c r="BW31" s="4">
        <f>BQ31</f>
        <v>2</v>
      </c>
      <c r="BX31" s="4">
        <f>BR31</f>
        <v>4</v>
      </c>
    </row>
    <row r="32" spans="1:76" x14ac:dyDescent="0.25">
      <c r="A32" t="str">
        <f>A5</f>
        <v>Baranya</v>
      </c>
      <c r="B32">
        <f t="shared" ref="B32:K32" si="29">ABS(B5)</f>
        <v>0.60000000000000142</v>
      </c>
      <c r="C32">
        <f t="shared" si="29"/>
        <v>2.2999999999999972</v>
      </c>
      <c r="D32">
        <f t="shared" si="29"/>
        <v>5.4000000000000057</v>
      </c>
      <c r="E32">
        <f t="shared" si="29"/>
        <v>0.79999999999999716</v>
      </c>
      <c r="F32">
        <f t="shared" si="29"/>
        <v>9.9999999999994316E-2</v>
      </c>
      <c r="G32">
        <f t="shared" si="29"/>
        <v>5.2999999999999972</v>
      </c>
      <c r="H32">
        <f t="shared" si="29"/>
        <v>0.79999999999999716</v>
      </c>
      <c r="I32">
        <f t="shared" si="29"/>
        <v>5</v>
      </c>
      <c r="J32">
        <f t="shared" si="29"/>
        <v>5.7000000000000028</v>
      </c>
      <c r="K32">
        <f t="shared" si="29"/>
        <v>0.20000000000000284</v>
      </c>
      <c r="L32" s="55">
        <f t="shared" si="13"/>
        <v>2.6199999999999997</v>
      </c>
      <c r="M32" s="56">
        <f t="shared" si="14"/>
        <v>2.4284425736124255</v>
      </c>
      <c r="O32" s="7">
        <f t="shared" si="15"/>
        <v>8.1</v>
      </c>
      <c r="P32">
        <f t="shared" si="16"/>
        <v>10</v>
      </c>
      <c r="Q32">
        <f t="shared" si="8"/>
        <v>8</v>
      </c>
      <c r="R32">
        <f t="shared" si="8"/>
        <v>3</v>
      </c>
      <c r="S32">
        <f t="shared" si="8"/>
        <v>14</v>
      </c>
      <c r="T32">
        <f t="shared" si="8"/>
        <v>17</v>
      </c>
      <c r="U32">
        <f t="shared" si="8"/>
        <v>6</v>
      </c>
      <c r="V32">
        <f t="shared" si="8"/>
        <v>5</v>
      </c>
      <c r="W32">
        <f t="shared" si="8"/>
        <v>5</v>
      </c>
      <c r="X32">
        <f t="shared" si="8"/>
        <v>1</v>
      </c>
      <c r="Y32">
        <f t="shared" si="8"/>
        <v>12</v>
      </c>
      <c r="Z32">
        <v>1000</v>
      </c>
      <c r="AA32">
        <f t="shared" si="9"/>
        <v>999.7</v>
      </c>
      <c r="AD32" t="str">
        <f t="shared" ref="AD32:AD50" si="30">A31</f>
        <v>Békés</v>
      </c>
      <c r="AE32" s="66">
        <f t="shared" ref="AE32:AE49" si="31">RANK(B31,$B31:$K31,0)</f>
        <v>6</v>
      </c>
      <c r="AF32" s="66">
        <f t="shared" si="17"/>
        <v>5</v>
      </c>
      <c r="AG32" s="66">
        <f t="shared" si="18"/>
        <v>2</v>
      </c>
      <c r="AH32" s="66">
        <f t="shared" si="19"/>
        <v>1</v>
      </c>
      <c r="AI32" s="66">
        <f t="shared" si="20"/>
        <v>8</v>
      </c>
      <c r="AJ32" s="66">
        <f t="shared" si="21"/>
        <v>10</v>
      </c>
      <c r="AK32" s="66">
        <f t="shared" si="22"/>
        <v>3</v>
      </c>
      <c r="AL32" s="66">
        <f t="shared" si="23"/>
        <v>4</v>
      </c>
      <c r="AM32" s="66">
        <f t="shared" si="24"/>
        <v>7</v>
      </c>
      <c r="AN32" s="66">
        <f t="shared" si="25"/>
        <v>8</v>
      </c>
      <c r="AP32" t="s">
        <v>10</v>
      </c>
      <c r="AQ32" t="s">
        <v>90</v>
      </c>
      <c r="AR32">
        <v>6</v>
      </c>
      <c r="AS32">
        <v>2</v>
      </c>
      <c r="AT32">
        <v>2</v>
      </c>
      <c r="AU32">
        <v>10</v>
      </c>
      <c r="AV32">
        <v>9</v>
      </c>
      <c r="AW32">
        <v>7</v>
      </c>
      <c r="AX32">
        <v>8</v>
      </c>
      <c r="AY32">
        <v>7</v>
      </c>
      <c r="AZ32">
        <v>7</v>
      </c>
      <c r="BA32">
        <v>9</v>
      </c>
      <c r="BB32">
        <v>8</v>
      </c>
      <c r="BC32">
        <v>2</v>
      </c>
      <c r="BD32">
        <v>6</v>
      </c>
      <c r="BE32">
        <v>7</v>
      </c>
      <c r="BF32">
        <v>9</v>
      </c>
      <c r="BG32">
        <v>1</v>
      </c>
      <c r="BH32">
        <v>5</v>
      </c>
      <c r="BI32">
        <v>2</v>
      </c>
      <c r="BJ32">
        <v>7</v>
      </c>
      <c r="BK32">
        <v>5</v>
      </c>
      <c r="BL32">
        <v>1000</v>
      </c>
      <c r="BM32">
        <f t="shared" si="26"/>
        <v>1000</v>
      </c>
      <c r="BN32" s="26">
        <f t="shared" si="27"/>
        <v>997.5</v>
      </c>
      <c r="BO32" s="4">
        <v>1</v>
      </c>
      <c r="BP32" s="22" t="str">
        <f t="shared" si="11"/>
        <v>Fiat</v>
      </c>
      <c r="BQ32" s="40">
        <f t="shared" si="28"/>
        <v>5</v>
      </c>
      <c r="BR32" s="40">
        <v>6</v>
      </c>
      <c r="BS32" s="25">
        <v>1.9500000000000011</v>
      </c>
      <c r="BV32">
        <v>2</v>
      </c>
      <c r="BW32">
        <f>BQ32</f>
        <v>5</v>
      </c>
      <c r="BX32">
        <f>BR32</f>
        <v>6</v>
      </c>
    </row>
    <row r="33" spans="1:76" x14ac:dyDescent="0.25">
      <c r="A33" t="str">
        <f>A6</f>
        <v>Borsod-Abaúj-Zemplén</v>
      </c>
      <c r="B33">
        <f t="shared" ref="B33:K33" si="32">ABS(B6)</f>
        <v>0.59999999999999432</v>
      </c>
      <c r="C33">
        <f t="shared" si="32"/>
        <v>1.2000000000000028</v>
      </c>
      <c r="D33">
        <f t="shared" si="32"/>
        <v>0.20000000000000284</v>
      </c>
      <c r="E33">
        <f t="shared" si="32"/>
        <v>0.40000000000000568</v>
      </c>
      <c r="F33">
        <f t="shared" si="32"/>
        <v>0.5</v>
      </c>
      <c r="G33">
        <f t="shared" si="32"/>
        <v>8.2999999999999972</v>
      </c>
      <c r="H33">
        <f t="shared" si="32"/>
        <v>0.29999999999999716</v>
      </c>
      <c r="I33">
        <f t="shared" si="32"/>
        <v>5.5</v>
      </c>
      <c r="J33">
        <f t="shared" si="32"/>
        <v>0.40000000000000568</v>
      </c>
      <c r="K33">
        <f t="shared" si="32"/>
        <v>4.9000000000000057</v>
      </c>
      <c r="L33" s="55">
        <f t="shared" si="13"/>
        <v>2.2300000000000013</v>
      </c>
      <c r="M33" s="56">
        <f t="shared" si="14"/>
        <v>2.9044219160904747</v>
      </c>
      <c r="O33" s="7">
        <f t="shared" si="15"/>
        <v>9.5</v>
      </c>
      <c r="P33">
        <f t="shared" si="16"/>
        <v>14</v>
      </c>
      <c r="Q33">
        <f t="shared" si="8"/>
        <v>11</v>
      </c>
      <c r="R33">
        <f t="shared" si="8"/>
        <v>12</v>
      </c>
      <c r="S33">
        <f t="shared" si="8"/>
        <v>19</v>
      </c>
      <c r="T33">
        <f t="shared" si="8"/>
        <v>11</v>
      </c>
      <c r="U33">
        <f t="shared" si="8"/>
        <v>2</v>
      </c>
      <c r="V33">
        <f t="shared" si="8"/>
        <v>10</v>
      </c>
      <c r="W33">
        <f t="shared" si="8"/>
        <v>2</v>
      </c>
      <c r="X33">
        <f t="shared" si="8"/>
        <v>13</v>
      </c>
      <c r="Y33">
        <f t="shared" si="8"/>
        <v>1</v>
      </c>
      <c r="Z33">
        <v>1000</v>
      </c>
      <c r="AA33">
        <f t="shared" si="9"/>
        <v>1000.2</v>
      </c>
      <c r="AD33" t="str">
        <f t="shared" si="30"/>
        <v>Baranya</v>
      </c>
      <c r="AE33" s="66">
        <f t="shared" si="31"/>
        <v>8</v>
      </c>
      <c r="AF33" s="66">
        <f t="shared" si="17"/>
        <v>5</v>
      </c>
      <c r="AG33" s="66">
        <f t="shared" si="18"/>
        <v>2</v>
      </c>
      <c r="AH33" s="66">
        <f t="shared" si="19"/>
        <v>6</v>
      </c>
      <c r="AI33" s="66">
        <f t="shared" si="20"/>
        <v>10</v>
      </c>
      <c r="AJ33" s="66">
        <f t="shared" si="21"/>
        <v>3</v>
      </c>
      <c r="AK33" s="66">
        <f t="shared" si="22"/>
        <v>6</v>
      </c>
      <c r="AL33" s="66">
        <f t="shared" si="23"/>
        <v>4</v>
      </c>
      <c r="AM33" s="66">
        <f t="shared" si="24"/>
        <v>1</v>
      </c>
      <c r="AN33" s="66">
        <f t="shared" si="25"/>
        <v>9</v>
      </c>
      <c r="AP33" t="s">
        <v>12</v>
      </c>
      <c r="AQ33" t="s">
        <v>90</v>
      </c>
      <c r="AR33">
        <v>5</v>
      </c>
      <c r="AS33">
        <v>1</v>
      </c>
      <c r="AT33">
        <v>6</v>
      </c>
      <c r="AU33">
        <v>7</v>
      </c>
      <c r="AV33">
        <v>6</v>
      </c>
      <c r="AW33">
        <v>1</v>
      </c>
      <c r="AX33">
        <v>4</v>
      </c>
      <c r="AY33">
        <v>3</v>
      </c>
      <c r="AZ33">
        <v>1</v>
      </c>
      <c r="BA33">
        <v>5</v>
      </c>
      <c r="BB33">
        <v>4</v>
      </c>
      <c r="BC33">
        <v>3</v>
      </c>
      <c r="BD33">
        <v>3</v>
      </c>
      <c r="BE33">
        <v>2</v>
      </c>
      <c r="BF33">
        <v>6</v>
      </c>
      <c r="BG33">
        <v>5</v>
      </c>
      <c r="BH33">
        <v>3</v>
      </c>
      <c r="BI33">
        <v>4</v>
      </c>
      <c r="BJ33">
        <v>3</v>
      </c>
      <c r="BK33">
        <v>3</v>
      </c>
      <c r="BL33">
        <v>1000</v>
      </c>
      <c r="BM33">
        <f t="shared" si="26"/>
        <v>1000</v>
      </c>
      <c r="BN33" s="26">
        <f t="shared" si="27"/>
        <v>1021.4</v>
      </c>
      <c r="BO33">
        <v>2</v>
      </c>
      <c r="BP33" t="str">
        <f t="shared" si="11"/>
        <v>Volkswagen</v>
      </c>
      <c r="BQ33" s="41">
        <f t="shared" si="28"/>
        <v>3</v>
      </c>
      <c r="BR33" s="41">
        <v>2</v>
      </c>
      <c r="BS33" s="25">
        <v>3.085</v>
      </c>
      <c r="BV33">
        <v>2</v>
      </c>
      <c r="BW33">
        <f>BQ33</f>
        <v>3</v>
      </c>
      <c r="BX33">
        <f>BR33</f>
        <v>2</v>
      </c>
    </row>
    <row r="34" spans="1:76" x14ac:dyDescent="0.25">
      <c r="A34" t="str">
        <f>A7</f>
        <v>Budapest</v>
      </c>
      <c r="B34">
        <f t="shared" ref="B34:K34" si="33">ABS(B7)</f>
        <v>0.70000000000000284</v>
      </c>
      <c r="C34">
        <f t="shared" si="33"/>
        <v>1.0999999999999943</v>
      </c>
      <c r="D34">
        <f t="shared" si="33"/>
        <v>0.10000000000000142</v>
      </c>
      <c r="E34">
        <f t="shared" si="33"/>
        <v>0.60000000000000142</v>
      </c>
      <c r="F34">
        <f t="shared" si="33"/>
        <v>0</v>
      </c>
      <c r="G34">
        <f t="shared" si="33"/>
        <v>0.89999999999999858</v>
      </c>
      <c r="H34">
        <f t="shared" si="33"/>
        <v>0.39999999999999858</v>
      </c>
      <c r="I34">
        <f t="shared" si="33"/>
        <v>3</v>
      </c>
      <c r="J34">
        <f t="shared" si="33"/>
        <v>4.6000000000000014</v>
      </c>
      <c r="K34">
        <f t="shared" si="33"/>
        <v>0.5</v>
      </c>
      <c r="L34" s="55">
        <f t="shared" si="13"/>
        <v>1.19</v>
      </c>
      <c r="M34" s="56">
        <f t="shared" si="14"/>
        <v>1.4639748024546813</v>
      </c>
      <c r="O34" s="7">
        <f t="shared" si="15"/>
        <v>11.5</v>
      </c>
      <c r="P34">
        <f t="shared" si="16"/>
        <v>8</v>
      </c>
      <c r="Q34">
        <f t="shared" si="8"/>
        <v>14</v>
      </c>
      <c r="R34">
        <f t="shared" si="8"/>
        <v>18</v>
      </c>
      <c r="S34">
        <f t="shared" si="8"/>
        <v>16</v>
      </c>
      <c r="T34">
        <f t="shared" si="8"/>
        <v>20</v>
      </c>
      <c r="U34">
        <f t="shared" si="8"/>
        <v>14</v>
      </c>
      <c r="V34">
        <f t="shared" si="8"/>
        <v>9</v>
      </c>
      <c r="W34">
        <f t="shared" si="8"/>
        <v>9</v>
      </c>
      <c r="X34">
        <f t="shared" si="8"/>
        <v>2</v>
      </c>
      <c r="Y34">
        <f t="shared" si="8"/>
        <v>5</v>
      </c>
      <c r="Z34">
        <v>1000</v>
      </c>
      <c r="AA34">
        <f t="shared" si="9"/>
        <v>1000.2</v>
      </c>
      <c r="AD34" t="str">
        <f t="shared" si="30"/>
        <v>Borsod-Abaúj-Zemplén</v>
      </c>
      <c r="AE34" s="66">
        <f t="shared" si="31"/>
        <v>5</v>
      </c>
      <c r="AF34" s="66">
        <f t="shared" si="17"/>
        <v>4</v>
      </c>
      <c r="AG34" s="66">
        <f t="shared" si="18"/>
        <v>10</v>
      </c>
      <c r="AH34" s="66">
        <f t="shared" si="19"/>
        <v>7</v>
      </c>
      <c r="AI34" s="66">
        <f t="shared" si="20"/>
        <v>6</v>
      </c>
      <c r="AJ34" s="66">
        <f t="shared" si="21"/>
        <v>1</v>
      </c>
      <c r="AK34" s="66">
        <f t="shared" si="22"/>
        <v>9</v>
      </c>
      <c r="AL34" s="66">
        <f t="shared" si="23"/>
        <v>2</v>
      </c>
      <c r="AM34" s="66">
        <f t="shared" si="24"/>
        <v>7</v>
      </c>
      <c r="AN34" s="66">
        <f t="shared" si="25"/>
        <v>3</v>
      </c>
      <c r="AP34" t="s">
        <v>14</v>
      </c>
      <c r="AQ34" t="s">
        <v>90</v>
      </c>
      <c r="AR34">
        <v>1</v>
      </c>
      <c r="AS34">
        <v>8</v>
      </c>
      <c r="AT34">
        <v>10</v>
      </c>
      <c r="AU34">
        <v>6</v>
      </c>
      <c r="AV34">
        <v>10</v>
      </c>
      <c r="AW34">
        <v>6</v>
      </c>
      <c r="AX34">
        <v>6</v>
      </c>
      <c r="AY34">
        <v>4</v>
      </c>
      <c r="AZ34">
        <v>9</v>
      </c>
      <c r="BA34">
        <v>2</v>
      </c>
      <c r="BB34">
        <v>10</v>
      </c>
      <c r="BC34">
        <v>8</v>
      </c>
      <c r="BD34">
        <v>4</v>
      </c>
      <c r="BE34">
        <v>6</v>
      </c>
      <c r="BF34">
        <v>4</v>
      </c>
      <c r="BG34">
        <v>6</v>
      </c>
      <c r="BH34">
        <v>5</v>
      </c>
      <c r="BI34">
        <v>7</v>
      </c>
      <c r="BJ34">
        <v>2</v>
      </c>
      <c r="BK34">
        <v>1</v>
      </c>
      <c r="BL34">
        <v>1000</v>
      </c>
      <c r="BM34">
        <f t="shared" si="26"/>
        <v>1000</v>
      </c>
      <c r="BN34" s="26">
        <f t="shared" si="27"/>
        <v>997.5</v>
      </c>
      <c r="BO34" s="4">
        <v>1</v>
      </c>
      <c r="BP34" s="22" t="str">
        <f t="shared" si="11"/>
        <v>Seat</v>
      </c>
      <c r="BQ34" s="40">
        <f t="shared" si="28"/>
        <v>5</v>
      </c>
      <c r="BR34" s="40">
        <v>8</v>
      </c>
      <c r="BS34" s="25">
        <v>1.4199999999999995</v>
      </c>
      <c r="BV34">
        <v>2</v>
      </c>
      <c r="BW34">
        <f>BQ34</f>
        <v>5</v>
      </c>
      <c r="BX34">
        <f>BR34</f>
        <v>8</v>
      </c>
    </row>
    <row r="35" spans="1:76" x14ac:dyDescent="0.25">
      <c r="A35" t="str">
        <f>A8</f>
        <v>Csongrád</v>
      </c>
      <c r="B35">
        <f t="shared" ref="B35:K35" si="34">ABS(B8)</f>
        <v>1</v>
      </c>
      <c r="C35">
        <f t="shared" si="34"/>
        <v>5.0999999999999943</v>
      </c>
      <c r="D35">
        <f t="shared" si="34"/>
        <v>0.60000000000000142</v>
      </c>
      <c r="E35">
        <f t="shared" si="34"/>
        <v>6.6000000000000014</v>
      </c>
      <c r="F35">
        <f t="shared" si="34"/>
        <v>0.70000000000000284</v>
      </c>
      <c r="G35">
        <f t="shared" si="34"/>
        <v>1.1000000000000014</v>
      </c>
      <c r="H35">
        <f t="shared" si="34"/>
        <v>0.5</v>
      </c>
      <c r="I35">
        <f t="shared" si="34"/>
        <v>4</v>
      </c>
      <c r="J35">
        <f t="shared" si="34"/>
        <v>0.20000000000000284</v>
      </c>
      <c r="K35">
        <f t="shared" si="34"/>
        <v>0.10000000000000142</v>
      </c>
      <c r="L35" s="55">
        <f t="shared" si="13"/>
        <v>1.9900000000000007</v>
      </c>
      <c r="M35" s="56">
        <f t="shared" si="14"/>
        <v>2.3411535618152</v>
      </c>
      <c r="O35" s="7">
        <f t="shared" si="15"/>
        <v>8.9</v>
      </c>
      <c r="P35">
        <f t="shared" si="16"/>
        <v>5</v>
      </c>
      <c r="Q35">
        <f t="shared" si="8"/>
        <v>5</v>
      </c>
      <c r="R35">
        <f t="shared" si="8"/>
        <v>8</v>
      </c>
      <c r="S35">
        <f t="shared" si="8"/>
        <v>4</v>
      </c>
      <c r="T35">
        <f t="shared" si="8"/>
        <v>7</v>
      </c>
      <c r="U35">
        <f t="shared" si="8"/>
        <v>13</v>
      </c>
      <c r="V35">
        <f t="shared" si="8"/>
        <v>7</v>
      </c>
      <c r="W35">
        <f t="shared" si="8"/>
        <v>6</v>
      </c>
      <c r="X35">
        <f t="shared" si="8"/>
        <v>17</v>
      </c>
      <c r="Y35">
        <f t="shared" si="8"/>
        <v>17</v>
      </c>
      <c r="Z35">
        <v>1000</v>
      </c>
      <c r="AA35">
        <f t="shared" si="9"/>
        <v>1016.7</v>
      </c>
      <c r="AB35" t="s">
        <v>860</v>
      </c>
      <c r="AD35" t="str">
        <f t="shared" si="30"/>
        <v>Budapest</v>
      </c>
      <c r="AE35" s="66">
        <f t="shared" si="31"/>
        <v>5</v>
      </c>
      <c r="AF35" s="66">
        <f t="shared" si="17"/>
        <v>3</v>
      </c>
      <c r="AG35" s="66">
        <f t="shared" si="18"/>
        <v>9</v>
      </c>
      <c r="AH35" s="66">
        <f t="shared" si="19"/>
        <v>6</v>
      </c>
      <c r="AI35" s="66">
        <f t="shared" si="20"/>
        <v>10</v>
      </c>
      <c r="AJ35" s="66">
        <f t="shared" si="21"/>
        <v>4</v>
      </c>
      <c r="AK35" s="66">
        <f t="shared" si="22"/>
        <v>8</v>
      </c>
      <c r="AL35" s="66">
        <f t="shared" si="23"/>
        <v>2</v>
      </c>
      <c r="AM35" s="66">
        <f t="shared" si="24"/>
        <v>1</v>
      </c>
      <c r="AN35" s="66">
        <f t="shared" si="25"/>
        <v>7</v>
      </c>
      <c r="AP35" t="s">
        <v>76</v>
      </c>
      <c r="AQ35" t="s">
        <v>90</v>
      </c>
      <c r="AR35">
        <v>3</v>
      </c>
      <c r="AS35">
        <v>10</v>
      </c>
      <c r="AT35">
        <v>3</v>
      </c>
      <c r="AU35">
        <v>1</v>
      </c>
      <c r="AV35">
        <v>4</v>
      </c>
      <c r="AW35">
        <v>4</v>
      </c>
      <c r="AX35">
        <v>2</v>
      </c>
      <c r="AY35">
        <v>7</v>
      </c>
      <c r="AZ35">
        <v>4</v>
      </c>
      <c r="BA35">
        <v>4</v>
      </c>
      <c r="BB35">
        <v>5</v>
      </c>
      <c r="BC35">
        <v>4</v>
      </c>
      <c r="BD35">
        <v>1</v>
      </c>
      <c r="BE35">
        <v>7</v>
      </c>
      <c r="BF35">
        <v>1</v>
      </c>
      <c r="BG35">
        <v>7</v>
      </c>
      <c r="BH35">
        <v>2</v>
      </c>
      <c r="BI35">
        <v>1</v>
      </c>
      <c r="BJ35">
        <v>9</v>
      </c>
      <c r="BK35">
        <v>4</v>
      </c>
      <c r="BL35">
        <v>1000</v>
      </c>
      <c r="BM35">
        <f t="shared" si="26"/>
        <v>1000</v>
      </c>
      <c r="BN35" s="26">
        <f t="shared" si="27"/>
        <v>1022.9</v>
      </c>
      <c r="BO35">
        <v>2</v>
      </c>
      <c r="BP35" t="str">
        <f t="shared" si="11"/>
        <v>Skoda</v>
      </c>
      <c r="BQ35" s="41">
        <f t="shared" si="28"/>
        <v>1</v>
      </c>
      <c r="BR35" s="41">
        <v>1</v>
      </c>
      <c r="BS35" s="25">
        <v>3.2450000000000001</v>
      </c>
      <c r="BV35">
        <v>2</v>
      </c>
      <c r="BW35">
        <f>BQ35</f>
        <v>1</v>
      </c>
      <c r="BX35">
        <f>BR35</f>
        <v>1</v>
      </c>
    </row>
    <row r="36" spans="1:76" ht="13.8" thickBot="1" x14ac:dyDescent="0.3">
      <c r="A36" t="str">
        <f>A9</f>
        <v>Fejér</v>
      </c>
      <c r="B36">
        <f t="shared" ref="B36:K36" si="35">ABS(B9)</f>
        <v>0.60000000000000142</v>
      </c>
      <c r="C36">
        <f t="shared" si="35"/>
        <v>0.20000000000000284</v>
      </c>
      <c r="D36">
        <f t="shared" si="35"/>
        <v>0.20000000000000284</v>
      </c>
      <c r="E36">
        <f t="shared" si="35"/>
        <v>1.2000000000000028</v>
      </c>
      <c r="F36">
        <f t="shared" si="35"/>
        <v>0.40000000000000568</v>
      </c>
      <c r="G36">
        <f t="shared" si="35"/>
        <v>5.2999999999999972</v>
      </c>
      <c r="H36">
        <f t="shared" si="35"/>
        <v>0.20000000000000284</v>
      </c>
      <c r="I36">
        <f t="shared" si="35"/>
        <v>5.5</v>
      </c>
      <c r="J36">
        <f t="shared" si="35"/>
        <v>2.4000000000000057</v>
      </c>
      <c r="K36">
        <f t="shared" si="35"/>
        <v>0.29999999999999716</v>
      </c>
      <c r="L36" s="55">
        <f t="shared" si="13"/>
        <v>1.6300000000000019</v>
      </c>
      <c r="M36" s="56">
        <f t="shared" si="14"/>
        <v>2.1002909851309219</v>
      </c>
      <c r="O36" s="7">
        <f t="shared" si="15"/>
        <v>10.3</v>
      </c>
      <c r="P36">
        <f t="shared" si="16"/>
        <v>10</v>
      </c>
      <c r="Q36">
        <f t="shared" si="8"/>
        <v>20</v>
      </c>
      <c r="R36">
        <f t="shared" si="8"/>
        <v>12</v>
      </c>
      <c r="S36">
        <f t="shared" si="8"/>
        <v>13</v>
      </c>
      <c r="T36">
        <f t="shared" si="8"/>
        <v>13</v>
      </c>
      <c r="U36">
        <f t="shared" si="8"/>
        <v>6</v>
      </c>
      <c r="V36">
        <f t="shared" si="8"/>
        <v>12</v>
      </c>
      <c r="W36">
        <f t="shared" si="8"/>
        <v>2</v>
      </c>
      <c r="X36">
        <f t="shared" si="8"/>
        <v>8</v>
      </c>
      <c r="Y36">
        <f t="shared" si="8"/>
        <v>7</v>
      </c>
      <c r="Z36">
        <v>1000</v>
      </c>
      <c r="AA36">
        <f t="shared" si="9"/>
        <v>999.7</v>
      </c>
      <c r="AD36" t="str">
        <f t="shared" si="30"/>
        <v>Csongrád</v>
      </c>
      <c r="AE36" s="66">
        <f t="shared" si="31"/>
        <v>5</v>
      </c>
      <c r="AF36" s="66">
        <f t="shared" si="17"/>
        <v>2</v>
      </c>
      <c r="AG36" s="66">
        <f t="shared" si="18"/>
        <v>7</v>
      </c>
      <c r="AH36" s="66">
        <f t="shared" si="19"/>
        <v>1</v>
      </c>
      <c r="AI36" s="66">
        <f t="shared" si="20"/>
        <v>6</v>
      </c>
      <c r="AJ36" s="66">
        <f t="shared" si="21"/>
        <v>4</v>
      </c>
      <c r="AK36" s="66">
        <f t="shared" si="22"/>
        <v>8</v>
      </c>
      <c r="AL36" s="66">
        <f t="shared" si="23"/>
        <v>3</v>
      </c>
      <c r="AM36" s="66">
        <f t="shared" si="24"/>
        <v>9</v>
      </c>
      <c r="AN36" s="66">
        <f t="shared" si="25"/>
        <v>10</v>
      </c>
      <c r="AP36" t="s">
        <v>18</v>
      </c>
      <c r="AQ36" t="s">
        <v>90</v>
      </c>
      <c r="AR36">
        <v>9</v>
      </c>
      <c r="AS36">
        <v>3</v>
      </c>
      <c r="AT36">
        <v>6</v>
      </c>
      <c r="AU36">
        <v>9</v>
      </c>
      <c r="AV36">
        <v>8</v>
      </c>
      <c r="AW36">
        <v>8</v>
      </c>
      <c r="AX36">
        <v>8</v>
      </c>
      <c r="AY36">
        <v>2</v>
      </c>
      <c r="AZ36">
        <v>9</v>
      </c>
      <c r="BA36">
        <v>7</v>
      </c>
      <c r="BB36">
        <v>8</v>
      </c>
      <c r="BC36">
        <v>9</v>
      </c>
      <c r="BD36">
        <v>9</v>
      </c>
      <c r="BE36">
        <v>7</v>
      </c>
      <c r="BF36">
        <v>7</v>
      </c>
      <c r="BG36">
        <v>7</v>
      </c>
      <c r="BH36">
        <v>9</v>
      </c>
      <c r="BI36">
        <v>3</v>
      </c>
      <c r="BJ36">
        <v>4</v>
      </c>
      <c r="BK36">
        <v>10</v>
      </c>
      <c r="BL36">
        <v>1000</v>
      </c>
      <c r="BM36">
        <f t="shared" si="26"/>
        <v>1000</v>
      </c>
      <c r="BN36" s="26">
        <f t="shared" si="27"/>
        <v>973</v>
      </c>
      <c r="BO36">
        <v>2</v>
      </c>
      <c r="BP36" t="str">
        <f t="shared" si="11"/>
        <v>Suzuki</v>
      </c>
      <c r="BQ36" s="42">
        <f t="shared" si="28"/>
        <v>9</v>
      </c>
      <c r="BR36" s="42">
        <v>9</v>
      </c>
      <c r="BS36" s="25">
        <v>0.98499999999999976</v>
      </c>
      <c r="BV36" s="4">
        <v>1</v>
      </c>
      <c r="BW36" s="4">
        <f>BQ36</f>
        <v>9</v>
      </c>
      <c r="BX36" s="4">
        <f>BR36</f>
        <v>9</v>
      </c>
    </row>
    <row r="37" spans="1:76" ht="13.8" thickBot="1" x14ac:dyDescent="0.3">
      <c r="A37" t="str">
        <f>A10</f>
        <v>Győr-Moson-Sopron</v>
      </c>
      <c r="B37">
        <f t="shared" ref="B37:K37" si="36">ABS(B10)</f>
        <v>13.5</v>
      </c>
      <c r="C37">
        <f t="shared" si="36"/>
        <v>0.29999999999999716</v>
      </c>
      <c r="D37">
        <f t="shared" si="36"/>
        <v>0.20000000000000284</v>
      </c>
      <c r="E37">
        <f t="shared" si="36"/>
        <v>0.79999999999999716</v>
      </c>
      <c r="F37">
        <f t="shared" si="36"/>
        <v>0.59999999999999432</v>
      </c>
      <c r="G37">
        <f t="shared" si="36"/>
        <v>0.20000000000000284</v>
      </c>
      <c r="H37">
        <f t="shared" si="36"/>
        <v>0.90000000000000568</v>
      </c>
      <c r="I37">
        <f t="shared" si="36"/>
        <v>0</v>
      </c>
      <c r="J37">
        <f t="shared" si="36"/>
        <v>0.20000000000000284</v>
      </c>
      <c r="K37">
        <f t="shared" si="36"/>
        <v>0.29999999999999716</v>
      </c>
      <c r="L37" s="55">
        <f t="shared" si="13"/>
        <v>1.7</v>
      </c>
      <c r="M37" s="56">
        <f t="shared" si="14"/>
        <v>4.1561199854351329</v>
      </c>
      <c r="O37" s="7">
        <f t="shared" si="15"/>
        <v>11.5</v>
      </c>
      <c r="P37">
        <f t="shared" si="16"/>
        <v>1</v>
      </c>
      <c r="Q37">
        <f t="shared" si="8"/>
        <v>19</v>
      </c>
      <c r="R37">
        <f t="shared" si="8"/>
        <v>12</v>
      </c>
      <c r="S37">
        <f t="shared" si="8"/>
        <v>14</v>
      </c>
      <c r="T37">
        <f t="shared" si="8"/>
        <v>9</v>
      </c>
      <c r="U37">
        <f t="shared" si="8"/>
        <v>16</v>
      </c>
      <c r="V37">
        <f t="shared" si="8"/>
        <v>4</v>
      </c>
      <c r="W37">
        <f t="shared" si="8"/>
        <v>16</v>
      </c>
      <c r="X37">
        <f t="shared" si="8"/>
        <v>17</v>
      </c>
      <c r="Y37">
        <f t="shared" si="8"/>
        <v>7</v>
      </c>
      <c r="Z37">
        <v>1000</v>
      </c>
      <c r="AA37">
        <f t="shared" si="9"/>
        <v>999.7</v>
      </c>
      <c r="AD37" t="str">
        <f t="shared" si="30"/>
        <v>Fejér</v>
      </c>
      <c r="AE37" s="66">
        <f t="shared" si="31"/>
        <v>5</v>
      </c>
      <c r="AF37" s="66">
        <f t="shared" si="17"/>
        <v>8</v>
      </c>
      <c r="AG37" s="66">
        <f t="shared" si="18"/>
        <v>8</v>
      </c>
      <c r="AH37" s="66">
        <f t="shared" si="19"/>
        <v>4</v>
      </c>
      <c r="AI37" s="66">
        <f t="shared" si="20"/>
        <v>6</v>
      </c>
      <c r="AJ37" s="66">
        <f t="shared" si="21"/>
        <v>2</v>
      </c>
      <c r="AK37" s="66">
        <f t="shared" si="22"/>
        <v>8</v>
      </c>
      <c r="AL37" s="66">
        <f t="shared" si="23"/>
        <v>1</v>
      </c>
      <c r="AM37" s="66">
        <f t="shared" si="24"/>
        <v>3</v>
      </c>
      <c r="AN37" s="66">
        <f t="shared" si="25"/>
        <v>7</v>
      </c>
      <c r="AP37" t="s">
        <v>20</v>
      </c>
      <c r="AQ37" t="s">
        <v>90</v>
      </c>
      <c r="AR37">
        <v>10</v>
      </c>
      <c r="AS37">
        <v>4</v>
      </c>
      <c r="AT37">
        <v>4</v>
      </c>
      <c r="AU37">
        <v>2</v>
      </c>
      <c r="AV37">
        <v>2</v>
      </c>
      <c r="AW37">
        <v>3</v>
      </c>
      <c r="AX37">
        <v>1</v>
      </c>
      <c r="AY37">
        <v>10</v>
      </c>
      <c r="AZ37">
        <v>3</v>
      </c>
      <c r="BA37">
        <v>6</v>
      </c>
      <c r="BB37">
        <v>2</v>
      </c>
      <c r="BC37">
        <v>7</v>
      </c>
      <c r="BD37">
        <v>2</v>
      </c>
      <c r="BE37">
        <v>4</v>
      </c>
      <c r="BF37">
        <v>9</v>
      </c>
      <c r="BG37">
        <v>2</v>
      </c>
      <c r="BH37">
        <v>10</v>
      </c>
      <c r="BI37">
        <v>5</v>
      </c>
      <c r="BJ37">
        <v>10</v>
      </c>
      <c r="BK37">
        <v>2</v>
      </c>
      <c r="BL37">
        <v>1000</v>
      </c>
      <c r="BM37">
        <f t="shared" si="26"/>
        <v>1000</v>
      </c>
      <c r="BN37" s="26">
        <f t="shared" si="27"/>
        <v>985.5</v>
      </c>
      <c r="BO37">
        <v>2</v>
      </c>
      <c r="BP37" s="43" t="str">
        <f t="shared" si="11"/>
        <v>Volvo</v>
      </c>
      <c r="BQ37" s="44">
        <f t="shared" si="28"/>
        <v>8</v>
      </c>
      <c r="BR37" s="45">
        <v>3</v>
      </c>
      <c r="BS37" s="25">
        <v>2.85</v>
      </c>
      <c r="BV37">
        <v>2</v>
      </c>
      <c r="BW37">
        <f>BQ37</f>
        <v>8</v>
      </c>
      <c r="BX37">
        <f>BR37</f>
        <v>3</v>
      </c>
    </row>
    <row r="38" spans="1:76" x14ac:dyDescent="0.25">
      <c r="A38" t="str">
        <f>A11</f>
        <v>Hajdú-Bihar</v>
      </c>
      <c r="B38">
        <f t="shared" ref="B38:K38" si="37">ABS(B11)</f>
        <v>0.60000000000000142</v>
      </c>
      <c r="C38">
        <f t="shared" si="37"/>
        <v>2.7000000000000028</v>
      </c>
      <c r="D38">
        <f t="shared" si="37"/>
        <v>0.10000000000000142</v>
      </c>
      <c r="E38">
        <f t="shared" si="37"/>
        <v>7.2999999999999972</v>
      </c>
      <c r="F38">
        <f t="shared" si="37"/>
        <v>9.9999999999994316E-2</v>
      </c>
      <c r="G38">
        <f t="shared" si="37"/>
        <v>1.2999999999999972</v>
      </c>
      <c r="H38">
        <f t="shared" si="37"/>
        <v>9.9999999999994316E-2</v>
      </c>
      <c r="I38">
        <f t="shared" si="37"/>
        <v>2</v>
      </c>
      <c r="J38">
        <f t="shared" si="37"/>
        <v>0.29999999999999716</v>
      </c>
      <c r="K38">
        <f t="shared" si="37"/>
        <v>0.10000000000000142</v>
      </c>
      <c r="L38" s="55">
        <f t="shared" si="13"/>
        <v>1.4599999999999986</v>
      </c>
      <c r="M38" s="56">
        <f t="shared" si="14"/>
        <v>2.2470721691421782</v>
      </c>
      <c r="O38" s="7">
        <f t="shared" si="15"/>
        <v>13</v>
      </c>
      <c r="P38">
        <f t="shared" si="16"/>
        <v>10</v>
      </c>
      <c r="Q38">
        <f t="shared" si="8"/>
        <v>7</v>
      </c>
      <c r="R38">
        <f t="shared" si="8"/>
        <v>18</v>
      </c>
      <c r="S38">
        <f t="shared" si="8"/>
        <v>3</v>
      </c>
      <c r="T38">
        <f t="shared" si="8"/>
        <v>17</v>
      </c>
      <c r="U38">
        <f t="shared" si="8"/>
        <v>12</v>
      </c>
      <c r="V38">
        <f t="shared" si="8"/>
        <v>18</v>
      </c>
      <c r="W38">
        <f t="shared" si="8"/>
        <v>13</v>
      </c>
      <c r="X38">
        <f t="shared" si="8"/>
        <v>15</v>
      </c>
      <c r="Y38">
        <f t="shared" si="8"/>
        <v>17</v>
      </c>
      <c r="Z38">
        <v>1000</v>
      </c>
      <c r="AA38">
        <f t="shared" si="9"/>
        <v>988.2</v>
      </c>
      <c r="AB38" t="s">
        <v>860</v>
      </c>
      <c r="AD38" t="str">
        <f t="shared" si="30"/>
        <v>Győr-Moson-Sopron</v>
      </c>
      <c r="AE38" s="66">
        <f t="shared" si="31"/>
        <v>1</v>
      </c>
      <c r="AF38" s="66">
        <f t="shared" si="17"/>
        <v>5</v>
      </c>
      <c r="AG38" s="66">
        <f t="shared" si="18"/>
        <v>7</v>
      </c>
      <c r="AH38" s="66">
        <f t="shared" si="19"/>
        <v>3</v>
      </c>
      <c r="AI38" s="66">
        <f t="shared" si="20"/>
        <v>4</v>
      </c>
      <c r="AJ38" s="66">
        <f t="shared" si="21"/>
        <v>7</v>
      </c>
      <c r="AK38" s="66">
        <f t="shared" si="22"/>
        <v>2</v>
      </c>
      <c r="AL38" s="66">
        <f t="shared" si="23"/>
        <v>10</v>
      </c>
      <c r="AM38" s="66">
        <f t="shared" si="24"/>
        <v>7</v>
      </c>
      <c r="AN38" s="66">
        <f t="shared" si="25"/>
        <v>5</v>
      </c>
      <c r="AP38" t="s">
        <v>22</v>
      </c>
      <c r="AQ38" t="s">
        <v>90</v>
      </c>
      <c r="AR38">
        <v>1</v>
      </c>
      <c r="AS38">
        <v>7</v>
      </c>
      <c r="AT38">
        <v>1</v>
      </c>
      <c r="AU38">
        <v>7</v>
      </c>
      <c r="AV38">
        <v>1</v>
      </c>
      <c r="AW38">
        <v>9</v>
      </c>
      <c r="AX38">
        <v>3</v>
      </c>
      <c r="AY38">
        <v>7</v>
      </c>
      <c r="AZ38">
        <v>6</v>
      </c>
      <c r="BA38">
        <v>3</v>
      </c>
      <c r="BB38">
        <v>3</v>
      </c>
      <c r="BC38">
        <v>10</v>
      </c>
      <c r="BD38">
        <v>8</v>
      </c>
      <c r="BE38">
        <v>3</v>
      </c>
      <c r="BF38">
        <v>4</v>
      </c>
      <c r="BG38">
        <v>9</v>
      </c>
      <c r="BH38">
        <v>8</v>
      </c>
      <c r="BI38">
        <v>8</v>
      </c>
      <c r="BJ38">
        <v>5</v>
      </c>
      <c r="BK38">
        <v>6</v>
      </c>
      <c r="BL38">
        <v>1000</v>
      </c>
      <c r="BM38">
        <f t="shared" si="26"/>
        <v>1000</v>
      </c>
      <c r="BN38" s="26">
        <f t="shared" si="27"/>
        <v>997.5</v>
      </c>
      <c r="BO38" s="4">
        <v>1</v>
      </c>
      <c r="BP38" s="22" t="str">
        <f t="shared" si="11"/>
        <v>Ford</v>
      </c>
      <c r="BQ38" s="40">
        <f t="shared" si="28"/>
        <v>5</v>
      </c>
      <c r="BR38" s="40">
        <v>7</v>
      </c>
      <c r="BS38" s="25">
        <v>1.6650000000000003</v>
      </c>
      <c r="BV38">
        <v>2</v>
      </c>
      <c r="BW38">
        <f>BQ38</f>
        <v>5</v>
      </c>
      <c r="BX38">
        <f>BR38</f>
        <v>7</v>
      </c>
    </row>
    <row r="39" spans="1:76" x14ac:dyDescent="0.25">
      <c r="A39" t="str">
        <f>A12</f>
        <v>Heves</v>
      </c>
      <c r="B39">
        <f t="shared" ref="B39:K39" si="38">ABS(B12)</f>
        <v>0.59999999999999432</v>
      </c>
      <c r="C39">
        <f t="shared" si="38"/>
        <v>7.7000000000000028</v>
      </c>
      <c r="D39">
        <f t="shared" si="38"/>
        <v>0.20000000000000284</v>
      </c>
      <c r="E39">
        <f t="shared" si="38"/>
        <v>1.2999999999999972</v>
      </c>
      <c r="F39">
        <f t="shared" si="38"/>
        <v>4</v>
      </c>
      <c r="G39">
        <f t="shared" si="38"/>
        <v>1.7999999999999972</v>
      </c>
      <c r="H39">
        <f t="shared" si="38"/>
        <v>0.70000000000000284</v>
      </c>
      <c r="I39">
        <f t="shared" si="38"/>
        <v>1</v>
      </c>
      <c r="J39">
        <f t="shared" si="38"/>
        <v>3</v>
      </c>
      <c r="K39">
        <f t="shared" si="38"/>
        <v>0.20000000000000284</v>
      </c>
      <c r="L39" s="55">
        <f t="shared" si="13"/>
        <v>2.0499999999999998</v>
      </c>
      <c r="M39" s="56">
        <f t="shared" si="14"/>
        <v>2.3363076281460318</v>
      </c>
      <c r="O39" s="7">
        <f t="shared" si="15"/>
        <v>9.1999999999999993</v>
      </c>
      <c r="P39">
        <f t="shared" si="16"/>
        <v>14</v>
      </c>
      <c r="Q39">
        <f t="shared" si="8"/>
        <v>2</v>
      </c>
      <c r="R39">
        <f t="shared" si="8"/>
        <v>12</v>
      </c>
      <c r="S39">
        <f t="shared" si="8"/>
        <v>12</v>
      </c>
      <c r="T39">
        <f t="shared" si="8"/>
        <v>4</v>
      </c>
      <c r="U39">
        <f t="shared" si="8"/>
        <v>11</v>
      </c>
      <c r="V39">
        <f t="shared" si="8"/>
        <v>6</v>
      </c>
      <c r="W39">
        <f t="shared" si="8"/>
        <v>15</v>
      </c>
      <c r="X39">
        <f t="shared" si="8"/>
        <v>4</v>
      </c>
      <c r="Y39">
        <f t="shared" si="8"/>
        <v>12</v>
      </c>
      <c r="Z39">
        <v>1000</v>
      </c>
      <c r="AA39">
        <f t="shared" si="9"/>
        <v>999.2</v>
      </c>
      <c r="AD39" t="str">
        <f t="shared" si="30"/>
        <v>Hajdú-Bihar</v>
      </c>
      <c r="AE39" s="66">
        <f t="shared" si="31"/>
        <v>5</v>
      </c>
      <c r="AF39" s="66">
        <f t="shared" si="17"/>
        <v>2</v>
      </c>
      <c r="AG39" s="66">
        <f t="shared" si="18"/>
        <v>7</v>
      </c>
      <c r="AH39" s="66">
        <f t="shared" si="19"/>
        <v>1</v>
      </c>
      <c r="AI39" s="66">
        <f t="shared" si="20"/>
        <v>9</v>
      </c>
      <c r="AJ39" s="66">
        <f t="shared" si="21"/>
        <v>4</v>
      </c>
      <c r="AK39" s="66">
        <f t="shared" si="22"/>
        <v>9</v>
      </c>
      <c r="AL39" s="66">
        <f t="shared" si="23"/>
        <v>3</v>
      </c>
      <c r="AM39" s="66">
        <f t="shared" si="24"/>
        <v>6</v>
      </c>
      <c r="AN39" s="66">
        <f t="shared" si="25"/>
        <v>7</v>
      </c>
      <c r="AP39" t="s">
        <v>24</v>
      </c>
      <c r="AQ39" t="s">
        <v>90</v>
      </c>
      <c r="AR39">
        <v>6</v>
      </c>
      <c r="AS39">
        <v>8</v>
      </c>
      <c r="AT39">
        <v>9</v>
      </c>
      <c r="AU39">
        <v>3</v>
      </c>
      <c r="AV39">
        <v>7</v>
      </c>
      <c r="AW39">
        <v>10</v>
      </c>
      <c r="AX39">
        <v>7</v>
      </c>
      <c r="AY39">
        <v>5</v>
      </c>
      <c r="AZ39">
        <v>7</v>
      </c>
      <c r="BA39">
        <v>9</v>
      </c>
      <c r="BB39">
        <v>7</v>
      </c>
      <c r="BC39">
        <v>5</v>
      </c>
      <c r="BD39">
        <v>10</v>
      </c>
      <c r="BE39">
        <v>7</v>
      </c>
      <c r="BF39">
        <v>8</v>
      </c>
      <c r="BG39">
        <v>9</v>
      </c>
      <c r="BH39">
        <v>7</v>
      </c>
      <c r="BI39">
        <v>10</v>
      </c>
      <c r="BJ39">
        <v>8</v>
      </c>
      <c r="BK39">
        <v>8</v>
      </c>
      <c r="BL39">
        <v>1000</v>
      </c>
      <c r="BM39">
        <f t="shared" si="26"/>
        <v>1000</v>
      </c>
      <c r="BN39" s="26">
        <f t="shared" si="27"/>
        <v>972</v>
      </c>
      <c r="BO39">
        <v>2</v>
      </c>
      <c r="BP39" t="str">
        <f t="shared" si="11"/>
        <v>Opel</v>
      </c>
      <c r="BQ39" s="42">
        <f t="shared" si="28"/>
        <v>10</v>
      </c>
      <c r="BR39" s="42">
        <v>10</v>
      </c>
      <c r="BS39" s="25">
        <v>0.73500000000000087</v>
      </c>
      <c r="BV39" s="4">
        <v>1</v>
      </c>
      <c r="BW39" s="4">
        <f>BQ39</f>
        <v>10</v>
      </c>
      <c r="BX39" s="4">
        <f>BR39</f>
        <v>10</v>
      </c>
    </row>
    <row r="40" spans="1:76" x14ac:dyDescent="0.25">
      <c r="A40" t="str">
        <f>A13</f>
        <v>Jász-Nagykun-Szolnok</v>
      </c>
      <c r="B40">
        <f t="shared" ref="B40:K40" si="39">ABS(B13)</f>
        <v>0.60000000000000142</v>
      </c>
      <c r="C40">
        <f t="shared" si="39"/>
        <v>6.2000000000000028</v>
      </c>
      <c r="D40">
        <f t="shared" si="39"/>
        <v>0.20000000000000284</v>
      </c>
      <c r="E40">
        <f t="shared" si="39"/>
        <v>1.9000000000000057</v>
      </c>
      <c r="F40">
        <f t="shared" si="39"/>
        <v>9.9999999999994316E-2</v>
      </c>
      <c r="G40">
        <f t="shared" si="39"/>
        <v>0.70000000000000284</v>
      </c>
      <c r="H40">
        <f t="shared" si="39"/>
        <v>0.20000000000000284</v>
      </c>
      <c r="I40">
        <f t="shared" si="39"/>
        <v>3</v>
      </c>
      <c r="J40">
        <f t="shared" si="39"/>
        <v>2</v>
      </c>
      <c r="K40">
        <f t="shared" si="39"/>
        <v>0.29999999999999716</v>
      </c>
      <c r="L40" s="55">
        <f t="shared" si="13"/>
        <v>1.5200000000000009</v>
      </c>
      <c r="M40" s="56">
        <f t="shared" si="14"/>
        <v>1.9141577782408643</v>
      </c>
      <c r="O40" s="7">
        <f t="shared" si="15"/>
        <v>10.5</v>
      </c>
      <c r="P40">
        <f t="shared" si="16"/>
        <v>10</v>
      </c>
      <c r="Q40">
        <f t="shared" si="8"/>
        <v>3</v>
      </c>
      <c r="R40">
        <f t="shared" si="8"/>
        <v>12</v>
      </c>
      <c r="S40">
        <f t="shared" si="8"/>
        <v>11</v>
      </c>
      <c r="T40">
        <f t="shared" si="8"/>
        <v>17</v>
      </c>
      <c r="U40">
        <f t="shared" si="8"/>
        <v>15</v>
      </c>
      <c r="V40">
        <f t="shared" si="8"/>
        <v>12</v>
      </c>
      <c r="W40">
        <f t="shared" si="8"/>
        <v>9</v>
      </c>
      <c r="X40">
        <f t="shared" si="8"/>
        <v>9</v>
      </c>
      <c r="Y40">
        <f t="shared" si="8"/>
        <v>7</v>
      </c>
      <c r="Z40">
        <v>1000</v>
      </c>
      <c r="AA40">
        <f t="shared" si="9"/>
        <v>999.2</v>
      </c>
      <c r="AD40" t="str">
        <f t="shared" si="30"/>
        <v>Heves</v>
      </c>
      <c r="AE40" s="66">
        <f t="shared" si="31"/>
        <v>8</v>
      </c>
      <c r="AF40" s="66">
        <f t="shared" si="17"/>
        <v>1</v>
      </c>
      <c r="AG40" s="66">
        <f t="shared" si="18"/>
        <v>9</v>
      </c>
      <c r="AH40" s="66">
        <f t="shared" si="19"/>
        <v>5</v>
      </c>
      <c r="AI40" s="66">
        <f t="shared" si="20"/>
        <v>2</v>
      </c>
      <c r="AJ40" s="66">
        <f t="shared" si="21"/>
        <v>4</v>
      </c>
      <c r="AK40" s="66">
        <f t="shared" si="22"/>
        <v>7</v>
      </c>
      <c r="AL40" s="66">
        <f t="shared" si="23"/>
        <v>6</v>
      </c>
      <c r="AM40" s="66">
        <f t="shared" si="24"/>
        <v>3</v>
      </c>
      <c r="AN40" s="66">
        <f t="shared" si="25"/>
        <v>9</v>
      </c>
      <c r="BO40" t="s">
        <v>731</v>
      </c>
      <c r="BQ40" t="s">
        <v>731</v>
      </c>
      <c r="BR40" t="s">
        <v>731</v>
      </c>
      <c r="BW40" t="s">
        <v>731</v>
      </c>
      <c r="BX40" t="s">
        <v>731</v>
      </c>
    </row>
    <row r="41" spans="1:76" x14ac:dyDescent="0.25">
      <c r="A41" t="str">
        <f>A14</f>
        <v>Komárom-Esztergom</v>
      </c>
      <c r="B41">
        <f t="shared" ref="B41:K41" si="40">ABS(B14)</f>
        <v>11.599999999999994</v>
      </c>
      <c r="C41">
        <f t="shared" si="40"/>
        <v>4.2000000000000028</v>
      </c>
      <c r="D41">
        <f t="shared" si="40"/>
        <v>8.5999999999999943</v>
      </c>
      <c r="E41">
        <f t="shared" si="40"/>
        <v>8.0999999999999943</v>
      </c>
      <c r="F41">
        <f t="shared" si="40"/>
        <v>0.70000000000000284</v>
      </c>
      <c r="G41">
        <f t="shared" si="40"/>
        <v>5.7999999999999972</v>
      </c>
      <c r="H41">
        <f t="shared" si="40"/>
        <v>9.9999999999994316E-2</v>
      </c>
      <c r="I41">
        <f t="shared" si="40"/>
        <v>3</v>
      </c>
      <c r="J41">
        <f t="shared" si="40"/>
        <v>0</v>
      </c>
      <c r="K41">
        <f t="shared" si="40"/>
        <v>4.7000000000000028</v>
      </c>
      <c r="L41" s="55">
        <f t="shared" si="13"/>
        <v>4.6799999999999979</v>
      </c>
      <c r="M41" s="56">
        <f t="shared" si="14"/>
        <v>3.9154395240721893</v>
      </c>
      <c r="O41" s="7">
        <f t="shared" si="15"/>
        <v>7</v>
      </c>
      <c r="P41">
        <f t="shared" si="16"/>
        <v>2</v>
      </c>
      <c r="Q41">
        <f t="shared" si="8"/>
        <v>6</v>
      </c>
      <c r="R41">
        <f t="shared" si="8"/>
        <v>1</v>
      </c>
      <c r="S41">
        <f t="shared" si="8"/>
        <v>2</v>
      </c>
      <c r="T41">
        <f t="shared" si="8"/>
        <v>7</v>
      </c>
      <c r="U41">
        <f t="shared" si="8"/>
        <v>3</v>
      </c>
      <c r="V41">
        <f t="shared" si="8"/>
        <v>18</v>
      </c>
      <c r="W41">
        <f t="shared" si="8"/>
        <v>9</v>
      </c>
      <c r="X41">
        <f t="shared" si="8"/>
        <v>20</v>
      </c>
      <c r="Y41">
        <f t="shared" si="8"/>
        <v>2</v>
      </c>
      <c r="Z41">
        <v>1000</v>
      </c>
      <c r="AA41">
        <f t="shared" si="9"/>
        <v>999.7</v>
      </c>
      <c r="AD41" t="str">
        <f t="shared" si="30"/>
        <v>Jász-Nagykun-Szolnok</v>
      </c>
      <c r="AE41" s="66">
        <f t="shared" si="31"/>
        <v>6</v>
      </c>
      <c r="AF41" s="66">
        <f t="shared" si="17"/>
        <v>1</v>
      </c>
      <c r="AG41" s="66">
        <f t="shared" si="18"/>
        <v>8</v>
      </c>
      <c r="AH41" s="66">
        <f t="shared" si="19"/>
        <v>4</v>
      </c>
      <c r="AI41" s="66">
        <f t="shared" si="20"/>
        <v>10</v>
      </c>
      <c r="AJ41" s="66">
        <f t="shared" si="21"/>
        <v>5</v>
      </c>
      <c r="AK41" s="66">
        <f t="shared" si="22"/>
        <v>8</v>
      </c>
      <c r="AL41" s="66">
        <f t="shared" si="23"/>
        <v>2</v>
      </c>
      <c r="AM41" s="66">
        <f t="shared" si="24"/>
        <v>3</v>
      </c>
      <c r="AN41" s="66">
        <f t="shared" si="25"/>
        <v>7</v>
      </c>
      <c r="BO41">
        <f>CORREL($BO$30:$BO$39,BN30:BN39)</f>
        <v>-0.27703841642257393</v>
      </c>
      <c r="BQ41">
        <f>CORREL($BO$30:$BO$39,BQ30:BQ39)</f>
        <v>0.35444060250416798</v>
      </c>
      <c r="BR41">
        <f>CORREL($BO$30:$BO$39,BR30:BR39)</f>
        <v>-0.17407765595569785</v>
      </c>
      <c r="BW41">
        <f>CORREL(BW30:BW39,$BV$30:$BV$39)</f>
        <v>-0.30386951709094717</v>
      </c>
      <c r="BX41">
        <f>CORREL(BX30:BX39,$BV$30:$BV$39)</f>
        <v>-0.42640143271122083</v>
      </c>
    </row>
    <row r="42" spans="1:76" ht="13.8" thickBot="1" x14ac:dyDescent="0.3">
      <c r="A42" t="str">
        <f>A15</f>
        <v>Nógrád megye</v>
      </c>
      <c r="B42">
        <f t="shared" ref="B42:K42" si="41">ABS(B15)</f>
        <v>0.40000000000000568</v>
      </c>
      <c r="C42">
        <f t="shared" si="41"/>
        <v>1.4000000000000057</v>
      </c>
      <c r="D42">
        <f t="shared" si="41"/>
        <v>0.5</v>
      </c>
      <c r="E42">
        <f t="shared" si="41"/>
        <v>3</v>
      </c>
      <c r="F42">
        <f t="shared" si="41"/>
        <v>1.9000000000000057</v>
      </c>
      <c r="G42">
        <f t="shared" si="41"/>
        <v>12.799999999999997</v>
      </c>
      <c r="H42">
        <f t="shared" si="41"/>
        <v>9.9999999999994316E-2</v>
      </c>
      <c r="I42">
        <f t="shared" si="41"/>
        <v>7.5</v>
      </c>
      <c r="J42">
        <f t="shared" si="41"/>
        <v>0.29999999999999716</v>
      </c>
      <c r="K42">
        <f t="shared" si="41"/>
        <v>0</v>
      </c>
      <c r="L42" s="55">
        <f t="shared" si="13"/>
        <v>2.7900000000000005</v>
      </c>
      <c r="M42" s="56">
        <f t="shared" si="14"/>
        <v>4.1810285815813302</v>
      </c>
      <c r="O42" s="7">
        <f t="shared" si="15"/>
        <v>10.5</v>
      </c>
      <c r="P42">
        <f t="shared" si="16"/>
        <v>17</v>
      </c>
      <c r="Q42">
        <f t="shared" si="8"/>
        <v>9</v>
      </c>
      <c r="R42">
        <f t="shared" si="8"/>
        <v>10</v>
      </c>
      <c r="S42">
        <f t="shared" si="8"/>
        <v>9</v>
      </c>
      <c r="T42">
        <f t="shared" si="8"/>
        <v>5</v>
      </c>
      <c r="U42">
        <f t="shared" si="8"/>
        <v>1</v>
      </c>
      <c r="V42">
        <f t="shared" si="8"/>
        <v>18</v>
      </c>
      <c r="W42">
        <f t="shared" si="8"/>
        <v>1</v>
      </c>
      <c r="X42">
        <f t="shared" si="8"/>
        <v>15</v>
      </c>
      <c r="Y42">
        <f t="shared" si="8"/>
        <v>20</v>
      </c>
      <c r="Z42">
        <v>1000</v>
      </c>
      <c r="AA42">
        <f t="shared" si="9"/>
        <v>999.7</v>
      </c>
      <c r="AD42" t="str">
        <f t="shared" si="30"/>
        <v>Komárom-Esztergom</v>
      </c>
      <c r="AE42" s="66">
        <f t="shared" si="31"/>
        <v>1</v>
      </c>
      <c r="AF42" s="66">
        <f t="shared" si="17"/>
        <v>6</v>
      </c>
      <c r="AG42" s="66">
        <f t="shared" si="18"/>
        <v>2</v>
      </c>
      <c r="AH42" s="66">
        <f t="shared" si="19"/>
        <v>3</v>
      </c>
      <c r="AI42" s="66">
        <f t="shared" si="20"/>
        <v>8</v>
      </c>
      <c r="AJ42" s="66">
        <f t="shared" si="21"/>
        <v>4</v>
      </c>
      <c r="AK42" s="66">
        <f t="shared" si="22"/>
        <v>9</v>
      </c>
      <c r="AL42" s="66">
        <f t="shared" si="23"/>
        <v>7</v>
      </c>
      <c r="AM42" s="66">
        <f t="shared" si="24"/>
        <v>10</v>
      </c>
      <c r="AN42" s="66">
        <f t="shared" si="25"/>
        <v>5</v>
      </c>
    </row>
    <row r="43" spans="1:76" ht="13.8" thickBot="1" x14ac:dyDescent="0.3">
      <c r="A43" t="str">
        <f>A16</f>
        <v>Pest</v>
      </c>
      <c r="B43">
        <f t="shared" ref="B43:K43" si="42">ABS(B16)</f>
        <v>0.5</v>
      </c>
      <c r="C43">
        <f t="shared" si="42"/>
        <v>10.299999999999997</v>
      </c>
      <c r="D43">
        <f t="shared" si="42"/>
        <v>0.20000000000000284</v>
      </c>
      <c r="E43">
        <f t="shared" si="42"/>
        <v>5.2999999999999972</v>
      </c>
      <c r="F43">
        <f t="shared" si="42"/>
        <v>0.29999999999999716</v>
      </c>
      <c r="G43">
        <f t="shared" si="42"/>
        <v>0.20000000000000284</v>
      </c>
      <c r="H43">
        <f t="shared" si="42"/>
        <v>0.20000000000000284</v>
      </c>
      <c r="I43">
        <f t="shared" si="42"/>
        <v>2</v>
      </c>
      <c r="J43">
        <f t="shared" si="42"/>
        <v>2.5</v>
      </c>
      <c r="K43">
        <f t="shared" si="42"/>
        <v>0.20000000000000284</v>
      </c>
      <c r="L43" s="55">
        <f t="shared" si="13"/>
        <v>2.1700000000000004</v>
      </c>
      <c r="M43" s="56">
        <f t="shared" si="14"/>
        <v>3.2971536546273073</v>
      </c>
      <c r="O43" s="7">
        <f t="shared" si="15"/>
        <v>10.8</v>
      </c>
      <c r="P43">
        <f t="shared" si="16"/>
        <v>16</v>
      </c>
      <c r="Q43">
        <f t="shared" si="8"/>
        <v>1</v>
      </c>
      <c r="R43">
        <f t="shared" si="8"/>
        <v>12</v>
      </c>
      <c r="S43">
        <f t="shared" si="8"/>
        <v>5</v>
      </c>
      <c r="T43">
        <f t="shared" si="8"/>
        <v>15</v>
      </c>
      <c r="U43">
        <f t="shared" si="8"/>
        <v>16</v>
      </c>
      <c r="V43">
        <f t="shared" si="8"/>
        <v>12</v>
      </c>
      <c r="W43">
        <f t="shared" si="8"/>
        <v>13</v>
      </c>
      <c r="X43">
        <f t="shared" si="8"/>
        <v>6</v>
      </c>
      <c r="Y43">
        <f t="shared" si="8"/>
        <v>12</v>
      </c>
      <c r="Z43">
        <v>1000</v>
      </c>
      <c r="AA43">
        <f t="shared" si="9"/>
        <v>1000.2</v>
      </c>
      <c r="AD43" t="str">
        <f t="shared" si="30"/>
        <v>Nógrád megye</v>
      </c>
      <c r="AE43" s="66">
        <f t="shared" si="31"/>
        <v>7</v>
      </c>
      <c r="AF43" s="66">
        <f t="shared" si="17"/>
        <v>5</v>
      </c>
      <c r="AG43" s="66">
        <f t="shared" si="18"/>
        <v>6</v>
      </c>
      <c r="AH43" s="66">
        <f t="shared" si="19"/>
        <v>3</v>
      </c>
      <c r="AI43" s="66">
        <f t="shared" si="20"/>
        <v>4</v>
      </c>
      <c r="AJ43" s="66">
        <f t="shared" si="21"/>
        <v>1</v>
      </c>
      <c r="AK43" s="66">
        <f t="shared" si="22"/>
        <v>9</v>
      </c>
      <c r="AL43" s="66">
        <f t="shared" si="23"/>
        <v>2</v>
      </c>
      <c r="AM43" s="66">
        <f t="shared" si="24"/>
        <v>8</v>
      </c>
      <c r="AN43" s="66">
        <f t="shared" si="25"/>
        <v>10</v>
      </c>
      <c r="BQ43" s="46" t="s">
        <v>1667</v>
      </c>
      <c r="BR43" s="49" t="s">
        <v>965</v>
      </c>
      <c r="BW43" s="46" t="s">
        <v>967</v>
      </c>
      <c r="BX43" s="46" t="s">
        <v>967</v>
      </c>
    </row>
    <row r="44" spans="1:76" ht="13.8" thickBot="1" x14ac:dyDescent="0.3">
      <c r="A44" t="str">
        <f>A17</f>
        <v>Somogy</v>
      </c>
      <c r="B44">
        <f t="shared" ref="B44:K44" si="43">ABS(B17)</f>
        <v>0.79999999999999716</v>
      </c>
      <c r="C44">
        <f t="shared" si="43"/>
        <v>1.2000000000000028</v>
      </c>
      <c r="D44">
        <f t="shared" si="43"/>
        <v>0</v>
      </c>
      <c r="E44">
        <f t="shared" si="43"/>
        <v>0.40000000000000568</v>
      </c>
      <c r="F44">
        <f t="shared" si="43"/>
        <v>0.5</v>
      </c>
      <c r="G44">
        <f t="shared" si="43"/>
        <v>5.7000000000000028</v>
      </c>
      <c r="H44">
        <f t="shared" si="43"/>
        <v>0.29999999999999716</v>
      </c>
      <c r="I44">
        <f t="shared" si="43"/>
        <v>0</v>
      </c>
      <c r="J44">
        <f t="shared" si="43"/>
        <v>0.5</v>
      </c>
      <c r="K44">
        <f t="shared" si="43"/>
        <v>0.20000000000000284</v>
      </c>
      <c r="L44" s="55">
        <f t="shared" si="13"/>
        <v>0.96000000000000085</v>
      </c>
      <c r="M44" s="56">
        <f t="shared" si="14"/>
        <v>1.7043734593359787</v>
      </c>
      <c r="O44" s="7">
        <f t="shared" si="15"/>
        <v>12</v>
      </c>
      <c r="P44">
        <f t="shared" si="16"/>
        <v>7</v>
      </c>
      <c r="Q44">
        <f t="shared" si="8"/>
        <v>11</v>
      </c>
      <c r="R44">
        <f t="shared" si="8"/>
        <v>20</v>
      </c>
      <c r="S44">
        <f t="shared" si="8"/>
        <v>19</v>
      </c>
      <c r="T44">
        <f t="shared" si="8"/>
        <v>11</v>
      </c>
      <c r="U44">
        <f t="shared" si="8"/>
        <v>4</v>
      </c>
      <c r="V44">
        <f t="shared" si="8"/>
        <v>10</v>
      </c>
      <c r="W44">
        <f t="shared" si="8"/>
        <v>16</v>
      </c>
      <c r="X44">
        <f t="shared" si="8"/>
        <v>10</v>
      </c>
      <c r="Y44">
        <f t="shared" si="8"/>
        <v>12</v>
      </c>
      <c r="Z44">
        <v>1000</v>
      </c>
      <c r="AA44">
        <f t="shared" si="9"/>
        <v>999.2</v>
      </c>
      <c r="AD44" t="str">
        <f t="shared" si="30"/>
        <v>Pest</v>
      </c>
      <c r="AE44" s="66">
        <f t="shared" si="31"/>
        <v>5</v>
      </c>
      <c r="AF44" s="66">
        <f t="shared" si="17"/>
        <v>1</v>
      </c>
      <c r="AG44" s="66">
        <f t="shared" si="18"/>
        <v>7</v>
      </c>
      <c r="AH44" s="66">
        <f t="shared" si="19"/>
        <v>2</v>
      </c>
      <c r="AI44" s="66">
        <f t="shared" si="20"/>
        <v>6</v>
      </c>
      <c r="AJ44" s="66">
        <f t="shared" si="21"/>
        <v>7</v>
      </c>
      <c r="AK44" s="66">
        <f t="shared" si="22"/>
        <v>7</v>
      </c>
      <c r="AL44" s="66">
        <f t="shared" si="23"/>
        <v>4</v>
      </c>
      <c r="AM44" s="66">
        <f t="shared" si="24"/>
        <v>3</v>
      </c>
      <c r="AN44" s="66">
        <f t="shared" si="25"/>
        <v>7</v>
      </c>
      <c r="BQ44" t="s">
        <v>966</v>
      </c>
      <c r="BR44" t="s">
        <v>966</v>
      </c>
      <c r="BW44" t="s">
        <v>966</v>
      </c>
      <c r="BX44" t="s">
        <v>966</v>
      </c>
    </row>
    <row r="45" spans="1:76" ht="13.8" thickBot="1" x14ac:dyDescent="0.3">
      <c r="A45" t="str">
        <f>A18</f>
        <v>Szabolcs-Szatmár-Bereg</v>
      </c>
      <c r="B45">
        <f t="shared" ref="B45:K45" si="44">ABS(B18)</f>
        <v>1</v>
      </c>
      <c r="C45">
        <f t="shared" si="44"/>
        <v>1.4000000000000057</v>
      </c>
      <c r="D45">
        <f t="shared" si="44"/>
        <v>4.2999999999999972</v>
      </c>
      <c r="E45">
        <f t="shared" si="44"/>
        <v>0.5</v>
      </c>
      <c r="F45">
        <f t="shared" si="44"/>
        <v>0.40000000000000568</v>
      </c>
      <c r="G45">
        <f t="shared" si="44"/>
        <v>0.20000000000000284</v>
      </c>
      <c r="H45">
        <f t="shared" si="44"/>
        <v>0.20000000000000284</v>
      </c>
      <c r="I45">
        <f t="shared" si="44"/>
        <v>3.5</v>
      </c>
      <c r="J45">
        <f t="shared" si="44"/>
        <v>9.9999999999994316E-2</v>
      </c>
      <c r="K45">
        <f t="shared" si="44"/>
        <v>9.9999999999994316E-2</v>
      </c>
      <c r="L45" s="55">
        <f t="shared" si="13"/>
        <v>1.1700000000000004</v>
      </c>
      <c r="M45" s="56">
        <f t="shared" si="14"/>
        <v>1.5100036791713818</v>
      </c>
      <c r="O45" s="7">
        <f t="shared" si="15"/>
        <v>12.3</v>
      </c>
      <c r="P45">
        <f t="shared" si="16"/>
        <v>5</v>
      </c>
      <c r="Q45">
        <f t="shared" si="8"/>
        <v>9</v>
      </c>
      <c r="R45">
        <f t="shared" si="8"/>
        <v>5</v>
      </c>
      <c r="S45">
        <f t="shared" si="8"/>
        <v>18</v>
      </c>
      <c r="T45">
        <f t="shared" si="8"/>
        <v>13</v>
      </c>
      <c r="U45">
        <f t="shared" si="8"/>
        <v>16</v>
      </c>
      <c r="V45">
        <f t="shared" si="8"/>
        <v>12</v>
      </c>
      <c r="W45">
        <f t="shared" si="8"/>
        <v>7</v>
      </c>
      <c r="X45">
        <f t="shared" si="8"/>
        <v>19</v>
      </c>
      <c r="Y45">
        <f t="shared" si="8"/>
        <v>19</v>
      </c>
      <c r="Z45">
        <v>1000</v>
      </c>
      <c r="AA45">
        <f t="shared" si="9"/>
        <v>982.7</v>
      </c>
      <c r="AB45" t="s">
        <v>860</v>
      </c>
      <c r="AD45" t="str">
        <f t="shared" si="30"/>
        <v>Somogy</v>
      </c>
      <c r="AE45" s="66">
        <f t="shared" si="31"/>
        <v>3</v>
      </c>
      <c r="AF45" s="66">
        <f t="shared" si="17"/>
        <v>2</v>
      </c>
      <c r="AG45" s="66">
        <f t="shared" si="18"/>
        <v>9</v>
      </c>
      <c r="AH45" s="66">
        <f t="shared" si="19"/>
        <v>6</v>
      </c>
      <c r="AI45" s="66">
        <f t="shared" si="20"/>
        <v>4</v>
      </c>
      <c r="AJ45" s="66">
        <f t="shared" si="21"/>
        <v>1</v>
      </c>
      <c r="AK45" s="66">
        <f t="shared" si="22"/>
        <v>7</v>
      </c>
      <c r="AL45" s="66">
        <f t="shared" si="23"/>
        <v>9</v>
      </c>
      <c r="AM45" s="66">
        <f t="shared" si="24"/>
        <v>4</v>
      </c>
      <c r="AN45" s="66">
        <f t="shared" si="25"/>
        <v>8</v>
      </c>
      <c r="BQ45" s="50" t="s">
        <v>965</v>
      </c>
      <c r="BR45" s="48" t="s">
        <v>969</v>
      </c>
      <c r="BW45" s="46" t="s">
        <v>967</v>
      </c>
      <c r="BX45" s="46" t="s">
        <v>967</v>
      </c>
    </row>
    <row r="46" spans="1:76" x14ac:dyDescent="0.25">
      <c r="A46" t="str">
        <f>A19</f>
        <v>Tolna</v>
      </c>
      <c r="B46">
        <f t="shared" ref="B46:K46" si="45">ABS(B19)</f>
        <v>1.2000000000000028</v>
      </c>
      <c r="C46">
        <f t="shared" si="45"/>
        <v>6.0999999999999943</v>
      </c>
      <c r="D46">
        <f t="shared" si="45"/>
        <v>0.90000000000000568</v>
      </c>
      <c r="E46">
        <f t="shared" si="45"/>
        <v>2</v>
      </c>
      <c r="F46">
        <f t="shared" si="45"/>
        <v>0.90000000000000568</v>
      </c>
      <c r="G46">
        <f t="shared" si="45"/>
        <v>2.7000000000000028</v>
      </c>
      <c r="H46">
        <f t="shared" si="45"/>
        <v>0.40000000000000568</v>
      </c>
      <c r="I46">
        <f t="shared" si="45"/>
        <v>0</v>
      </c>
      <c r="J46">
        <f t="shared" si="45"/>
        <v>0.5</v>
      </c>
      <c r="K46">
        <f t="shared" si="45"/>
        <v>0.70000000000000284</v>
      </c>
      <c r="L46" s="55">
        <f t="shared" si="13"/>
        <v>1.540000000000002</v>
      </c>
      <c r="M46" s="56">
        <f t="shared" si="14"/>
        <v>1.78711437176745</v>
      </c>
      <c r="O46" s="7">
        <f t="shared" si="15"/>
        <v>7.7</v>
      </c>
      <c r="P46">
        <f t="shared" si="16"/>
        <v>4</v>
      </c>
      <c r="Q46">
        <f t="shared" ref="Q46:Q49" si="46">RANK(C46,C$30:C$49,0)</f>
        <v>4</v>
      </c>
      <c r="R46">
        <f t="shared" ref="R46:R49" si="47">RANK(D46,D$30:D$49,0)</f>
        <v>7</v>
      </c>
      <c r="S46">
        <f t="shared" ref="S46:S49" si="48">RANK(E46,E$30:E$49,0)</f>
        <v>10</v>
      </c>
      <c r="T46">
        <f t="shared" ref="T46:T49" si="49">RANK(F46,F$30:F$49,0)</f>
        <v>6</v>
      </c>
      <c r="U46">
        <f t="shared" ref="U46:U49" si="50">RANK(G46,G$30:G$49,0)</f>
        <v>9</v>
      </c>
      <c r="V46">
        <f t="shared" ref="V46:V49" si="51">RANK(H46,H$30:H$49,0)</f>
        <v>8</v>
      </c>
      <c r="W46">
        <f t="shared" ref="W46:W49" si="52">RANK(I46,I$30:I$49,0)</f>
        <v>16</v>
      </c>
      <c r="X46">
        <f t="shared" ref="X46:X49" si="53">RANK(J46,J$30:J$49,0)</f>
        <v>10</v>
      </c>
      <c r="Y46">
        <f t="shared" ref="Y46:Y49" si="54">RANK(K46,K$30:K$49,0)</f>
        <v>3</v>
      </c>
      <c r="Z46">
        <v>1000</v>
      </c>
      <c r="AA46">
        <f t="shared" si="9"/>
        <v>999.7</v>
      </c>
      <c r="AD46" t="str">
        <f t="shared" si="30"/>
        <v>Szabolcs-Szatmár-Bereg</v>
      </c>
      <c r="AE46" s="66">
        <f t="shared" si="31"/>
        <v>4</v>
      </c>
      <c r="AF46" s="66">
        <f t="shared" si="17"/>
        <v>3</v>
      </c>
      <c r="AG46" s="66">
        <f t="shared" si="18"/>
        <v>1</v>
      </c>
      <c r="AH46" s="66">
        <f t="shared" si="19"/>
        <v>5</v>
      </c>
      <c r="AI46" s="66">
        <f t="shared" si="20"/>
        <v>6</v>
      </c>
      <c r="AJ46" s="66">
        <f t="shared" si="21"/>
        <v>7</v>
      </c>
      <c r="AK46" s="66">
        <f t="shared" si="22"/>
        <v>7</v>
      </c>
      <c r="AL46" s="66">
        <f t="shared" si="23"/>
        <v>2</v>
      </c>
      <c r="AM46" s="66">
        <f t="shared" si="24"/>
        <v>9</v>
      </c>
      <c r="AN46" s="66">
        <f t="shared" si="25"/>
        <v>9</v>
      </c>
      <c r="BQ46" s="1" t="s">
        <v>968</v>
      </c>
      <c r="BR46" t="s">
        <v>968</v>
      </c>
      <c r="BW46" s="1" t="s">
        <v>968</v>
      </c>
      <c r="BX46" t="s">
        <v>968</v>
      </c>
    </row>
    <row r="47" spans="1:76" x14ac:dyDescent="0.25">
      <c r="A47" t="str">
        <f>A20</f>
        <v>Vas</v>
      </c>
      <c r="B47">
        <f t="shared" ref="B47:K47" si="55">ABS(B20)</f>
        <v>0.29999999999999716</v>
      </c>
      <c r="C47">
        <f t="shared" si="55"/>
        <v>0.79999999999999716</v>
      </c>
      <c r="D47">
        <f t="shared" si="55"/>
        <v>4.9000000000000057</v>
      </c>
      <c r="E47">
        <f t="shared" si="55"/>
        <v>3.7000000000000028</v>
      </c>
      <c r="F47">
        <f t="shared" si="55"/>
        <v>0.59999999999999432</v>
      </c>
      <c r="G47">
        <f t="shared" si="55"/>
        <v>5.7000000000000028</v>
      </c>
      <c r="H47">
        <f t="shared" si="55"/>
        <v>4.2999999999999972</v>
      </c>
      <c r="I47">
        <f t="shared" si="55"/>
        <v>3.5</v>
      </c>
      <c r="J47">
        <f t="shared" si="55"/>
        <v>0.5</v>
      </c>
      <c r="K47">
        <f t="shared" si="55"/>
        <v>0.20000000000000284</v>
      </c>
      <c r="L47" s="55">
        <f t="shared" si="13"/>
        <v>2.4500000000000002</v>
      </c>
      <c r="M47" s="56">
        <f t="shared" si="14"/>
        <v>2.1675639167815426</v>
      </c>
      <c r="O47" s="7">
        <f t="shared" si="15"/>
        <v>9.1</v>
      </c>
      <c r="P47">
        <f t="shared" si="16"/>
        <v>19</v>
      </c>
      <c r="Q47">
        <f t="shared" si="46"/>
        <v>16</v>
      </c>
      <c r="R47">
        <f t="shared" si="47"/>
        <v>4</v>
      </c>
      <c r="S47">
        <f t="shared" si="48"/>
        <v>8</v>
      </c>
      <c r="T47">
        <f t="shared" si="49"/>
        <v>9</v>
      </c>
      <c r="U47">
        <f t="shared" si="50"/>
        <v>4</v>
      </c>
      <c r="V47">
        <f t="shared" si="51"/>
        <v>2</v>
      </c>
      <c r="W47">
        <f t="shared" si="52"/>
        <v>7</v>
      </c>
      <c r="X47">
        <f t="shared" si="53"/>
        <v>10</v>
      </c>
      <c r="Y47">
        <f t="shared" si="54"/>
        <v>12</v>
      </c>
      <c r="Z47">
        <v>1000</v>
      </c>
      <c r="AA47">
        <f t="shared" si="9"/>
        <v>1000.2</v>
      </c>
      <c r="AD47" t="str">
        <f t="shared" si="30"/>
        <v>Tolna</v>
      </c>
      <c r="AE47" s="66">
        <f t="shared" si="31"/>
        <v>4</v>
      </c>
      <c r="AF47" s="66">
        <f t="shared" si="17"/>
        <v>1</v>
      </c>
      <c r="AG47" s="66">
        <f t="shared" si="18"/>
        <v>5</v>
      </c>
      <c r="AH47" s="66">
        <f t="shared" si="19"/>
        <v>3</v>
      </c>
      <c r="AI47" s="66">
        <f t="shared" si="20"/>
        <v>5</v>
      </c>
      <c r="AJ47" s="66">
        <f t="shared" si="21"/>
        <v>2</v>
      </c>
      <c r="AK47" s="66">
        <f t="shared" si="22"/>
        <v>9</v>
      </c>
      <c r="AL47" s="66">
        <f t="shared" si="23"/>
        <v>10</v>
      </c>
      <c r="AM47" s="66">
        <f t="shared" si="24"/>
        <v>8</v>
      </c>
      <c r="AN47" s="66">
        <f t="shared" si="25"/>
        <v>7</v>
      </c>
    </row>
    <row r="48" spans="1:76" x14ac:dyDescent="0.25">
      <c r="A48" t="str">
        <f>A21</f>
        <v>Veszprém</v>
      </c>
      <c r="B48">
        <f t="shared" ref="B48:K48" si="56">ABS(B21)</f>
        <v>10.599999999999994</v>
      </c>
      <c r="C48">
        <f t="shared" si="56"/>
        <v>0.70000000000000284</v>
      </c>
      <c r="D48">
        <f t="shared" si="56"/>
        <v>0.59999999999999432</v>
      </c>
      <c r="E48">
        <f t="shared" si="56"/>
        <v>4.2000000000000028</v>
      </c>
      <c r="F48">
        <f t="shared" si="56"/>
        <v>5.2000000000000028</v>
      </c>
      <c r="G48">
        <f t="shared" si="56"/>
        <v>0.20000000000000284</v>
      </c>
      <c r="H48">
        <f t="shared" si="56"/>
        <v>3.2999999999999972</v>
      </c>
      <c r="I48">
        <f t="shared" si="56"/>
        <v>0</v>
      </c>
      <c r="J48">
        <f t="shared" si="56"/>
        <v>2.5999999999999943</v>
      </c>
      <c r="K48">
        <f t="shared" si="56"/>
        <v>0.29999999999999716</v>
      </c>
      <c r="L48" s="55">
        <f t="shared" si="13"/>
        <v>2.7699999999999987</v>
      </c>
      <c r="M48" s="56">
        <f t="shared" si="14"/>
        <v>3.3156363558816935</v>
      </c>
      <c r="O48" s="7">
        <f t="shared" si="15"/>
        <v>8.5</v>
      </c>
      <c r="P48">
        <f t="shared" si="16"/>
        <v>3</v>
      </c>
      <c r="Q48">
        <f t="shared" si="46"/>
        <v>18</v>
      </c>
      <c r="R48">
        <f t="shared" si="47"/>
        <v>9</v>
      </c>
      <c r="S48">
        <f t="shared" si="48"/>
        <v>6</v>
      </c>
      <c r="T48">
        <f t="shared" si="49"/>
        <v>2</v>
      </c>
      <c r="U48">
        <f t="shared" si="50"/>
        <v>16</v>
      </c>
      <c r="V48">
        <f t="shared" si="51"/>
        <v>3</v>
      </c>
      <c r="W48">
        <f t="shared" si="52"/>
        <v>16</v>
      </c>
      <c r="X48">
        <f t="shared" si="53"/>
        <v>5</v>
      </c>
      <c r="Y48">
        <f t="shared" si="54"/>
        <v>7</v>
      </c>
      <c r="Z48">
        <v>1000</v>
      </c>
      <c r="AA48">
        <f t="shared" si="9"/>
        <v>999.2</v>
      </c>
      <c r="AD48" t="str">
        <f t="shared" si="30"/>
        <v>Vas</v>
      </c>
      <c r="AE48" s="66">
        <f t="shared" si="31"/>
        <v>9</v>
      </c>
      <c r="AF48" s="66">
        <f t="shared" si="17"/>
        <v>6</v>
      </c>
      <c r="AG48" s="66">
        <f t="shared" si="18"/>
        <v>2</v>
      </c>
      <c r="AH48" s="66">
        <f t="shared" si="19"/>
        <v>4</v>
      </c>
      <c r="AI48" s="66">
        <f t="shared" si="20"/>
        <v>7</v>
      </c>
      <c r="AJ48" s="66">
        <f t="shared" si="21"/>
        <v>1</v>
      </c>
      <c r="AK48" s="66">
        <f t="shared" si="22"/>
        <v>3</v>
      </c>
      <c r="AL48" s="66">
        <f t="shared" si="23"/>
        <v>5</v>
      </c>
      <c r="AM48" s="66">
        <f t="shared" si="24"/>
        <v>8</v>
      </c>
      <c r="AN48" s="66">
        <f t="shared" si="25"/>
        <v>10</v>
      </c>
      <c r="BQ48" t="s">
        <v>970</v>
      </c>
    </row>
    <row r="49" spans="1:69" x14ac:dyDescent="0.25">
      <c r="A49" t="str">
        <f>A22</f>
        <v>Zala</v>
      </c>
      <c r="B49">
        <f t="shared" ref="B49:K49" si="57">ABS(B22)</f>
        <v>0.29999999999999716</v>
      </c>
      <c r="C49">
        <f t="shared" si="57"/>
        <v>0.79999999999999716</v>
      </c>
      <c r="D49">
        <f t="shared" si="57"/>
        <v>3.5999999999999943</v>
      </c>
      <c r="E49">
        <f t="shared" si="57"/>
        <v>4.0999999999999943</v>
      </c>
      <c r="F49">
        <f t="shared" si="57"/>
        <v>6.5</v>
      </c>
      <c r="G49">
        <f t="shared" si="57"/>
        <v>3.7999999999999972</v>
      </c>
      <c r="H49">
        <f t="shared" si="57"/>
        <v>0.20000000000000284</v>
      </c>
      <c r="I49">
        <f t="shared" si="57"/>
        <v>5.5</v>
      </c>
      <c r="J49">
        <f t="shared" si="57"/>
        <v>2.5</v>
      </c>
      <c r="K49">
        <f t="shared" si="57"/>
        <v>0.70000000000000284</v>
      </c>
      <c r="L49" s="55">
        <f t="shared" si="13"/>
        <v>2.7999999999999985</v>
      </c>
      <c r="M49" s="56">
        <f t="shared" si="14"/>
        <v>2.2563490667693924</v>
      </c>
      <c r="O49" s="7">
        <f t="shared" si="15"/>
        <v>8</v>
      </c>
      <c r="P49">
        <f t="shared" si="16"/>
        <v>19</v>
      </c>
      <c r="Q49">
        <f t="shared" si="46"/>
        <v>16</v>
      </c>
      <c r="R49">
        <f t="shared" si="47"/>
        <v>6</v>
      </c>
      <c r="S49">
        <f t="shared" si="48"/>
        <v>7</v>
      </c>
      <c r="T49">
        <f t="shared" si="49"/>
        <v>1</v>
      </c>
      <c r="U49">
        <f t="shared" si="50"/>
        <v>8</v>
      </c>
      <c r="V49">
        <f t="shared" si="51"/>
        <v>12</v>
      </c>
      <c r="W49">
        <f t="shared" si="52"/>
        <v>2</v>
      </c>
      <c r="X49">
        <f t="shared" si="53"/>
        <v>6</v>
      </c>
      <c r="Y49">
        <f t="shared" si="54"/>
        <v>3</v>
      </c>
      <c r="Z49">
        <v>1000</v>
      </c>
      <c r="AA49">
        <f t="shared" si="9"/>
        <v>1000.2</v>
      </c>
      <c r="AD49" t="str">
        <f t="shared" si="30"/>
        <v>Veszprém</v>
      </c>
      <c r="AE49" s="66">
        <f t="shared" si="31"/>
        <v>1</v>
      </c>
      <c r="AF49" s="66">
        <f t="shared" si="17"/>
        <v>6</v>
      </c>
      <c r="AG49" s="66">
        <f t="shared" si="18"/>
        <v>7</v>
      </c>
      <c r="AH49" s="66">
        <f t="shared" si="19"/>
        <v>3</v>
      </c>
      <c r="AI49" s="66">
        <f t="shared" si="20"/>
        <v>2</v>
      </c>
      <c r="AJ49" s="66">
        <f t="shared" si="21"/>
        <v>9</v>
      </c>
      <c r="AK49" s="66">
        <f t="shared" si="22"/>
        <v>4</v>
      </c>
      <c r="AL49" s="66">
        <f t="shared" si="23"/>
        <v>10</v>
      </c>
      <c r="AM49" s="66">
        <f t="shared" si="24"/>
        <v>5</v>
      </c>
      <c r="AN49" s="66">
        <f t="shared" si="25"/>
        <v>8</v>
      </c>
      <c r="BQ49" t="s">
        <v>971</v>
      </c>
    </row>
    <row r="50" spans="1:69" ht="13.8" thickBot="1" x14ac:dyDescent="0.3">
      <c r="L50" s="30" t="s">
        <v>721</v>
      </c>
      <c r="M50" s="57" t="s">
        <v>721</v>
      </c>
      <c r="O50" t="s">
        <v>731</v>
      </c>
      <c r="AD50" t="str">
        <f t="shared" si="30"/>
        <v>Zala</v>
      </c>
      <c r="AE50" s="66">
        <f t="shared" ref="AE50" si="58">RANK(B49,$B49:$K49,0)</f>
        <v>9</v>
      </c>
      <c r="AF50" s="66">
        <f t="shared" si="17"/>
        <v>7</v>
      </c>
      <c r="AG50" s="66">
        <f t="shared" si="18"/>
        <v>5</v>
      </c>
      <c r="AH50" s="66">
        <f t="shared" si="19"/>
        <v>3</v>
      </c>
      <c r="AI50" s="66">
        <f t="shared" si="20"/>
        <v>1</v>
      </c>
      <c r="AJ50" s="66">
        <f t="shared" si="21"/>
        <v>4</v>
      </c>
      <c r="AK50" s="66">
        <f t="shared" si="22"/>
        <v>10</v>
      </c>
      <c r="AL50" s="66">
        <f t="shared" si="23"/>
        <v>2</v>
      </c>
      <c r="AM50" s="66">
        <f t="shared" si="24"/>
        <v>6</v>
      </c>
      <c r="AN50" s="66">
        <f t="shared" si="25"/>
        <v>8</v>
      </c>
    </row>
    <row r="51" spans="1:69" ht="13.8" thickBot="1" x14ac:dyDescent="0.3">
      <c r="O51" s="36">
        <f>CORREL(O30:O49,L30:L49)</f>
        <v>-0.73632980049344976</v>
      </c>
      <c r="AD51" t="s">
        <v>91</v>
      </c>
      <c r="AE51">
        <v>1000</v>
      </c>
      <c r="AF51">
        <v>1000</v>
      </c>
      <c r="AG51">
        <v>1000</v>
      </c>
      <c r="AH51">
        <v>1000</v>
      </c>
      <c r="AI51">
        <v>1000</v>
      </c>
      <c r="AJ51">
        <v>1000</v>
      </c>
      <c r="AK51">
        <v>1000</v>
      </c>
      <c r="AL51">
        <v>1000</v>
      </c>
      <c r="AM51">
        <v>1000</v>
      </c>
      <c r="AN51">
        <v>1000</v>
      </c>
    </row>
    <row r="52" spans="1:69" ht="13.8" thickBot="1" x14ac:dyDescent="0.3">
      <c r="A52" t="s">
        <v>86</v>
      </c>
      <c r="B52" s="25">
        <f>AVERAGE(B30:B49)</f>
        <v>2.3299999999999996</v>
      </c>
      <c r="C52" s="25">
        <f t="shared" ref="C52:K52" si="59">AVERAGE(C30:C49)</f>
        <v>2.7950000000000004</v>
      </c>
      <c r="D52" s="25">
        <f t="shared" si="59"/>
        <v>1.9500000000000011</v>
      </c>
      <c r="E52" s="25">
        <f t="shared" si="59"/>
        <v>3.085</v>
      </c>
      <c r="F52" s="25">
        <f t="shared" si="59"/>
        <v>1.4199999999999995</v>
      </c>
      <c r="G52" s="25">
        <f t="shared" si="59"/>
        <v>3.2450000000000001</v>
      </c>
      <c r="H52" s="25">
        <f t="shared" si="59"/>
        <v>0.98499999999999976</v>
      </c>
      <c r="I52" s="25">
        <f t="shared" si="59"/>
        <v>2.85</v>
      </c>
      <c r="J52" s="25">
        <f t="shared" si="59"/>
        <v>1.6650000000000003</v>
      </c>
      <c r="K52" s="25">
        <f t="shared" si="59"/>
        <v>0.73500000000000087</v>
      </c>
      <c r="L52" t="s">
        <v>713</v>
      </c>
      <c r="M52" s="25">
        <f>CORREL($B$55:$K$55,B52:K52)</f>
        <v>8.7453771745053491E-2</v>
      </c>
      <c r="O52" s="36">
        <f>CORREL(O30:O49,M30:M49)</f>
        <v>-0.26874635165895477</v>
      </c>
    </row>
    <row r="53" spans="1:69" x14ac:dyDescent="0.25">
      <c r="A53" t="s">
        <v>722</v>
      </c>
      <c r="B53" s="25">
        <f>STDEV(B30:B49)</f>
        <v>4.1584536599684805</v>
      </c>
      <c r="C53" s="25">
        <f t="shared" ref="C53:K53" si="60">STDEV(C30:C49)</f>
        <v>2.8411404307721955</v>
      </c>
      <c r="D53" s="25">
        <f t="shared" si="60"/>
        <v>2.7679557343585564</v>
      </c>
      <c r="E53" s="25">
        <f t="shared" si="60"/>
        <v>2.808497444317307</v>
      </c>
      <c r="F53" s="25">
        <f t="shared" si="60"/>
        <v>1.9637772410921714</v>
      </c>
      <c r="G53" s="25">
        <f t="shared" si="60"/>
        <v>3.3528424704389166</v>
      </c>
      <c r="H53" s="25">
        <f t="shared" si="60"/>
        <v>1.6642605438736848</v>
      </c>
      <c r="I53" s="25">
        <f t="shared" si="60"/>
        <v>2.2366563390354295</v>
      </c>
      <c r="J53" s="25">
        <f t="shared" si="60"/>
        <v>1.75807161101978</v>
      </c>
      <c r="K53" s="25">
        <f t="shared" si="60"/>
        <v>1.4023570384028092</v>
      </c>
      <c r="L53" t="s">
        <v>713</v>
      </c>
      <c r="M53" s="25">
        <f t="shared" ref="M53:M56" si="61">CORREL($B$55:$K$55,B53:K53)</f>
        <v>-0.24977235916424737</v>
      </c>
    </row>
    <row r="54" spans="1:69" ht="13.8" thickBot="1" x14ac:dyDescent="0.3">
      <c r="A54" t="s">
        <v>724</v>
      </c>
      <c r="B54" s="25">
        <f>B53/B52</f>
        <v>1.7847440600723095</v>
      </c>
      <c r="C54" s="25">
        <f t="shared" ref="C54:K54" si="62">C53/C52</f>
        <v>1.0165082042118765</v>
      </c>
      <c r="D54" s="25">
        <f t="shared" si="62"/>
        <v>1.4194644791582332</v>
      </c>
      <c r="E54" s="25">
        <f t="shared" si="62"/>
        <v>0.91037194305261171</v>
      </c>
      <c r="F54" s="25">
        <f t="shared" si="62"/>
        <v>1.3829417190789945</v>
      </c>
      <c r="G54" s="25">
        <f t="shared" si="62"/>
        <v>1.0332334269457371</v>
      </c>
      <c r="H54" s="25">
        <f t="shared" si="62"/>
        <v>1.6896046130697311</v>
      </c>
      <c r="I54" s="25">
        <f t="shared" si="62"/>
        <v>0.78479169790716818</v>
      </c>
      <c r="J54" s="25">
        <f t="shared" si="62"/>
        <v>1.0558988654773451</v>
      </c>
      <c r="K54" s="25">
        <f t="shared" si="62"/>
        <v>1.907968759731711</v>
      </c>
      <c r="L54" t="s">
        <v>713</v>
      </c>
      <c r="M54" s="25">
        <f t="shared" si="61"/>
        <v>-8.8967838073286176E-2</v>
      </c>
    </row>
    <row r="55" spans="1:69" x14ac:dyDescent="0.25">
      <c r="A55" s="27" t="s">
        <v>725</v>
      </c>
      <c r="B55" s="28">
        <v>1</v>
      </c>
      <c r="C55" s="28">
        <v>1</v>
      </c>
      <c r="D55" s="28">
        <v>1</v>
      </c>
      <c r="E55" s="28">
        <v>2</v>
      </c>
      <c r="F55" s="28">
        <v>1</v>
      </c>
      <c r="G55" s="28">
        <v>2</v>
      </c>
      <c r="H55" s="28">
        <v>2</v>
      </c>
      <c r="I55" s="28">
        <v>2</v>
      </c>
      <c r="J55" s="28">
        <v>1</v>
      </c>
      <c r="K55" s="28">
        <v>2</v>
      </c>
      <c r="L55" s="28"/>
      <c r="M55" s="29"/>
    </row>
    <row r="56" spans="1:69" ht="40.200000000000003" thickBot="1" x14ac:dyDescent="0.3">
      <c r="A56" s="30" t="s">
        <v>712</v>
      </c>
      <c r="B56" s="31">
        <f>RANK(B52,$B52:$K52,0)</f>
        <v>5</v>
      </c>
      <c r="C56" s="31">
        <f t="shared" ref="C56:K56" si="63">RANK(C52,$B52:$K52,0)</f>
        <v>4</v>
      </c>
      <c r="D56" s="31">
        <f t="shared" si="63"/>
        <v>6</v>
      </c>
      <c r="E56" s="32">
        <f t="shared" si="63"/>
        <v>2</v>
      </c>
      <c r="F56" s="31">
        <f t="shared" si="63"/>
        <v>8</v>
      </c>
      <c r="G56" s="32">
        <f t="shared" si="63"/>
        <v>1</v>
      </c>
      <c r="H56" s="33">
        <f t="shared" si="63"/>
        <v>9</v>
      </c>
      <c r="I56" s="32">
        <f t="shared" si="63"/>
        <v>3</v>
      </c>
      <c r="J56" s="31">
        <f t="shared" si="63"/>
        <v>7</v>
      </c>
      <c r="K56" s="33">
        <f t="shared" si="63"/>
        <v>10</v>
      </c>
      <c r="L56" s="34" t="s">
        <v>713</v>
      </c>
      <c r="M56" s="35">
        <f t="shared" si="61"/>
        <v>-0.17407765595569785</v>
      </c>
      <c r="N56" s="24" t="s">
        <v>1400</v>
      </c>
    </row>
    <row r="57" spans="1:69" ht="26.4" x14ac:dyDescent="0.25">
      <c r="A57" s="24" t="s">
        <v>723</v>
      </c>
      <c r="B57" s="22" t="str">
        <f>B28</f>
        <v>Audi</v>
      </c>
      <c r="C57" s="22" t="str">
        <f t="shared" ref="C57:K57" si="64">C28</f>
        <v>Mercedes</v>
      </c>
      <c r="D57" s="22" t="str">
        <f t="shared" si="64"/>
        <v>Fiat</v>
      </c>
      <c r="E57" t="str">
        <f t="shared" si="64"/>
        <v>Volkswagen</v>
      </c>
      <c r="F57" s="22" t="str">
        <f t="shared" si="64"/>
        <v>Seat</v>
      </c>
      <c r="G57" t="str">
        <f t="shared" si="64"/>
        <v>Skoda</v>
      </c>
      <c r="H57" t="str">
        <f t="shared" si="64"/>
        <v>Suzuki</v>
      </c>
      <c r="I57" t="str">
        <f t="shared" si="64"/>
        <v>Volvo</v>
      </c>
      <c r="J57" s="22" t="str">
        <f t="shared" si="64"/>
        <v>Ford</v>
      </c>
      <c r="K57" t="str">
        <f t="shared" si="64"/>
        <v>Opel</v>
      </c>
    </row>
    <row r="58" spans="1:69" ht="52.8" x14ac:dyDescent="0.25">
      <c r="A58" t="s">
        <v>717</v>
      </c>
      <c r="B58" t="s">
        <v>714</v>
      </c>
      <c r="C58" t="s">
        <v>715</v>
      </c>
      <c r="D58" s="24" t="s">
        <v>718</v>
      </c>
      <c r="E58" t="s">
        <v>78</v>
      </c>
      <c r="F58" s="16" t="s">
        <v>719</v>
      </c>
      <c r="G58" t="s">
        <v>78</v>
      </c>
      <c r="H58" t="s">
        <v>78</v>
      </c>
      <c r="I58" t="s">
        <v>78</v>
      </c>
      <c r="J58" s="24" t="s">
        <v>720</v>
      </c>
      <c r="K58" t="s">
        <v>78</v>
      </c>
    </row>
    <row r="59" spans="1:69" ht="13.8" thickBot="1" x14ac:dyDescent="0.3"/>
    <row r="60" spans="1:69" x14ac:dyDescent="0.25">
      <c r="A60" s="27" t="str">
        <f>A55</f>
        <v>csoport</v>
      </c>
      <c r="B60" s="28">
        <f t="shared" ref="B60:K60" si="65">B55</f>
        <v>1</v>
      </c>
      <c r="C60" s="28">
        <f t="shared" si="65"/>
        <v>1</v>
      </c>
      <c r="D60" s="28">
        <f t="shared" si="65"/>
        <v>1</v>
      </c>
      <c r="E60" s="28">
        <f t="shared" si="65"/>
        <v>2</v>
      </c>
      <c r="F60" s="28">
        <f t="shared" si="65"/>
        <v>1</v>
      </c>
      <c r="G60" s="28">
        <f t="shared" si="65"/>
        <v>2</v>
      </c>
      <c r="H60" s="28">
        <f t="shared" si="65"/>
        <v>2</v>
      </c>
      <c r="I60" s="28">
        <f t="shared" si="65"/>
        <v>2</v>
      </c>
      <c r="J60" s="28">
        <f t="shared" si="65"/>
        <v>1</v>
      </c>
      <c r="K60" s="28">
        <f t="shared" si="65"/>
        <v>2</v>
      </c>
      <c r="L60" s="28"/>
      <c r="M60" s="29"/>
    </row>
    <row r="61" spans="1:69" ht="13.8" thickBot="1" x14ac:dyDescent="0.3">
      <c r="A61" s="30" t="s">
        <v>726</v>
      </c>
      <c r="B61" s="34">
        <f>RANK(B53,$B53:$K53,0)</f>
        <v>1</v>
      </c>
      <c r="C61" s="34">
        <f t="shared" ref="C61:K61" si="66">RANK(C53,$B53:$K53,0)</f>
        <v>3</v>
      </c>
      <c r="D61" s="34">
        <f t="shared" si="66"/>
        <v>5</v>
      </c>
      <c r="E61" s="33">
        <f t="shared" si="66"/>
        <v>4</v>
      </c>
      <c r="F61" s="34">
        <f t="shared" si="66"/>
        <v>7</v>
      </c>
      <c r="G61" s="33">
        <f t="shared" si="66"/>
        <v>2</v>
      </c>
      <c r="H61" s="33">
        <f t="shared" si="66"/>
        <v>9</v>
      </c>
      <c r="I61" s="33">
        <f t="shared" si="66"/>
        <v>6</v>
      </c>
      <c r="J61" s="34">
        <f t="shared" si="66"/>
        <v>8</v>
      </c>
      <c r="K61" s="33">
        <f t="shared" si="66"/>
        <v>10</v>
      </c>
      <c r="L61" s="34" t="s">
        <v>713</v>
      </c>
      <c r="M61" s="35">
        <f t="shared" ref="M61" si="67">CORREL($B$55:$K$55,B61:K61)</f>
        <v>0.24370871833797697</v>
      </c>
      <c r="N61" t="s">
        <v>727</v>
      </c>
    </row>
    <row r="62" spans="1:69" ht="13.8" thickBot="1" x14ac:dyDescent="0.3"/>
    <row r="63" spans="1:69" x14ac:dyDescent="0.25">
      <c r="A63" s="27" t="str">
        <f>A60</f>
        <v>csoport</v>
      </c>
      <c r="B63" s="28">
        <f t="shared" ref="B63:K63" si="68">B60</f>
        <v>1</v>
      </c>
      <c r="C63" s="28">
        <f t="shared" si="68"/>
        <v>1</v>
      </c>
      <c r="D63" s="28">
        <f t="shared" si="68"/>
        <v>1</v>
      </c>
      <c r="E63" s="28">
        <f t="shared" si="68"/>
        <v>2</v>
      </c>
      <c r="F63" s="28">
        <f t="shared" si="68"/>
        <v>1</v>
      </c>
      <c r="G63" s="28">
        <f t="shared" si="68"/>
        <v>2</v>
      </c>
      <c r="H63" s="28">
        <f t="shared" si="68"/>
        <v>2</v>
      </c>
      <c r="I63" s="28">
        <f t="shared" si="68"/>
        <v>2</v>
      </c>
      <c r="J63" s="28">
        <f t="shared" si="68"/>
        <v>1</v>
      </c>
      <c r="K63" s="28">
        <f t="shared" si="68"/>
        <v>2</v>
      </c>
      <c r="L63" s="28"/>
      <c r="M63" s="29"/>
    </row>
    <row r="64" spans="1:69" ht="13.8" thickBot="1" x14ac:dyDescent="0.3">
      <c r="A64" s="30" t="s">
        <v>728</v>
      </c>
      <c r="B64" s="34">
        <f>RANK(B54,$B54:$K54,0)</f>
        <v>2</v>
      </c>
      <c r="C64" s="34">
        <f t="shared" ref="C64:K64" si="69">RANK(C54,$B54:$K54,0)</f>
        <v>8</v>
      </c>
      <c r="D64" s="34">
        <f t="shared" si="69"/>
        <v>4</v>
      </c>
      <c r="E64" s="33">
        <f t="shared" si="69"/>
        <v>9</v>
      </c>
      <c r="F64" s="34">
        <f t="shared" si="69"/>
        <v>5</v>
      </c>
      <c r="G64" s="33">
        <f t="shared" si="69"/>
        <v>7</v>
      </c>
      <c r="H64" s="33">
        <f t="shared" si="69"/>
        <v>3</v>
      </c>
      <c r="I64" s="33">
        <f t="shared" si="69"/>
        <v>10</v>
      </c>
      <c r="J64" s="34">
        <f t="shared" si="69"/>
        <v>6</v>
      </c>
      <c r="K64" s="33">
        <f t="shared" si="69"/>
        <v>1</v>
      </c>
      <c r="L64" s="34" t="s">
        <v>713</v>
      </c>
      <c r="M64" s="35">
        <f t="shared" ref="M64" si="70">CORREL($B$55:$K$55,B64:K64)</f>
        <v>0.17407765595569785</v>
      </c>
      <c r="N64" t="s">
        <v>729</v>
      </c>
    </row>
    <row r="74" spans="1:79" ht="18" x14ac:dyDescent="0.25">
      <c r="A74" s="8"/>
      <c r="AB74" s="8"/>
      <c r="BO74" s="8"/>
    </row>
    <row r="75" spans="1:79" x14ac:dyDescent="0.25">
      <c r="A75" s="9"/>
      <c r="AB75" s="9"/>
      <c r="BO75" s="9"/>
    </row>
    <row r="78" spans="1:79" ht="18" x14ac:dyDescent="0.25">
      <c r="A78" s="10" t="s">
        <v>92</v>
      </c>
      <c r="B78" s="11">
        <v>6136532</v>
      </c>
      <c r="C78" s="10" t="s">
        <v>93</v>
      </c>
      <c r="D78" s="11">
        <v>20</v>
      </c>
      <c r="E78" s="10" t="s">
        <v>94</v>
      </c>
      <c r="F78" s="11">
        <v>10</v>
      </c>
      <c r="G78" s="10" t="s">
        <v>95</v>
      </c>
      <c r="H78" s="11">
        <v>20</v>
      </c>
      <c r="I78" s="10" t="s">
        <v>96</v>
      </c>
      <c r="J78" s="11">
        <v>0</v>
      </c>
      <c r="K78" s="10" t="s">
        <v>97</v>
      </c>
      <c r="L78" s="11" t="s">
        <v>733</v>
      </c>
      <c r="AB78" s="10" t="s">
        <v>92</v>
      </c>
      <c r="AC78" s="11">
        <v>5076575</v>
      </c>
      <c r="AD78" s="10" t="s">
        <v>93</v>
      </c>
      <c r="AE78" s="11">
        <v>10</v>
      </c>
      <c r="AF78" s="10" t="s">
        <v>94</v>
      </c>
      <c r="AG78" s="11">
        <v>19</v>
      </c>
      <c r="AH78" s="10" t="s">
        <v>95</v>
      </c>
      <c r="AI78" s="11">
        <v>10</v>
      </c>
      <c r="AJ78" s="10" t="s">
        <v>96</v>
      </c>
      <c r="AK78" s="11">
        <v>0</v>
      </c>
      <c r="AL78" s="10" t="s">
        <v>97</v>
      </c>
      <c r="AM78" s="11" t="s">
        <v>861</v>
      </c>
      <c r="BO78" s="10" t="s">
        <v>92</v>
      </c>
      <c r="BP78" s="11">
        <v>4804803</v>
      </c>
      <c r="BQ78" s="10" t="s">
        <v>93</v>
      </c>
      <c r="BR78" s="11">
        <v>10</v>
      </c>
      <c r="BS78" s="10" t="s">
        <v>94</v>
      </c>
      <c r="BT78" s="11">
        <v>11</v>
      </c>
      <c r="BU78" s="10" t="s">
        <v>95</v>
      </c>
      <c r="BV78" s="11">
        <v>10</v>
      </c>
      <c r="BW78" s="10" t="s">
        <v>96</v>
      </c>
      <c r="BX78" s="11">
        <v>0</v>
      </c>
      <c r="BY78" s="10" t="s">
        <v>97</v>
      </c>
      <c r="BZ78" s="11" t="s">
        <v>905</v>
      </c>
    </row>
    <row r="79" spans="1:79" ht="18.600000000000001" thickBot="1" x14ac:dyDescent="0.3">
      <c r="A79" s="8"/>
      <c r="AB79" s="8" t="s">
        <v>904</v>
      </c>
      <c r="AC79">
        <f>AC105</f>
        <v>9</v>
      </c>
      <c r="AD79">
        <f t="shared" ref="AD79:AU79" si="71">AD105</f>
        <v>828</v>
      </c>
      <c r="AE79">
        <f t="shared" si="71"/>
        <v>9</v>
      </c>
      <c r="AF79">
        <f t="shared" si="71"/>
        <v>898</v>
      </c>
      <c r="AG79">
        <f t="shared" si="71"/>
        <v>859</v>
      </c>
      <c r="AH79">
        <f t="shared" si="71"/>
        <v>9</v>
      </c>
      <c r="AI79">
        <f t="shared" si="71"/>
        <v>26</v>
      </c>
      <c r="AJ79">
        <f t="shared" si="71"/>
        <v>806</v>
      </c>
      <c r="AK79">
        <f t="shared" si="71"/>
        <v>9</v>
      </c>
      <c r="AL79">
        <f t="shared" si="71"/>
        <v>826</v>
      </c>
      <c r="AM79">
        <f t="shared" si="71"/>
        <v>9</v>
      </c>
      <c r="AN79">
        <f t="shared" si="71"/>
        <v>9</v>
      </c>
      <c r="AO79">
        <f t="shared" si="71"/>
        <v>9</v>
      </c>
      <c r="AP79">
        <f t="shared" si="71"/>
        <v>9</v>
      </c>
      <c r="AQ79">
        <f t="shared" si="71"/>
        <v>9</v>
      </c>
      <c r="AR79">
        <f t="shared" si="71"/>
        <v>788</v>
      </c>
      <c r="AS79">
        <f t="shared" si="71"/>
        <v>9</v>
      </c>
      <c r="AT79">
        <f t="shared" si="71"/>
        <v>9</v>
      </c>
      <c r="AU79">
        <f t="shared" si="71"/>
        <v>116</v>
      </c>
      <c r="BO79" s="8"/>
    </row>
    <row r="80" spans="1:79" ht="13.8" thickBot="1" x14ac:dyDescent="0.3">
      <c r="A80" s="12" t="s">
        <v>99</v>
      </c>
      <c r="B80" s="12" t="s">
        <v>100</v>
      </c>
      <c r="C80" s="12" t="s">
        <v>101</v>
      </c>
      <c r="D80" s="12" t="s">
        <v>102</v>
      </c>
      <c r="E80" s="12" t="s">
        <v>103</v>
      </c>
      <c r="F80" s="12" t="s">
        <v>104</v>
      </c>
      <c r="G80" s="12" t="s">
        <v>105</v>
      </c>
      <c r="H80" s="12" t="s">
        <v>106</v>
      </c>
      <c r="I80" s="12" t="s">
        <v>107</v>
      </c>
      <c r="J80" s="12" t="s">
        <v>108</v>
      </c>
      <c r="K80" s="12" t="s">
        <v>109</v>
      </c>
      <c r="L80" s="12" t="s">
        <v>110</v>
      </c>
      <c r="AB80" s="12" t="s">
        <v>99</v>
      </c>
      <c r="AC80" s="39" t="s">
        <v>100</v>
      </c>
      <c r="AD80" s="12" t="s">
        <v>101</v>
      </c>
      <c r="AE80" s="39" t="s">
        <v>102</v>
      </c>
      <c r="AF80" s="12" t="s">
        <v>103</v>
      </c>
      <c r="AG80" s="12" t="s">
        <v>104</v>
      </c>
      <c r="AH80" s="39" t="s">
        <v>105</v>
      </c>
      <c r="AI80" s="12" t="s">
        <v>106</v>
      </c>
      <c r="AJ80" s="12" t="s">
        <v>107</v>
      </c>
      <c r="AK80" s="39" t="s">
        <v>108</v>
      </c>
      <c r="AL80" s="12" t="s">
        <v>109</v>
      </c>
      <c r="AM80" s="39" t="s">
        <v>862</v>
      </c>
      <c r="AN80" s="39" t="s">
        <v>863</v>
      </c>
      <c r="AO80" s="39" t="s">
        <v>864</v>
      </c>
      <c r="AP80" s="39" t="s">
        <v>865</v>
      </c>
      <c r="AQ80" s="39" t="s">
        <v>866</v>
      </c>
      <c r="AR80" s="12" t="s">
        <v>867</v>
      </c>
      <c r="AS80" s="39" t="s">
        <v>868</v>
      </c>
      <c r="AT80" s="39" t="s">
        <v>869</v>
      </c>
      <c r="AU80" s="12" t="s">
        <v>870</v>
      </c>
      <c r="AV80" s="12" t="s">
        <v>871</v>
      </c>
      <c r="AY80" s="12" t="s">
        <v>99</v>
      </c>
      <c r="AZ80" s="39" t="s">
        <v>100</v>
      </c>
      <c r="BA80" s="39" t="s">
        <v>102</v>
      </c>
      <c r="BB80" s="39" t="s">
        <v>105</v>
      </c>
      <c r="BC80" s="39" t="s">
        <v>108</v>
      </c>
      <c r="BD80" s="39" t="s">
        <v>862</v>
      </c>
      <c r="BE80" s="39" t="s">
        <v>863</v>
      </c>
      <c r="BF80" s="39" t="s">
        <v>864</v>
      </c>
      <c r="BG80" s="39" t="s">
        <v>865</v>
      </c>
      <c r="BH80" s="39" t="s">
        <v>866</v>
      </c>
      <c r="BI80" s="39" t="s">
        <v>868</v>
      </c>
      <c r="BJ80" s="39" t="s">
        <v>869</v>
      </c>
      <c r="BK80" s="39"/>
      <c r="BL80" s="12" t="s">
        <v>871</v>
      </c>
      <c r="BO80" s="12" t="s">
        <v>99</v>
      </c>
      <c r="BP80" s="12" t="s">
        <v>100</v>
      </c>
      <c r="BQ80" s="12" t="s">
        <v>101</v>
      </c>
      <c r="BR80" s="12" t="s">
        <v>102</v>
      </c>
      <c r="BS80" s="12" t="s">
        <v>103</v>
      </c>
      <c r="BT80" s="12" t="s">
        <v>104</v>
      </c>
      <c r="BU80" s="12" t="s">
        <v>105</v>
      </c>
      <c r="BV80" s="12" t="s">
        <v>106</v>
      </c>
      <c r="BW80" s="12" t="s">
        <v>107</v>
      </c>
      <c r="BX80" s="12" t="s">
        <v>108</v>
      </c>
      <c r="BY80" s="12" t="s">
        <v>109</v>
      </c>
      <c r="BZ80" s="12" t="s">
        <v>862</v>
      </c>
      <c r="CA80" s="12" t="s">
        <v>906</v>
      </c>
    </row>
    <row r="81" spans="1:79" ht="13.8" thickBot="1" x14ac:dyDescent="0.3">
      <c r="A81" s="12" t="s">
        <v>111</v>
      </c>
      <c r="B81" s="13">
        <v>17</v>
      </c>
      <c r="C81" s="13">
        <v>15</v>
      </c>
      <c r="D81" s="13">
        <v>11</v>
      </c>
      <c r="E81" s="13">
        <v>17</v>
      </c>
      <c r="F81" s="13">
        <v>3</v>
      </c>
      <c r="G81" s="13">
        <v>9</v>
      </c>
      <c r="H81" s="13">
        <v>12</v>
      </c>
      <c r="I81" s="13">
        <v>16</v>
      </c>
      <c r="J81" s="13">
        <v>3</v>
      </c>
      <c r="K81" s="13">
        <v>6</v>
      </c>
      <c r="L81" s="13">
        <v>1000</v>
      </c>
      <c r="AB81" s="12" t="s">
        <v>111</v>
      </c>
      <c r="AC81" s="13">
        <v>6</v>
      </c>
      <c r="AD81" s="13">
        <v>6</v>
      </c>
      <c r="AE81" s="13">
        <v>8</v>
      </c>
      <c r="AF81" s="13">
        <v>5</v>
      </c>
      <c r="AG81" s="13">
        <v>5</v>
      </c>
      <c r="AH81" s="13">
        <v>5</v>
      </c>
      <c r="AI81" s="13">
        <v>5</v>
      </c>
      <c r="AJ81" s="13">
        <v>1</v>
      </c>
      <c r="AK81" s="13">
        <v>5</v>
      </c>
      <c r="AL81" s="13">
        <v>8</v>
      </c>
      <c r="AM81" s="13">
        <v>6</v>
      </c>
      <c r="AN81" s="13">
        <v>1</v>
      </c>
      <c r="AO81" s="13">
        <v>7</v>
      </c>
      <c r="AP81" s="13">
        <v>5</v>
      </c>
      <c r="AQ81" s="13">
        <v>3</v>
      </c>
      <c r="AR81" s="13">
        <v>4</v>
      </c>
      <c r="AS81" s="13">
        <v>4</v>
      </c>
      <c r="AT81" s="13">
        <v>9</v>
      </c>
      <c r="AU81" s="13">
        <v>1</v>
      </c>
      <c r="AV81" s="13">
        <v>1000</v>
      </c>
      <c r="AY81" s="12" t="s">
        <v>111</v>
      </c>
      <c r="AZ81" s="13">
        <v>6</v>
      </c>
      <c r="BA81" s="13">
        <v>8</v>
      </c>
      <c r="BB81" s="13">
        <v>5</v>
      </c>
      <c r="BC81" s="13">
        <v>5</v>
      </c>
      <c r="BD81" s="13">
        <v>6</v>
      </c>
      <c r="BE81" s="13">
        <v>1</v>
      </c>
      <c r="BF81" s="13">
        <v>7</v>
      </c>
      <c r="BG81" s="13">
        <v>5</v>
      </c>
      <c r="BH81" s="13">
        <v>3</v>
      </c>
      <c r="BI81" s="13">
        <v>4</v>
      </c>
      <c r="BJ81" s="13">
        <v>9</v>
      </c>
      <c r="BK81" s="13"/>
      <c r="BL81" s="13">
        <v>1000</v>
      </c>
      <c r="BO81" s="12" t="s">
        <v>111</v>
      </c>
      <c r="BP81" s="13">
        <v>6</v>
      </c>
      <c r="BQ81" s="13">
        <v>8</v>
      </c>
      <c r="BR81" s="13">
        <v>5</v>
      </c>
      <c r="BS81" s="13">
        <v>5</v>
      </c>
      <c r="BT81" s="13">
        <v>6</v>
      </c>
      <c r="BU81" s="13">
        <v>1</v>
      </c>
      <c r="BV81" s="13">
        <v>7</v>
      </c>
      <c r="BW81" s="13">
        <v>5</v>
      </c>
      <c r="BX81" s="13">
        <v>3</v>
      </c>
      <c r="BY81" s="13">
        <v>4</v>
      </c>
      <c r="BZ81" s="13">
        <v>9</v>
      </c>
      <c r="CA81" s="13">
        <v>1000</v>
      </c>
    </row>
    <row r="82" spans="1:79" ht="13.8" thickBot="1" x14ac:dyDescent="0.3">
      <c r="A82" s="12" t="s">
        <v>112</v>
      </c>
      <c r="B82" s="13">
        <v>8</v>
      </c>
      <c r="C82" s="13">
        <v>11</v>
      </c>
      <c r="D82" s="13">
        <v>2</v>
      </c>
      <c r="E82" s="13">
        <v>1</v>
      </c>
      <c r="F82" s="13">
        <v>15</v>
      </c>
      <c r="G82" s="13">
        <v>16</v>
      </c>
      <c r="H82" s="13">
        <v>1</v>
      </c>
      <c r="I82" s="13">
        <v>9</v>
      </c>
      <c r="J82" s="13">
        <v>13</v>
      </c>
      <c r="K82" s="13">
        <v>7</v>
      </c>
      <c r="L82" s="13">
        <v>1000</v>
      </c>
      <c r="AB82" s="12" t="s">
        <v>112</v>
      </c>
      <c r="AC82" s="13">
        <v>4</v>
      </c>
      <c r="AD82" s="13">
        <v>5</v>
      </c>
      <c r="AE82" s="13">
        <v>5</v>
      </c>
      <c r="AF82" s="13">
        <v>4</v>
      </c>
      <c r="AG82" s="13">
        <v>3</v>
      </c>
      <c r="AH82" s="13">
        <v>2</v>
      </c>
      <c r="AI82" s="13">
        <v>8</v>
      </c>
      <c r="AJ82" s="13">
        <v>5</v>
      </c>
      <c r="AK82" s="13">
        <v>2</v>
      </c>
      <c r="AL82" s="13">
        <v>1</v>
      </c>
      <c r="AM82" s="13">
        <v>1</v>
      </c>
      <c r="AN82" s="13">
        <v>6</v>
      </c>
      <c r="AO82" s="13">
        <v>5</v>
      </c>
      <c r="AP82" s="13">
        <v>1</v>
      </c>
      <c r="AQ82" s="13">
        <v>2</v>
      </c>
      <c r="AR82" s="13">
        <v>3</v>
      </c>
      <c r="AS82" s="13">
        <v>1</v>
      </c>
      <c r="AT82" s="13">
        <v>6</v>
      </c>
      <c r="AU82" s="13">
        <v>6</v>
      </c>
      <c r="AV82" s="13">
        <v>1000</v>
      </c>
      <c r="AY82" s="12" t="s">
        <v>112</v>
      </c>
      <c r="AZ82" s="13">
        <v>4</v>
      </c>
      <c r="BA82" s="13">
        <v>5</v>
      </c>
      <c r="BB82" s="13">
        <v>2</v>
      </c>
      <c r="BC82" s="13">
        <v>2</v>
      </c>
      <c r="BD82" s="13">
        <v>1</v>
      </c>
      <c r="BE82" s="13">
        <v>6</v>
      </c>
      <c r="BF82" s="13">
        <v>5</v>
      </c>
      <c r="BG82" s="13">
        <v>1</v>
      </c>
      <c r="BH82" s="13">
        <v>2</v>
      </c>
      <c r="BI82" s="13">
        <v>1</v>
      </c>
      <c r="BJ82" s="13">
        <v>6</v>
      </c>
      <c r="BK82" s="13"/>
      <c r="BL82" s="13">
        <v>1000</v>
      </c>
      <c r="BO82" s="12" t="s">
        <v>112</v>
      </c>
      <c r="BP82" s="13">
        <v>4</v>
      </c>
      <c r="BQ82" s="13">
        <v>5</v>
      </c>
      <c r="BR82" s="13">
        <v>2</v>
      </c>
      <c r="BS82" s="13">
        <v>2</v>
      </c>
      <c r="BT82" s="13">
        <v>1</v>
      </c>
      <c r="BU82" s="13">
        <v>6</v>
      </c>
      <c r="BV82" s="13">
        <v>5</v>
      </c>
      <c r="BW82" s="13">
        <v>1</v>
      </c>
      <c r="BX82" s="13">
        <v>2</v>
      </c>
      <c r="BY82" s="13">
        <v>1</v>
      </c>
      <c r="BZ82" s="13">
        <v>6</v>
      </c>
      <c r="CA82" s="13">
        <v>1000</v>
      </c>
    </row>
    <row r="83" spans="1:79" ht="13.8" thickBot="1" x14ac:dyDescent="0.3">
      <c r="A83" s="12" t="s">
        <v>113</v>
      </c>
      <c r="B83" s="13">
        <v>10</v>
      </c>
      <c r="C83" s="13">
        <v>8</v>
      </c>
      <c r="D83" s="13">
        <v>3</v>
      </c>
      <c r="E83" s="13">
        <v>14</v>
      </c>
      <c r="F83" s="13">
        <v>17</v>
      </c>
      <c r="G83" s="13">
        <v>6</v>
      </c>
      <c r="H83" s="13">
        <v>5</v>
      </c>
      <c r="I83" s="13">
        <v>5</v>
      </c>
      <c r="J83" s="13">
        <v>1</v>
      </c>
      <c r="K83" s="13">
        <v>12</v>
      </c>
      <c r="L83" s="13">
        <v>1000</v>
      </c>
      <c r="AB83" s="12" t="s">
        <v>113</v>
      </c>
      <c r="AC83" s="13">
        <v>6</v>
      </c>
      <c r="AD83" s="13">
        <v>2</v>
      </c>
      <c r="AE83" s="13">
        <v>2</v>
      </c>
      <c r="AF83" s="13">
        <v>10</v>
      </c>
      <c r="AG83" s="13">
        <v>9</v>
      </c>
      <c r="AH83" s="13">
        <v>7</v>
      </c>
      <c r="AI83" s="13">
        <v>8</v>
      </c>
      <c r="AJ83" s="13">
        <v>7</v>
      </c>
      <c r="AK83" s="13">
        <v>7</v>
      </c>
      <c r="AL83" s="13">
        <v>9</v>
      </c>
      <c r="AM83" s="13">
        <v>8</v>
      </c>
      <c r="AN83" s="13">
        <v>2</v>
      </c>
      <c r="AO83" s="13">
        <v>6</v>
      </c>
      <c r="AP83" s="13">
        <v>7</v>
      </c>
      <c r="AQ83" s="13">
        <v>9</v>
      </c>
      <c r="AR83" s="13">
        <v>1</v>
      </c>
      <c r="AS83" s="13">
        <v>5</v>
      </c>
      <c r="AT83" s="13">
        <v>2</v>
      </c>
      <c r="AU83" s="13">
        <v>7</v>
      </c>
      <c r="AV83" s="13">
        <v>1000</v>
      </c>
      <c r="AY83" s="12" t="s">
        <v>113</v>
      </c>
      <c r="AZ83" s="13">
        <v>6</v>
      </c>
      <c r="BA83" s="13">
        <v>2</v>
      </c>
      <c r="BB83" s="13">
        <v>7</v>
      </c>
      <c r="BC83" s="13">
        <v>7</v>
      </c>
      <c r="BD83" s="13">
        <v>8</v>
      </c>
      <c r="BE83" s="13">
        <v>2</v>
      </c>
      <c r="BF83" s="13">
        <v>6</v>
      </c>
      <c r="BG83" s="13">
        <v>7</v>
      </c>
      <c r="BH83" s="13">
        <v>9</v>
      </c>
      <c r="BI83" s="13">
        <v>5</v>
      </c>
      <c r="BJ83" s="13">
        <v>2</v>
      </c>
      <c r="BK83" s="13"/>
      <c r="BL83" s="13">
        <v>1000</v>
      </c>
      <c r="BO83" s="12" t="s">
        <v>113</v>
      </c>
      <c r="BP83" s="13">
        <v>6</v>
      </c>
      <c r="BQ83" s="13">
        <v>2</v>
      </c>
      <c r="BR83" s="13">
        <v>7</v>
      </c>
      <c r="BS83" s="13">
        <v>7</v>
      </c>
      <c r="BT83" s="13">
        <v>8</v>
      </c>
      <c r="BU83" s="13">
        <v>2</v>
      </c>
      <c r="BV83" s="13">
        <v>6</v>
      </c>
      <c r="BW83" s="13">
        <v>7</v>
      </c>
      <c r="BX83" s="13">
        <v>9</v>
      </c>
      <c r="BY83" s="13">
        <v>5</v>
      </c>
      <c r="BZ83" s="13">
        <v>2</v>
      </c>
      <c r="CA83" s="13">
        <v>1000</v>
      </c>
    </row>
    <row r="84" spans="1:79" ht="13.8" thickBot="1" x14ac:dyDescent="0.3">
      <c r="A84" s="12" t="s">
        <v>114</v>
      </c>
      <c r="B84" s="13">
        <v>14</v>
      </c>
      <c r="C84" s="13">
        <v>11</v>
      </c>
      <c r="D84" s="13">
        <v>12</v>
      </c>
      <c r="E84" s="13">
        <v>19</v>
      </c>
      <c r="F84" s="13">
        <v>11</v>
      </c>
      <c r="G84" s="13">
        <v>2</v>
      </c>
      <c r="H84" s="13">
        <v>10</v>
      </c>
      <c r="I84" s="13">
        <v>2</v>
      </c>
      <c r="J84" s="13">
        <v>13</v>
      </c>
      <c r="K84" s="13">
        <v>1</v>
      </c>
      <c r="L84" s="13">
        <v>1000</v>
      </c>
      <c r="AB84" s="12" t="s">
        <v>114</v>
      </c>
      <c r="AC84" s="13">
        <v>5</v>
      </c>
      <c r="AD84" s="13">
        <v>1</v>
      </c>
      <c r="AE84" s="13">
        <v>6</v>
      </c>
      <c r="AF84" s="13">
        <v>7</v>
      </c>
      <c r="AG84" s="13">
        <v>6</v>
      </c>
      <c r="AH84" s="13">
        <v>1</v>
      </c>
      <c r="AI84" s="13">
        <v>4</v>
      </c>
      <c r="AJ84" s="13">
        <v>3</v>
      </c>
      <c r="AK84" s="13">
        <v>1</v>
      </c>
      <c r="AL84" s="13">
        <v>5</v>
      </c>
      <c r="AM84" s="13">
        <v>4</v>
      </c>
      <c r="AN84" s="13">
        <v>3</v>
      </c>
      <c r="AO84" s="13">
        <v>3</v>
      </c>
      <c r="AP84" s="13">
        <v>2</v>
      </c>
      <c r="AQ84" s="13">
        <v>6</v>
      </c>
      <c r="AR84" s="13">
        <v>5</v>
      </c>
      <c r="AS84" s="13">
        <v>3</v>
      </c>
      <c r="AT84" s="13">
        <v>4</v>
      </c>
      <c r="AU84" s="13">
        <v>3</v>
      </c>
      <c r="AV84" s="13">
        <v>1000</v>
      </c>
      <c r="AY84" s="12" t="s">
        <v>114</v>
      </c>
      <c r="AZ84" s="13">
        <v>5</v>
      </c>
      <c r="BA84" s="13">
        <v>6</v>
      </c>
      <c r="BB84" s="13">
        <v>1</v>
      </c>
      <c r="BC84" s="13">
        <v>1</v>
      </c>
      <c r="BD84" s="13">
        <v>4</v>
      </c>
      <c r="BE84" s="13">
        <v>3</v>
      </c>
      <c r="BF84" s="13">
        <v>3</v>
      </c>
      <c r="BG84" s="13">
        <v>2</v>
      </c>
      <c r="BH84" s="13">
        <v>6</v>
      </c>
      <c r="BI84" s="13">
        <v>3</v>
      </c>
      <c r="BJ84" s="13">
        <v>4</v>
      </c>
      <c r="BK84" s="13"/>
      <c r="BL84" s="13">
        <v>1000</v>
      </c>
      <c r="BO84" s="12" t="s">
        <v>114</v>
      </c>
      <c r="BP84" s="13">
        <v>5</v>
      </c>
      <c r="BQ84" s="13">
        <v>6</v>
      </c>
      <c r="BR84" s="13">
        <v>1</v>
      </c>
      <c r="BS84" s="13">
        <v>1</v>
      </c>
      <c r="BT84" s="13">
        <v>4</v>
      </c>
      <c r="BU84" s="13">
        <v>3</v>
      </c>
      <c r="BV84" s="13">
        <v>3</v>
      </c>
      <c r="BW84" s="13">
        <v>2</v>
      </c>
      <c r="BX84" s="13">
        <v>6</v>
      </c>
      <c r="BY84" s="13">
        <v>3</v>
      </c>
      <c r="BZ84" s="13">
        <v>4</v>
      </c>
      <c r="CA84" s="13">
        <v>1000</v>
      </c>
    </row>
    <row r="85" spans="1:79" ht="13.8" thickBot="1" x14ac:dyDescent="0.3">
      <c r="A85" s="12" t="s">
        <v>115</v>
      </c>
      <c r="B85" s="13">
        <v>8</v>
      </c>
      <c r="C85" s="13">
        <v>14</v>
      </c>
      <c r="D85" s="13">
        <v>18</v>
      </c>
      <c r="E85" s="13">
        <v>16</v>
      </c>
      <c r="F85" s="13">
        <v>20</v>
      </c>
      <c r="G85" s="13">
        <v>14</v>
      </c>
      <c r="H85" s="13">
        <v>9</v>
      </c>
      <c r="I85" s="13">
        <v>9</v>
      </c>
      <c r="J85" s="13">
        <v>2</v>
      </c>
      <c r="K85" s="13">
        <v>5</v>
      </c>
      <c r="L85" s="13">
        <v>1000</v>
      </c>
      <c r="AB85" s="12" t="s">
        <v>115</v>
      </c>
      <c r="AC85" s="13">
        <v>1</v>
      </c>
      <c r="AD85" s="13">
        <v>8</v>
      </c>
      <c r="AE85" s="13">
        <v>10</v>
      </c>
      <c r="AF85" s="13">
        <v>6</v>
      </c>
      <c r="AG85" s="13">
        <v>10</v>
      </c>
      <c r="AH85" s="13">
        <v>6</v>
      </c>
      <c r="AI85" s="13">
        <v>6</v>
      </c>
      <c r="AJ85" s="13">
        <v>4</v>
      </c>
      <c r="AK85" s="13">
        <v>9</v>
      </c>
      <c r="AL85" s="13">
        <v>2</v>
      </c>
      <c r="AM85" s="13">
        <v>10</v>
      </c>
      <c r="AN85" s="13">
        <v>8</v>
      </c>
      <c r="AO85" s="13">
        <v>4</v>
      </c>
      <c r="AP85" s="13">
        <v>6</v>
      </c>
      <c r="AQ85" s="13">
        <v>4</v>
      </c>
      <c r="AR85" s="13">
        <v>6</v>
      </c>
      <c r="AS85" s="13">
        <v>5</v>
      </c>
      <c r="AT85" s="13">
        <v>7</v>
      </c>
      <c r="AU85" s="13">
        <v>2</v>
      </c>
      <c r="AV85" s="13">
        <v>1000</v>
      </c>
      <c r="AY85" s="12" t="s">
        <v>115</v>
      </c>
      <c r="AZ85" s="13">
        <v>1</v>
      </c>
      <c r="BA85" s="13">
        <v>10</v>
      </c>
      <c r="BB85" s="13">
        <v>6</v>
      </c>
      <c r="BC85" s="13">
        <v>9</v>
      </c>
      <c r="BD85" s="13">
        <v>10</v>
      </c>
      <c r="BE85" s="13">
        <v>8</v>
      </c>
      <c r="BF85" s="13">
        <v>4</v>
      </c>
      <c r="BG85" s="13">
        <v>6</v>
      </c>
      <c r="BH85" s="13">
        <v>4</v>
      </c>
      <c r="BI85" s="13">
        <v>5</v>
      </c>
      <c r="BJ85" s="13">
        <v>7</v>
      </c>
      <c r="BK85" s="13"/>
      <c r="BL85" s="13">
        <v>1000</v>
      </c>
      <c r="BO85" s="12" t="s">
        <v>115</v>
      </c>
      <c r="BP85" s="13">
        <v>1</v>
      </c>
      <c r="BQ85" s="13">
        <v>10</v>
      </c>
      <c r="BR85" s="13">
        <v>6</v>
      </c>
      <c r="BS85" s="13">
        <v>9</v>
      </c>
      <c r="BT85" s="13">
        <v>10</v>
      </c>
      <c r="BU85" s="13">
        <v>8</v>
      </c>
      <c r="BV85" s="13">
        <v>4</v>
      </c>
      <c r="BW85" s="13">
        <v>6</v>
      </c>
      <c r="BX85" s="13">
        <v>4</v>
      </c>
      <c r="BY85" s="13">
        <v>5</v>
      </c>
      <c r="BZ85" s="13">
        <v>7</v>
      </c>
      <c r="CA85" s="13">
        <v>1000</v>
      </c>
    </row>
    <row r="86" spans="1:79" ht="13.8" thickBot="1" x14ac:dyDescent="0.3">
      <c r="A86" s="12" t="s">
        <v>116</v>
      </c>
      <c r="B86" s="13">
        <v>5</v>
      </c>
      <c r="C86" s="13">
        <v>5</v>
      </c>
      <c r="D86" s="13">
        <v>8</v>
      </c>
      <c r="E86" s="13">
        <v>4</v>
      </c>
      <c r="F86" s="13">
        <v>7</v>
      </c>
      <c r="G86" s="13">
        <v>13</v>
      </c>
      <c r="H86" s="13">
        <v>7</v>
      </c>
      <c r="I86" s="13">
        <v>6</v>
      </c>
      <c r="J86" s="13">
        <v>17</v>
      </c>
      <c r="K86" s="13">
        <v>17</v>
      </c>
      <c r="L86" s="13">
        <v>1000</v>
      </c>
      <c r="AB86" s="12" t="s">
        <v>116</v>
      </c>
      <c r="AC86" s="13">
        <v>3</v>
      </c>
      <c r="AD86" s="13">
        <v>10</v>
      </c>
      <c r="AE86" s="13">
        <v>3</v>
      </c>
      <c r="AF86" s="13">
        <v>1</v>
      </c>
      <c r="AG86" s="13">
        <v>4</v>
      </c>
      <c r="AH86" s="13">
        <v>4</v>
      </c>
      <c r="AI86" s="13">
        <v>2</v>
      </c>
      <c r="AJ86" s="13">
        <v>7</v>
      </c>
      <c r="AK86" s="13">
        <v>4</v>
      </c>
      <c r="AL86" s="13">
        <v>4</v>
      </c>
      <c r="AM86" s="13">
        <v>5</v>
      </c>
      <c r="AN86" s="13">
        <v>4</v>
      </c>
      <c r="AO86" s="13">
        <v>1</v>
      </c>
      <c r="AP86" s="13">
        <v>7</v>
      </c>
      <c r="AQ86" s="13">
        <v>1</v>
      </c>
      <c r="AR86" s="13">
        <v>7</v>
      </c>
      <c r="AS86" s="13">
        <v>2</v>
      </c>
      <c r="AT86" s="13">
        <v>1</v>
      </c>
      <c r="AU86" s="13">
        <v>9</v>
      </c>
      <c r="AV86" s="13">
        <v>1000</v>
      </c>
      <c r="AY86" s="12" t="s">
        <v>116</v>
      </c>
      <c r="AZ86" s="13">
        <v>3</v>
      </c>
      <c r="BA86" s="13">
        <v>3</v>
      </c>
      <c r="BB86" s="13">
        <v>4</v>
      </c>
      <c r="BC86" s="13">
        <v>4</v>
      </c>
      <c r="BD86" s="13">
        <v>5</v>
      </c>
      <c r="BE86" s="13">
        <v>4</v>
      </c>
      <c r="BF86" s="13">
        <v>1</v>
      </c>
      <c r="BG86" s="13">
        <v>7</v>
      </c>
      <c r="BH86" s="13">
        <v>1</v>
      </c>
      <c r="BI86" s="13">
        <v>2</v>
      </c>
      <c r="BJ86" s="13">
        <v>1</v>
      </c>
      <c r="BK86" s="13"/>
      <c r="BL86" s="13">
        <v>1000</v>
      </c>
      <c r="BO86" s="12" t="s">
        <v>116</v>
      </c>
      <c r="BP86" s="13">
        <v>3</v>
      </c>
      <c r="BQ86" s="13">
        <v>3</v>
      </c>
      <c r="BR86" s="13">
        <v>4</v>
      </c>
      <c r="BS86" s="13">
        <v>4</v>
      </c>
      <c r="BT86" s="13">
        <v>5</v>
      </c>
      <c r="BU86" s="13">
        <v>4</v>
      </c>
      <c r="BV86" s="13">
        <v>1</v>
      </c>
      <c r="BW86" s="13">
        <v>7</v>
      </c>
      <c r="BX86" s="13">
        <v>1</v>
      </c>
      <c r="BY86" s="13">
        <v>2</v>
      </c>
      <c r="BZ86" s="13">
        <v>1</v>
      </c>
      <c r="CA86" s="13">
        <v>1000</v>
      </c>
    </row>
    <row r="87" spans="1:79" ht="13.8" thickBot="1" x14ac:dyDescent="0.3">
      <c r="A87" s="12" t="s">
        <v>117</v>
      </c>
      <c r="B87" s="13">
        <v>10</v>
      </c>
      <c r="C87" s="13">
        <v>20</v>
      </c>
      <c r="D87" s="13">
        <v>12</v>
      </c>
      <c r="E87" s="13">
        <v>13</v>
      </c>
      <c r="F87" s="13">
        <v>13</v>
      </c>
      <c r="G87" s="13">
        <v>6</v>
      </c>
      <c r="H87" s="13">
        <v>12</v>
      </c>
      <c r="I87" s="13">
        <v>2</v>
      </c>
      <c r="J87" s="13">
        <v>8</v>
      </c>
      <c r="K87" s="13">
        <v>7</v>
      </c>
      <c r="L87" s="13">
        <v>1000</v>
      </c>
      <c r="AB87" s="12" t="s">
        <v>117</v>
      </c>
      <c r="AC87" s="13">
        <v>9</v>
      </c>
      <c r="AD87" s="13">
        <v>3</v>
      </c>
      <c r="AE87" s="13">
        <v>6</v>
      </c>
      <c r="AF87" s="13">
        <v>9</v>
      </c>
      <c r="AG87" s="13">
        <v>8</v>
      </c>
      <c r="AH87" s="13">
        <v>8</v>
      </c>
      <c r="AI87" s="13">
        <v>8</v>
      </c>
      <c r="AJ87" s="13">
        <v>2</v>
      </c>
      <c r="AK87" s="13">
        <v>9</v>
      </c>
      <c r="AL87" s="13">
        <v>7</v>
      </c>
      <c r="AM87" s="13">
        <v>8</v>
      </c>
      <c r="AN87" s="13">
        <v>9</v>
      </c>
      <c r="AO87" s="13">
        <v>9</v>
      </c>
      <c r="AP87" s="13">
        <v>7</v>
      </c>
      <c r="AQ87" s="13">
        <v>7</v>
      </c>
      <c r="AR87" s="13">
        <v>7</v>
      </c>
      <c r="AS87" s="13">
        <v>9</v>
      </c>
      <c r="AT87" s="13">
        <v>3</v>
      </c>
      <c r="AU87" s="13">
        <v>4</v>
      </c>
      <c r="AV87" s="13">
        <v>1000</v>
      </c>
      <c r="AY87" s="12" t="s">
        <v>117</v>
      </c>
      <c r="AZ87" s="13">
        <v>9</v>
      </c>
      <c r="BA87" s="13">
        <v>6</v>
      </c>
      <c r="BB87" s="13">
        <v>8</v>
      </c>
      <c r="BC87" s="13">
        <v>9</v>
      </c>
      <c r="BD87" s="13">
        <v>8</v>
      </c>
      <c r="BE87" s="13">
        <v>9</v>
      </c>
      <c r="BF87" s="13">
        <v>9</v>
      </c>
      <c r="BG87" s="13">
        <v>7</v>
      </c>
      <c r="BH87" s="13">
        <v>7</v>
      </c>
      <c r="BI87" s="13">
        <v>9</v>
      </c>
      <c r="BJ87" s="13">
        <v>3</v>
      </c>
      <c r="BK87" s="13"/>
      <c r="BL87" s="13">
        <v>1000</v>
      </c>
      <c r="BO87" s="12" t="s">
        <v>117</v>
      </c>
      <c r="BP87" s="13">
        <v>9</v>
      </c>
      <c r="BQ87" s="13">
        <v>6</v>
      </c>
      <c r="BR87" s="13">
        <v>8</v>
      </c>
      <c r="BS87" s="13">
        <v>9</v>
      </c>
      <c r="BT87" s="13">
        <v>8</v>
      </c>
      <c r="BU87" s="13">
        <v>9</v>
      </c>
      <c r="BV87" s="13">
        <v>9</v>
      </c>
      <c r="BW87" s="13">
        <v>7</v>
      </c>
      <c r="BX87" s="13">
        <v>7</v>
      </c>
      <c r="BY87" s="13">
        <v>9</v>
      </c>
      <c r="BZ87" s="13">
        <v>3</v>
      </c>
      <c r="CA87" s="13">
        <v>1000</v>
      </c>
    </row>
    <row r="88" spans="1:79" ht="13.8" thickBot="1" x14ac:dyDescent="0.3">
      <c r="A88" s="12" t="s">
        <v>118</v>
      </c>
      <c r="B88" s="13">
        <v>1</v>
      </c>
      <c r="C88" s="13">
        <v>19</v>
      </c>
      <c r="D88" s="13">
        <v>12</v>
      </c>
      <c r="E88" s="13">
        <v>14</v>
      </c>
      <c r="F88" s="13">
        <v>9</v>
      </c>
      <c r="G88" s="13">
        <v>16</v>
      </c>
      <c r="H88" s="13">
        <v>4</v>
      </c>
      <c r="I88" s="13">
        <v>16</v>
      </c>
      <c r="J88" s="13">
        <v>17</v>
      </c>
      <c r="K88" s="13">
        <v>7</v>
      </c>
      <c r="L88" s="13">
        <v>1000</v>
      </c>
      <c r="AB88" s="12" t="s">
        <v>118</v>
      </c>
      <c r="AC88" s="13">
        <v>10</v>
      </c>
      <c r="AD88" s="13">
        <v>4</v>
      </c>
      <c r="AE88" s="13">
        <v>4</v>
      </c>
      <c r="AF88" s="13">
        <v>2</v>
      </c>
      <c r="AG88" s="13">
        <v>2</v>
      </c>
      <c r="AH88" s="13">
        <v>3</v>
      </c>
      <c r="AI88" s="13">
        <v>1</v>
      </c>
      <c r="AJ88" s="13">
        <v>10</v>
      </c>
      <c r="AK88" s="13">
        <v>3</v>
      </c>
      <c r="AL88" s="13">
        <v>6</v>
      </c>
      <c r="AM88" s="13">
        <v>2</v>
      </c>
      <c r="AN88" s="13">
        <v>7</v>
      </c>
      <c r="AO88" s="13">
        <v>2</v>
      </c>
      <c r="AP88" s="13">
        <v>4</v>
      </c>
      <c r="AQ88" s="13">
        <v>9</v>
      </c>
      <c r="AR88" s="13">
        <v>2</v>
      </c>
      <c r="AS88" s="13">
        <v>10</v>
      </c>
      <c r="AT88" s="13">
        <v>5</v>
      </c>
      <c r="AU88" s="13">
        <v>10</v>
      </c>
      <c r="AV88" s="13">
        <v>1000</v>
      </c>
      <c r="AY88" s="12" t="s">
        <v>118</v>
      </c>
      <c r="AZ88" s="13">
        <v>10</v>
      </c>
      <c r="BA88" s="13">
        <v>4</v>
      </c>
      <c r="BB88" s="13">
        <v>3</v>
      </c>
      <c r="BC88" s="13">
        <v>3</v>
      </c>
      <c r="BD88" s="13">
        <v>2</v>
      </c>
      <c r="BE88" s="13">
        <v>7</v>
      </c>
      <c r="BF88" s="13">
        <v>2</v>
      </c>
      <c r="BG88" s="13">
        <v>4</v>
      </c>
      <c r="BH88" s="13">
        <v>9</v>
      </c>
      <c r="BI88" s="13">
        <v>10</v>
      </c>
      <c r="BJ88" s="13">
        <v>5</v>
      </c>
      <c r="BK88" s="13"/>
      <c r="BL88" s="13">
        <v>1000</v>
      </c>
      <c r="BO88" s="12" t="s">
        <v>118</v>
      </c>
      <c r="BP88" s="13">
        <v>10</v>
      </c>
      <c r="BQ88" s="13">
        <v>4</v>
      </c>
      <c r="BR88" s="13">
        <v>3</v>
      </c>
      <c r="BS88" s="13">
        <v>3</v>
      </c>
      <c r="BT88" s="13">
        <v>2</v>
      </c>
      <c r="BU88" s="13">
        <v>7</v>
      </c>
      <c r="BV88" s="13">
        <v>2</v>
      </c>
      <c r="BW88" s="13">
        <v>4</v>
      </c>
      <c r="BX88" s="13">
        <v>9</v>
      </c>
      <c r="BY88" s="13">
        <v>10</v>
      </c>
      <c r="BZ88" s="13">
        <v>5</v>
      </c>
      <c r="CA88" s="13">
        <v>1000</v>
      </c>
    </row>
    <row r="89" spans="1:79" ht="13.8" thickBot="1" x14ac:dyDescent="0.3">
      <c r="A89" s="12" t="s">
        <v>119</v>
      </c>
      <c r="B89" s="13">
        <v>10</v>
      </c>
      <c r="C89" s="13">
        <v>7</v>
      </c>
      <c r="D89" s="13">
        <v>18</v>
      </c>
      <c r="E89" s="13">
        <v>3</v>
      </c>
      <c r="F89" s="13">
        <v>17</v>
      </c>
      <c r="G89" s="13">
        <v>12</v>
      </c>
      <c r="H89" s="13">
        <v>18</v>
      </c>
      <c r="I89" s="13">
        <v>13</v>
      </c>
      <c r="J89" s="13">
        <v>15</v>
      </c>
      <c r="K89" s="13">
        <v>17</v>
      </c>
      <c r="L89" s="13">
        <v>1000</v>
      </c>
      <c r="AB89" s="12" t="s">
        <v>119</v>
      </c>
      <c r="AC89" s="13">
        <v>1</v>
      </c>
      <c r="AD89" s="13">
        <v>7</v>
      </c>
      <c r="AE89" s="13">
        <v>1</v>
      </c>
      <c r="AF89" s="13">
        <v>7</v>
      </c>
      <c r="AG89" s="13">
        <v>1</v>
      </c>
      <c r="AH89" s="13">
        <v>9</v>
      </c>
      <c r="AI89" s="13">
        <v>3</v>
      </c>
      <c r="AJ89" s="13">
        <v>7</v>
      </c>
      <c r="AK89" s="13">
        <v>6</v>
      </c>
      <c r="AL89" s="13">
        <v>3</v>
      </c>
      <c r="AM89" s="13">
        <v>3</v>
      </c>
      <c r="AN89" s="13">
        <v>10</v>
      </c>
      <c r="AO89" s="13">
        <v>8</v>
      </c>
      <c r="AP89" s="13">
        <v>3</v>
      </c>
      <c r="AQ89" s="13">
        <v>4</v>
      </c>
      <c r="AR89" s="13">
        <v>9</v>
      </c>
      <c r="AS89" s="13">
        <v>8</v>
      </c>
      <c r="AT89" s="13">
        <v>8</v>
      </c>
      <c r="AU89" s="13">
        <v>5</v>
      </c>
      <c r="AV89" s="13">
        <v>1000</v>
      </c>
      <c r="AY89" s="12" t="s">
        <v>119</v>
      </c>
      <c r="AZ89" s="13">
        <v>1</v>
      </c>
      <c r="BA89" s="13">
        <v>1</v>
      </c>
      <c r="BB89" s="13">
        <v>9</v>
      </c>
      <c r="BC89" s="13">
        <v>6</v>
      </c>
      <c r="BD89" s="13">
        <v>3</v>
      </c>
      <c r="BE89" s="13">
        <v>10</v>
      </c>
      <c r="BF89" s="13">
        <v>8</v>
      </c>
      <c r="BG89" s="13">
        <v>3</v>
      </c>
      <c r="BH89" s="13">
        <v>4</v>
      </c>
      <c r="BI89" s="13">
        <v>8</v>
      </c>
      <c r="BJ89" s="13">
        <v>8</v>
      </c>
      <c r="BK89" s="13"/>
      <c r="BL89" s="13">
        <v>1000</v>
      </c>
      <c r="BO89" s="12" t="s">
        <v>119</v>
      </c>
      <c r="BP89" s="13">
        <v>1</v>
      </c>
      <c r="BQ89" s="13">
        <v>1</v>
      </c>
      <c r="BR89" s="13">
        <v>9</v>
      </c>
      <c r="BS89" s="13">
        <v>6</v>
      </c>
      <c r="BT89" s="13">
        <v>3</v>
      </c>
      <c r="BU89" s="13">
        <v>10</v>
      </c>
      <c r="BV89" s="13">
        <v>8</v>
      </c>
      <c r="BW89" s="13">
        <v>3</v>
      </c>
      <c r="BX89" s="13">
        <v>4</v>
      </c>
      <c r="BY89" s="13">
        <v>8</v>
      </c>
      <c r="BZ89" s="13">
        <v>8</v>
      </c>
      <c r="CA89" s="13">
        <v>1000</v>
      </c>
    </row>
    <row r="90" spans="1:79" ht="13.8" thickBot="1" x14ac:dyDescent="0.3">
      <c r="A90" s="12" t="s">
        <v>120</v>
      </c>
      <c r="B90" s="13">
        <v>14</v>
      </c>
      <c r="C90" s="13">
        <v>2</v>
      </c>
      <c r="D90" s="13">
        <v>12</v>
      </c>
      <c r="E90" s="13">
        <v>12</v>
      </c>
      <c r="F90" s="13">
        <v>4</v>
      </c>
      <c r="G90" s="13">
        <v>11</v>
      </c>
      <c r="H90" s="13">
        <v>6</v>
      </c>
      <c r="I90" s="13">
        <v>15</v>
      </c>
      <c r="J90" s="13">
        <v>4</v>
      </c>
      <c r="K90" s="13">
        <v>12</v>
      </c>
      <c r="L90" s="13">
        <v>1000</v>
      </c>
      <c r="AB90" s="12" t="s">
        <v>120</v>
      </c>
      <c r="AC90" s="13">
        <v>6</v>
      </c>
      <c r="AD90" s="13">
        <v>8</v>
      </c>
      <c r="AE90" s="13">
        <v>9</v>
      </c>
      <c r="AF90" s="13">
        <v>3</v>
      </c>
      <c r="AG90" s="13">
        <v>7</v>
      </c>
      <c r="AH90" s="13">
        <v>10</v>
      </c>
      <c r="AI90" s="13">
        <v>7</v>
      </c>
      <c r="AJ90" s="13">
        <v>5</v>
      </c>
      <c r="AK90" s="13">
        <v>7</v>
      </c>
      <c r="AL90" s="13">
        <v>9</v>
      </c>
      <c r="AM90" s="13">
        <v>7</v>
      </c>
      <c r="AN90" s="13">
        <v>5</v>
      </c>
      <c r="AO90" s="13">
        <v>10</v>
      </c>
      <c r="AP90" s="13">
        <v>7</v>
      </c>
      <c r="AQ90" s="13">
        <v>8</v>
      </c>
      <c r="AR90" s="13">
        <v>9</v>
      </c>
      <c r="AS90" s="13">
        <v>7</v>
      </c>
      <c r="AT90" s="13">
        <v>10</v>
      </c>
      <c r="AU90" s="13">
        <v>8</v>
      </c>
      <c r="AV90" s="13">
        <v>1000</v>
      </c>
      <c r="AY90" s="12" t="s">
        <v>120</v>
      </c>
      <c r="AZ90" s="13">
        <v>6</v>
      </c>
      <c r="BA90" s="13">
        <v>9</v>
      </c>
      <c r="BB90" s="13">
        <v>10</v>
      </c>
      <c r="BC90" s="13">
        <v>7</v>
      </c>
      <c r="BD90" s="13">
        <v>7</v>
      </c>
      <c r="BE90" s="13">
        <v>5</v>
      </c>
      <c r="BF90" s="13">
        <v>10</v>
      </c>
      <c r="BG90" s="13">
        <v>7</v>
      </c>
      <c r="BH90" s="13">
        <v>8</v>
      </c>
      <c r="BI90" s="13">
        <v>7</v>
      </c>
      <c r="BJ90" s="13">
        <v>10</v>
      </c>
      <c r="BK90" s="13"/>
      <c r="BL90" s="13">
        <v>1000</v>
      </c>
      <c r="BO90" s="12" t="s">
        <v>120</v>
      </c>
      <c r="BP90" s="13">
        <v>6</v>
      </c>
      <c r="BQ90" s="13">
        <v>9</v>
      </c>
      <c r="BR90" s="13">
        <v>10</v>
      </c>
      <c r="BS90" s="13">
        <v>7</v>
      </c>
      <c r="BT90" s="13">
        <v>7</v>
      </c>
      <c r="BU90" s="13">
        <v>5</v>
      </c>
      <c r="BV90" s="13">
        <v>10</v>
      </c>
      <c r="BW90" s="13">
        <v>7</v>
      </c>
      <c r="BX90" s="13">
        <v>8</v>
      </c>
      <c r="BY90" s="13">
        <v>7</v>
      </c>
      <c r="BZ90" s="13">
        <v>10</v>
      </c>
      <c r="CA90" s="13">
        <v>1000</v>
      </c>
    </row>
    <row r="91" spans="1:79" ht="18.600000000000001" thickBot="1" x14ac:dyDescent="0.3">
      <c r="A91" s="12" t="s">
        <v>121</v>
      </c>
      <c r="B91" s="13">
        <v>10</v>
      </c>
      <c r="C91" s="13">
        <v>3</v>
      </c>
      <c r="D91" s="13">
        <v>12</v>
      </c>
      <c r="E91" s="13">
        <v>11</v>
      </c>
      <c r="F91" s="13">
        <v>17</v>
      </c>
      <c r="G91" s="13">
        <v>15</v>
      </c>
      <c r="H91" s="13">
        <v>12</v>
      </c>
      <c r="I91" s="13">
        <v>9</v>
      </c>
      <c r="J91" s="13">
        <v>9</v>
      </c>
      <c r="K91" s="13">
        <v>7</v>
      </c>
      <c r="L91" s="13">
        <v>1000</v>
      </c>
      <c r="AB91" s="8"/>
      <c r="BO91" s="8"/>
    </row>
    <row r="92" spans="1:79" ht="13.8" thickBot="1" x14ac:dyDescent="0.3">
      <c r="A92" s="12" t="s">
        <v>122</v>
      </c>
      <c r="B92" s="13">
        <v>2</v>
      </c>
      <c r="C92" s="13">
        <v>6</v>
      </c>
      <c r="D92" s="13">
        <v>1</v>
      </c>
      <c r="E92" s="13">
        <v>2</v>
      </c>
      <c r="F92" s="13">
        <v>7</v>
      </c>
      <c r="G92" s="13">
        <v>3</v>
      </c>
      <c r="H92" s="13">
        <v>18</v>
      </c>
      <c r="I92" s="13">
        <v>9</v>
      </c>
      <c r="J92" s="13">
        <v>20</v>
      </c>
      <c r="K92" s="13">
        <v>2</v>
      </c>
      <c r="L92" s="13">
        <v>1000</v>
      </c>
      <c r="AB92" s="12" t="s">
        <v>131</v>
      </c>
      <c r="AC92" s="12" t="s">
        <v>100</v>
      </c>
      <c r="AD92" s="12" t="s">
        <v>101</v>
      </c>
      <c r="AE92" s="12" t="s">
        <v>102</v>
      </c>
      <c r="AF92" s="12" t="s">
        <v>103</v>
      </c>
      <c r="AG92" s="12" t="s">
        <v>104</v>
      </c>
      <c r="AH92" s="12" t="s">
        <v>105</v>
      </c>
      <c r="AI92" s="12" t="s">
        <v>106</v>
      </c>
      <c r="AJ92" s="12" t="s">
        <v>107</v>
      </c>
      <c r="AK92" s="12" t="s">
        <v>108</v>
      </c>
      <c r="AL92" s="12" t="s">
        <v>109</v>
      </c>
      <c r="AM92" s="12" t="s">
        <v>862</v>
      </c>
      <c r="AN92" s="12" t="s">
        <v>863</v>
      </c>
      <c r="AO92" s="12" t="s">
        <v>864</v>
      </c>
      <c r="AP92" s="12" t="s">
        <v>865</v>
      </c>
      <c r="AQ92" s="12" t="s">
        <v>866</v>
      </c>
      <c r="AR92" s="12" t="s">
        <v>867</v>
      </c>
      <c r="AS92" s="12" t="s">
        <v>868</v>
      </c>
      <c r="AT92" s="12" t="s">
        <v>869</v>
      </c>
      <c r="AU92" s="12" t="s">
        <v>870</v>
      </c>
      <c r="BO92" s="12" t="s">
        <v>131</v>
      </c>
      <c r="BP92" s="12" t="s">
        <v>100</v>
      </c>
      <c r="BQ92" s="12" t="s">
        <v>101</v>
      </c>
      <c r="BR92" s="12" t="s">
        <v>102</v>
      </c>
      <c r="BS92" s="12" t="s">
        <v>103</v>
      </c>
      <c r="BT92" s="12" t="s">
        <v>104</v>
      </c>
      <c r="BU92" s="12" t="s">
        <v>105</v>
      </c>
      <c r="BV92" s="12" t="s">
        <v>106</v>
      </c>
      <c r="BW92" s="12" t="s">
        <v>107</v>
      </c>
      <c r="BX92" s="12" t="s">
        <v>108</v>
      </c>
      <c r="BY92" s="12" t="s">
        <v>109</v>
      </c>
      <c r="BZ92" s="12" t="s">
        <v>862</v>
      </c>
    </row>
    <row r="93" spans="1:79" ht="13.8" thickBot="1" x14ac:dyDescent="0.3">
      <c r="A93" s="12" t="s">
        <v>123</v>
      </c>
      <c r="B93" s="13">
        <v>17</v>
      </c>
      <c r="C93" s="13">
        <v>9</v>
      </c>
      <c r="D93" s="13">
        <v>10</v>
      </c>
      <c r="E93" s="13">
        <v>9</v>
      </c>
      <c r="F93" s="13">
        <v>5</v>
      </c>
      <c r="G93" s="13">
        <v>1</v>
      </c>
      <c r="H93" s="13">
        <v>18</v>
      </c>
      <c r="I93" s="13">
        <v>1</v>
      </c>
      <c r="J93" s="13">
        <v>15</v>
      </c>
      <c r="K93" s="13">
        <v>20</v>
      </c>
      <c r="L93" s="13">
        <v>1000</v>
      </c>
      <c r="AB93" s="12" t="s">
        <v>132</v>
      </c>
      <c r="AC93" s="13" t="s">
        <v>872</v>
      </c>
      <c r="AD93" s="13" t="s">
        <v>873</v>
      </c>
      <c r="AE93" s="13" t="s">
        <v>872</v>
      </c>
      <c r="AF93" s="13" t="s">
        <v>874</v>
      </c>
      <c r="AG93" s="13" t="s">
        <v>875</v>
      </c>
      <c r="AH93" s="13" t="s">
        <v>872</v>
      </c>
      <c r="AI93" s="13" t="s">
        <v>876</v>
      </c>
      <c r="AJ93" s="13" t="s">
        <v>877</v>
      </c>
      <c r="AK93" s="13" t="s">
        <v>872</v>
      </c>
      <c r="AL93" s="13" t="s">
        <v>878</v>
      </c>
      <c r="AM93" s="13" t="s">
        <v>872</v>
      </c>
      <c r="AN93" s="13" t="s">
        <v>872</v>
      </c>
      <c r="AO93" s="13" t="s">
        <v>872</v>
      </c>
      <c r="AP93" s="13" t="s">
        <v>872</v>
      </c>
      <c r="AQ93" s="13" t="s">
        <v>872</v>
      </c>
      <c r="AR93" s="13" t="s">
        <v>879</v>
      </c>
      <c r="AS93" s="13" t="s">
        <v>872</v>
      </c>
      <c r="AT93" s="13" t="s">
        <v>872</v>
      </c>
      <c r="AU93" s="13" t="s">
        <v>880</v>
      </c>
      <c r="BO93" s="12" t="s">
        <v>132</v>
      </c>
      <c r="BP93" s="13" t="s">
        <v>907</v>
      </c>
      <c r="BQ93" s="13" t="s">
        <v>908</v>
      </c>
      <c r="BR93" s="13" t="s">
        <v>822</v>
      </c>
      <c r="BS93" s="13" t="s">
        <v>909</v>
      </c>
      <c r="BT93" s="13" t="s">
        <v>910</v>
      </c>
      <c r="BU93" s="13" t="s">
        <v>911</v>
      </c>
      <c r="BV93" s="13" t="s">
        <v>822</v>
      </c>
      <c r="BW93" s="13" t="s">
        <v>822</v>
      </c>
      <c r="BX93" s="13" t="s">
        <v>912</v>
      </c>
      <c r="BY93" s="13" t="s">
        <v>822</v>
      </c>
      <c r="BZ93" s="13" t="s">
        <v>822</v>
      </c>
    </row>
    <row r="94" spans="1:79" ht="13.8" thickBot="1" x14ac:dyDescent="0.3">
      <c r="A94" s="12" t="s">
        <v>124</v>
      </c>
      <c r="B94" s="13">
        <v>16</v>
      </c>
      <c r="C94" s="13">
        <v>1</v>
      </c>
      <c r="D94" s="13">
        <v>12</v>
      </c>
      <c r="E94" s="13">
        <v>5</v>
      </c>
      <c r="F94" s="13">
        <v>15</v>
      </c>
      <c r="G94" s="13">
        <v>16</v>
      </c>
      <c r="H94" s="13">
        <v>12</v>
      </c>
      <c r="I94" s="13">
        <v>13</v>
      </c>
      <c r="J94" s="13">
        <v>6</v>
      </c>
      <c r="K94" s="13">
        <v>12</v>
      </c>
      <c r="L94" s="13">
        <v>1000</v>
      </c>
      <c r="AB94" s="12" t="s">
        <v>140</v>
      </c>
      <c r="AC94" s="13" t="s">
        <v>881</v>
      </c>
      <c r="AD94" s="13" t="s">
        <v>882</v>
      </c>
      <c r="AE94" s="13" t="s">
        <v>881</v>
      </c>
      <c r="AF94" s="13" t="s">
        <v>883</v>
      </c>
      <c r="AG94" s="13" t="s">
        <v>881</v>
      </c>
      <c r="AH94" s="13" t="s">
        <v>881</v>
      </c>
      <c r="AI94" s="13" t="s">
        <v>881</v>
      </c>
      <c r="AJ94" s="13" t="s">
        <v>884</v>
      </c>
      <c r="AK94" s="13" t="s">
        <v>881</v>
      </c>
      <c r="AL94" s="13" t="s">
        <v>885</v>
      </c>
      <c r="AM94" s="13" t="s">
        <v>881</v>
      </c>
      <c r="AN94" s="13" t="s">
        <v>881</v>
      </c>
      <c r="AO94" s="13" t="s">
        <v>881</v>
      </c>
      <c r="AP94" s="13" t="s">
        <v>881</v>
      </c>
      <c r="AQ94" s="13" t="s">
        <v>881</v>
      </c>
      <c r="AR94" s="13" t="s">
        <v>881</v>
      </c>
      <c r="AS94" s="13" t="s">
        <v>881</v>
      </c>
      <c r="AT94" s="13" t="s">
        <v>881</v>
      </c>
      <c r="AU94" s="13" t="s">
        <v>886</v>
      </c>
      <c r="BO94" s="12" t="s">
        <v>140</v>
      </c>
      <c r="BP94" s="13" t="s">
        <v>913</v>
      </c>
      <c r="BQ94" s="13" t="s">
        <v>914</v>
      </c>
      <c r="BR94" s="13" t="s">
        <v>830</v>
      </c>
      <c r="BS94" s="13" t="s">
        <v>915</v>
      </c>
      <c r="BT94" s="13" t="s">
        <v>916</v>
      </c>
      <c r="BU94" s="13" t="s">
        <v>917</v>
      </c>
      <c r="BV94" s="13" t="s">
        <v>830</v>
      </c>
      <c r="BW94" s="13" t="s">
        <v>830</v>
      </c>
      <c r="BX94" s="13" t="s">
        <v>918</v>
      </c>
      <c r="BY94" s="13" t="s">
        <v>830</v>
      </c>
      <c r="BZ94" s="13" t="s">
        <v>830</v>
      </c>
    </row>
    <row r="95" spans="1:79" ht="13.8" thickBot="1" x14ac:dyDescent="0.3">
      <c r="A95" s="12" t="s">
        <v>125</v>
      </c>
      <c r="B95" s="13">
        <v>7</v>
      </c>
      <c r="C95" s="13">
        <v>11</v>
      </c>
      <c r="D95" s="13">
        <v>20</v>
      </c>
      <c r="E95" s="13">
        <v>19</v>
      </c>
      <c r="F95" s="13">
        <v>11</v>
      </c>
      <c r="G95" s="13">
        <v>4</v>
      </c>
      <c r="H95" s="13">
        <v>10</v>
      </c>
      <c r="I95" s="13">
        <v>16</v>
      </c>
      <c r="J95" s="13">
        <v>10</v>
      </c>
      <c r="K95" s="13">
        <v>12</v>
      </c>
      <c r="L95" s="13">
        <v>1000</v>
      </c>
      <c r="AB95" s="12" t="s">
        <v>147</v>
      </c>
      <c r="AC95" s="13" t="s">
        <v>887</v>
      </c>
      <c r="AD95" s="13" t="s">
        <v>888</v>
      </c>
      <c r="AE95" s="13" t="s">
        <v>887</v>
      </c>
      <c r="AF95" s="13" t="s">
        <v>889</v>
      </c>
      <c r="AG95" s="13" t="s">
        <v>887</v>
      </c>
      <c r="AH95" s="13" t="s">
        <v>887</v>
      </c>
      <c r="AI95" s="13" t="s">
        <v>887</v>
      </c>
      <c r="AJ95" s="13" t="s">
        <v>887</v>
      </c>
      <c r="AK95" s="13" t="s">
        <v>887</v>
      </c>
      <c r="AL95" s="13" t="s">
        <v>887</v>
      </c>
      <c r="AM95" s="13" t="s">
        <v>887</v>
      </c>
      <c r="AN95" s="13" t="s">
        <v>887</v>
      </c>
      <c r="AO95" s="13" t="s">
        <v>887</v>
      </c>
      <c r="AP95" s="13" t="s">
        <v>887</v>
      </c>
      <c r="AQ95" s="13" t="s">
        <v>887</v>
      </c>
      <c r="AR95" s="13" t="s">
        <v>887</v>
      </c>
      <c r="AS95" s="13" t="s">
        <v>887</v>
      </c>
      <c r="AT95" s="13" t="s">
        <v>887</v>
      </c>
      <c r="AU95" s="13" t="s">
        <v>890</v>
      </c>
      <c r="BO95" s="12" t="s">
        <v>147</v>
      </c>
      <c r="BP95" s="13" t="s">
        <v>919</v>
      </c>
      <c r="BQ95" s="13" t="s">
        <v>838</v>
      </c>
      <c r="BR95" s="13" t="s">
        <v>838</v>
      </c>
      <c r="BS95" s="13" t="s">
        <v>920</v>
      </c>
      <c r="BT95" s="13" t="s">
        <v>921</v>
      </c>
      <c r="BU95" s="13" t="s">
        <v>922</v>
      </c>
      <c r="BV95" s="13" t="s">
        <v>838</v>
      </c>
      <c r="BW95" s="13" t="s">
        <v>838</v>
      </c>
      <c r="BX95" s="13" t="s">
        <v>923</v>
      </c>
      <c r="BY95" s="13" t="s">
        <v>838</v>
      </c>
      <c r="BZ95" s="13" t="s">
        <v>838</v>
      </c>
    </row>
    <row r="96" spans="1:79" ht="13.8" thickBot="1" x14ac:dyDescent="0.3">
      <c r="A96" s="12" t="s">
        <v>126</v>
      </c>
      <c r="B96" s="13">
        <v>5</v>
      </c>
      <c r="C96" s="13">
        <v>9</v>
      </c>
      <c r="D96" s="13">
        <v>5</v>
      </c>
      <c r="E96" s="13">
        <v>18</v>
      </c>
      <c r="F96" s="13">
        <v>13</v>
      </c>
      <c r="G96" s="13">
        <v>16</v>
      </c>
      <c r="H96" s="13">
        <v>12</v>
      </c>
      <c r="I96" s="13">
        <v>7</v>
      </c>
      <c r="J96" s="13">
        <v>19</v>
      </c>
      <c r="K96" s="13">
        <v>19</v>
      </c>
      <c r="L96" s="13">
        <v>1000</v>
      </c>
      <c r="AB96" s="12" t="s">
        <v>153</v>
      </c>
      <c r="AC96" s="13" t="s">
        <v>891</v>
      </c>
      <c r="AD96" s="13" t="s">
        <v>891</v>
      </c>
      <c r="AE96" s="13" t="s">
        <v>891</v>
      </c>
      <c r="AF96" s="13" t="s">
        <v>891</v>
      </c>
      <c r="AG96" s="13" t="s">
        <v>891</v>
      </c>
      <c r="AH96" s="13" t="s">
        <v>891</v>
      </c>
      <c r="AI96" s="13" t="s">
        <v>891</v>
      </c>
      <c r="AJ96" s="13" t="s">
        <v>891</v>
      </c>
      <c r="AK96" s="13" t="s">
        <v>891</v>
      </c>
      <c r="AL96" s="13" t="s">
        <v>891</v>
      </c>
      <c r="AM96" s="13" t="s">
        <v>891</v>
      </c>
      <c r="AN96" s="13" t="s">
        <v>891</v>
      </c>
      <c r="AO96" s="13" t="s">
        <v>891</v>
      </c>
      <c r="AP96" s="13" t="s">
        <v>891</v>
      </c>
      <c r="AQ96" s="13" t="s">
        <v>891</v>
      </c>
      <c r="AR96" s="13" t="s">
        <v>891</v>
      </c>
      <c r="AS96" s="13" t="s">
        <v>891</v>
      </c>
      <c r="AT96" s="13" t="s">
        <v>891</v>
      </c>
      <c r="AU96" s="13" t="s">
        <v>892</v>
      </c>
      <c r="BO96" s="12" t="s">
        <v>153</v>
      </c>
      <c r="BP96" s="13" t="s">
        <v>924</v>
      </c>
      <c r="BQ96" s="13" t="s">
        <v>843</v>
      </c>
      <c r="BR96" s="13" t="s">
        <v>843</v>
      </c>
      <c r="BS96" s="13" t="s">
        <v>925</v>
      </c>
      <c r="BT96" s="13" t="s">
        <v>926</v>
      </c>
      <c r="BU96" s="13" t="s">
        <v>927</v>
      </c>
      <c r="BV96" s="13" t="s">
        <v>843</v>
      </c>
      <c r="BW96" s="13" t="s">
        <v>843</v>
      </c>
      <c r="BX96" s="13" t="s">
        <v>928</v>
      </c>
      <c r="BY96" s="13" t="s">
        <v>843</v>
      </c>
      <c r="BZ96" s="13" t="s">
        <v>843</v>
      </c>
    </row>
    <row r="97" spans="1:78" ht="13.8" thickBot="1" x14ac:dyDescent="0.3">
      <c r="A97" s="12" t="s">
        <v>127</v>
      </c>
      <c r="B97" s="13">
        <v>4</v>
      </c>
      <c r="C97" s="13">
        <v>4</v>
      </c>
      <c r="D97" s="13">
        <v>7</v>
      </c>
      <c r="E97" s="13">
        <v>10</v>
      </c>
      <c r="F97" s="13">
        <v>6</v>
      </c>
      <c r="G97" s="13">
        <v>9</v>
      </c>
      <c r="H97" s="13">
        <v>8</v>
      </c>
      <c r="I97" s="13">
        <v>16</v>
      </c>
      <c r="J97" s="13">
        <v>10</v>
      </c>
      <c r="K97" s="13">
        <v>3</v>
      </c>
      <c r="L97" s="13">
        <v>1000</v>
      </c>
      <c r="AB97" s="12" t="s">
        <v>159</v>
      </c>
      <c r="AC97" s="13" t="s">
        <v>893</v>
      </c>
      <c r="AD97" s="13" t="s">
        <v>893</v>
      </c>
      <c r="AE97" s="13" t="s">
        <v>893</v>
      </c>
      <c r="AF97" s="13" t="s">
        <v>893</v>
      </c>
      <c r="AG97" s="13" t="s">
        <v>893</v>
      </c>
      <c r="AH97" s="13" t="s">
        <v>893</v>
      </c>
      <c r="AI97" s="13" t="s">
        <v>893</v>
      </c>
      <c r="AJ97" s="13" t="s">
        <v>893</v>
      </c>
      <c r="AK97" s="13" t="s">
        <v>893</v>
      </c>
      <c r="AL97" s="13" t="s">
        <v>893</v>
      </c>
      <c r="AM97" s="13" t="s">
        <v>893</v>
      </c>
      <c r="AN97" s="13" t="s">
        <v>893</v>
      </c>
      <c r="AO97" s="13" t="s">
        <v>893</v>
      </c>
      <c r="AP97" s="13" t="s">
        <v>893</v>
      </c>
      <c r="AQ97" s="13" t="s">
        <v>893</v>
      </c>
      <c r="AR97" s="13" t="s">
        <v>893</v>
      </c>
      <c r="AS97" s="13" t="s">
        <v>893</v>
      </c>
      <c r="AT97" s="13" t="s">
        <v>893</v>
      </c>
      <c r="AU97" s="13" t="s">
        <v>894</v>
      </c>
      <c r="BO97" s="12" t="s">
        <v>159</v>
      </c>
      <c r="BP97" s="13" t="s">
        <v>929</v>
      </c>
      <c r="BQ97" s="13" t="s">
        <v>360</v>
      </c>
      <c r="BR97" s="13" t="s">
        <v>360</v>
      </c>
      <c r="BS97" s="13" t="s">
        <v>930</v>
      </c>
      <c r="BT97" s="13" t="s">
        <v>931</v>
      </c>
      <c r="BU97" s="13" t="s">
        <v>932</v>
      </c>
      <c r="BV97" s="13" t="s">
        <v>360</v>
      </c>
      <c r="BW97" s="13" t="s">
        <v>360</v>
      </c>
      <c r="BX97" s="13" t="s">
        <v>933</v>
      </c>
      <c r="BY97" s="13" t="s">
        <v>360</v>
      </c>
      <c r="BZ97" s="13" t="s">
        <v>360</v>
      </c>
    </row>
    <row r="98" spans="1:78" ht="13.8" thickBot="1" x14ac:dyDescent="0.3">
      <c r="A98" s="12" t="s">
        <v>128</v>
      </c>
      <c r="B98" s="13">
        <v>19</v>
      </c>
      <c r="C98" s="13">
        <v>16</v>
      </c>
      <c r="D98" s="13">
        <v>4</v>
      </c>
      <c r="E98" s="13">
        <v>8</v>
      </c>
      <c r="F98" s="13">
        <v>9</v>
      </c>
      <c r="G98" s="13">
        <v>4</v>
      </c>
      <c r="H98" s="13">
        <v>2</v>
      </c>
      <c r="I98" s="13">
        <v>7</v>
      </c>
      <c r="J98" s="13">
        <v>10</v>
      </c>
      <c r="K98" s="13">
        <v>12</v>
      </c>
      <c r="L98" s="13">
        <v>1000</v>
      </c>
      <c r="AB98" s="12" t="s">
        <v>165</v>
      </c>
      <c r="AC98" s="13" t="s">
        <v>895</v>
      </c>
      <c r="AD98" s="13" t="s">
        <v>895</v>
      </c>
      <c r="AE98" s="13" t="s">
        <v>895</v>
      </c>
      <c r="AF98" s="13" t="s">
        <v>895</v>
      </c>
      <c r="AG98" s="13" t="s">
        <v>895</v>
      </c>
      <c r="AH98" s="13" t="s">
        <v>895</v>
      </c>
      <c r="AI98" s="13" t="s">
        <v>895</v>
      </c>
      <c r="AJ98" s="13" t="s">
        <v>895</v>
      </c>
      <c r="AK98" s="13" t="s">
        <v>895</v>
      </c>
      <c r="AL98" s="13" t="s">
        <v>895</v>
      </c>
      <c r="AM98" s="13" t="s">
        <v>895</v>
      </c>
      <c r="AN98" s="13" t="s">
        <v>895</v>
      </c>
      <c r="AO98" s="13" t="s">
        <v>895</v>
      </c>
      <c r="AP98" s="13" t="s">
        <v>895</v>
      </c>
      <c r="AQ98" s="13" t="s">
        <v>895</v>
      </c>
      <c r="AR98" s="13" t="s">
        <v>895</v>
      </c>
      <c r="AS98" s="13" t="s">
        <v>895</v>
      </c>
      <c r="AT98" s="13" t="s">
        <v>895</v>
      </c>
      <c r="AU98" s="13" t="s">
        <v>896</v>
      </c>
      <c r="BO98" s="12" t="s">
        <v>165</v>
      </c>
      <c r="BP98" s="13" t="s">
        <v>934</v>
      </c>
      <c r="BQ98" s="13" t="s">
        <v>365</v>
      </c>
      <c r="BR98" s="13" t="s">
        <v>365</v>
      </c>
      <c r="BS98" s="13" t="s">
        <v>935</v>
      </c>
      <c r="BT98" s="13" t="s">
        <v>936</v>
      </c>
      <c r="BU98" s="13" t="s">
        <v>937</v>
      </c>
      <c r="BV98" s="13" t="s">
        <v>365</v>
      </c>
      <c r="BW98" s="13" t="s">
        <v>365</v>
      </c>
      <c r="BX98" s="13" t="s">
        <v>938</v>
      </c>
      <c r="BY98" s="13" t="s">
        <v>365</v>
      </c>
      <c r="BZ98" s="13" t="s">
        <v>365</v>
      </c>
    </row>
    <row r="99" spans="1:78" ht="13.8" thickBot="1" x14ac:dyDescent="0.3">
      <c r="A99" s="12" t="s">
        <v>129</v>
      </c>
      <c r="B99" s="13">
        <v>3</v>
      </c>
      <c r="C99" s="13">
        <v>18</v>
      </c>
      <c r="D99" s="13">
        <v>9</v>
      </c>
      <c r="E99" s="13">
        <v>6</v>
      </c>
      <c r="F99" s="13">
        <v>2</v>
      </c>
      <c r="G99" s="13">
        <v>16</v>
      </c>
      <c r="H99" s="13">
        <v>3</v>
      </c>
      <c r="I99" s="13">
        <v>16</v>
      </c>
      <c r="J99" s="13">
        <v>5</v>
      </c>
      <c r="K99" s="13">
        <v>7</v>
      </c>
      <c r="L99" s="13">
        <v>1000</v>
      </c>
      <c r="AB99" s="12" t="s">
        <v>171</v>
      </c>
      <c r="AC99" s="13" t="s">
        <v>897</v>
      </c>
      <c r="AD99" s="13" t="s">
        <v>897</v>
      </c>
      <c r="AE99" s="13" t="s">
        <v>897</v>
      </c>
      <c r="AF99" s="13" t="s">
        <v>897</v>
      </c>
      <c r="AG99" s="13" t="s">
        <v>897</v>
      </c>
      <c r="AH99" s="13" t="s">
        <v>897</v>
      </c>
      <c r="AI99" s="13" t="s">
        <v>897</v>
      </c>
      <c r="AJ99" s="13" t="s">
        <v>897</v>
      </c>
      <c r="AK99" s="13" t="s">
        <v>897</v>
      </c>
      <c r="AL99" s="13" t="s">
        <v>897</v>
      </c>
      <c r="AM99" s="13" t="s">
        <v>897</v>
      </c>
      <c r="AN99" s="13" t="s">
        <v>897</v>
      </c>
      <c r="AO99" s="13" t="s">
        <v>897</v>
      </c>
      <c r="AP99" s="13" t="s">
        <v>897</v>
      </c>
      <c r="AQ99" s="13" t="s">
        <v>897</v>
      </c>
      <c r="AR99" s="13" t="s">
        <v>897</v>
      </c>
      <c r="AS99" s="13" t="s">
        <v>897</v>
      </c>
      <c r="AT99" s="13" t="s">
        <v>897</v>
      </c>
      <c r="AU99" s="13" t="s">
        <v>898</v>
      </c>
      <c r="BO99" s="12" t="s">
        <v>171</v>
      </c>
      <c r="BP99" s="13" t="s">
        <v>939</v>
      </c>
      <c r="BQ99" s="13" t="s">
        <v>370</v>
      </c>
      <c r="BR99" s="13" t="s">
        <v>370</v>
      </c>
      <c r="BS99" s="13" t="s">
        <v>940</v>
      </c>
      <c r="BT99" s="13" t="s">
        <v>941</v>
      </c>
      <c r="BU99" s="13" t="s">
        <v>942</v>
      </c>
      <c r="BV99" s="13" t="s">
        <v>370</v>
      </c>
      <c r="BW99" s="13" t="s">
        <v>370</v>
      </c>
      <c r="BX99" s="13" t="s">
        <v>943</v>
      </c>
      <c r="BY99" s="13" t="s">
        <v>370</v>
      </c>
      <c r="BZ99" s="13" t="s">
        <v>370</v>
      </c>
    </row>
    <row r="100" spans="1:78" ht="13.8" thickBot="1" x14ac:dyDescent="0.3">
      <c r="A100" s="12" t="s">
        <v>130</v>
      </c>
      <c r="B100" s="13">
        <v>19</v>
      </c>
      <c r="C100" s="13">
        <v>16</v>
      </c>
      <c r="D100" s="13">
        <v>6</v>
      </c>
      <c r="E100" s="13">
        <v>7</v>
      </c>
      <c r="F100" s="13">
        <v>1</v>
      </c>
      <c r="G100" s="13">
        <v>8</v>
      </c>
      <c r="H100" s="13">
        <v>12</v>
      </c>
      <c r="I100" s="13">
        <v>2</v>
      </c>
      <c r="J100" s="13">
        <v>6</v>
      </c>
      <c r="K100" s="13">
        <v>3</v>
      </c>
      <c r="L100" s="13">
        <v>1000</v>
      </c>
      <c r="AB100" s="12" t="s">
        <v>177</v>
      </c>
      <c r="AC100" s="13" t="s">
        <v>899</v>
      </c>
      <c r="AD100" s="13" t="s">
        <v>899</v>
      </c>
      <c r="AE100" s="13" t="s">
        <v>899</v>
      </c>
      <c r="AF100" s="13" t="s">
        <v>899</v>
      </c>
      <c r="AG100" s="13" t="s">
        <v>899</v>
      </c>
      <c r="AH100" s="13" t="s">
        <v>899</v>
      </c>
      <c r="AI100" s="13" t="s">
        <v>899</v>
      </c>
      <c r="AJ100" s="13" t="s">
        <v>899</v>
      </c>
      <c r="AK100" s="13" t="s">
        <v>899</v>
      </c>
      <c r="AL100" s="13" t="s">
        <v>899</v>
      </c>
      <c r="AM100" s="13" t="s">
        <v>899</v>
      </c>
      <c r="AN100" s="13" t="s">
        <v>899</v>
      </c>
      <c r="AO100" s="13" t="s">
        <v>899</v>
      </c>
      <c r="AP100" s="13" t="s">
        <v>899</v>
      </c>
      <c r="AQ100" s="13" t="s">
        <v>899</v>
      </c>
      <c r="AR100" s="13" t="s">
        <v>899</v>
      </c>
      <c r="AS100" s="13" t="s">
        <v>899</v>
      </c>
      <c r="AT100" s="13" t="s">
        <v>899</v>
      </c>
      <c r="AU100" s="13" t="s">
        <v>900</v>
      </c>
      <c r="BO100" s="12" t="s">
        <v>177</v>
      </c>
      <c r="BP100" s="13" t="s">
        <v>944</v>
      </c>
      <c r="BQ100" s="13" t="s">
        <v>375</v>
      </c>
      <c r="BR100" s="13" t="s">
        <v>375</v>
      </c>
      <c r="BS100" s="13" t="s">
        <v>945</v>
      </c>
      <c r="BT100" s="13" t="s">
        <v>946</v>
      </c>
      <c r="BU100" s="13" t="s">
        <v>947</v>
      </c>
      <c r="BV100" s="13" t="s">
        <v>375</v>
      </c>
      <c r="BW100" s="13" t="s">
        <v>375</v>
      </c>
      <c r="BX100" s="13" t="s">
        <v>948</v>
      </c>
      <c r="BY100" s="13" t="s">
        <v>375</v>
      </c>
      <c r="BZ100" s="13" t="s">
        <v>375</v>
      </c>
    </row>
    <row r="101" spans="1:78" ht="18.600000000000001" thickBot="1" x14ac:dyDescent="0.3">
      <c r="A101" s="8"/>
      <c r="AB101" s="12" t="s">
        <v>183</v>
      </c>
      <c r="AC101" s="13" t="s">
        <v>901</v>
      </c>
      <c r="AD101" s="13" t="s">
        <v>901</v>
      </c>
      <c r="AE101" s="13" t="s">
        <v>901</v>
      </c>
      <c r="AF101" s="13" t="s">
        <v>901</v>
      </c>
      <c r="AG101" s="13" t="s">
        <v>901</v>
      </c>
      <c r="AH101" s="13" t="s">
        <v>901</v>
      </c>
      <c r="AI101" s="13" t="s">
        <v>901</v>
      </c>
      <c r="AJ101" s="13" t="s">
        <v>901</v>
      </c>
      <c r="AK101" s="13" t="s">
        <v>901</v>
      </c>
      <c r="AL101" s="13" t="s">
        <v>901</v>
      </c>
      <c r="AM101" s="13" t="s">
        <v>901</v>
      </c>
      <c r="AN101" s="13" t="s">
        <v>901</v>
      </c>
      <c r="AO101" s="13" t="s">
        <v>901</v>
      </c>
      <c r="AP101" s="13" t="s">
        <v>901</v>
      </c>
      <c r="AQ101" s="13" t="s">
        <v>901</v>
      </c>
      <c r="AR101" s="13" t="s">
        <v>901</v>
      </c>
      <c r="AS101" s="13" t="s">
        <v>901</v>
      </c>
      <c r="AT101" s="13" t="s">
        <v>901</v>
      </c>
      <c r="AU101" s="13" t="s">
        <v>901</v>
      </c>
      <c r="BO101" s="12" t="s">
        <v>183</v>
      </c>
      <c r="BP101" s="13" t="s">
        <v>949</v>
      </c>
      <c r="BQ101" s="13" t="s">
        <v>243</v>
      </c>
      <c r="BR101" s="13" t="s">
        <v>243</v>
      </c>
      <c r="BS101" s="13" t="s">
        <v>950</v>
      </c>
      <c r="BT101" s="13" t="s">
        <v>951</v>
      </c>
      <c r="BU101" s="13" t="s">
        <v>952</v>
      </c>
      <c r="BV101" s="13" t="s">
        <v>243</v>
      </c>
      <c r="BW101" s="13" t="s">
        <v>243</v>
      </c>
      <c r="BX101" s="13" t="s">
        <v>243</v>
      </c>
      <c r="BY101" s="13" t="s">
        <v>243</v>
      </c>
      <c r="BZ101" s="13" t="s">
        <v>243</v>
      </c>
    </row>
    <row r="102" spans="1:78" ht="13.8" thickBot="1" x14ac:dyDescent="0.3">
      <c r="A102" s="12" t="s">
        <v>131</v>
      </c>
      <c r="B102" s="12" t="s">
        <v>100</v>
      </c>
      <c r="C102" s="12" t="s">
        <v>101</v>
      </c>
      <c r="D102" s="12" t="s">
        <v>102</v>
      </c>
      <c r="E102" s="12" t="s">
        <v>103</v>
      </c>
      <c r="F102" s="12" t="s">
        <v>104</v>
      </c>
      <c r="G102" s="12" t="s">
        <v>105</v>
      </c>
      <c r="H102" s="12" t="s">
        <v>106</v>
      </c>
      <c r="I102" s="12" t="s">
        <v>107</v>
      </c>
      <c r="J102" s="12" t="s">
        <v>108</v>
      </c>
      <c r="K102" s="12" t="s">
        <v>109</v>
      </c>
      <c r="AB102" s="12" t="s">
        <v>189</v>
      </c>
      <c r="AC102" s="13" t="s">
        <v>902</v>
      </c>
      <c r="AD102" s="13" t="s">
        <v>902</v>
      </c>
      <c r="AE102" s="13" t="s">
        <v>902</v>
      </c>
      <c r="AF102" s="13" t="s">
        <v>902</v>
      </c>
      <c r="AG102" s="13" t="s">
        <v>902</v>
      </c>
      <c r="AH102" s="13" t="s">
        <v>902</v>
      </c>
      <c r="AI102" s="13" t="s">
        <v>902</v>
      </c>
      <c r="AJ102" s="13" t="s">
        <v>902</v>
      </c>
      <c r="AK102" s="13" t="s">
        <v>902</v>
      </c>
      <c r="AL102" s="13" t="s">
        <v>902</v>
      </c>
      <c r="AM102" s="13" t="s">
        <v>902</v>
      </c>
      <c r="AN102" s="13" t="s">
        <v>902</v>
      </c>
      <c r="AO102" s="13" t="s">
        <v>902</v>
      </c>
      <c r="AP102" s="13" t="s">
        <v>902</v>
      </c>
      <c r="AQ102" s="13" t="s">
        <v>902</v>
      </c>
      <c r="AR102" s="13" t="s">
        <v>902</v>
      </c>
      <c r="AS102" s="13" t="s">
        <v>902</v>
      </c>
      <c r="AT102" s="13" t="s">
        <v>902</v>
      </c>
      <c r="AU102" s="13" t="s">
        <v>902</v>
      </c>
      <c r="BO102" s="12" t="s">
        <v>189</v>
      </c>
      <c r="BP102" s="13" t="s">
        <v>953</v>
      </c>
      <c r="BQ102" s="13" t="s">
        <v>248</v>
      </c>
      <c r="BR102" s="13" t="s">
        <v>248</v>
      </c>
      <c r="BS102" s="13" t="s">
        <v>248</v>
      </c>
      <c r="BT102" s="13" t="s">
        <v>248</v>
      </c>
      <c r="BU102" s="13" t="s">
        <v>248</v>
      </c>
      <c r="BV102" s="13" t="s">
        <v>248</v>
      </c>
      <c r="BW102" s="13" t="s">
        <v>248</v>
      </c>
      <c r="BX102" s="13" t="s">
        <v>248</v>
      </c>
      <c r="BY102" s="13" t="s">
        <v>248</v>
      </c>
      <c r="BZ102" s="13" t="s">
        <v>248</v>
      </c>
    </row>
    <row r="103" spans="1:78" ht="18.600000000000001" thickBot="1" x14ac:dyDescent="0.3">
      <c r="A103" s="12" t="s">
        <v>132</v>
      </c>
      <c r="B103" s="13" t="s">
        <v>734</v>
      </c>
      <c r="C103" s="13" t="s">
        <v>735</v>
      </c>
      <c r="D103" s="13" t="s">
        <v>736</v>
      </c>
      <c r="E103" s="13" t="s">
        <v>737</v>
      </c>
      <c r="F103" s="13" t="s">
        <v>738</v>
      </c>
      <c r="G103" s="13" t="s">
        <v>739</v>
      </c>
      <c r="H103" s="13" t="s">
        <v>736</v>
      </c>
      <c r="I103" s="13" t="s">
        <v>740</v>
      </c>
      <c r="J103" s="13" t="s">
        <v>741</v>
      </c>
      <c r="K103" s="13" t="s">
        <v>742</v>
      </c>
      <c r="AB103" s="8"/>
      <c r="BO103" s="8"/>
    </row>
    <row r="104" spans="1:78" ht="13.8" thickBot="1" x14ac:dyDescent="0.3">
      <c r="A104" s="12" t="s">
        <v>140</v>
      </c>
      <c r="B104" s="13" t="s">
        <v>743</v>
      </c>
      <c r="C104" s="13" t="s">
        <v>744</v>
      </c>
      <c r="D104" s="13" t="s">
        <v>745</v>
      </c>
      <c r="E104" s="13" t="s">
        <v>746</v>
      </c>
      <c r="F104" s="13" t="s">
        <v>747</v>
      </c>
      <c r="G104" s="13" t="s">
        <v>748</v>
      </c>
      <c r="H104" s="13" t="s">
        <v>745</v>
      </c>
      <c r="I104" s="13" t="s">
        <v>749</v>
      </c>
      <c r="J104" s="13" t="s">
        <v>750</v>
      </c>
      <c r="K104" s="13" t="s">
        <v>751</v>
      </c>
      <c r="AB104" s="12" t="s">
        <v>250</v>
      </c>
      <c r="AC104" s="12" t="s">
        <v>100</v>
      </c>
      <c r="AD104" s="12" t="s">
        <v>101</v>
      </c>
      <c r="AE104" s="12" t="s">
        <v>102</v>
      </c>
      <c r="AF104" s="12" t="s">
        <v>103</v>
      </c>
      <c r="AG104" s="12" t="s">
        <v>104</v>
      </c>
      <c r="AH104" s="12" t="s">
        <v>105</v>
      </c>
      <c r="AI104" s="12" t="s">
        <v>106</v>
      </c>
      <c r="AJ104" s="12" t="s">
        <v>107</v>
      </c>
      <c r="AK104" s="12" t="s">
        <v>108</v>
      </c>
      <c r="AL104" s="12" t="s">
        <v>109</v>
      </c>
      <c r="AM104" s="12" t="s">
        <v>862</v>
      </c>
      <c r="AN104" s="12" t="s">
        <v>863</v>
      </c>
      <c r="AO104" s="12" t="s">
        <v>864</v>
      </c>
      <c r="AP104" s="12" t="s">
        <v>865</v>
      </c>
      <c r="AQ104" s="12" t="s">
        <v>866</v>
      </c>
      <c r="AR104" s="12" t="s">
        <v>867</v>
      </c>
      <c r="AS104" s="12" t="s">
        <v>868</v>
      </c>
      <c r="AT104" s="12" t="s">
        <v>869</v>
      </c>
      <c r="AU104" s="12" t="s">
        <v>870</v>
      </c>
      <c r="BO104" s="12" t="s">
        <v>250</v>
      </c>
      <c r="BP104" s="12" t="s">
        <v>100</v>
      </c>
      <c r="BQ104" s="12" t="s">
        <v>101</v>
      </c>
      <c r="BR104" s="12" t="s">
        <v>102</v>
      </c>
      <c r="BS104" s="12" t="s">
        <v>103</v>
      </c>
      <c r="BT104" s="12" t="s">
        <v>104</v>
      </c>
      <c r="BU104" s="12" t="s">
        <v>105</v>
      </c>
      <c r="BV104" s="12" t="s">
        <v>106</v>
      </c>
      <c r="BW104" s="12" t="s">
        <v>107</v>
      </c>
      <c r="BX104" s="12" t="s">
        <v>108</v>
      </c>
      <c r="BY104" s="12" t="s">
        <v>109</v>
      </c>
      <c r="BZ104" s="12" t="s">
        <v>862</v>
      </c>
    </row>
    <row r="105" spans="1:78" ht="13.8" thickBot="1" x14ac:dyDescent="0.3">
      <c r="A105" s="12" t="s">
        <v>147</v>
      </c>
      <c r="B105" s="13" t="s">
        <v>752</v>
      </c>
      <c r="C105" s="13" t="s">
        <v>753</v>
      </c>
      <c r="D105" s="13" t="s">
        <v>754</v>
      </c>
      <c r="E105" s="13" t="s">
        <v>755</v>
      </c>
      <c r="F105" s="13" t="s">
        <v>756</v>
      </c>
      <c r="G105" s="13" t="s">
        <v>757</v>
      </c>
      <c r="H105" s="13" t="s">
        <v>754</v>
      </c>
      <c r="I105" s="13" t="s">
        <v>758</v>
      </c>
      <c r="J105" s="13" t="s">
        <v>759</v>
      </c>
      <c r="K105" s="13" t="s">
        <v>760</v>
      </c>
      <c r="AB105" s="12" t="s">
        <v>132</v>
      </c>
      <c r="AC105" s="13">
        <v>9</v>
      </c>
      <c r="AD105" s="13">
        <v>828</v>
      </c>
      <c r="AE105" s="13">
        <v>9</v>
      </c>
      <c r="AF105" s="13">
        <v>898</v>
      </c>
      <c r="AG105" s="13">
        <v>859</v>
      </c>
      <c r="AH105" s="13">
        <v>9</v>
      </c>
      <c r="AI105" s="13">
        <v>26</v>
      </c>
      <c r="AJ105" s="13">
        <v>806</v>
      </c>
      <c r="AK105" s="13">
        <v>9</v>
      </c>
      <c r="AL105" s="13">
        <v>826</v>
      </c>
      <c r="AM105" s="13">
        <v>9</v>
      </c>
      <c r="AN105" s="13">
        <v>9</v>
      </c>
      <c r="AO105" s="13">
        <v>9</v>
      </c>
      <c r="AP105" s="13">
        <v>9</v>
      </c>
      <c r="AQ105" s="13">
        <v>9</v>
      </c>
      <c r="AR105" s="13">
        <v>788</v>
      </c>
      <c r="AS105" s="13">
        <v>9</v>
      </c>
      <c r="AT105" s="13">
        <v>9</v>
      </c>
      <c r="AU105" s="13">
        <v>116</v>
      </c>
      <c r="BO105" s="12" t="s">
        <v>132</v>
      </c>
      <c r="BP105" s="13">
        <v>482.3</v>
      </c>
      <c r="BQ105" s="13">
        <v>10</v>
      </c>
      <c r="BR105" s="13">
        <v>9</v>
      </c>
      <c r="BS105" s="13">
        <v>463.8</v>
      </c>
      <c r="BT105" s="13">
        <v>16</v>
      </c>
      <c r="BU105" s="13">
        <v>38.9</v>
      </c>
      <c r="BV105" s="13">
        <v>9</v>
      </c>
      <c r="BW105" s="13">
        <v>9</v>
      </c>
      <c r="BX105" s="13">
        <v>21.4</v>
      </c>
      <c r="BY105" s="13">
        <v>9</v>
      </c>
      <c r="BZ105" s="13">
        <v>9</v>
      </c>
    </row>
    <row r="106" spans="1:78" ht="13.8" thickBot="1" x14ac:dyDescent="0.3">
      <c r="A106" s="12" t="s">
        <v>153</v>
      </c>
      <c r="B106" s="13" t="s">
        <v>761</v>
      </c>
      <c r="C106" s="13" t="s">
        <v>762</v>
      </c>
      <c r="D106" s="13" t="s">
        <v>763</v>
      </c>
      <c r="E106" s="13" t="s">
        <v>764</v>
      </c>
      <c r="F106" s="13" t="s">
        <v>765</v>
      </c>
      <c r="G106" s="13" t="s">
        <v>766</v>
      </c>
      <c r="H106" s="13" t="s">
        <v>763</v>
      </c>
      <c r="I106" s="13" t="s">
        <v>767</v>
      </c>
      <c r="J106" s="13" t="s">
        <v>768</v>
      </c>
      <c r="K106" s="13" t="s">
        <v>769</v>
      </c>
      <c r="AB106" s="12" t="s">
        <v>140</v>
      </c>
      <c r="AC106" s="13">
        <v>8</v>
      </c>
      <c r="AD106" s="13">
        <v>90</v>
      </c>
      <c r="AE106" s="13">
        <v>8</v>
      </c>
      <c r="AF106" s="13">
        <v>897</v>
      </c>
      <c r="AG106" s="13">
        <v>8</v>
      </c>
      <c r="AH106" s="13">
        <v>8</v>
      </c>
      <c r="AI106" s="13">
        <v>8</v>
      </c>
      <c r="AJ106" s="13">
        <v>805</v>
      </c>
      <c r="AK106" s="13">
        <v>8</v>
      </c>
      <c r="AL106" s="13">
        <v>825</v>
      </c>
      <c r="AM106" s="13">
        <v>8</v>
      </c>
      <c r="AN106" s="13">
        <v>8</v>
      </c>
      <c r="AO106" s="13">
        <v>8</v>
      </c>
      <c r="AP106" s="13">
        <v>8</v>
      </c>
      <c r="AQ106" s="13">
        <v>8</v>
      </c>
      <c r="AR106" s="13">
        <v>8</v>
      </c>
      <c r="AS106" s="13">
        <v>8</v>
      </c>
      <c r="AT106" s="13">
        <v>8</v>
      </c>
      <c r="AU106" s="13">
        <v>115</v>
      </c>
      <c r="BO106" s="12" t="s">
        <v>140</v>
      </c>
      <c r="BP106" s="13">
        <v>481.3</v>
      </c>
      <c r="BQ106" s="13">
        <v>9</v>
      </c>
      <c r="BR106" s="13">
        <v>8</v>
      </c>
      <c r="BS106" s="13">
        <v>462.8</v>
      </c>
      <c r="BT106" s="13">
        <v>15</v>
      </c>
      <c r="BU106" s="13">
        <v>37.9</v>
      </c>
      <c r="BV106" s="13">
        <v>8</v>
      </c>
      <c r="BW106" s="13">
        <v>8</v>
      </c>
      <c r="BX106" s="13">
        <v>20.399999999999999</v>
      </c>
      <c r="BY106" s="13">
        <v>8</v>
      </c>
      <c r="BZ106" s="13">
        <v>8</v>
      </c>
    </row>
    <row r="107" spans="1:78" ht="13.8" thickBot="1" x14ac:dyDescent="0.3">
      <c r="A107" s="12" t="s">
        <v>159</v>
      </c>
      <c r="B107" s="13" t="s">
        <v>770</v>
      </c>
      <c r="C107" s="13" t="s">
        <v>771</v>
      </c>
      <c r="D107" s="13" t="s">
        <v>772</v>
      </c>
      <c r="E107" s="13" t="s">
        <v>773</v>
      </c>
      <c r="F107" s="13" t="s">
        <v>774</v>
      </c>
      <c r="G107" s="13" t="s">
        <v>775</v>
      </c>
      <c r="H107" s="13" t="s">
        <v>772</v>
      </c>
      <c r="I107" s="13" t="s">
        <v>776</v>
      </c>
      <c r="J107" s="13" t="s">
        <v>777</v>
      </c>
      <c r="K107" s="13" t="s">
        <v>778</v>
      </c>
      <c r="AB107" s="12" t="s">
        <v>147</v>
      </c>
      <c r="AC107" s="13">
        <v>7</v>
      </c>
      <c r="AD107" s="13">
        <v>89</v>
      </c>
      <c r="AE107" s="13">
        <v>7</v>
      </c>
      <c r="AF107" s="13">
        <v>896</v>
      </c>
      <c r="AG107" s="13">
        <v>7</v>
      </c>
      <c r="AH107" s="13">
        <v>7</v>
      </c>
      <c r="AI107" s="13">
        <v>7</v>
      </c>
      <c r="AJ107" s="13">
        <v>7</v>
      </c>
      <c r="AK107" s="13">
        <v>7</v>
      </c>
      <c r="AL107" s="13">
        <v>7</v>
      </c>
      <c r="AM107" s="13">
        <v>7</v>
      </c>
      <c r="AN107" s="13">
        <v>7</v>
      </c>
      <c r="AO107" s="13">
        <v>7</v>
      </c>
      <c r="AP107" s="13">
        <v>7</v>
      </c>
      <c r="AQ107" s="13">
        <v>7</v>
      </c>
      <c r="AR107" s="13">
        <v>7</v>
      </c>
      <c r="AS107" s="13">
        <v>7</v>
      </c>
      <c r="AT107" s="13">
        <v>7</v>
      </c>
      <c r="AU107" s="13">
        <v>70</v>
      </c>
      <c r="BO107" s="12" t="s">
        <v>147</v>
      </c>
      <c r="BP107" s="13">
        <v>462.8</v>
      </c>
      <c r="BQ107" s="13">
        <v>7</v>
      </c>
      <c r="BR107" s="13">
        <v>7</v>
      </c>
      <c r="BS107" s="13">
        <v>461.8</v>
      </c>
      <c r="BT107" s="13">
        <v>14</v>
      </c>
      <c r="BU107" s="13">
        <v>26.4</v>
      </c>
      <c r="BV107" s="13">
        <v>7</v>
      </c>
      <c r="BW107" s="13">
        <v>7</v>
      </c>
      <c r="BX107" s="13">
        <v>19.5</v>
      </c>
      <c r="BY107" s="13">
        <v>7</v>
      </c>
      <c r="BZ107" s="13">
        <v>7</v>
      </c>
    </row>
    <row r="108" spans="1:78" ht="13.8" thickBot="1" x14ac:dyDescent="0.3">
      <c r="A108" s="12" t="s">
        <v>165</v>
      </c>
      <c r="B108" s="13" t="s">
        <v>779</v>
      </c>
      <c r="C108" s="13" t="s">
        <v>780</v>
      </c>
      <c r="D108" s="13" t="s">
        <v>781</v>
      </c>
      <c r="E108" s="13" t="s">
        <v>782</v>
      </c>
      <c r="F108" s="13" t="s">
        <v>783</v>
      </c>
      <c r="G108" s="13" t="s">
        <v>784</v>
      </c>
      <c r="H108" s="13" t="s">
        <v>781</v>
      </c>
      <c r="I108" s="13" t="s">
        <v>785</v>
      </c>
      <c r="J108" s="13" t="s">
        <v>786</v>
      </c>
      <c r="K108" s="13" t="s">
        <v>787</v>
      </c>
      <c r="AB108" s="12" t="s">
        <v>153</v>
      </c>
      <c r="AC108" s="13">
        <v>6</v>
      </c>
      <c r="AD108" s="13">
        <v>6</v>
      </c>
      <c r="AE108" s="13">
        <v>6</v>
      </c>
      <c r="AF108" s="13">
        <v>6</v>
      </c>
      <c r="AG108" s="13">
        <v>6</v>
      </c>
      <c r="AH108" s="13">
        <v>6</v>
      </c>
      <c r="AI108" s="13">
        <v>6</v>
      </c>
      <c r="AJ108" s="13">
        <v>6</v>
      </c>
      <c r="AK108" s="13">
        <v>6</v>
      </c>
      <c r="AL108" s="13">
        <v>6</v>
      </c>
      <c r="AM108" s="13">
        <v>6</v>
      </c>
      <c r="AN108" s="13">
        <v>6</v>
      </c>
      <c r="AO108" s="13">
        <v>6</v>
      </c>
      <c r="AP108" s="13">
        <v>6</v>
      </c>
      <c r="AQ108" s="13">
        <v>6</v>
      </c>
      <c r="AR108" s="13">
        <v>6</v>
      </c>
      <c r="AS108" s="13">
        <v>6</v>
      </c>
      <c r="AT108" s="13">
        <v>6</v>
      </c>
      <c r="AU108" s="13">
        <v>69</v>
      </c>
      <c r="BO108" s="12" t="s">
        <v>153</v>
      </c>
      <c r="BP108" s="13">
        <v>461.8</v>
      </c>
      <c r="BQ108" s="13">
        <v>6</v>
      </c>
      <c r="BR108" s="13">
        <v>6</v>
      </c>
      <c r="BS108" s="13">
        <v>460.8</v>
      </c>
      <c r="BT108" s="13">
        <v>13</v>
      </c>
      <c r="BU108" s="13">
        <v>23.9</v>
      </c>
      <c r="BV108" s="13">
        <v>6</v>
      </c>
      <c r="BW108" s="13">
        <v>6</v>
      </c>
      <c r="BX108" s="13">
        <v>18.5</v>
      </c>
      <c r="BY108" s="13">
        <v>6</v>
      </c>
      <c r="BZ108" s="13">
        <v>6</v>
      </c>
    </row>
    <row r="109" spans="1:78" ht="13.8" thickBot="1" x14ac:dyDescent="0.3">
      <c r="A109" s="12" t="s">
        <v>171</v>
      </c>
      <c r="B109" s="13" t="s">
        <v>788</v>
      </c>
      <c r="C109" s="13" t="s">
        <v>789</v>
      </c>
      <c r="D109" s="13" t="s">
        <v>790</v>
      </c>
      <c r="E109" s="13" t="s">
        <v>791</v>
      </c>
      <c r="F109" s="13" t="s">
        <v>792</v>
      </c>
      <c r="G109" s="13" t="s">
        <v>793</v>
      </c>
      <c r="H109" s="13" t="s">
        <v>790</v>
      </c>
      <c r="I109" s="13" t="s">
        <v>794</v>
      </c>
      <c r="J109" s="13" t="s">
        <v>795</v>
      </c>
      <c r="K109" s="13" t="s">
        <v>790</v>
      </c>
      <c r="AB109" s="12" t="s">
        <v>159</v>
      </c>
      <c r="AC109" s="13">
        <v>5</v>
      </c>
      <c r="AD109" s="13">
        <v>5</v>
      </c>
      <c r="AE109" s="13">
        <v>5</v>
      </c>
      <c r="AF109" s="13">
        <v>5</v>
      </c>
      <c r="AG109" s="13">
        <v>5</v>
      </c>
      <c r="AH109" s="13">
        <v>5</v>
      </c>
      <c r="AI109" s="13">
        <v>5</v>
      </c>
      <c r="AJ109" s="13">
        <v>5</v>
      </c>
      <c r="AK109" s="13">
        <v>5</v>
      </c>
      <c r="AL109" s="13">
        <v>5</v>
      </c>
      <c r="AM109" s="13">
        <v>5</v>
      </c>
      <c r="AN109" s="13">
        <v>5</v>
      </c>
      <c r="AO109" s="13">
        <v>5</v>
      </c>
      <c r="AP109" s="13">
        <v>5</v>
      </c>
      <c r="AQ109" s="13">
        <v>5</v>
      </c>
      <c r="AR109" s="13">
        <v>5</v>
      </c>
      <c r="AS109" s="13">
        <v>5</v>
      </c>
      <c r="AT109" s="13">
        <v>5</v>
      </c>
      <c r="AU109" s="13">
        <v>68</v>
      </c>
      <c r="BO109" s="12" t="s">
        <v>159</v>
      </c>
      <c r="BP109" s="13">
        <v>460.8</v>
      </c>
      <c r="BQ109" s="13">
        <v>5</v>
      </c>
      <c r="BR109" s="13">
        <v>5</v>
      </c>
      <c r="BS109" s="13">
        <v>459.8</v>
      </c>
      <c r="BT109" s="13">
        <v>12</v>
      </c>
      <c r="BU109" s="13">
        <v>22.9</v>
      </c>
      <c r="BV109" s="13">
        <v>5</v>
      </c>
      <c r="BW109" s="13">
        <v>5</v>
      </c>
      <c r="BX109" s="13">
        <v>17.5</v>
      </c>
      <c r="BY109" s="13">
        <v>5</v>
      </c>
      <c r="BZ109" s="13">
        <v>5</v>
      </c>
    </row>
    <row r="110" spans="1:78" ht="13.8" thickBot="1" x14ac:dyDescent="0.3">
      <c r="A110" s="12" t="s">
        <v>177</v>
      </c>
      <c r="B110" s="13" t="s">
        <v>796</v>
      </c>
      <c r="C110" s="13" t="s">
        <v>797</v>
      </c>
      <c r="D110" s="13" t="s">
        <v>798</v>
      </c>
      <c r="E110" s="13" t="s">
        <v>799</v>
      </c>
      <c r="F110" s="13" t="s">
        <v>800</v>
      </c>
      <c r="G110" s="13" t="s">
        <v>801</v>
      </c>
      <c r="H110" s="13" t="s">
        <v>798</v>
      </c>
      <c r="I110" s="13" t="s">
        <v>802</v>
      </c>
      <c r="J110" s="13" t="s">
        <v>803</v>
      </c>
      <c r="K110" s="13" t="s">
        <v>798</v>
      </c>
      <c r="AB110" s="12" t="s">
        <v>165</v>
      </c>
      <c r="AC110" s="13">
        <v>4</v>
      </c>
      <c r="AD110" s="13">
        <v>4</v>
      </c>
      <c r="AE110" s="13">
        <v>4</v>
      </c>
      <c r="AF110" s="13">
        <v>4</v>
      </c>
      <c r="AG110" s="13">
        <v>4</v>
      </c>
      <c r="AH110" s="13">
        <v>4</v>
      </c>
      <c r="AI110" s="13">
        <v>4</v>
      </c>
      <c r="AJ110" s="13">
        <v>4</v>
      </c>
      <c r="AK110" s="13">
        <v>4</v>
      </c>
      <c r="AL110" s="13">
        <v>4</v>
      </c>
      <c r="AM110" s="13">
        <v>4</v>
      </c>
      <c r="AN110" s="13">
        <v>4</v>
      </c>
      <c r="AO110" s="13">
        <v>4</v>
      </c>
      <c r="AP110" s="13">
        <v>4</v>
      </c>
      <c r="AQ110" s="13">
        <v>4</v>
      </c>
      <c r="AR110" s="13">
        <v>4</v>
      </c>
      <c r="AS110" s="13">
        <v>4</v>
      </c>
      <c r="AT110" s="13">
        <v>4</v>
      </c>
      <c r="AU110" s="13">
        <v>67</v>
      </c>
      <c r="BO110" s="12" t="s">
        <v>165</v>
      </c>
      <c r="BP110" s="13">
        <v>459.8</v>
      </c>
      <c r="BQ110" s="13">
        <v>4</v>
      </c>
      <c r="BR110" s="13">
        <v>4</v>
      </c>
      <c r="BS110" s="13">
        <v>458.8</v>
      </c>
      <c r="BT110" s="13">
        <v>11</v>
      </c>
      <c r="BU110" s="13">
        <v>20.9</v>
      </c>
      <c r="BV110" s="13">
        <v>4</v>
      </c>
      <c r="BW110" s="13">
        <v>4</v>
      </c>
      <c r="BX110" s="13">
        <v>16.5</v>
      </c>
      <c r="BY110" s="13">
        <v>4</v>
      </c>
      <c r="BZ110" s="13">
        <v>4</v>
      </c>
    </row>
    <row r="111" spans="1:78" ht="13.8" thickBot="1" x14ac:dyDescent="0.3">
      <c r="A111" s="12" t="s">
        <v>183</v>
      </c>
      <c r="B111" s="13" t="s">
        <v>804</v>
      </c>
      <c r="C111" s="13" t="s">
        <v>805</v>
      </c>
      <c r="D111" s="13" t="s">
        <v>806</v>
      </c>
      <c r="E111" s="13" t="s">
        <v>807</v>
      </c>
      <c r="F111" s="13" t="s">
        <v>808</v>
      </c>
      <c r="G111" s="13" t="s">
        <v>809</v>
      </c>
      <c r="H111" s="13" t="s">
        <v>806</v>
      </c>
      <c r="I111" s="13" t="s">
        <v>810</v>
      </c>
      <c r="J111" s="13" t="s">
        <v>811</v>
      </c>
      <c r="K111" s="13" t="s">
        <v>806</v>
      </c>
      <c r="AB111" s="12" t="s">
        <v>171</v>
      </c>
      <c r="AC111" s="13">
        <v>3</v>
      </c>
      <c r="AD111" s="13">
        <v>3</v>
      </c>
      <c r="AE111" s="13">
        <v>3</v>
      </c>
      <c r="AF111" s="13">
        <v>3</v>
      </c>
      <c r="AG111" s="13">
        <v>3</v>
      </c>
      <c r="AH111" s="13">
        <v>3</v>
      </c>
      <c r="AI111" s="13">
        <v>3</v>
      </c>
      <c r="AJ111" s="13">
        <v>3</v>
      </c>
      <c r="AK111" s="13">
        <v>3</v>
      </c>
      <c r="AL111" s="13">
        <v>3</v>
      </c>
      <c r="AM111" s="13">
        <v>3</v>
      </c>
      <c r="AN111" s="13">
        <v>3</v>
      </c>
      <c r="AO111" s="13">
        <v>3</v>
      </c>
      <c r="AP111" s="13">
        <v>3</v>
      </c>
      <c r="AQ111" s="13">
        <v>3</v>
      </c>
      <c r="AR111" s="13">
        <v>3</v>
      </c>
      <c r="AS111" s="13">
        <v>3</v>
      </c>
      <c r="AT111" s="13">
        <v>3</v>
      </c>
      <c r="AU111" s="13">
        <v>66</v>
      </c>
      <c r="BO111" s="12" t="s">
        <v>171</v>
      </c>
      <c r="BP111" s="13">
        <v>458.8</v>
      </c>
      <c r="BQ111" s="13">
        <v>3</v>
      </c>
      <c r="BR111" s="13">
        <v>3</v>
      </c>
      <c r="BS111" s="13">
        <v>457.8</v>
      </c>
      <c r="BT111" s="13">
        <v>10</v>
      </c>
      <c r="BU111" s="13">
        <v>19.899999999999999</v>
      </c>
      <c r="BV111" s="13">
        <v>3</v>
      </c>
      <c r="BW111" s="13">
        <v>3</v>
      </c>
      <c r="BX111" s="13">
        <v>15.5</v>
      </c>
      <c r="BY111" s="13">
        <v>3</v>
      </c>
      <c r="BZ111" s="13">
        <v>3</v>
      </c>
    </row>
    <row r="112" spans="1:78" ht="13.8" thickBot="1" x14ac:dyDescent="0.3">
      <c r="A112" s="12" t="s">
        <v>189</v>
      </c>
      <c r="B112" s="13" t="s">
        <v>812</v>
      </c>
      <c r="C112" s="13" t="s">
        <v>813</v>
      </c>
      <c r="D112" s="13" t="s">
        <v>814</v>
      </c>
      <c r="E112" s="13" t="s">
        <v>815</v>
      </c>
      <c r="F112" s="13" t="s">
        <v>816</v>
      </c>
      <c r="G112" s="13" t="s">
        <v>817</v>
      </c>
      <c r="H112" s="13" t="s">
        <v>814</v>
      </c>
      <c r="I112" s="13" t="s">
        <v>818</v>
      </c>
      <c r="J112" s="13" t="s">
        <v>819</v>
      </c>
      <c r="K112" s="13" t="s">
        <v>814</v>
      </c>
      <c r="AB112" s="12" t="s">
        <v>177</v>
      </c>
      <c r="AC112" s="13">
        <v>2</v>
      </c>
      <c r="AD112" s="13">
        <v>2</v>
      </c>
      <c r="AE112" s="13">
        <v>2</v>
      </c>
      <c r="AF112" s="13">
        <v>2</v>
      </c>
      <c r="AG112" s="13">
        <v>2</v>
      </c>
      <c r="AH112" s="13">
        <v>2</v>
      </c>
      <c r="AI112" s="13">
        <v>2</v>
      </c>
      <c r="AJ112" s="13">
        <v>2</v>
      </c>
      <c r="AK112" s="13">
        <v>2</v>
      </c>
      <c r="AL112" s="13">
        <v>2</v>
      </c>
      <c r="AM112" s="13">
        <v>2</v>
      </c>
      <c r="AN112" s="13">
        <v>2</v>
      </c>
      <c r="AO112" s="13">
        <v>2</v>
      </c>
      <c r="AP112" s="13">
        <v>2</v>
      </c>
      <c r="AQ112" s="13">
        <v>2</v>
      </c>
      <c r="AR112" s="13">
        <v>2</v>
      </c>
      <c r="AS112" s="13">
        <v>2</v>
      </c>
      <c r="AT112" s="13">
        <v>2</v>
      </c>
      <c r="AU112" s="13">
        <v>65</v>
      </c>
      <c r="BO112" s="12" t="s">
        <v>177</v>
      </c>
      <c r="BP112" s="13">
        <v>457.8</v>
      </c>
      <c r="BQ112" s="13">
        <v>2</v>
      </c>
      <c r="BR112" s="13">
        <v>2</v>
      </c>
      <c r="BS112" s="13">
        <v>456.8</v>
      </c>
      <c r="BT112" s="13">
        <v>9</v>
      </c>
      <c r="BU112" s="13">
        <v>19</v>
      </c>
      <c r="BV112" s="13">
        <v>2</v>
      </c>
      <c r="BW112" s="13">
        <v>2</v>
      </c>
      <c r="BX112" s="13">
        <v>14.5</v>
      </c>
      <c r="BY112" s="13">
        <v>2</v>
      </c>
      <c r="BZ112" s="13">
        <v>2</v>
      </c>
    </row>
    <row r="113" spans="1:82" ht="13.8" thickBot="1" x14ac:dyDescent="0.3">
      <c r="A113" s="12" t="s">
        <v>195</v>
      </c>
      <c r="B113" s="13" t="s">
        <v>820</v>
      </c>
      <c r="C113" s="13" t="s">
        <v>821</v>
      </c>
      <c r="D113" s="13" t="s">
        <v>822</v>
      </c>
      <c r="E113" s="13" t="s">
        <v>823</v>
      </c>
      <c r="F113" s="13" t="s">
        <v>824</v>
      </c>
      <c r="G113" s="13" t="s">
        <v>825</v>
      </c>
      <c r="H113" s="13" t="s">
        <v>822</v>
      </c>
      <c r="I113" s="13" t="s">
        <v>826</v>
      </c>
      <c r="J113" s="13" t="s">
        <v>827</v>
      </c>
      <c r="K113" s="13" t="s">
        <v>822</v>
      </c>
      <c r="AB113" s="12" t="s">
        <v>183</v>
      </c>
      <c r="AC113" s="13">
        <v>1</v>
      </c>
      <c r="AD113" s="13">
        <v>1</v>
      </c>
      <c r="AE113" s="13">
        <v>1</v>
      </c>
      <c r="AF113" s="13">
        <v>1</v>
      </c>
      <c r="AG113" s="13">
        <v>1</v>
      </c>
      <c r="AH113" s="13">
        <v>1</v>
      </c>
      <c r="AI113" s="13">
        <v>1</v>
      </c>
      <c r="AJ113" s="13">
        <v>1</v>
      </c>
      <c r="AK113" s="13">
        <v>1</v>
      </c>
      <c r="AL113" s="13">
        <v>1</v>
      </c>
      <c r="AM113" s="13">
        <v>1</v>
      </c>
      <c r="AN113" s="13">
        <v>1</v>
      </c>
      <c r="AO113" s="13">
        <v>1</v>
      </c>
      <c r="AP113" s="13">
        <v>1</v>
      </c>
      <c r="AQ113" s="13">
        <v>1</v>
      </c>
      <c r="AR113" s="13">
        <v>1</v>
      </c>
      <c r="AS113" s="13">
        <v>1</v>
      </c>
      <c r="AT113" s="13">
        <v>1</v>
      </c>
      <c r="AU113" s="13">
        <v>1</v>
      </c>
      <c r="BO113" s="12" t="s">
        <v>183</v>
      </c>
      <c r="BP113" s="13">
        <v>456.8</v>
      </c>
      <c r="BQ113" s="13">
        <v>1</v>
      </c>
      <c r="BR113" s="13">
        <v>1</v>
      </c>
      <c r="BS113" s="13">
        <v>455.8</v>
      </c>
      <c r="BT113" s="13">
        <v>8</v>
      </c>
      <c r="BU113" s="13">
        <v>18</v>
      </c>
      <c r="BV113" s="13">
        <v>1</v>
      </c>
      <c r="BW113" s="13">
        <v>1</v>
      </c>
      <c r="BX113" s="13">
        <v>1</v>
      </c>
      <c r="BY113" s="13">
        <v>1</v>
      </c>
      <c r="BZ113" s="13">
        <v>1</v>
      </c>
    </row>
    <row r="114" spans="1:82" ht="13.8" thickBot="1" x14ac:dyDescent="0.3">
      <c r="A114" s="12" t="s">
        <v>201</v>
      </c>
      <c r="B114" s="13" t="s">
        <v>828</v>
      </c>
      <c r="C114" s="13" t="s">
        <v>829</v>
      </c>
      <c r="D114" s="13" t="s">
        <v>830</v>
      </c>
      <c r="E114" s="13" t="s">
        <v>831</v>
      </c>
      <c r="F114" s="13" t="s">
        <v>832</v>
      </c>
      <c r="G114" s="13" t="s">
        <v>833</v>
      </c>
      <c r="H114" s="13" t="s">
        <v>830</v>
      </c>
      <c r="I114" s="13" t="s">
        <v>834</v>
      </c>
      <c r="J114" s="13" t="s">
        <v>835</v>
      </c>
      <c r="K114" s="13" t="s">
        <v>830</v>
      </c>
      <c r="AB114" s="12" t="s">
        <v>189</v>
      </c>
      <c r="AC114" s="13">
        <v>0</v>
      </c>
      <c r="AD114" s="13">
        <v>0</v>
      </c>
      <c r="AE114" s="13">
        <v>0</v>
      </c>
      <c r="AF114" s="13">
        <v>0</v>
      </c>
      <c r="AG114" s="13">
        <v>0</v>
      </c>
      <c r="AH114" s="13">
        <v>0</v>
      </c>
      <c r="AI114" s="13">
        <v>0</v>
      </c>
      <c r="AJ114" s="13">
        <v>0</v>
      </c>
      <c r="AK114" s="13">
        <v>0</v>
      </c>
      <c r="AL114" s="13">
        <v>0</v>
      </c>
      <c r="AM114" s="13">
        <v>0</v>
      </c>
      <c r="AN114" s="13">
        <v>0</v>
      </c>
      <c r="AO114" s="13">
        <v>0</v>
      </c>
      <c r="AP114" s="13">
        <v>0</v>
      </c>
      <c r="AQ114" s="13">
        <v>0</v>
      </c>
      <c r="AR114" s="13">
        <v>0</v>
      </c>
      <c r="AS114" s="13">
        <v>0</v>
      </c>
      <c r="AT114" s="13">
        <v>0</v>
      </c>
      <c r="AU114" s="13">
        <v>0</v>
      </c>
      <c r="BO114" s="12" t="s">
        <v>189</v>
      </c>
      <c r="BP114" s="13">
        <v>455.8</v>
      </c>
      <c r="BQ114" s="13">
        <v>0</v>
      </c>
      <c r="BR114" s="13">
        <v>0</v>
      </c>
      <c r="BS114" s="13">
        <v>0</v>
      </c>
      <c r="BT114" s="13">
        <v>0</v>
      </c>
      <c r="BU114" s="13">
        <v>0</v>
      </c>
      <c r="BV114" s="13">
        <v>0</v>
      </c>
      <c r="BW114" s="13">
        <v>0</v>
      </c>
      <c r="BX114" s="13">
        <v>0</v>
      </c>
      <c r="BY114" s="13">
        <v>0</v>
      </c>
      <c r="BZ114" s="13">
        <v>0</v>
      </c>
    </row>
    <row r="115" spans="1:82" ht="18.600000000000001" thickBot="1" x14ac:dyDescent="0.3">
      <c r="A115" s="12" t="s">
        <v>207</v>
      </c>
      <c r="B115" s="13" t="s">
        <v>836</v>
      </c>
      <c r="C115" s="13" t="s">
        <v>837</v>
      </c>
      <c r="D115" s="13" t="s">
        <v>838</v>
      </c>
      <c r="E115" s="13" t="s">
        <v>839</v>
      </c>
      <c r="F115" s="13" t="s">
        <v>840</v>
      </c>
      <c r="G115" s="13" t="s">
        <v>838</v>
      </c>
      <c r="H115" s="13" t="s">
        <v>838</v>
      </c>
      <c r="I115" s="13" t="s">
        <v>841</v>
      </c>
      <c r="J115" s="13" t="s">
        <v>842</v>
      </c>
      <c r="K115" s="13" t="s">
        <v>838</v>
      </c>
      <c r="AB115" s="8"/>
      <c r="BO115" s="8"/>
    </row>
    <row r="116" spans="1:82" ht="13.8" thickBot="1" x14ac:dyDescent="0.3">
      <c r="A116" s="12" t="s">
        <v>213</v>
      </c>
      <c r="B116" s="13" t="s">
        <v>843</v>
      </c>
      <c r="C116" s="13" t="s">
        <v>844</v>
      </c>
      <c r="D116" s="13" t="s">
        <v>843</v>
      </c>
      <c r="E116" s="13" t="s">
        <v>845</v>
      </c>
      <c r="F116" s="13" t="s">
        <v>843</v>
      </c>
      <c r="G116" s="13" t="s">
        <v>843</v>
      </c>
      <c r="H116" s="13" t="s">
        <v>843</v>
      </c>
      <c r="I116" s="13" t="s">
        <v>846</v>
      </c>
      <c r="J116" s="13" t="s">
        <v>847</v>
      </c>
      <c r="K116" s="13" t="s">
        <v>843</v>
      </c>
      <c r="AB116" s="12" t="s">
        <v>251</v>
      </c>
      <c r="AC116" s="12" t="s">
        <v>100</v>
      </c>
      <c r="AD116" s="12" t="s">
        <v>101</v>
      </c>
      <c r="AE116" s="12" t="s">
        <v>102</v>
      </c>
      <c r="AF116" s="12" t="s">
        <v>103</v>
      </c>
      <c r="AG116" s="12" t="s">
        <v>104</v>
      </c>
      <c r="AH116" s="12" t="s">
        <v>105</v>
      </c>
      <c r="AI116" s="12" t="s">
        <v>106</v>
      </c>
      <c r="AJ116" s="12" t="s">
        <v>107</v>
      </c>
      <c r="AK116" s="12" t="s">
        <v>108</v>
      </c>
      <c r="AL116" s="12" t="s">
        <v>109</v>
      </c>
      <c r="AM116" s="12" t="s">
        <v>862</v>
      </c>
      <c r="AN116" s="12" t="s">
        <v>863</v>
      </c>
      <c r="AO116" s="12" t="s">
        <v>864</v>
      </c>
      <c r="AP116" s="12" t="s">
        <v>865</v>
      </c>
      <c r="AQ116" s="12" t="s">
        <v>866</v>
      </c>
      <c r="AR116" s="12" t="s">
        <v>867</v>
      </c>
      <c r="AS116" s="12" t="s">
        <v>868</v>
      </c>
      <c r="AT116" s="12" t="s">
        <v>869</v>
      </c>
      <c r="AU116" s="12" t="s">
        <v>870</v>
      </c>
      <c r="AV116" s="12" t="s">
        <v>252</v>
      </c>
      <c r="AW116" s="12" t="s">
        <v>253</v>
      </c>
      <c r="AX116" s="12" t="s">
        <v>254</v>
      </c>
      <c r="AY116" s="12" t="s">
        <v>255</v>
      </c>
      <c r="BO116" s="12" t="s">
        <v>251</v>
      </c>
      <c r="BP116" s="12" t="s">
        <v>100</v>
      </c>
      <c r="BQ116" s="12" t="s">
        <v>101</v>
      </c>
      <c r="BR116" s="12" t="s">
        <v>102</v>
      </c>
      <c r="BS116" s="12" t="s">
        <v>103</v>
      </c>
      <c r="BT116" s="12" t="s">
        <v>104</v>
      </c>
      <c r="BU116" s="12" t="s">
        <v>105</v>
      </c>
      <c r="BV116" s="12" t="s">
        <v>106</v>
      </c>
      <c r="BW116" s="12" t="s">
        <v>107</v>
      </c>
      <c r="BX116" s="12" t="s">
        <v>108</v>
      </c>
      <c r="BY116" s="12" t="s">
        <v>109</v>
      </c>
      <c r="BZ116" s="12" t="s">
        <v>862</v>
      </c>
      <c r="CA116" s="12" t="s">
        <v>252</v>
      </c>
      <c r="CB116" s="12" t="s">
        <v>253</v>
      </c>
      <c r="CC116" s="12" t="s">
        <v>254</v>
      </c>
      <c r="CD116" s="12" t="s">
        <v>255</v>
      </c>
    </row>
    <row r="117" spans="1:82" ht="13.8" thickBot="1" x14ac:dyDescent="0.3">
      <c r="A117" s="12" t="s">
        <v>219</v>
      </c>
      <c r="B117" s="13" t="s">
        <v>360</v>
      </c>
      <c r="C117" s="13" t="s">
        <v>848</v>
      </c>
      <c r="D117" s="13" t="s">
        <v>360</v>
      </c>
      <c r="E117" s="13" t="s">
        <v>849</v>
      </c>
      <c r="F117" s="13" t="s">
        <v>360</v>
      </c>
      <c r="G117" s="13" t="s">
        <v>360</v>
      </c>
      <c r="H117" s="13" t="s">
        <v>360</v>
      </c>
      <c r="I117" s="13" t="s">
        <v>360</v>
      </c>
      <c r="J117" s="13" t="s">
        <v>850</v>
      </c>
      <c r="K117" s="13" t="s">
        <v>360</v>
      </c>
      <c r="AB117" s="12" t="s">
        <v>111</v>
      </c>
      <c r="AC117" s="13">
        <v>4</v>
      </c>
      <c r="AD117" s="13">
        <v>4</v>
      </c>
      <c r="AE117" s="13">
        <v>2</v>
      </c>
      <c r="AF117" s="13">
        <v>5</v>
      </c>
      <c r="AG117" s="13">
        <v>5</v>
      </c>
      <c r="AH117" s="13">
        <v>5</v>
      </c>
      <c r="AI117" s="13">
        <v>5</v>
      </c>
      <c r="AJ117" s="13">
        <v>806</v>
      </c>
      <c r="AK117" s="13">
        <v>5</v>
      </c>
      <c r="AL117" s="13">
        <v>2</v>
      </c>
      <c r="AM117" s="13">
        <v>4</v>
      </c>
      <c r="AN117" s="13">
        <v>9</v>
      </c>
      <c r="AO117" s="13">
        <v>3</v>
      </c>
      <c r="AP117" s="13">
        <v>5</v>
      </c>
      <c r="AQ117" s="13">
        <v>7</v>
      </c>
      <c r="AR117" s="13">
        <v>6</v>
      </c>
      <c r="AS117" s="13">
        <v>6</v>
      </c>
      <c r="AT117" s="13">
        <v>1</v>
      </c>
      <c r="AU117" s="13">
        <v>116</v>
      </c>
      <c r="AV117" s="13">
        <v>1000</v>
      </c>
      <c r="AW117" s="13">
        <v>1000</v>
      </c>
      <c r="AX117" s="13">
        <v>0</v>
      </c>
      <c r="AY117" s="13">
        <v>0</v>
      </c>
      <c r="BO117" s="12" t="s">
        <v>111</v>
      </c>
      <c r="BP117" s="13">
        <v>459.8</v>
      </c>
      <c r="BQ117" s="13">
        <v>2</v>
      </c>
      <c r="BR117" s="13">
        <v>5</v>
      </c>
      <c r="BS117" s="13">
        <v>459.8</v>
      </c>
      <c r="BT117" s="13">
        <v>11</v>
      </c>
      <c r="BU117" s="13">
        <v>38.9</v>
      </c>
      <c r="BV117" s="13">
        <v>3</v>
      </c>
      <c r="BW117" s="13">
        <v>5</v>
      </c>
      <c r="BX117" s="13">
        <v>19.5</v>
      </c>
      <c r="BY117" s="13">
        <v>6</v>
      </c>
      <c r="BZ117" s="13">
        <v>1</v>
      </c>
      <c r="CA117" s="13">
        <v>1010.9</v>
      </c>
      <c r="CB117" s="13">
        <v>1000</v>
      </c>
      <c r="CC117" s="13">
        <v>-10.9</v>
      </c>
      <c r="CD117" s="13">
        <v>-1.0900000000000001</v>
      </c>
    </row>
    <row r="118" spans="1:82" ht="13.8" thickBot="1" x14ac:dyDescent="0.3">
      <c r="A118" s="12" t="s">
        <v>225</v>
      </c>
      <c r="B118" s="13" t="s">
        <v>365</v>
      </c>
      <c r="C118" s="13" t="s">
        <v>851</v>
      </c>
      <c r="D118" s="13" t="s">
        <v>365</v>
      </c>
      <c r="E118" s="13" t="s">
        <v>852</v>
      </c>
      <c r="F118" s="13" t="s">
        <v>365</v>
      </c>
      <c r="G118" s="13" t="s">
        <v>365</v>
      </c>
      <c r="H118" s="13" t="s">
        <v>365</v>
      </c>
      <c r="I118" s="13" t="s">
        <v>365</v>
      </c>
      <c r="J118" s="13" t="s">
        <v>853</v>
      </c>
      <c r="K118" s="13" t="s">
        <v>365</v>
      </c>
      <c r="AB118" s="12" t="s">
        <v>112</v>
      </c>
      <c r="AC118" s="13">
        <v>6</v>
      </c>
      <c r="AD118" s="13">
        <v>5</v>
      </c>
      <c r="AE118" s="13">
        <v>5</v>
      </c>
      <c r="AF118" s="13">
        <v>6</v>
      </c>
      <c r="AG118" s="13">
        <v>7</v>
      </c>
      <c r="AH118" s="13">
        <v>8</v>
      </c>
      <c r="AI118" s="13">
        <v>2</v>
      </c>
      <c r="AJ118" s="13">
        <v>5</v>
      </c>
      <c r="AK118" s="13">
        <v>8</v>
      </c>
      <c r="AL118" s="13">
        <v>826</v>
      </c>
      <c r="AM118" s="13">
        <v>9</v>
      </c>
      <c r="AN118" s="13">
        <v>4</v>
      </c>
      <c r="AO118" s="13">
        <v>5</v>
      </c>
      <c r="AP118" s="13">
        <v>9</v>
      </c>
      <c r="AQ118" s="13">
        <v>8</v>
      </c>
      <c r="AR118" s="13">
        <v>7</v>
      </c>
      <c r="AS118" s="13">
        <v>9</v>
      </c>
      <c r="AT118" s="13">
        <v>4</v>
      </c>
      <c r="AU118" s="13">
        <v>67</v>
      </c>
      <c r="AV118" s="13">
        <v>1000</v>
      </c>
      <c r="AW118" s="13">
        <v>1000</v>
      </c>
      <c r="AX118" s="13">
        <v>0</v>
      </c>
      <c r="AY118" s="13">
        <v>0</v>
      </c>
      <c r="BO118" s="12" t="s">
        <v>112</v>
      </c>
      <c r="BP118" s="13">
        <v>461.8</v>
      </c>
      <c r="BQ118" s="13">
        <v>5</v>
      </c>
      <c r="BR118" s="13">
        <v>8</v>
      </c>
      <c r="BS118" s="13">
        <v>462.8</v>
      </c>
      <c r="BT118" s="13">
        <v>16</v>
      </c>
      <c r="BU118" s="13">
        <v>20.9</v>
      </c>
      <c r="BV118" s="13">
        <v>5</v>
      </c>
      <c r="BW118" s="13">
        <v>9</v>
      </c>
      <c r="BX118" s="13">
        <v>20.399999999999999</v>
      </c>
      <c r="BY118" s="13">
        <v>9</v>
      </c>
      <c r="BZ118" s="13">
        <v>4</v>
      </c>
      <c r="CA118" s="13">
        <v>1021.9</v>
      </c>
      <c r="CB118" s="13">
        <v>1000</v>
      </c>
      <c r="CC118" s="13">
        <v>-21.9</v>
      </c>
      <c r="CD118" s="13">
        <v>-2.19</v>
      </c>
    </row>
    <row r="119" spans="1:82" ht="13.8" thickBot="1" x14ac:dyDescent="0.3">
      <c r="A119" s="12" t="s">
        <v>231</v>
      </c>
      <c r="B119" s="13" t="s">
        <v>370</v>
      </c>
      <c r="C119" s="13" t="s">
        <v>370</v>
      </c>
      <c r="D119" s="13" t="s">
        <v>370</v>
      </c>
      <c r="E119" s="13" t="s">
        <v>854</v>
      </c>
      <c r="F119" s="13" t="s">
        <v>370</v>
      </c>
      <c r="G119" s="13" t="s">
        <v>370</v>
      </c>
      <c r="H119" s="13" t="s">
        <v>370</v>
      </c>
      <c r="I119" s="13" t="s">
        <v>370</v>
      </c>
      <c r="J119" s="13" t="s">
        <v>855</v>
      </c>
      <c r="K119" s="13" t="s">
        <v>370</v>
      </c>
      <c r="AB119" s="12" t="s">
        <v>113</v>
      </c>
      <c r="AC119" s="13">
        <v>4</v>
      </c>
      <c r="AD119" s="13">
        <v>90</v>
      </c>
      <c r="AE119" s="13">
        <v>8</v>
      </c>
      <c r="AF119" s="13">
        <v>0</v>
      </c>
      <c r="AG119" s="13">
        <v>1</v>
      </c>
      <c r="AH119" s="13">
        <v>3</v>
      </c>
      <c r="AI119" s="13">
        <v>2</v>
      </c>
      <c r="AJ119" s="13">
        <v>3</v>
      </c>
      <c r="AK119" s="13">
        <v>3</v>
      </c>
      <c r="AL119" s="13">
        <v>1</v>
      </c>
      <c r="AM119" s="13">
        <v>2</v>
      </c>
      <c r="AN119" s="13">
        <v>8</v>
      </c>
      <c r="AO119" s="13">
        <v>4</v>
      </c>
      <c r="AP119" s="13">
        <v>3</v>
      </c>
      <c r="AQ119" s="13">
        <v>1</v>
      </c>
      <c r="AR119" s="13">
        <v>788</v>
      </c>
      <c r="AS119" s="13">
        <v>5</v>
      </c>
      <c r="AT119" s="13">
        <v>8</v>
      </c>
      <c r="AU119" s="13">
        <v>66</v>
      </c>
      <c r="AV119" s="13">
        <v>1000</v>
      </c>
      <c r="AW119" s="13">
        <v>1000</v>
      </c>
      <c r="AX119" s="13">
        <v>0</v>
      </c>
      <c r="AY119" s="13">
        <v>0</v>
      </c>
      <c r="BO119" s="12" t="s">
        <v>113</v>
      </c>
      <c r="BP119" s="13">
        <v>459.8</v>
      </c>
      <c r="BQ119" s="13">
        <v>9</v>
      </c>
      <c r="BR119" s="13">
        <v>3</v>
      </c>
      <c r="BS119" s="13">
        <v>457.8</v>
      </c>
      <c r="BT119" s="13">
        <v>9</v>
      </c>
      <c r="BU119" s="13">
        <v>37.9</v>
      </c>
      <c r="BV119" s="13">
        <v>4</v>
      </c>
      <c r="BW119" s="13">
        <v>3</v>
      </c>
      <c r="BX119" s="13">
        <v>1</v>
      </c>
      <c r="BY119" s="13">
        <v>5</v>
      </c>
      <c r="BZ119" s="13">
        <v>8</v>
      </c>
      <c r="CA119" s="13">
        <v>997.5</v>
      </c>
      <c r="CB119" s="13">
        <v>1000</v>
      </c>
      <c r="CC119" s="13">
        <v>2.5</v>
      </c>
      <c r="CD119" s="13">
        <v>0.25</v>
      </c>
    </row>
    <row r="120" spans="1:82" ht="13.8" thickBot="1" x14ac:dyDescent="0.3">
      <c r="A120" s="12" t="s">
        <v>236</v>
      </c>
      <c r="B120" s="13" t="s">
        <v>375</v>
      </c>
      <c r="C120" s="13" t="s">
        <v>375</v>
      </c>
      <c r="D120" s="13" t="s">
        <v>375</v>
      </c>
      <c r="E120" s="13" t="s">
        <v>856</v>
      </c>
      <c r="F120" s="13" t="s">
        <v>375</v>
      </c>
      <c r="G120" s="13" t="s">
        <v>375</v>
      </c>
      <c r="H120" s="13" t="s">
        <v>375</v>
      </c>
      <c r="I120" s="13" t="s">
        <v>375</v>
      </c>
      <c r="J120" s="13" t="s">
        <v>857</v>
      </c>
      <c r="K120" s="13" t="s">
        <v>375</v>
      </c>
      <c r="AB120" s="12" t="s">
        <v>114</v>
      </c>
      <c r="AC120" s="13">
        <v>5</v>
      </c>
      <c r="AD120" s="13">
        <v>828</v>
      </c>
      <c r="AE120" s="13">
        <v>4</v>
      </c>
      <c r="AF120" s="13">
        <v>3</v>
      </c>
      <c r="AG120" s="13">
        <v>4</v>
      </c>
      <c r="AH120" s="13">
        <v>9</v>
      </c>
      <c r="AI120" s="13">
        <v>6</v>
      </c>
      <c r="AJ120" s="13">
        <v>7</v>
      </c>
      <c r="AK120" s="13">
        <v>9</v>
      </c>
      <c r="AL120" s="13">
        <v>5</v>
      </c>
      <c r="AM120" s="13">
        <v>6</v>
      </c>
      <c r="AN120" s="13">
        <v>7</v>
      </c>
      <c r="AO120" s="13">
        <v>7</v>
      </c>
      <c r="AP120" s="13">
        <v>8</v>
      </c>
      <c r="AQ120" s="13">
        <v>4</v>
      </c>
      <c r="AR120" s="13">
        <v>5</v>
      </c>
      <c r="AS120" s="13">
        <v>7</v>
      </c>
      <c r="AT120" s="13">
        <v>6</v>
      </c>
      <c r="AU120" s="13">
        <v>70</v>
      </c>
      <c r="AV120" s="13">
        <v>1000</v>
      </c>
      <c r="AW120" s="13">
        <v>1000</v>
      </c>
      <c r="AX120" s="13">
        <v>0</v>
      </c>
      <c r="AY120" s="13">
        <v>0</v>
      </c>
      <c r="BO120" s="12" t="s">
        <v>114</v>
      </c>
      <c r="BP120" s="13">
        <v>460.8</v>
      </c>
      <c r="BQ120" s="13">
        <v>4</v>
      </c>
      <c r="BR120" s="13">
        <v>9</v>
      </c>
      <c r="BS120" s="13">
        <v>463.8</v>
      </c>
      <c r="BT120" s="13">
        <v>13</v>
      </c>
      <c r="BU120" s="13">
        <v>26.4</v>
      </c>
      <c r="BV120" s="13">
        <v>7</v>
      </c>
      <c r="BW120" s="13">
        <v>8</v>
      </c>
      <c r="BX120" s="13">
        <v>16.5</v>
      </c>
      <c r="BY120" s="13">
        <v>7</v>
      </c>
      <c r="BZ120" s="13">
        <v>6</v>
      </c>
      <c r="CA120" s="13">
        <v>1021.4</v>
      </c>
      <c r="CB120" s="13">
        <v>1000</v>
      </c>
      <c r="CC120" s="13">
        <v>-21.4</v>
      </c>
      <c r="CD120" s="13">
        <v>-2.14</v>
      </c>
    </row>
    <row r="121" spans="1:82" ht="13.8" thickBot="1" x14ac:dyDescent="0.3">
      <c r="A121" s="12" t="s">
        <v>241</v>
      </c>
      <c r="B121" s="13" t="s">
        <v>243</v>
      </c>
      <c r="C121" s="13" t="s">
        <v>243</v>
      </c>
      <c r="D121" s="13" t="s">
        <v>243</v>
      </c>
      <c r="E121" s="13" t="s">
        <v>243</v>
      </c>
      <c r="F121" s="13" t="s">
        <v>243</v>
      </c>
      <c r="G121" s="13" t="s">
        <v>243</v>
      </c>
      <c r="H121" s="13" t="s">
        <v>243</v>
      </c>
      <c r="I121" s="13" t="s">
        <v>243</v>
      </c>
      <c r="J121" s="13" t="s">
        <v>858</v>
      </c>
      <c r="K121" s="13" t="s">
        <v>243</v>
      </c>
      <c r="AB121" s="12" t="s">
        <v>115</v>
      </c>
      <c r="AC121" s="13">
        <v>9</v>
      </c>
      <c r="AD121" s="13">
        <v>2</v>
      </c>
      <c r="AE121" s="13">
        <v>0</v>
      </c>
      <c r="AF121" s="13">
        <v>4</v>
      </c>
      <c r="AG121" s="13">
        <v>0</v>
      </c>
      <c r="AH121" s="13">
        <v>4</v>
      </c>
      <c r="AI121" s="13">
        <v>4</v>
      </c>
      <c r="AJ121" s="13">
        <v>6</v>
      </c>
      <c r="AK121" s="13">
        <v>1</v>
      </c>
      <c r="AL121" s="13">
        <v>825</v>
      </c>
      <c r="AM121" s="13">
        <v>0</v>
      </c>
      <c r="AN121" s="13">
        <v>2</v>
      </c>
      <c r="AO121" s="13">
        <v>6</v>
      </c>
      <c r="AP121" s="13">
        <v>4</v>
      </c>
      <c r="AQ121" s="13">
        <v>6</v>
      </c>
      <c r="AR121" s="13">
        <v>4</v>
      </c>
      <c r="AS121" s="13">
        <v>5</v>
      </c>
      <c r="AT121" s="13">
        <v>3</v>
      </c>
      <c r="AU121" s="13">
        <v>115</v>
      </c>
      <c r="AV121" s="13">
        <v>1000</v>
      </c>
      <c r="AW121" s="13">
        <v>1000</v>
      </c>
      <c r="AX121" s="13">
        <v>0</v>
      </c>
      <c r="AY121" s="13">
        <v>0</v>
      </c>
      <c r="BO121" s="12" t="s">
        <v>115</v>
      </c>
      <c r="BP121" s="13">
        <v>482.3</v>
      </c>
      <c r="BQ121" s="13">
        <v>0</v>
      </c>
      <c r="BR121" s="13">
        <v>4</v>
      </c>
      <c r="BS121" s="13">
        <v>455.8</v>
      </c>
      <c r="BT121" s="13">
        <v>0</v>
      </c>
      <c r="BU121" s="13">
        <v>19</v>
      </c>
      <c r="BV121" s="13">
        <v>6</v>
      </c>
      <c r="BW121" s="13">
        <v>4</v>
      </c>
      <c r="BX121" s="13">
        <v>18.5</v>
      </c>
      <c r="BY121" s="13">
        <v>5</v>
      </c>
      <c r="BZ121" s="13">
        <v>3</v>
      </c>
      <c r="CA121" s="13">
        <v>997.5</v>
      </c>
      <c r="CB121" s="13">
        <v>1000</v>
      </c>
      <c r="CC121" s="13">
        <v>2.5</v>
      </c>
      <c r="CD121" s="13">
        <v>0.25</v>
      </c>
    </row>
    <row r="122" spans="1:82" ht="13.8" thickBot="1" x14ac:dyDescent="0.3">
      <c r="A122" s="12" t="s">
        <v>246</v>
      </c>
      <c r="B122" s="13" t="s">
        <v>248</v>
      </c>
      <c r="C122" s="13" t="s">
        <v>248</v>
      </c>
      <c r="D122" s="13" t="s">
        <v>248</v>
      </c>
      <c r="E122" s="13" t="s">
        <v>248</v>
      </c>
      <c r="F122" s="13" t="s">
        <v>248</v>
      </c>
      <c r="G122" s="13" t="s">
        <v>248</v>
      </c>
      <c r="H122" s="13" t="s">
        <v>248</v>
      </c>
      <c r="I122" s="13" t="s">
        <v>248</v>
      </c>
      <c r="J122" s="13" t="s">
        <v>248</v>
      </c>
      <c r="K122" s="13" t="s">
        <v>248</v>
      </c>
      <c r="AB122" s="12" t="s">
        <v>116</v>
      </c>
      <c r="AC122" s="13">
        <v>7</v>
      </c>
      <c r="AD122" s="13">
        <v>0</v>
      </c>
      <c r="AE122" s="13">
        <v>7</v>
      </c>
      <c r="AF122" s="13">
        <v>898</v>
      </c>
      <c r="AG122" s="13">
        <v>6</v>
      </c>
      <c r="AH122" s="13">
        <v>6</v>
      </c>
      <c r="AI122" s="13">
        <v>8</v>
      </c>
      <c r="AJ122" s="13">
        <v>3</v>
      </c>
      <c r="AK122" s="13">
        <v>6</v>
      </c>
      <c r="AL122" s="13">
        <v>6</v>
      </c>
      <c r="AM122" s="13">
        <v>5</v>
      </c>
      <c r="AN122" s="13">
        <v>6</v>
      </c>
      <c r="AO122" s="13">
        <v>9</v>
      </c>
      <c r="AP122" s="13">
        <v>3</v>
      </c>
      <c r="AQ122" s="13">
        <v>9</v>
      </c>
      <c r="AR122" s="13">
        <v>3</v>
      </c>
      <c r="AS122" s="13">
        <v>8</v>
      </c>
      <c r="AT122" s="13">
        <v>9</v>
      </c>
      <c r="AU122" s="13">
        <v>1</v>
      </c>
      <c r="AV122" s="13">
        <v>1000</v>
      </c>
      <c r="AW122" s="13">
        <v>1000</v>
      </c>
      <c r="AX122" s="13">
        <v>0</v>
      </c>
      <c r="AY122" s="13">
        <v>0</v>
      </c>
      <c r="BO122" s="12" t="s">
        <v>116</v>
      </c>
      <c r="BP122" s="13">
        <v>462.8</v>
      </c>
      <c r="BQ122" s="13">
        <v>7</v>
      </c>
      <c r="BR122" s="13">
        <v>6</v>
      </c>
      <c r="BS122" s="13">
        <v>460.8</v>
      </c>
      <c r="BT122" s="13">
        <v>12</v>
      </c>
      <c r="BU122" s="13">
        <v>23.9</v>
      </c>
      <c r="BV122" s="13">
        <v>9</v>
      </c>
      <c r="BW122" s="13">
        <v>3</v>
      </c>
      <c r="BX122" s="13">
        <v>21.4</v>
      </c>
      <c r="BY122" s="13">
        <v>8</v>
      </c>
      <c r="BZ122" s="13">
        <v>9</v>
      </c>
      <c r="CA122" s="13">
        <v>1022.9</v>
      </c>
      <c r="CB122" s="13">
        <v>1000</v>
      </c>
      <c r="CC122" s="13">
        <v>-22.9</v>
      </c>
      <c r="CD122" s="13">
        <v>-2.29</v>
      </c>
    </row>
    <row r="123" spans="1:82" ht="18.600000000000001" thickBot="1" x14ac:dyDescent="0.3">
      <c r="A123" s="8"/>
      <c r="AB123" s="12" t="s">
        <v>117</v>
      </c>
      <c r="AC123" s="13">
        <v>1</v>
      </c>
      <c r="AD123" s="13">
        <v>89</v>
      </c>
      <c r="AE123" s="13">
        <v>4</v>
      </c>
      <c r="AF123" s="13">
        <v>1</v>
      </c>
      <c r="AG123" s="13">
        <v>2</v>
      </c>
      <c r="AH123" s="13">
        <v>2</v>
      </c>
      <c r="AI123" s="13">
        <v>2</v>
      </c>
      <c r="AJ123" s="13">
        <v>805</v>
      </c>
      <c r="AK123" s="13">
        <v>1</v>
      </c>
      <c r="AL123" s="13">
        <v>3</v>
      </c>
      <c r="AM123" s="13">
        <v>2</v>
      </c>
      <c r="AN123" s="13">
        <v>1</v>
      </c>
      <c r="AO123" s="13">
        <v>1</v>
      </c>
      <c r="AP123" s="13">
        <v>3</v>
      </c>
      <c r="AQ123" s="13">
        <v>3</v>
      </c>
      <c r="AR123" s="13">
        <v>3</v>
      </c>
      <c r="AS123" s="13">
        <v>1</v>
      </c>
      <c r="AT123" s="13">
        <v>7</v>
      </c>
      <c r="AU123" s="13">
        <v>69</v>
      </c>
      <c r="AV123" s="13">
        <v>1000</v>
      </c>
      <c r="AW123" s="13">
        <v>1000</v>
      </c>
      <c r="AX123" s="13">
        <v>0</v>
      </c>
      <c r="AY123" s="13">
        <v>0</v>
      </c>
      <c r="BO123" s="12" t="s">
        <v>117</v>
      </c>
      <c r="BP123" s="13">
        <v>456.8</v>
      </c>
      <c r="BQ123" s="13">
        <v>4</v>
      </c>
      <c r="BR123" s="13">
        <v>2</v>
      </c>
      <c r="BS123" s="13">
        <v>455.8</v>
      </c>
      <c r="BT123" s="13">
        <v>9</v>
      </c>
      <c r="BU123" s="13">
        <v>18</v>
      </c>
      <c r="BV123" s="13">
        <v>1</v>
      </c>
      <c r="BW123" s="13">
        <v>3</v>
      </c>
      <c r="BX123" s="13">
        <v>15.5</v>
      </c>
      <c r="BY123" s="13">
        <v>1</v>
      </c>
      <c r="BZ123" s="13">
        <v>7</v>
      </c>
      <c r="CA123" s="13">
        <v>973</v>
      </c>
      <c r="CB123" s="13">
        <v>1000</v>
      </c>
      <c r="CC123" s="13">
        <v>27</v>
      </c>
      <c r="CD123" s="13">
        <v>2.7</v>
      </c>
    </row>
    <row r="124" spans="1:82" ht="13.8" thickBot="1" x14ac:dyDescent="0.3">
      <c r="A124" s="12" t="s">
        <v>250</v>
      </c>
      <c r="B124" s="12" t="s">
        <v>100</v>
      </c>
      <c r="C124" s="12" t="s">
        <v>101</v>
      </c>
      <c r="D124" s="12" t="s">
        <v>102</v>
      </c>
      <c r="E124" s="12" t="s">
        <v>103</v>
      </c>
      <c r="F124" s="12" t="s">
        <v>104</v>
      </c>
      <c r="G124" s="12" t="s">
        <v>105</v>
      </c>
      <c r="H124" s="12" t="s">
        <v>106</v>
      </c>
      <c r="I124" s="12" t="s">
        <v>107</v>
      </c>
      <c r="J124" s="12" t="s">
        <v>108</v>
      </c>
      <c r="K124" s="12" t="s">
        <v>109</v>
      </c>
      <c r="AB124" s="12" t="s">
        <v>118</v>
      </c>
      <c r="AC124" s="13">
        <v>0</v>
      </c>
      <c r="AD124" s="13">
        <v>6</v>
      </c>
      <c r="AE124" s="13">
        <v>6</v>
      </c>
      <c r="AF124" s="13">
        <v>897</v>
      </c>
      <c r="AG124" s="13">
        <v>8</v>
      </c>
      <c r="AH124" s="13">
        <v>7</v>
      </c>
      <c r="AI124" s="13">
        <v>26</v>
      </c>
      <c r="AJ124" s="13">
        <v>0</v>
      </c>
      <c r="AK124" s="13">
        <v>7</v>
      </c>
      <c r="AL124" s="13">
        <v>4</v>
      </c>
      <c r="AM124" s="13">
        <v>8</v>
      </c>
      <c r="AN124" s="13">
        <v>3</v>
      </c>
      <c r="AO124" s="13">
        <v>8</v>
      </c>
      <c r="AP124" s="13">
        <v>6</v>
      </c>
      <c r="AQ124" s="13">
        <v>1</v>
      </c>
      <c r="AR124" s="13">
        <v>8</v>
      </c>
      <c r="AS124" s="13">
        <v>0</v>
      </c>
      <c r="AT124" s="13">
        <v>5</v>
      </c>
      <c r="AU124" s="13">
        <v>0</v>
      </c>
      <c r="AV124" s="13">
        <v>1000</v>
      </c>
      <c r="AW124" s="13">
        <v>1000</v>
      </c>
      <c r="AX124" s="13">
        <v>0</v>
      </c>
      <c r="AY124" s="13">
        <v>0</v>
      </c>
      <c r="BO124" s="12" t="s">
        <v>118</v>
      </c>
      <c r="BP124" s="13">
        <v>455.8</v>
      </c>
      <c r="BQ124" s="13">
        <v>6</v>
      </c>
      <c r="BR124" s="13">
        <v>7</v>
      </c>
      <c r="BS124" s="13">
        <v>461.8</v>
      </c>
      <c r="BT124" s="13">
        <v>15</v>
      </c>
      <c r="BU124" s="13">
        <v>19.899999999999999</v>
      </c>
      <c r="BV124" s="13">
        <v>8</v>
      </c>
      <c r="BW124" s="13">
        <v>6</v>
      </c>
      <c r="BX124" s="13">
        <v>1</v>
      </c>
      <c r="BY124" s="13">
        <v>0</v>
      </c>
      <c r="BZ124" s="13">
        <v>5</v>
      </c>
      <c r="CA124" s="13">
        <v>985.5</v>
      </c>
      <c r="CB124" s="13">
        <v>1000</v>
      </c>
      <c r="CC124" s="13">
        <v>14.5</v>
      </c>
      <c r="CD124" s="13">
        <v>1.45</v>
      </c>
    </row>
    <row r="125" spans="1:82" ht="13.8" thickBot="1" x14ac:dyDescent="0.3">
      <c r="A125" s="12" t="s">
        <v>132</v>
      </c>
      <c r="B125" s="13">
        <v>309.3</v>
      </c>
      <c r="C125" s="13">
        <v>368.7</v>
      </c>
      <c r="D125" s="13">
        <v>19</v>
      </c>
      <c r="E125" s="13">
        <v>229.3</v>
      </c>
      <c r="F125" s="13">
        <v>267.3</v>
      </c>
      <c r="G125" s="13">
        <v>183.4</v>
      </c>
      <c r="H125" s="13">
        <v>19</v>
      </c>
      <c r="I125" s="13">
        <v>119.9</v>
      </c>
      <c r="J125" s="13">
        <v>557.1</v>
      </c>
      <c r="K125" s="13">
        <v>72.400000000000006</v>
      </c>
      <c r="AB125" s="12" t="s">
        <v>119</v>
      </c>
      <c r="AC125" s="13">
        <v>9</v>
      </c>
      <c r="AD125" s="13">
        <v>3</v>
      </c>
      <c r="AE125" s="13">
        <v>9</v>
      </c>
      <c r="AF125" s="13">
        <v>3</v>
      </c>
      <c r="AG125" s="13">
        <v>859</v>
      </c>
      <c r="AH125" s="13">
        <v>1</v>
      </c>
      <c r="AI125" s="13">
        <v>7</v>
      </c>
      <c r="AJ125" s="13">
        <v>3</v>
      </c>
      <c r="AK125" s="13">
        <v>4</v>
      </c>
      <c r="AL125" s="13">
        <v>7</v>
      </c>
      <c r="AM125" s="13">
        <v>7</v>
      </c>
      <c r="AN125" s="13">
        <v>0</v>
      </c>
      <c r="AO125" s="13">
        <v>2</v>
      </c>
      <c r="AP125" s="13">
        <v>7</v>
      </c>
      <c r="AQ125" s="13">
        <v>6</v>
      </c>
      <c r="AR125" s="13">
        <v>1</v>
      </c>
      <c r="AS125" s="13">
        <v>2</v>
      </c>
      <c r="AT125" s="13">
        <v>2</v>
      </c>
      <c r="AU125" s="13">
        <v>68</v>
      </c>
      <c r="AV125" s="13">
        <v>1000</v>
      </c>
      <c r="AW125" s="13">
        <v>1000</v>
      </c>
      <c r="AX125" s="13">
        <v>0</v>
      </c>
      <c r="AY125" s="13">
        <v>0</v>
      </c>
      <c r="BO125" s="12" t="s">
        <v>119</v>
      </c>
      <c r="BP125" s="13">
        <v>482.3</v>
      </c>
      <c r="BQ125" s="13">
        <v>10</v>
      </c>
      <c r="BR125" s="13">
        <v>1</v>
      </c>
      <c r="BS125" s="13">
        <v>458.8</v>
      </c>
      <c r="BT125" s="13">
        <v>14</v>
      </c>
      <c r="BU125" s="13">
        <v>0</v>
      </c>
      <c r="BV125" s="13">
        <v>2</v>
      </c>
      <c r="BW125" s="13">
        <v>7</v>
      </c>
      <c r="BX125" s="13">
        <v>18.5</v>
      </c>
      <c r="BY125" s="13">
        <v>2</v>
      </c>
      <c r="BZ125" s="13">
        <v>2</v>
      </c>
      <c r="CA125" s="13">
        <v>997.5</v>
      </c>
      <c r="CB125" s="13">
        <v>1000</v>
      </c>
      <c r="CC125" s="13">
        <v>2.5</v>
      </c>
      <c r="CD125" s="13">
        <v>0.25</v>
      </c>
    </row>
    <row r="126" spans="1:82" ht="13.8" thickBot="1" x14ac:dyDescent="0.3">
      <c r="A126" s="12" t="s">
        <v>140</v>
      </c>
      <c r="B126" s="13">
        <v>189.8</v>
      </c>
      <c r="C126" s="13">
        <v>191.8</v>
      </c>
      <c r="D126" s="13">
        <v>18</v>
      </c>
      <c r="E126" s="13">
        <v>228.3</v>
      </c>
      <c r="F126" s="13">
        <v>266.3</v>
      </c>
      <c r="G126" s="13">
        <v>182.4</v>
      </c>
      <c r="H126" s="13">
        <v>18</v>
      </c>
      <c r="I126" s="13">
        <v>112.4</v>
      </c>
      <c r="J126" s="13">
        <v>556.1</v>
      </c>
      <c r="K126" s="13">
        <v>71.400000000000006</v>
      </c>
      <c r="AB126" s="12" t="s">
        <v>120</v>
      </c>
      <c r="AC126" s="13">
        <v>4</v>
      </c>
      <c r="AD126" s="13">
        <v>2</v>
      </c>
      <c r="AE126" s="13">
        <v>1</v>
      </c>
      <c r="AF126" s="13">
        <v>896</v>
      </c>
      <c r="AG126" s="13">
        <v>3</v>
      </c>
      <c r="AH126" s="13">
        <v>0</v>
      </c>
      <c r="AI126" s="13">
        <v>3</v>
      </c>
      <c r="AJ126" s="13">
        <v>5</v>
      </c>
      <c r="AK126" s="13">
        <v>3</v>
      </c>
      <c r="AL126" s="13">
        <v>1</v>
      </c>
      <c r="AM126" s="13">
        <v>3</v>
      </c>
      <c r="AN126" s="13">
        <v>5</v>
      </c>
      <c r="AO126" s="13">
        <v>0</v>
      </c>
      <c r="AP126" s="13">
        <v>3</v>
      </c>
      <c r="AQ126" s="13">
        <v>2</v>
      </c>
      <c r="AR126" s="13">
        <v>1</v>
      </c>
      <c r="AS126" s="13">
        <v>3</v>
      </c>
      <c r="AT126" s="13">
        <v>0</v>
      </c>
      <c r="AU126" s="13">
        <v>65</v>
      </c>
      <c r="AV126" s="13">
        <v>1000</v>
      </c>
      <c r="AW126" s="13">
        <v>1000</v>
      </c>
      <c r="AX126" s="13">
        <v>0</v>
      </c>
      <c r="AY126" s="13">
        <v>0</v>
      </c>
      <c r="BO126" s="12" t="s">
        <v>120</v>
      </c>
      <c r="BP126" s="13">
        <v>459.8</v>
      </c>
      <c r="BQ126" s="13">
        <v>1</v>
      </c>
      <c r="BR126" s="13">
        <v>0</v>
      </c>
      <c r="BS126" s="13">
        <v>457.8</v>
      </c>
      <c r="BT126" s="13">
        <v>10</v>
      </c>
      <c r="BU126" s="13">
        <v>22.9</v>
      </c>
      <c r="BV126" s="13">
        <v>0</v>
      </c>
      <c r="BW126" s="13">
        <v>3</v>
      </c>
      <c r="BX126" s="13">
        <v>14.5</v>
      </c>
      <c r="BY126" s="13">
        <v>3</v>
      </c>
      <c r="BZ126" s="13">
        <v>0</v>
      </c>
      <c r="CA126" s="13">
        <v>972</v>
      </c>
      <c r="CB126" s="13">
        <v>1000</v>
      </c>
      <c r="CC126" s="13">
        <v>28</v>
      </c>
      <c r="CD126" s="13">
        <v>2.8</v>
      </c>
    </row>
    <row r="127" spans="1:82" ht="13.8" thickBot="1" x14ac:dyDescent="0.3">
      <c r="A127" s="12" t="s">
        <v>147</v>
      </c>
      <c r="B127" s="13">
        <v>188.8</v>
      </c>
      <c r="C127" s="13">
        <v>190.8</v>
      </c>
      <c r="D127" s="13">
        <v>17</v>
      </c>
      <c r="E127" s="13">
        <v>227.3</v>
      </c>
      <c r="F127" s="13">
        <v>265.3</v>
      </c>
      <c r="G127" s="13">
        <v>181.4</v>
      </c>
      <c r="H127" s="13">
        <v>17</v>
      </c>
      <c r="I127" s="13">
        <v>111.4</v>
      </c>
      <c r="J127" s="13">
        <v>555.1</v>
      </c>
      <c r="K127" s="13">
        <v>70.400000000000006</v>
      </c>
    </row>
    <row r="128" spans="1:82" ht="13.8" thickBot="1" x14ac:dyDescent="0.3">
      <c r="A128" s="12" t="s">
        <v>153</v>
      </c>
      <c r="B128" s="13">
        <v>187.8</v>
      </c>
      <c r="C128" s="13">
        <v>31</v>
      </c>
      <c r="D128" s="13">
        <v>16</v>
      </c>
      <c r="E128" s="13">
        <v>65.400000000000006</v>
      </c>
      <c r="F128" s="13">
        <v>219.3</v>
      </c>
      <c r="G128" s="13">
        <v>180.4</v>
      </c>
      <c r="H128" s="13">
        <v>16</v>
      </c>
      <c r="I128" s="13">
        <v>110.4</v>
      </c>
      <c r="J128" s="13">
        <v>468.6</v>
      </c>
      <c r="K128" s="13">
        <v>69.400000000000006</v>
      </c>
      <c r="AB128" s="14" t="s">
        <v>256</v>
      </c>
      <c r="AC128" s="15">
        <v>5246</v>
      </c>
      <c r="BO128" s="14" t="s">
        <v>256</v>
      </c>
      <c r="BP128" s="15">
        <v>1077.4000000000001</v>
      </c>
    </row>
    <row r="129" spans="1:68" ht="13.8" thickBot="1" x14ac:dyDescent="0.3">
      <c r="A129" s="12" t="s">
        <v>159</v>
      </c>
      <c r="B129" s="13">
        <v>186.9</v>
      </c>
      <c r="C129" s="13">
        <v>30</v>
      </c>
      <c r="D129" s="13">
        <v>15</v>
      </c>
      <c r="E129" s="13">
        <v>64.400000000000006</v>
      </c>
      <c r="F129" s="13">
        <v>175.4</v>
      </c>
      <c r="G129" s="13">
        <v>27</v>
      </c>
      <c r="H129" s="13">
        <v>15</v>
      </c>
      <c r="I129" s="13">
        <v>109.4</v>
      </c>
      <c r="J129" s="13">
        <v>429.7</v>
      </c>
      <c r="K129" s="13">
        <v>68.400000000000006</v>
      </c>
      <c r="AB129" s="14" t="s">
        <v>903</v>
      </c>
      <c r="AC129" s="15">
        <v>0</v>
      </c>
      <c r="BO129" s="14" t="s">
        <v>903</v>
      </c>
      <c r="BP129" s="15">
        <v>455.8</v>
      </c>
    </row>
    <row r="130" spans="1:68" ht="13.8" thickBot="1" x14ac:dyDescent="0.3">
      <c r="A130" s="12" t="s">
        <v>165</v>
      </c>
      <c r="B130" s="13">
        <v>185.9</v>
      </c>
      <c r="C130" s="13">
        <v>29</v>
      </c>
      <c r="D130" s="13">
        <v>14</v>
      </c>
      <c r="E130" s="13">
        <v>63.4</v>
      </c>
      <c r="F130" s="13">
        <v>174.4</v>
      </c>
      <c r="G130" s="13">
        <v>26</v>
      </c>
      <c r="H130" s="13">
        <v>14</v>
      </c>
      <c r="I130" s="13">
        <v>108.4</v>
      </c>
      <c r="J130" s="13">
        <v>428.7</v>
      </c>
      <c r="K130" s="13">
        <v>67.400000000000006</v>
      </c>
      <c r="AB130" s="14" t="s">
        <v>258</v>
      </c>
      <c r="AC130" s="15">
        <v>10000</v>
      </c>
      <c r="BO130" s="14" t="s">
        <v>258</v>
      </c>
      <c r="BP130" s="15">
        <v>10000.1</v>
      </c>
    </row>
    <row r="131" spans="1:68" ht="13.8" thickBot="1" x14ac:dyDescent="0.3">
      <c r="A131" s="12" t="s">
        <v>171</v>
      </c>
      <c r="B131" s="13">
        <v>184.9</v>
      </c>
      <c r="C131" s="13">
        <v>28</v>
      </c>
      <c r="D131" s="13">
        <v>13</v>
      </c>
      <c r="E131" s="13">
        <v>62.5</v>
      </c>
      <c r="F131" s="13">
        <v>173.4</v>
      </c>
      <c r="G131" s="13">
        <v>25</v>
      </c>
      <c r="H131" s="13">
        <v>13</v>
      </c>
      <c r="I131" s="13">
        <v>107.4</v>
      </c>
      <c r="J131" s="13">
        <v>427.7</v>
      </c>
      <c r="K131" s="13">
        <v>13</v>
      </c>
      <c r="AB131" s="14" t="s">
        <v>259</v>
      </c>
      <c r="AC131" s="15">
        <v>10000</v>
      </c>
      <c r="BO131" s="14" t="s">
        <v>259</v>
      </c>
      <c r="BP131" s="15">
        <v>10000</v>
      </c>
    </row>
    <row r="132" spans="1:68" ht="13.8" thickBot="1" x14ac:dyDescent="0.3">
      <c r="A132" s="12" t="s">
        <v>177</v>
      </c>
      <c r="B132" s="13">
        <v>183.9</v>
      </c>
      <c r="C132" s="13">
        <v>27</v>
      </c>
      <c r="D132" s="13">
        <v>12</v>
      </c>
      <c r="E132" s="13">
        <v>61.5</v>
      </c>
      <c r="F132" s="13">
        <v>172.4</v>
      </c>
      <c r="G132" s="13">
        <v>24</v>
      </c>
      <c r="H132" s="13">
        <v>12</v>
      </c>
      <c r="I132" s="13">
        <v>106.4</v>
      </c>
      <c r="J132" s="13">
        <v>426.7</v>
      </c>
      <c r="K132" s="13">
        <v>12</v>
      </c>
      <c r="AB132" s="14" t="s">
        <v>260</v>
      </c>
      <c r="AC132" s="15">
        <v>0</v>
      </c>
      <c r="BO132" s="14" t="s">
        <v>260</v>
      </c>
      <c r="BP132" s="15">
        <v>0.1</v>
      </c>
    </row>
    <row r="133" spans="1:68" ht="13.8" thickBot="1" x14ac:dyDescent="0.3">
      <c r="A133" s="12" t="s">
        <v>183</v>
      </c>
      <c r="B133" s="13">
        <v>182.9</v>
      </c>
      <c r="C133" s="13">
        <v>26</v>
      </c>
      <c r="D133" s="13">
        <v>11</v>
      </c>
      <c r="E133" s="13">
        <v>60.5</v>
      </c>
      <c r="F133" s="13">
        <v>171.4</v>
      </c>
      <c r="G133" s="13">
        <v>23</v>
      </c>
      <c r="H133" s="13">
        <v>11</v>
      </c>
      <c r="I133" s="13">
        <v>105.4</v>
      </c>
      <c r="J133" s="13">
        <v>425.7</v>
      </c>
      <c r="K133" s="13">
        <v>11</v>
      </c>
      <c r="AB133" s="14" t="s">
        <v>261</v>
      </c>
      <c r="AC133" s="15"/>
      <c r="BO133" s="14" t="s">
        <v>261</v>
      </c>
      <c r="BP133" s="15"/>
    </row>
    <row r="134" spans="1:68" ht="13.8" thickBot="1" x14ac:dyDescent="0.3">
      <c r="A134" s="12" t="s">
        <v>189</v>
      </c>
      <c r="B134" s="13">
        <v>181.9</v>
      </c>
      <c r="C134" s="13">
        <v>18</v>
      </c>
      <c r="D134" s="13">
        <v>10</v>
      </c>
      <c r="E134" s="13">
        <v>59.5</v>
      </c>
      <c r="F134" s="13">
        <v>170.4</v>
      </c>
      <c r="G134" s="13">
        <v>22</v>
      </c>
      <c r="H134" s="13">
        <v>10</v>
      </c>
      <c r="I134" s="13">
        <v>104.4</v>
      </c>
      <c r="J134" s="13">
        <v>424.7</v>
      </c>
      <c r="K134" s="13">
        <v>10</v>
      </c>
      <c r="AB134" s="14" t="s">
        <v>262</v>
      </c>
      <c r="AC134" s="15"/>
      <c r="BO134" s="14" t="s">
        <v>262</v>
      </c>
      <c r="BP134" s="15"/>
    </row>
    <row r="135" spans="1:68" ht="13.8" thickBot="1" x14ac:dyDescent="0.3">
      <c r="A135" s="12" t="s">
        <v>195</v>
      </c>
      <c r="B135" s="13">
        <v>96.9</v>
      </c>
      <c r="C135" s="13">
        <v>17</v>
      </c>
      <c r="D135" s="13">
        <v>9</v>
      </c>
      <c r="E135" s="13">
        <v>58.5</v>
      </c>
      <c r="F135" s="13">
        <v>169.4</v>
      </c>
      <c r="G135" s="13">
        <v>21</v>
      </c>
      <c r="H135" s="13">
        <v>9</v>
      </c>
      <c r="I135" s="13">
        <v>103.4</v>
      </c>
      <c r="J135" s="13">
        <v>423.7</v>
      </c>
      <c r="K135" s="13">
        <v>9</v>
      </c>
      <c r="AB135" s="14" t="s">
        <v>263</v>
      </c>
      <c r="AC135" s="15">
        <v>0</v>
      </c>
      <c r="BO135" s="14" t="s">
        <v>263</v>
      </c>
      <c r="BP135" s="15">
        <v>0</v>
      </c>
    </row>
    <row r="136" spans="1:68" ht="13.8" thickBot="1" x14ac:dyDescent="0.3">
      <c r="A136" s="12" t="s">
        <v>201</v>
      </c>
      <c r="B136" s="13">
        <v>95.9</v>
      </c>
      <c r="C136" s="13">
        <v>16</v>
      </c>
      <c r="D136" s="13">
        <v>8</v>
      </c>
      <c r="E136" s="13">
        <v>57.5</v>
      </c>
      <c r="F136" s="13">
        <v>168.4</v>
      </c>
      <c r="G136" s="13">
        <v>20</v>
      </c>
      <c r="H136" s="13">
        <v>8</v>
      </c>
      <c r="I136" s="13">
        <v>102.4</v>
      </c>
      <c r="J136" s="13">
        <v>422.7</v>
      </c>
      <c r="K136" s="13">
        <v>8</v>
      </c>
    </row>
    <row r="137" spans="1:68" ht="13.8" thickBot="1" x14ac:dyDescent="0.3">
      <c r="A137" s="12" t="s">
        <v>207</v>
      </c>
      <c r="B137" s="13">
        <v>94.9</v>
      </c>
      <c r="C137" s="13">
        <v>15</v>
      </c>
      <c r="D137" s="13">
        <v>7</v>
      </c>
      <c r="E137" s="13">
        <v>56.5</v>
      </c>
      <c r="F137" s="13">
        <v>167.4</v>
      </c>
      <c r="G137" s="13">
        <v>7</v>
      </c>
      <c r="H137" s="13">
        <v>7</v>
      </c>
      <c r="I137" s="13">
        <v>101.4</v>
      </c>
      <c r="J137" s="13">
        <v>421.7</v>
      </c>
      <c r="K137" s="13">
        <v>7</v>
      </c>
      <c r="AB137" s="16" t="s">
        <v>264</v>
      </c>
      <c r="BO137" s="16" t="s">
        <v>264</v>
      </c>
    </row>
    <row r="138" spans="1:68" ht="13.8" thickBot="1" x14ac:dyDescent="0.3">
      <c r="A138" s="12" t="s">
        <v>213</v>
      </c>
      <c r="B138" s="13">
        <v>6</v>
      </c>
      <c r="C138" s="13">
        <v>14</v>
      </c>
      <c r="D138" s="13">
        <v>6</v>
      </c>
      <c r="E138" s="13">
        <v>55.5</v>
      </c>
      <c r="F138" s="13">
        <v>6</v>
      </c>
      <c r="G138" s="13">
        <v>6</v>
      </c>
      <c r="H138" s="13">
        <v>6</v>
      </c>
      <c r="I138" s="13">
        <v>52</v>
      </c>
      <c r="J138" s="13">
        <v>420.7</v>
      </c>
      <c r="K138" s="13">
        <v>6</v>
      </c>
    </row>
    <row r="139" spans="1:68" ht="13.8" thickBot="1" x14ac:dyDescent="0.3">
      <c r="A139" s="12" t="s">
        <v>219</v>
      </c>
      <c r="B139" s="13">
        <v>5</v>
      </c>
      <c r="C139" s="13">
        <v>13</v>
      </c>
      <c r="D139" s="13">
        <v>5</v>
      </c>
      <c r="E139" s="13">
        <v>54.5</v>
      </c>
      <c r="F139" s="13">
        <v>5</v>
      </c>
      <c r="G139" s="13">
        <v>5</v>
      </c>
      <c r="H139" s="13">
        <v>5</v>
      </c>
      <c r="I139" s="13">
        <v>5</v>
      </c>
      <c r="J139" s="13">
        <v>419.7</v>
      </c>
      <c r="K139" s="13">
        <v>5</v>
      </c>
      <c r="AB139" s="17" t="s">
        <v>265</v>
      </c>
      <c r="BO139" s="17" t="s">
        <v>954</v>
      </c>
    </row>
    <row r="140" spans="1:68" ht="13.8" thickBot="1" x14ac:dyDescent="0.3">
      <c r="A140" s="12" t="s">
        <v>225</v>
      </c>
      <c r="B140" s="13">
        <v>4</v>
      </c>
      <c r="C140" s="13">
        <v>12</v>
      </c>
      <c r="D140" s="13">
        <v>4</v>
      </c>
      <c r="E140" s="13">
        <v>53.5</v>
      </c>
      <c r="F140" s="13">
        <v>4</v>
      </c>
      <c r="G140" s="13">
        <v>4</v>
      </c>
      <c r="H140" s="13">
        <v>4</v>
      </c>
      <c r="I140" s="13">
        <v>4</v>
      </c>
      <c r="J140" s="13">
        <v>418.7</v>
      </c>
      <c r="K140" s="13">
        <v>4</v>
      </c>
      <c r="AB140" s="17" t="s">
        <v>503</v>
      </c>
      <c r="BO140" s="17" t="s">
        <v>955</v>
      </c>
    </row>
    <row r="141" spans="1:68" ht="13.8" thickBot="1" x14ac:dyDescent="0.3">
      <c r="A141" s="12" t="s">
        <v>231</v>
      </c>
      <c r="B141" s="13">
        <v>3</v>
      </c>
      <c r="C141" s="13">
        <v>3</v>
      </c>
      <c r="D141" s="13">
        <v>3</v>
      </c>
      <c r="E141" s="13">
        <v>52.5</v>
      </c>
      <c r="F141" s="13">
        <v>3</v>
      </c>
      <c r="G141" s="13">
        <v>3</v>
      </c>
      <c r="H141" s="13">
        <v>3</v>
      </c>
      <c r="I141" s="13">
        <v>3</v>
      </c>
      <c r="J141" s="13">
        <v>417.7</v>
      </c>
      <c r="K141" s="13">
        <v>3</v>
      </c>
    </row>
    <row r="142" spans="1:68" ht="13.8" thickBot="1" x14ac:dyDescent="0.3">
      <c r="A142" s="12" t="s">
        <v>236</v>
      </c>
      <c r="B142" s="13">
        <v>2</v>
      </c>
      <c r="C142" s="13">
        <v>2</v>
      </c>
      <c r="D142" s="13">
        <v>2</v>
      </c>
      <c r="E142" s="13">
        <v>51.5</v>
      </c>
      <c r="F142" s="13">
        <v>2</v>
      </c>
      <c r="G142" s="13">
        <v>2</v>
      </c>
      <c r="H142" s="13">
        <v>2</v>
      </c>
      <c r="I142" s="13">
        <v>2</v>
      </c>
      <c r="J142" s="13">
        <v>416.7</v>
      </c>
      <c r="K142" s="13">
        <v>2</v>
      </c>
    </row>
    <row r="143" spans="1:68" ht="13.8" thickBot="1" x14ac:dyDescent="0.3">
      <c r="A143" s="12" t="s">
        <v>241</v>
      </c>
      <c r="B143" s="13">
        <v>1</v>
      </c>
      <c r="C143" s="13">
        <v>1</v>
      </c>
      <c r="D143" s="13">
        <v>1</v>
      </c>
      <c r="E143" s="13">
        <v>1</v>
      </c>
      <c r="F143" s="13">
        <v>1</v>
      </c>
      <c r="G143" s="13">
        <v>1</v>
      </c>
      <c r="H143" s="13">
        <v>1</v>
      </c>
      <c r="I143" s="13">
        <v>1</v>
      </c>
      <c r="J143" s="13">
        <v>415.7</v>
      </c>
      <c r="K143" s="13">
        <v>1</v>
      </c>
    </row>
    <row r="144" spans="1:68" ht="13.8" thickBot="1" x14ac:dyDescent="0.3">
      <c r="A144" s="12" t="s">
        <v>246</v>
      </c>
      <c r="B144" s="13">
        <v>0</v>
      </c>
      <c r="C144" s="13">
        <v>0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</row>
    <row r="145" spans="1:49" ht="18.600000000000001" thickBot="1" x14ac:dyDescent="0.3">
      <c r="A145" s="8"/>
    </row>
    <row r="146" spans="1:49" ht="13.8" thickBot="1" x14ac:dyDescent="0.3">
      <c r="A146" s="12" t="s">
        <v>251</v>
      </c>
      <c r="B146" s="12" t="s">
        <v>100</v>
      </c>
      <c r="C146" s="12" t="s">
        <v>101</v>
      </c>
      <c r="D146" s="12" t="s">
        <v>102</v>
      </c>
      <c r="E146" s="12" t="s">
        <v>103</v>
      </c>
      <c r="F146" s="12" t="s">
        <v>104</v>
      </c>
      <c r="G146" s="12" t="s">
        <v>105</v>
      </c>
      <c r="H146" s="12" t="s">
        <v>106</v>
      </c>
      <c r="I146" s="12" t="s">
        <v>107</v>
      </c>
      <c r="J146" s="12" t="s">
        <v>108</v>
      </c>
      <c r="K146" s="12" t="s">
        <v>109</v>
      </c>
      <c r="L146" s="12" t="s">
        <v>252</v>
      </c>
      <c r="M146" s="12" t="s">
        <v>253</v>
      </c>
      <c r="N146" s="12" t="s">
        <v>254</v>
      </c>
      <c r="O146" s="12" t="s">
        <v>255</v>
      </c>
    </row>
    <row r="147" spans="1:49" ht="18.600000000000001" thickBot="1" x14ac:dyDescent="0.3">
      <c r="A147" s="12" t="s">
        <v>111</v>
      </c>
      <c r="B147" s="13">
        <v>3</v>
      </c>
      <c r="C147" s="13">
        <v>13</v>
      </c>
      <c r="D147" s="13">
        <v>9</v>
      </c>
      <c r="E147" s="13">
        <v>52.5</v>
      </c>
      <c r="F147" s="13">
        <v>265.3</v>
      </c>
      <c r="G147" s="13">
        <v>23</v>
      </c>
      <c r="H147" s="13">
        <v>8</v>
      </c>
      <c r="I147" s="13">
        <v>4</v>
      </c>
      <c r="J147" s="13">
        <v>555.1</v>
      </c>
      <c r="K147" s="13">
        <v>67.400000000000006</v>
      </c>
      <c r="L147" s="13">
        <v>1000.2</v>
      </c>
      <c r="M147" s="13">
        <v>1000</v>
      </c>
      <c r="N147" s="13">
        <v>-0.2</v>
      </c>
      <c r="O147" s="13">
        <v>-0.02</v>
      </c>
      <c r="AB147" s="8"/>
    </row>
    <row r="148" spans="1:49" ht="13.8" thickBot="1" x14ac:dyDescent="0.3">
      <c r="A148" s="12" t="s">
        <v>112</v>
      </c>
      <c r="B148" s="13">
        <v>183.9</v>
      </c>
      <c r="C148" s="13">
        <v>17</v>
      </c>
      <c r="D148" s="13">
        <v>18</v>
      </c>
      <c r="E148" s="13">
        <v>229.3</v>
      </c>
      <c r="F148" s="13">
        <v>5</v>
      </c>
      <c r="G148" s="13">
        <v>4</v>
      </c>
      <c r="H148" s="13">
        <v>19</v>
      </c>
      <c r="I148" s="13">
        <v>105.4</v>
      </c>
      <c r="J148" s="13">
        <v>421.7</v>
      </c>
      <c r="K148" s="13">
        <v>13</v>
      </c>
      <c r="L148" s="13">
        <v>1016.2</v>
      </c>
      <c r="M148" s="13">
        <v>1000</v>
      </c>
      <c r="N148" s="13">
        <v>-16.2</v>
      </c>
      <c r="O148" s="13">
        <v>-1.62</v>
      </c>
      <c r="AB148" s="9"/>
    </row>
    <row r="149" spans="1:49" ht="13.8" thickBot="1" x14ac:dyDescent="0.3">
      <c r="A149" s="12" t="s">
        <v>113</v>
      </c>
      <c r="B149" s="13">
        <v>181.9</v>
      </c>
      <c r="C149" s="13">
        <v>27</v>
      </c>
      <c r="D149" s="13">
        <v>17</v>
      </c>
      <c r="E149" s="13">
        <v>55.5</v>
      </c>
      <c r="F149" s="13">
        <v>3</v>
      </c>
      <c r="G149" s="13">
        <v>26</v>
      </c>
      <c r="H149" s="13">
        <v>15</v>
      </c>
      <c r="I149" s="13">
        <v>109.4</v>
      </c>
      <c r="J149" s="13">
        <v>557.1</v>
      </c>
      <c r="K149" s="13">
        <v>8</v>
      </c>
      <c r="L149" s="13">
        <v>999.7</v>
      </c>
      <c r="M149" s="13">
        <v>1000</v>
      </c>
      <c r="N149" s="13">
        <v>0.3</v>
      </c>
      <c r="O149" s="13">
        <v>0.03</v>
      </c>
    </row>
    <row r="150" spans="1:49" ht="13.8" thickBot="1" x14ac:dyDescent="0.3">
      <c r="A150" s="12" t="s">
        <v>114</v>
      </c>
      <c r="B150" s="13">
        <v>6</v>
      </c>
      <c r="C150" s="13">
        <v>17</v>
      </c>
      <c r="D150" s="13">
        <v>8</v>
      </c>
      <c r="E150" s="13">
        <v>1</v>
      </c>
      <c r="F150" s="13">
        <v>169.4</v>
      </c>
      <c r="G150" s="13">
        <v>182.4</v>
      </c>
      <c r="H150" s="13">
        <v>10</v>
      </c>
      <c r="I150" s="13">
        <v>112.4</v>
      </c>
      <c r="J150" s="13">
        <v>421.7</v>
      </c>
      <c r="K150" s="13">
        <v>72.400000000000006</v>
      </c>
      <c r="L150" s="13">
        <v>1000.2</v>
      </c>
      <c r="M150" s="13">
        <v>1000</v>
      </c>
      <c r="N150" s="13">
        <v>-0.2</v>
      </c>
      <c r="O150" s="13">
        <v>-0.02</v>
      </c>
    </row>
    <row r="151" spans="1:49" ht="18.600000000000001" thickBot="1" x14ac:dyDescent="0.3">
      <c r="A151" s="12" t="s">
        <v>115</v>
      </c>
      <c r="B151" s="13">
        <v>183.9</v>
      </c>
      <c r="C151" s="13">
        <v>14</v>
      </c>
      <c r="D151" s="13">
        <v>2</v>
      </c>
      <c r="E151" s="13">
        <v>53.5</v>
      </c>
      <c r="F151" s="13">
        <v>0</v>
      </c>
      <c r="G151" s="13">
        <v>6</v>
      </c>
      <c r="H151" s="13">
        <v>11</v>
      </c>
      <c r="I151" s="13">
        <v>105.4</v>
      </c>
      <c r="J151" s="13">
        <v>556.1</v>
      </c>
      <c r="K151" s="13">
        <v>68.400000000000006</v>
      </c>
      <c r="L151" s="13">
        <v>1000.2</v>
      </c>
      <c r="M151" s="13">
        <v>1000</v>
      </c>
      <c r="N151" s="13">
        <v>-0.2</v>
      </c>
      <c r="O151" s="13">
        <v>-0.02</v>
      </c>
      <c r="AB151" s="10" t="s">
        <v>92</v>
      </c>
      <c r="AC151" s="11">
        <v>6289250</v>
      </c>
      <c r="AD151" s="10" t="s">
        <v>93</v>
      </c>
      <c r="AE151" s="11">
        <v>10</v>
      </c>
      <c r="AF151" s="10" t="s">
        <v>94</v>
      </c>
      <c r="AG151" s="11">
        <v>20</v>
      </c>
      <c r="AH151" s="10" t="s">
        <v>95</v>
      </c>
      <c r="AI151" s="11">
        <v>10</v>
      </c>
      <c r="AJ151" s="10" t="s">
        <v>96</v>
      </c>
      <c r="AK151" s="11">
        <v>0</v>
      </c>
      <c r="AL151" s="10" t="s">
        <v>97</v>
      </c>
      <c r="AM151" s="11" t="s">
        <v>1498</v>
      </c>
    </row>
    <row r="152" spans="1:49" ht="18.600000000000001" thickBot="1" x14ac:dyDescent="0.3">
      <c r="A152" s="12" t="s">
        <v>116</v>
      </c>
      <c r="B152" s="13">
        <v>186.9</v>
      </c>
      <c r="C152" s="13">
        <v>30</v>
      </c>
      <c r="D152" s="13">
        <v>12</v>
      </c>
      <c r="E152" s="13">
        <v>65.400000000000006</v>
      </c>
      <c r="F152" s="13">
        <v>173.4</v>
      </c>
      <c r="G152" s="13">
        <v>7</v>
      </c>
      <c r="H152" s="13">
        <v>13</v>
      </c>
      <c r="I152" s="13">
        <v>108.4</v>
      </c>
      <c r="J152" s="13">
        <v>417.7</v>
      </c>
      <c r="K152" s="13">
        <v>3</v>
      </c>
      <c r="L152" s="13">
        <v>1016.7</v>
      </c>
      <c r="M152" s="13">
        <v>1000</v>
      </c>
      <c r="N152" s="13">
        <v>-16.7</v>
      </c>
      <c r="O152" s="13">
        <v>-1.67</v>
      </c>
      <c r="AB152" s="8"/>
    </row>
    <row r="153" spans="1:49" ht="13.8" thickBot="1" x14ac:dyDescent="0.3">
      <c r="A153" s="12" t="s">
        <v>117</v>
      </c>
      <c r="B153" s="13">
        <v>181.9</v>
      </c>
      <c r="C153" s="13">
        <v>0</v>
      </c>
      <c r="D153" s="13">
        <v>8</v>
      </c>
      <c r="E153" s="13">
        <v>56.5</v>
      </c>
      <c r="F153" s="13">
        <v>167.4</v>
      </c>
      <c r="G153" s="13">
        <v>26</v>
      </c>
      <c r="H153" s="13">
        <v>8</v>
      </c>
      <c r="I153" s="13">
        <v>112.4</v>
      </c>
      <c r="J153" s="13">
        <v>426.7</v>
      </c>
      <c r="K153" s="13">
        <v>13</v>
      </c>
      <c r="L153" s="13">
        <v>999.7</v>
      </c>
      <c r="M153" s="13">
        <v>1000</v>
      </c>
      <c r="N153" s="13">
        <v>0.3</v>
      </c>
      <c r="O153" s="13">
        <v>0.03</v>
      </c>
      <c r="AB153" s="12" t="s">
        <v>99</v>
      </c>
      <c r="AC153" s="12" t="s">
        <v>100</v>
      </c>
      <c r="AD153" s="12" t="s">
        <v>101</v>
      </c>
      <c r="AE153" s="12" t="s">
        <v>102</v>
      </c>
      <c r="AF153" s="12" t="s">
        <v>103</v>
      </c>
      <c r="AG153" s="12" t="s">
        <v>104</v>
      </c>
      <c r="AH153" s="12" t="s">
        <v>105</v>
      </c>
      <c r="AI153" s="12" t="s">
        <v>106</v>
      </c>
      <c r="AJ153" s="12" t="s">
        <v>107</v>
      </c>
      <c r="AK153" s="12" t="s">
        <v>108</v>
      </c>
      <c r="AL153" s="12" t="s">
        <v>109</v>
      </c>
      <c r="AM153" s="12" t="s">
        <v>862</v>
      </c>
      <c r="AN153" s="12" t="s">
        <v>863</v>
      </c>
      <c r="AO153" s="12" t="s">
        <v>864</v>
      </c>
      <c r="AP153" s="12" t="s">
        <v>865</v>
      </c>
      <c r="AQ153" s="12" t="s">
        <v>866</v>
      </c>
      <c r="AR153" s="12" t="s">
        <v>867</v>
      </c>
      <c r="AS153" s="12" t="s">
        <v>868</v>
      </c>
      <c r="AT153" s="12" t="s">
        <v>869</v>
      </c>
      <c r="AU153" s="12" t="s">
        <v>870</v>
      </c>
      <c r="AV153" s="12" t="s">
        <v>1499</v>
      </c>
      <c r="AW153" s="12" t="s">
        <v>1500</v>
      </c>
    </row>
    <row r="154" spans="1:49" ht="13.8" thickBot="1" x14ac:dyDescent="0.3">
      <c r="A154" s="12" t="s">
        <v>118</v>
      </c>
      <c r="B154" s="13">
        <v>309.3</v>
      </c>
      <c r="C154" s="13">
        <v>1</v>
      </c>
      <c r="D154" s="13">
        <v>8</v>
      </c>
      <c r="E154" s="13">
        <v>55.5</v>
      </c>
      <c r="F154" s="13">
        <v>171.4</v>
      </c>
      <c r="G154" s="13">
        <v>4</v>
      </c>
      <c r="H154" s="13">
        <v>16</v>
      </c>
      <c r="I154" s="13">
        <v>4</v>
      </c>
      <c r="J154" s="13">
        <v>417.7</v>
      </c>
      <c r="K154" s="13">
        <v>13</v>
      </c>
      <c r="L154" s="13">
        <v>999.7</v>
      </c>
      <c r="M154" s="13">
        <v>1000</v>
      </c>
      <c r="N154" s="13">
        <v>0.3</v>
      </c>
      <c r="O154" s="13">
        <v>0.03</v>
      </c>
      <c r="AB154" s="12" t="s">
        <v>111</v>
      </c>
      <c r="AC154" s="13">
        <v>6</v>
      </c>
      <c r="AD154" s="13">
        <v>6</v>
      </c>
      <c r="AE154" s="13">
        <v>8</v>
      </c>
      <c r="AF154" s="13">
        <v>5</v>
      </c>
      <c r="AG154" s="13">
        <v>5</v>
      </c>
      <c r="AH154" s="13">
        <v>5</v>
      </c>
      <c r="AI154" s="13">
        <v>5</v>
      </c>
      <c r="AJ154" s="13">
        <v>1</v>
      </c>
      <c r="AK154" s="13">
        <v>5</v>
      </c>
      <c r="AL154" s="13">
        <v>8</v>
      </c>
      <c r="AM154" s="13">
        <v>6</v>
      </c>
      <c r="AN154" s="13">
        <v>1</v>
      </c>
      <c r="AO154" s="13">
        <v>7</v>
      </c>
      <c r="AP154" s="13">
        <v>5</v>
      </c>
      <c r="AQ154" s="13">
        <v>3</v>
      </c>
      <c r="AR154" s="13">
        <v>4</v>
      </c>
      <c r="AS154" s="13">
        <v>4</v>
      </c>
      <c r="AT154" s="13">
        <v>9</v>
      </c>
      <c r="AU154" s="13">
        <v>1</v>
      </c>
      <c r="AV154" s="13">
        <v>9</v>
      </c>
      <c r="AW154" s="13">
        <v>1000</v>
      </c>
    </row>
    <row r="155" spans="1:49" ht="13.8" thickBot="1" x14ac:dyDescent="0.3">
      <c r="A155" s="12" t="s">
        <v>119</v>
      </c>
      <c r="B155" s="13">
        <v>181.9</v>
      </c>
      <c r="C155" s="13">
        <v>28</v>
      </c>
      <c r="D155" s="13">
        <v>2</v>
      </c>
      <c r="E155" s="13">
        <v>227.3</v>
      </c>
      <c r="F155" s="13">
        <v>3</v>
      </c>
      <c r="G155" s="13">
        <v>20</v>
      </c>
      <c r="H155" s="13">
        <v>2</v>
      </c>
      <c r="I155" s="13">
        <v>101.4</v>
      </c>
      <c r="J155" s="13">
        <v>419.7</v>
      </c>
      <c r="K155" s="13">
        <v>3</v>
      </c>
      <c r="L155" s="13">
        <v>988.2</v>
      </c>
      <c r="M155" s="13">
        <v>1000</v>
      </c>
      <c r="N155" s="13">
        <v>11.8</v>
      </c>
      <c r="O155" s="13">
        <v>1.18</v>
      </c>
      <c r="AB155" s="12" t="s">
        <v>112</v>
      </c>
      <c r="AC155" s="13">
        <v>4</v>
      </c>
      <c r="AD155" s="13">
        <v>5</v>
      </c>
      <c r="AE155" s="13">
        <v>5</v>
      </c>
      <c r="AF155" s="13">
        <v>4</v>
      </c>
      <c r="AG155" s="13">
        <v>3</v>
      </c>
      <c r="AH155" s="13">
        <v>2</v>
      </c>
      <c r="AI155" s="13">
        <v>8</v>
      </c>
      <c r="AJ155" s="13">
        <v>5</v>
      </c>
      <c r="AK155" s="13">
        <v>2</v>
      </c>
      <c r="AL155" s="13">
        <v>1</v>
      </c>
      <c r="AM155" s="13">
        <v>1</v>
      </c>
      <c r="AN155" s="13">
        <v>6</v>
      </c>
      <c r="AO155" s="13">
        <v>5</v>
      </c>
      <c r="AP155" s="13">
        <v>1</v>
      </c>
      <c r="AQ155" s="13">
        <v>2</v>
      </c>
      <c r="AR155" s="13">
        <v>3</v>
      </c>
      <c r="AS155" s="13">
        <v>1</v>
      </c>
      <c r="AT155" s="13">
        <v>6</v>
      </c>
      <c r="AU155" s="13">
        <v>6</v>
      </c>
      <c r="AV155" s="13">
        <v>7</v>
      </c>
      <c r="AW155" s="13">
        <v>1000</v>
      </c>
    </row>
    <row r="156" spans="1:49" ht="13.8" thickBot="1" x14ac:dyDescent="0.3">
      <c r="A156" s="12" t="s">
        <v>120</v>
      </c>
      <c r="B156" s="13">
        <v>6</v>
      </c>
      <c r="C156" s="13">
        <v>191.8</v>
      </c>
      <c r="D156" s="13">
        <v>8</v>
      </c>
      <c r="E156" s="13">
        <v>57.5</v>
      </c>
      <c r="F156" s="13">
        <v>219.3</v>
      </c>
      <c r="G156" s="13">
        <v>21</v>
      </c>
      <c r="H156" s="13">
        <v>14</v>
      </c>
      <c r="I156" s="13">
        <v>5</v>
      </c>
      <c r="J156" s="13">
        <v>468.6</v>
      </c>
      <c r="K156" s="13">
        <v>8</v>
      </c>
      <c r="L156" s="13">
        <v>999.2</v>
      </c>
      <c r="M156" s="13">
        <v>1000</v>
      </c>
      <c r="N156" s="13">
        <v>0.8</v>
      </c>
      <c r="O156" s="13">
        <v>0.08</v>
      </c>
      <c r="AB156" s="12" t="s">
        <v>113</v>
      </c>
      <c r="AC156" s="13">
        <v>6</v>
      </c>
      <c r="AD156" s="13">
        <v>2</v>
      </c>
      <c r="AE156" s="13">
        <v>2</v>
      </c>
      <c r="AF156" s="13">
        <v>10</v>
      </c>
      <c r="AG156" s="13">
        <v>9</v>
      </c>
      <c r="AH156" s="13">
        <v>7</v>
      </c>
      <c r="AI156" s="13">
        <v>8</v>
      </c>
      <c r="AJ156" s="13">
        <v>7</v>
      </c>
      <c r="AK156" s="13">
        <v>7</v>
      </c>
      <c r="AL156" s="13">
        <v>9</v>
      </c>
      <c r="AM156" s="13">
        <v>8</v>
      </c>
      <c r="AN156" s="13">
        <v>2</v>
      </c>
      <c r="AO156" s="13">
        <v>6</v>
      </c>
      <c r="AP156" s="13">
        <v>7</v>
      </c>
      <c r="AQ156" s="13">
        <v>9</v>
      </c>
      <c r="AR156" s="13">
        <v>1</v>
      </c>
      <c r="AS156" s="13">
        <v>5</v>
      </c>
      <c r="AT156" s="13">
        <v>2</v>
      </c>
      <c r="AU156" s="13">
        <v>7</v>
      </c>
      <c r="AV156" s="13">
        <v>5</v>
      </c>
      <c r="AW156" s="13">
        <v>1000</v>
      </c>
    </row>
    <row r="157" spans="1:49" ht="13.8" thickBot="1" x14ac:dyDescent="0.3">
      <c r="A157" s="12" t="s">
        <v>121</v>
      </c>
      <c r="B157" s="13">
        <v>181.9</v>
      </c>
      <c r="C157" s="13">
        <v>190.8</v>
      </c>
      <c r="D157" s="13">
        <v>8</v>
      </c>
      <c r="E157" s="13">
        <v>58.5</v>
      </c>
      <c r="F157" s="13">
        <v>3</v>
      </c>
      <c r="G157" s="13">
        <v>5</v>
      </c>
      <c r="H157" s="13">
        <v>8</v>
      </c>
      <c r="I157" s="13">
        <v>105.4</v>
      </c>
      <c r="J157" s="13">
        <v>425.7</v>
      </c>
      <c r="K157" s="13">
        <v>13</v>
      </c>
      <c r="L157" s="13">
        <v>999.2</v>
      </c>
      <c r="M157" s="13">
        <v>1000</v>
      </c>
      <c r="N157" s="13">
        <v>0.8</v>
      </c>
      <c r="O157" s="13">
        <v>0.08</v>
      </c>
      <c r="AB157" s="12" t="s">
        <v>114</v>
      </c>
      <c r="AC157" s="13">
        <v>5</v>
      </c>
      <c r="AD157" s="13">
        <v>1</v>
      </c>
      <c r="AE157" s="13">
        <v>6</v>
      </c>
      <c r="AF157" s="13">
        <v>7</v>
      </c>
      <c r="AG157" s="13">
        <v>6</v>
      </c>
      <c r="AH157" s="13">
        <v>1</v>
      </c>
      <c r="AI157" s="13">
        <v>4</v>
      </c>
      <c r="AJ157" s="13">
        <v>3</v>
      </c>
      <c r="AK157" s="13">
        <v>1</v>
      </c>
      <c r="AL157" s="13">
        <v>5</v>
      </c>
      <c r="AM157" s="13">
        <v>4</v>
      </c>
      <c r="AN157" s="13">
        <v>3</v>
      </c>
      <c r="AO157" s="13">
        <v>3</v>
      </c>
      <c r="AP157" s="13">
        <v>2</v>
      </c>
      <c r="AQ157" s="13">
        <v>6</v>
      </c>
      <c r="AR157" s="13">
        <v>5</v>
      </c>
      <c r="AS157" s="13">
        <v>3</v>
      </c>
      <c r="AT157" s="13">
        <v>4</v>
      </c>
      <c r="AU157" s="13">
        <v>3</v>
      </c>
      <c r="AV157" s="13">
        <v>3</v>
      </c>
      <c r="AW157" s="13">
        <v>1000</v>
      </c>
    </row>
    <row r="158" spans="1:49" ht="13.8" thickBot="1" x14ac:dyDescent="0.3">
      <c r="A158" s="12" t="s">
        <v>122</v>
      </c>
      <c r="B158" s="13">
        <v>189.8</v>
      </c>
      <c r="C158" s="13">
        <v>29</v>
      </c>
      <c r="D158" s="13">
        <v>19</v>
      </c>
      <c r="E158" s="13">
        <v>228.3</v>
      </c>
      <c r="F158" s="13">
        <v>173.4</v>
      </c>
      <c r="G158" s="13">
        <v>181.4</v>
      </c>
      <c r="H158" s="13">
        <v>2</v>
      </c>
      <c r="I158" s="13">
        <v>105.4</v>
      </c>
      <c r="J158" s="13">
        <v>0</v>
      </c>
      <c r="K158" s="13">
        <v>71.400000000000006</v>
      </c>
      <c r="L158" s="13">
        <v>999.7</v>
      </c>
      <c r="M158" s="13">
        <v>1000</v>
      </c>
      <c r="N158" s="13">
        <v>0.3</v>
      </c>
      <c r="O158" s="13">
        <v>0.03</v>
      </c>
      <c r="AB158" s="12" t="s">
        <v>115</v>
      </c>
      <c r="AC158" s="13">
        <v>1</v>
      </c>
      <c r="AD158" s="13">
        <v>8</v>
      </c>
      <c r="AE158" s="13">
        <v>10</v>
      </c>
      <c r="AF158" s="13">
        <v>6</v>
      </c>
      <c r="AG158" s="13">
        <v>10</v>
      </c>
      <c r="AH158" s="13">
        <v>6</v>
      </c>
      <c r="AI158" s="13">
        <v>6</v>
      </c>
      <c r="AJ158" s="13">
        <v>4</v>
      </c>
      <c r="AK158" s="13">
        <v>9</v>
      </c>
      <c r="AL158" s="13">
        <v>2</v>
      </c>
      <c r="AM158" s="13">
        <v>10</v>
      </c>
      <c r="AN158" s="13">
        <v>8</v>
      </c>
      <c r="AO158" s="13">
        <v>4</v>
      </c>
      <c r="AP158" s="13">
        <v>6</v>
      </c>
      <c r="AQ158" s="13">
        <v>4</v>
      </c>
      <c r="AR158" s="13">
        <v>6</v>
      </c>
      <c r="AS158" s="13">
        <v>5</v>
      </c>
      <c r="AT158" s="13">
        <v>7</v>
      </c>
      <c r="AU158" s="13">
        <v>2</v>
      </c>
      <c r="AV158" s="13">
        <v>1</v>
      </c>
      <c r="AW158" s="13">
        <v>1000</v>
      </c>
    </row>
    <row r="159" spans="1:49" ht="13.8" thickBot="1" x14ac:dyDescent="0.3">
      <c r="A159" s="12" t="s">
        <v>123</v>
      </c>
      <c r="B159" s="13">
        <v>3</v>
      </c>
      <c r="C159" s="13">
        <v>26</v>
      </c>
      <c r="D159" s="13">
        <v>10</v>
      </c>
      <c r="E159" s="13">
        <v>60.5</v>
      </c>
      <c r="F159" s="13">
        <v>175.4</v>
      </c>
      <c r="G159" s="13">
        <v>183.4</v>
      </c>
      <c r="H159" s="13">
        <v>2</v>
      </c>
      <c r="I159" s="13">
        <v>119.9</v>
      </c>
      <c r="J159" s="13">
        <v>419.7</v>
      </c>
      <c r="K159" s="13">
        <v>0</v>
      </c>
      <c r="L159" s="13">
        <v>999.7</v>
      </c>
      <c r="M159" s="13">
        <v>1000</v>
      </c>
      <c r="N159" s="13">
        <v>0.3</v>
      </c>
      <c r="O159" s="13">
        <v>0.03</v>
      </c>
      <c r="AB159" s="12" t="s">
        <v>116</v>
      </c>
      <c r="AC159" s="13">
        <v>3</v>
      </c>
      <c r="AD159" s="13">
        <v>10</v>
      </c>
      <c r="AE159" s="13">
        <v>3</v>
      </c>
      <c r="AF159" s="13">
        <v>1</v>
      </c>
      <c r="AG159" s="13">
        <v>4</v>
      </c>
      <c r="AH159" s="13">
        <v>4</v>
      </c>
      <c r="AI159" s="13">
        <v>2</v>
      </c>
      <c r="AJ159" s="13">
        <v>7</v>
      </c>
      <c r="AK159" s="13">
        <v>4</v>
      </c>
      <c r="AL159" s="13">
        <v>4</v>
      </c>
      <c r="AM159" s="13">
        <v>5</v>
      </c>
      <c r="AN159" s="13">
        <v>4</v>
      </c>
      <c r="AO159" s="13">
        <v>1</v>
      </c>
      <c r="AP159" s="13">
        <v>7</v>
      </c>
      <c r="AQ159" s="13">
        <v>1</v>
      </c>
      <c r="AR159" s="13">
        <v>7</v>
      </c>
      <c r="AS159" s="13">
        <v>2</v>
      </c>
      <c r="AT159" s="13">
        <v>1</v>
      </c>
      <c r="AU159" s="13">
        <v>9</v>
      </c>
      <c r="AV159" s="13">
        <v>4</v>
      </c>
      <c r="AW159" s="13">
        <v>1000</v>
      </c>
    </row>
    <row r="160" spans="1:49" ht="13.8" thickBot="1" x14ac:dyDescent="0.3">
      <c r="A160" s="12" t="s">
        <v>124</v>
      </c>
      <c r="B160" s="13">
        <v>4</v>
      </c>
      <c r="C160" s="13">
        <v>368.7</v>
      </c>
      <c r="D160" s="13">
        <v>8</v>
      </c>
      <c r="E160" s="13">
        <v>64.400000000000006</v>
      </c>
      <c r="F160" s="13">
        <v>5</v>
      </c>
      <c r="G160" s="13">
        <v>4</v>
      </c>
      <c r="H160" s="13">
        <v>8</v>
      </c>
      <c r="I160" s="13">
        <v>101.4</v>
      </c>
      <c r="J160" s="13">
        <v>428.7</v>
      </c>
      <c r="K160" s="13">
        <v>8</v>
      </c>
      <c r="L160" s="13">
        <v>1000.2</v>
      </c>
      <c r="M160" s="13">
        <v>1000</v>
      </c>
      <c r="N160" s="13">
        <v>-0.2</v>
      </c>
      <c r="O160" s="13">
        <v>-0.02</v>
      </c>
      <c r="AB160" s="12" t="s">
        <v>117</v>
      </c>
      <c r="AC160" s="13">
        <v>9</v>
      </c>
      <c r="AD160" s="13">
        <v>3</v>
      </c>
      <c r="AE160" s="13">
        <v>6</v>
      </c>
      <c r="AF160" s="13">
        <v>9</v>
      </c>
      <c r="AG160" s="13">
        <v>8</v>
      </c>
      <c r="AH160" s="13">
        <v>8</v>
      </c>
      <c r="AI160" s="13">
        <v>8</v>
      </c>
      <c r="AJ160" s="13">
        <v>2</v>
      </c>
      <c r="AK160" s="13">
        <v>9</v>
      </c>
      <c r="AL160" s="13">
        <v>7</v>
      </c>
      <c r="AM160" s="13">
        <v>8</v>
      </c>
      <c r="AN160" s="13">
        <v>9</v>
      </c>
      <c r="AO160" s="13">
        <v>9</v>
      </c>
      <c r="AP160" s="13">
        <v>7</v>
      </c>
      <c r="AQ160" s="13">
        <v>7</v>
      </c>
      <c r="AR160" s="13">
        <v>7</v>
      </c>
      <c r="AS160" s="13">
        <v>9</v>
      </c>
      <c r="AT160" s="13">
        <v>3</v>
      </c>
      <c r="AU160" s="13">
        <v>4</v>
      </c>
      <c r="AV160" s="13">
        <v>10</v>
      </c>
      <c r="AW160" s="13">
        <v>1000</v>
      </c>
    </row>
    <row r="161" spans="1:49" ht="13.8" thickBot="1" x14ac:dyDescent="0.3">
      <c r="A161" s="12" t="s">
        <v>125</v>
      </c>
      <c r="B161" s="13">
        <v>184.9</v>
      </c>
      <c r="C161" s="13">
        <v>17</v>
      </c>
      <c r="D161" s="13">
        <v>0</v>
      </c>
      <c r="E161" s="13">
        <v>1</v>
      </c>
      <c r="F161" s="13">
        <v>169.4</v>
      </c>
      <c r="G161" s="13">
        <v>180.4</v>
      </c>
      <c r="H161" s="13">
        <v>10</v>
      </c>
      <c r="I161" s="13">
        <v>4</v>
      </c>
      <c r="J161" s="13">
        <v>424.7</v>
      </c>
      <c r="K161" s="13">
        <v>8</v>
      </c>
      <c r="L161" s="13">
        <v>999.2</v>
      </c>
      <c r="M161" s="13">
        <v>1000</v>
      </c>
      <c r="N161" s="13">
        <v>0.8</v>
      </c>
      <c r="O161" s="13">
        <v>0.08</v>
      </c>
      <c r="AB161" s="12" t="s">
        <v>118</v>
      </c>
      <c r="AC161" s="13">
        <v>10</v>
      </c>
      <c r="AD161" s="13">
        <v>4</v>
      </c>
      <c r="AE161" s="13">
        <v>4</v>
      </c>
      <c r="AF161" s="13">
        <v>2</v>
      </c>
      <c r="AG161" s="13">
        <v>2</v>
      </c>
      <c r="AH161" s="13">
        <v>3</v>
      </c>
      <c r="AI161" s="13">
        <v>1</v>
      </c>
      <c r="AJ161" s="13">
        <v>10</v>
      </c>
      <c r="AK161" s="13">
        <v>3</v>
      </c>
      <c r="AL161" s="13">
        <v>6</v>
      </c>
      <c r="AM161" s="13">
        <v>2</v>
      </c>
      <c r="AN161" s="13">
        <v>7</v>
      </c>
      <c r="AO161" s="13">
        <v>2</v>
      </c>
      <c r="AP161" s="13">
        <v>4</v>
      </c>
      <c r="AQ161" s="13">
        <v>9</v>
      </c>
      <c r="AR161" s="13">
        <v>2</v>
      </c>
      <c r="AS161" s="13">
        <v>10</v>
      </c>
      <c r="AT161" s="13">
        <v>5</v>
      </c>
      <c r="AU161" s="13">
        <v>10</v>
      </c>
      <c r="AV161" s="13">
        <v>2</v>
      </c>
      <c r="AW161" s="13">
        <v>1000</v>
      </c>
    </row>
    <row r="162" spans="1:49" ht="13.8" thickBot="1" x14ac:dyDescent="0.3">
      <c r="A162" s="12" t="s">
        <v>126</v>
      </c>
      <c r="B162" s="13">
        <v>186.9</v>
      </c>
      <c r="C162" s="13">
        <v>26</v>
      </c>
      <c r="D162" s="13">
        <v>15</v>
      </c>
      <c r="E162" s="13">
        <v>51.5</v>
      </c>
      <c r="F162" s="13">
        <v>167.4</v>
      </c>
      <c r="G162" s="13">
        <v>4</v>
      </c>
      <c r="H162" s="13">
        <v>8</v>
      </c>
      <c r="I162" s="13">
        <v>107.4</v>
      </c>
      <c r="J162" s="13">
        <v>415.7</v>
      </c>
      <c r="K162" s="13">
        <v>1</v>
      </c>
      <c r="L162" s="13">
        <v>982.7</v>
      </c>
      <c r="M162" s="13">
        <v>1000</v>
      </c>
      <c r="N162" s="13">
        <v>17.3</v>
      </c>
      <c r="O162" s="13">
        <v>1.73</v>
      </c>
      <c r="AB162" s="12" t="s">
        <v>119</v>
      </c>
      <c r="AC162" s="13">
        <v>1</v>
      </c>
      <c r="AD162" s="13">
        <v>7</v>
      </c>
      <c r="AE162" s="13">
        <v>1</v>
      </c>
      <c r="AF162" s="13">
        <v>7</v>
      </c>
      <c r="AG162" s="13">
        <v>1</v>
      </c>
      <c r="AH162" s="13">
        <v>9</v>
      </c>
      <c r="AI162" s="13">
        <v>3</v>
      </c>
      <c r="AJ162" s="13">
        <v>7</v>
      </c>
      <c r="AK162" s="13">
        <v>6</v>
      </c>
      <c r="AL162" s="13">
        <v>3</v>
      </c>
      <c r="AM162" s="13">
        <v>3</v>
      </c>
      <c r="AN162" s="13">
        <v>10</v>
      </c>
      <c r="AO162" s="13">
        <v>8</v>
      </c>
      <c r="AP162" s="13">
        <v>3</v>
      </c>
      <c r="AQ162" s="13">
        <v>4</v>
      </c>
      <c r="AR162" s="13">
        <v>9</v>
      </c>
      <c r="AS162" s="13">
        <v>8</v>
      </c>
      <c r="AT162" s="13">
        <v>8</v>
      </c>
      <c r="AU162" s="13">
        <v>5</v>
      </c>
      <c r="AV162" s="13">
        <v>6</v>
      </c>
      <c r="AW162" s="13">
        <v>1000</v>
      </c>
    </row>
    <row r="163" spans="1:49" ht="13.8" thickBot="1" x14ac:dyDescent="0.3">
      <c r="A163" s="12" t="s">
        <v>127</v>
      </c>
      <c r="B163" s="13">
        <v>187.8</v>
      </c>
      <c r="C163" s="13">
        <v>31</v>
      </c>
      <c r="D163" s="13">
        <v>13</v>
      </c>
      <c r="E163" s="13">
        <v>59.5</v>
      </c>
      <c r="F163" s="13">
        <v>174.4</v>
      </c>
      <c r="G163" s="13">
        <v>23</v>
      </c>
      <c r="H163" s="13">
        <v>12</v>
      </c>
      <c r="I163" s="13">
        <v>4</v>
      </c>
      <c r="J163" s="13">
        <v>424.7</v>
      </c>
      <c r="K163" s="13">
        <v>70.400000000000006</v>
      </c>
      <c r="L163" s="13">
        <v>999.7</v>
      </c>
      <c r="M163" s="13">
        <v>1000</v>
      </c>
      <c r="N163" s="13">
        <v>0.3</v>
      </c>
      <c r="O163" s="13">
        <v>0.03</v>
      </c>
      <c r="AB163" s="12" t="s">
        <v>120</v>
      </c>
      <c r="AC163" s="13">
        <v>6</v>
      </c>
      <c r="AD163" s="13">
        <v>8</v>
      </c>
      <c r="AE163" s="13">
        <v>9</v>
      </c>
      <c r="AF163" s="13">
        <v>3</v>
      </c>
      <c r="AG163" s="13">
        <v>7</v>
      </c>
      <c r="AH163" s="13">
        <v>10</v>
      </c>
      <c r="AI163" s="13">
        <v>7</v>
      </c>
      <c r="AJ163" s="13">
        <v>5</v>
      </c>
      <c r="AK163" s="13">
        <v>7</v>
      </c>
      <c r="AL163" s="13">
        <v>9</v>
      </c>
      <c r="AM163" s="13">
        <v>7</v>
      </c>
      <c r="AN163" s="13">
        <v>5</v>
      </c>
      <c r="AO163" s="13">
        <v>10</v>
      </c>
      <c r="AP163" s="13">
        <v>7</v>
      </c>
      <c r="AQ163" s="13">
        <v>8</v>
      </c>
      <c r="AR163" s="13">
        <v>9</v>
      </c>
      <c r="AS163" s="13">
        <v>7</v>
      </c>
      <c r="AT163" s="13">
        <v>10</v>
      </c>
      <c r="AU163" s="13">
        <v>8</v>
      </c>
      <c r="AV163" s="13">
        <v>8</v>
      </c>
      <c r="AW163" s="13">
        <v>1000</v>
      </c>
    </row>
    <row r="164" spans="1:49" ht="18.600000000000001" thickBot="1" x14ac:dyDescent="0.3">
      <c r="A164" s="12" t="s">
        <v>128</v>
      </c>
      <c r="B164" s="13">
        <v>1</v>
      </c>
      <c r="C164" s="13">
        <v>12</v>
      </c>
      <c r="D164" s="13">
        <v>16</v>
      </c>
      <c r="E164" s="13">
        <v>61.5</v>
      </c>
      <c r="F164" s="13">
        <v>171.4</v>
      </c>
      <c r="G164" s="13">
        <v>180.4</v>
      </c>
      <c r="H164" s="13">
        <v>18</v>
      </c>
      <c r="I164" s="13">
        <v>107.4</v>
      </c>
      <c r="J164" s="13">
        <v>424.7</v>
      </c>
      <c r="K164" s="13">
        <v>8</v>
      </c>
      <c r="L164" s="13">
        <v>1000.2</v>
      </c>
      <c r="M164" s="13">
        <v>1000</v>
      </c>
      <c r="N164" s="13">
        <v>-0.2</v>
      </c>
      <c r="O164" s="13">
        <v>-0.02</v>
      </c>
      <c r="AB164" s="8"/>
    </row>
    <row r="165" spans="1:49" ht="13.8" thickBot="1" x14ac:dyDescent="0.3">
      <c r="A165" s="12" t="s">
        <v>129</v>
      </c>
      <c r="B165" s="13">
        <v>188.8</v>
      </c>
      <c r="C165" s="13">
        <v>2</v>
      </c>
      <c r="D165" s="13">
        <v>11</v>
      </c>
      <c r="E165" s="13">
        <v>63.4</v>
      </c>
      <c r="F165" s="13">
        <v>266.3</v>
      </c>
      <c r="G165" s="13">
        <v>4</v>
      </c>
      <c r="H165" s="13">
        <v>17</v>
      </c>
      <c r="I165" s="13">
        <v>4</v>
      </c>
      <c r="J165" s="13">
        <v>429.7</v>
      </c>
      <c r="K165" s="13">
        <v>13</v>
      </c>
      <c r="L165" s="13">
        <v>999.2</v>
      </c>
      <c r="M165" s="13">
        <v>1000</v>
      </c>
      <c r="N165" s="13">
        <v>0.8</v>
      </c>
      <c r="O165" s="13">
        <v>0.08</v>
      </c>
      <c r="AB165" s="12" t="s">
        <v>131</v>
      </c>
      <c r="AC165" s="12" t="s">
        <v>100</v>
      </c>
      <c r="AD165" s="12" t="s">
        <v>101</v>
      </c>
      <c r="AE165" s="12" t="s">
        <v>102</v>
      </c>
      <c r="AF165" s="12" t="s">
        <v>103</v>
      </c>
      <c r="AG165" s="12" t="s">
        <v>104</v>
      </c>
      <c r="AH165" s="12" t="s">
        <v>105</v>
      </c>
      <c r="AI165" s="12" t="s">
        <v>106</v>
      </c>
      <c r="AJ165" s="12" t="s">
        <v>107</v>
      </c>
      <c r="AK165" s="12" t="s">
        <v>108</v>
      </c>
      <c r="AL165" s="12" t="s">
        <v>109</v>
      </c>
      <c r="AM165" s="12" t="s">
        <v>862</v>
      </c>
      <c r="AN165" s="12" t="s">
        <v>863</v>
      </c>
      <c r="AO165" s="12" t="s">
        <v>864</v>
      </c>
      <c r="AP165" s="12" t="s">
        <v>865</v>
      </c>
      <c r="AQ165" s="12" t="s">
        <v>866</v>
      </c>
      <c r="AR165" s="12" t="s">
        <v>867</v>
      </c>
      <c r="AS165" s="12" t="s">
        <v>868</v>
      </c>
      <c r="AT165" s="12" t="s">
        <v>869</v>
      </c>
      <c r="AU165" s="12" t="s">
        <v>870</v>
      </c>
      <c r="AV165" s="12" t="s">
        <v>1499</v>
      </c>
    </row>
    <row r="166" spans="1:49" ht="13.8" thickBot="1" x14ac:dyDescent="0.3">
      <c r="A166" s="12" t="s">
        <v>130</v>
      </c>
      <c r="B166" s="13">
        <v>1</v>
      </c>
      <c r="C166" s="13">
        <v>12</v>
      </c>
      <c r="D166" s="13">
        <v>14</v>
      </c>
      <c r="E166" s="13">
        <v>62.5</v>
      </c>
      <c r="F166" s="13">
        <v>267.3</v>
      </c>
      <c r="G166" s="13">
        <v>24</v>
      </c>
      <c r="H166" s="13">
        <v>8</v>
      </c>
      <c r="I166" s="13">
        <v>112.4</v>
      </c>
      <c r="J166" s="13">
        <v>428.7</v>
      </c>
      <c r="K166" s="13">
        <v>70.400000000000006</v>
      </c>
      <c r="L166" s="13">
        <v>1000.2</v>
      </c>
      <c r="M166" s="13">
        <v>1000</v>
      </c>
      <c r="N166" s="13">
        <v>-0.2</v>
      </c>
      <c r="O166" s="13">
        <v>-0.02</v>
      </c>
      <c r="AB166" s="12" t="s">
        <v>132</v>
      </c>
      <c r="AC166" s="13" t="s">
        <v>872</v>
      </c>
      <c r="AD166" s="13" t="s">
        <v>1501</v>
      </c>
      <c r="AE166" s="13" t="s">
        <v>872</v>
      </c>
      <c r="AF166" s="13" t="s">
        <v>1502</v>
      </c>
      <c r="AG166" s="13" t="s">
        <v>1503</v>
      </c>
      <c r="AH166" s="13" t="s">
        <v>872</v>
      </c>
      <c r="AI166" s="13" t="s">
        <v>1120</v>
      </c>
      <c r="AJ166" s="13" t="s">
        <v>1504</v>
      </c>
      <c r="AK166" s="13" t="s">
        <v>872</v>
      </c>
      <c r="AL166" s="13" t="s">
        <v>1505</v>
      </c>
      <c r="AM166" s="13" t="s">
        <v>872</v>
      </c>
      <c r="AN166" s="13" t="s">
        <v>872</v>
      </c>
      <c r="AO166" s="13" t="s">
        <v>872</v>
      </c>
      <c r="AP166" s="13" t="s">
        <v>872</v>
      </c>
      <c r="AQ166" s="13" t="s">
        <v>872</v>
      </c>
      <c r="AR166" s="13" t="s">
        <v>1506</v>
      </c>
      <c r="AS166" s="13" t="s">
        <v>872</v>
      </c>
      <c r="AT166" s="13" t="s">
        <v>872</v>
      </c>
      <c r="AU166" s="13" t="s">
        <v>1507</v>
      </c>
      <c r="AV166" s="13" t="s">
        <v>1508</v>
      </c>
    </row>
    <row r="167" spans="1:49" ht="13.8" thickBot="1" x14ac:dyDescent="0.3">
      <c r="AB167" s="12" t="s">
        <v>140</v>
      </c>
      <c r="AC167" s="13" t="s">
        <v>881</v>
      </c>
      <c r="AD167" s="13" t="s">
        <v>1509</v>
      </c>
      <c r="AE167" s="13" t="s">
        <v>881</v>
      </c>
      <c r="AF167" s="13" t="s">
        <v>1510</v>
      </c>
      <c r="AG167" s="13" t="s">
        <v>881</v>
      </c>
      <c r="AH167" s="13" t="s">
        <v>881</v>
      </c>
      <c r="AI167" s="13" t="s">
        <v>881</v>
      </c>
      <c r="AJ167" s="13" t="s">
        <v>1511</v>
      </c>
      <c r="AK167" s="13" t="s">
        <v>881</v>
      </c>
      <c r="AL167" s="13" t="s">
        <v>881</v>
      </c>
      <c r="AM167" s="13" t="s">
        <v>881</v>
      </c>
      <c r="AN167" s="13" t="s">
        <v>881</v>
      </c>
      <c r="AO167" s="13" t="s">
        <v>881</v>
      </c>
      <c r="AP167" s="13" t="s">
        <v>881</v>
      </c>
      <c r="AQ167" s="13" t="s">
        <v>881</v>
      </c>
      <c r="AR167" s="13" t="s">
        <v>881</v>
      </c>
      <c r="AS167" s="13" t="s">
        <v>881</v>
      </c>
      <c r="AT167" s="13" t="s">
        <v>881</v>
      </c>
      <c r="AU167" s="13" t="s">
        <v>1512</v>
      </c>
      <c r="AV167" s="13" t="s">
        <v>881</v>
      </c>
    </row>
    <row r="168" spans="1:49" ht="13.8" thickBot="1" x14ac:dyDescent="0.3">
      <c r="A168" s="14" t="s">
        <v>256</v>
      </c>
      <c r="B168" s="15">
        <v>2145.4</v>
      </c>
      <c r="AB168" s="12" t="s">
        <v>147</v>
      </c>
      <c r="AC168" s="13" t="s">
        <v>887</v>
      </c>
      <c r="AD168" s="13" t="s">
        <v>1513</v>
      </c>
      <c r="AE168" s="13" t="s">
        <v>887</v>
      </c>
      <c r="AF168" s="13" t="s">
        <v>1514</v>
      </c>
      <c r="AG168" s="13" t="s">
        <v>887</v>
      </c>
      <c r="AH168" s="13" t="s">
        <v>887</v>
      </c>
      <c r="AI168" s="13" t="s">
        <v>887</v>
      </c>
      <c r="AJ168" s="13" t="s">
        <v>887</v>
      </c>
      <c r="AK168" s="13" t="s">
        <v>887</v>
      </c>
      <c r="AL168" s="13" t="s">
        <v>887</v>
      </c>
      <c r="AM168" s="13" t="s">
        <v>887</v>
      </c>
      <c r="AN168" s="13" t="s">
        <v>887</v>
      </c>
      <c r="AO168" s="13" t="s">
        <v>887</v>
      </c>
      <c r="AP168" s="13" t="s">
        <v>887</v>
      </c>
      <c r="AQ168" s="13" t="s">
        <v>887</v>
      </c>
      <c r="AR168" s="13" t="s">
        <v>887</v>
      </c>
      <c r="AS168" s="13" t="s">
        <v>887</v>
      </c>
      <c r="AT168" s="13" t="s">
        <v>887</v>
      </c>
      <c r="AU168" s="13" t="s">
        <v>1515</v>
      </c>
      <c r="AV168" s="13" t="s">
        <v>887</v>
      </c>
    </row>
    <row r="169" spans="1:49" ht="13.8" thickBot="1" x14ac:dyDescent="0.3">
      <c r="A169" s="14" t="s">
        <v>257</v>
      </c>
      <c r="B169" s="15">
        <v>0</v>
      </c>
      <c r="AB169" s="12" t="s">
        <v>153</v>
      </c>
      <c r="AC169" s="13" t="s">
        <v>891</v>
      </c>
      <c r="AD169" s="13" t="s">
        <v>891</v>
      </c>
      <c r="AE169" s="13" t="s">
        <v>891</v>
      </c>
      <c r="AF169" s="13" t="s">
        <v>891</v>
      </c>
      <c r="AG169" s="13" t="s">
        <v>891</v>
      </c>
      <c r="AH169" s="13" t="s">
        <v>891</v>
      </c>
      <c r="AI169" s="13" t="s">
        <v>891</v>
      </c>
      <c r="AJ169" s="13" t="s">
        <v>891</v>
      </c>
      <c r="AK169" s="13" t="s">
        <v>891</v>
      </c>
      <c r="AL169" s="13" t="s">
        <v>891</v>
      </c>
      <c r="AM169" s="13" t="s">
        <v>891</v>
      </c>
      <c r="AN169" s="13" t="s">
        <v>891</v>
      </c>
      <c r="AO169" s="13" t="s">
        <v>891</v>
      </c>
      <c r="AP169" s="13" t="s">
        <v>891</v>
      </c>
      <c r="AQ169" s="13" t="s">
        <v>891</v>
      </c>
      <c r="AR169" s="13" t="s">
        <v>891</v>
      </c>
      <c r="AS169" s="13" t="s">
        <v>891</v>
      </c>
      <c r="AT169" s="13" t="s">
        <v>891</v>
      </c>
      <c r="AU169" s="13" t="s">
        <v>1516</v>
      </c>
      <c r="AV169" s="13" t="s">
        <v>891</v>
      </c>
    </row>
    <row r="170" spans="1:49" ht="13.8" thickBot="1" x14ac:dyDescent="0.3">
      <c r="A170" s="14" t="s">
        <v>258</v>
      </c>
      <c r="B170" s="15">
        <v>20000</v>
      </c>
      <c r="AB170" s="12" t="s">
        <v>159</v>
      </c>
      <c r="AC170" s="13" t="s">
        <v>893</v>
      </c>
      <c r="AD170" s="13" t="s">
        <v>893</v>
      </c>
      <c r="AE170" s="13" t="s">
        <v>893</v>
      </c>
      <c r="AF170" s="13" t="s">
        <v>893</v>
      </c>
      <c r="AG170" s="13" t="s">
        <v>893</v>
      </c>
      <c r="AH170" s="13" t="s">
        <v>893</v>
      </c>
      <c r="AI170" s="13" t="s">
        <v>893</v>
      </c>
      <c r="AJ170" s="13" t="s">
        <v>893</v>
      </c>
      <c r="AK170" s="13" t="s">
        <v>893</v>
      </c>
      <c r="AL170" s="13" t="s">
        <v>893</v>
      </c>
      <c r="AM170" s="13" t="s">
        <v>893</v>
      </c>
      <c r="AN170" s="13" t="s">
        <v>893</v>
      </c>
      <c r="AO170" s="13" t="s">
        <v>893</v>
      </c>
      <c r="AP170" s="13" t="s">
        <v>893</v>
      </c>
      <c r="AQ170" s="13" t="s">
        <v>893</v>
      </c>
      <c r="AR170" s="13" t="s">
        <v>893</v>
      </c>
      <c r="AS170" s="13" t="s">
        <v>893</v>
      </c>
      <c r="AT170" s="13" t="s">
        <v>893</v>
      </c>
      <c r="AU170" s="13" t="s">
        <v>1517</v>
      </c>
      <c r="AV170" s="13" t="s">
        <v>893</v>
      </c>
    </row>
    <row r="171" spans="1:49" ht="13.8" thickBot="1" x14ac:dyDescent="0.3">
      <c r="A171" s="14" t="s">
        <v>259</v>
      </c>
      <c r="B171" s="15">
        <v>20000</v>
      </c>
      <c r="AB171" s="12" t="s">
        <v>165</v>
      </c>
      <c r="AC171" s="13" t="s">
        <v>895</v>
      </c>
      <c r="AD171" s="13" t="s">
        <v>895</v>
      </c>
      <c r="AE171" s="13" t="s">
        <v>895</v>
      </c>
      <c r="AF171" s="13" t="s">
        <v>895</v>
      </c>
      <c r="AG171" s="13" t="s">
        <v>895</v>
      </c>
      <c r="AH171" s="13" t="s">
        <v>895</v>
      </c>
      <c r="AI171" s="13" t="s">
        <v>895</v>
      </c>
      <c r="AJ171" s="13" t="s">
        <v>895</v>
      </c>
      <c r="AK171" s="13" t="s">
        <v>895</v>
      </c>
      <c r="AL171" s="13" t="s">
        <v>895</v>
      </c>
      <c r="AM171" s="13" t="s">
        <v>895</v>
      </c>
      <c r="AN171" s="13" t="s">
        <v>895</v>
      </c>
      <c r="AO171" s="13" t="s">
        <v>895</v>
      </c>
      <c r="AP171" s="13" t="s">
        <v>895</v>
      </c>
      <c r="AQ171" s="13" t="s">
        <v>895</v>
      </c>
      <c r="AR171" s="13" t="s">
        <v>895</v>
      </c>
      <c r="AS171" s="13" t="s">
        <v>895</v>
      </c>
      <c r="AT171" s="13" t="s">
        <v>895</v>
      </c>
      <c r="AU171" s="13" t="s">
        <v>1518</v>
      </c>
      <c r="AV171" s="13" t="s">
        <v>895</v>
      </c>
    </row>
    <row r="172" spans="1:49" ht="13.8" thickBot="1" x14ac:dyDescent="0.3">
      <c r="A172" s="14" t="s">
        <v>260</v>
      </c>
      <c r="B172" s="15">
        <v>0</v>
      </c>
      <c r="AB172" s="12" t="s">
        <v>171</v>
      </c>
      <c r="AC172" s="13" t="s">
        <v>897</v>
      </c>
      <c r="AD172" s="13" t="s">
        <v>897</v>
      </c>
      <c r="AE172" s="13" t="s">
        <v>897</v>
      </c>
      <c r="AF172" s="13" t="s">
        <v>897</v>
      </c>
      <c r="AG172" s="13" t="s">
        <v>897</v>
      </c>
      <c r="AH172" s="13" t="s">
        <v>897</v>
      </c>
      <c r="AI172" s="13" t="s">
        <v>897</v>
      </c>
      <c r="AJ172" s="13" t="s">
        <v>897</v>
      </c>
      <c r="AK172" s="13" t="s">
        <v>897</v>
      </c>
      <c r="AL172" s="13" t="s">
        <v>897</v>
      </c>
      <c r="AM172" s="13" t="s">
        <v>897</v>
      </c>
      <c r="AN172" s="13" t="s">
        <v>897</v>
      </c>
      <c r="AO172" s="13" t="s">
        <v>897</v>
      </c>
      <c r="AP172" s="13" t="s">
        <v>897</v>
      </c>
      <c r="AQ172" s="13" t="s">
        <v>897</v>
      </c>
      <c r="AR172" s="13" t="s">
        <v>897</v>
      </c>
      <c r="AS172" s="13" t="s">
        <v>897</v>
      </c>
      <c r="AT172" s="13" t="s">
        <v>897</v>
      </c>
      <c r="AU172" s="13" t="s">
        <v>890</v>
      </c>
      <c r="AV172" s="13" t="s">
        <v>897</v>
      </c>
    </row>
    <row r="173" spans="1:49" ht="13.8" thickBot="1" x14ac:dyDescent="0.3">
      <c r="A173" s="14" t="s">
        <v>261</v>
      </c>
      <c r="B173" s="15"/>
      <c r="AB173" s="12" t="s">
        <v>177</v>
      </c>
      <c r="AC173" s="13" t="s">
        <v>899</v>
      </c>
      <c r="AD173" s="13" t="s">
        <v>899</v>
      </c>
      <c r="AE173" s="13" t="s">
        <v>899</v>
      </c>
      <c r="AF173" s="13" t="s">
        <v>899</v>
      </c>
      <c r="AG173" s="13" t="s">
        <v>899</v>
      </c>
      <c r="AH173" s="13" t="s">
        <v>899</v>
      </c>
      <c r="AI173" s="13" t="s">
        <v>899</v>
      </c>
      <c r="AJ173" s="13" t="s">
        <v>899</v>
      </c>
      <c r="AK173" s="13" t="s">
        <v>899</v>
      </c>
      <c r="AL173" s="13" t="s">
        <v>899</v>
      </c>
      <c r="AM173" s="13" t="s">
        <v>899</v>
      </c>
      <c r="AN173" s="13" t="s">
        <v>899</v>
      </c>
      <c r="AO173" s="13" t="s">
        <v>899</v>
      </c>
      <c r="AP173" s="13" t="s">
        <v>899</v>
      </c>
      <c r="AQ173" s="13" t="s">
        <v>899</v>
      </c>
      <c r="AR173" s="13" t="s">
        <v>899</v>
      </c>
      <c r="AS173" s="13" t="s">
        <v>899</v>
      </c>
      <c r="AT173" s="13" t="s">
        <v>899</v>
      </c>
      <c r="AU173" s="13" t="s">
        <v>892</v>
      </c>
      <c r="AV173" s="13" t="s">
        <v>899</v>
      </c>
    </row>
    <row r="174" spans="1:49" ht="13.8" thickBot="1" x14ac:dyDescent="0.3">
      <c r="A174" s="14" t="s">
        <v>262</v>
      </c>
      <c r="B174" s="15"/>
      <c r="AB174" s="12" t="s">
        <v>183</v>
      </c>
      <c r="AC174" s="13" t="s">
        <v>901</v>
      </c>
      <c r="AD174" s="13" t="s">
        <v>901</v>
      </c>
      <c r="AE174" s="13" t="s">
        <v>901</v>
      </c>
      <c r="AF174" s="13" t="s">
        <v>901</v>
      </c>
      <c r="AG174" s="13" t="s">
        <v>901</v>
      </c>
      <c r="AH174" s="13" t="s">
        <v>901</v>
      </c>
      <c r="AI174" s="13" t="s">
        <v>901</v>
      </c>
      <c r="AJ174" s="13" t="s">
        <v>901</v>
      </c>
      <c r="AK174" s="13" t="s">
        <v>901</v>
      </c>
      <c r="AL174" s="13" t="s">
        <v>901</v>
      </c>
      <c r="AM174" s="13" t="s">
        <v>901</v>
      </c>
      <c r="AN174" s="13" t="s">
        <v>901</v>
      </c>
      <c r="AO174" s="13" t="s">
        <v>901</v>
      </c>
      <c r="AP174" s="13" t="s">
        <v>901</v>
      </c>
      <c r="AQ174" s="13" t="s">
        <v>901</v>
      </c>
      <c r="AR174" s="13" t="s">
        <v>901</v>
      </c>
      <c r="AS174" s="13" t="s">
        <v>901</v>
      </c>
      <c r="AT174" s="13" t="s">
        <v>901</v>
      </c>
      <c r="AU174" s="13" t="s">
        <v>901</v>
      </c>
      <c r="AV174" s="13" t="s">
        <v>901</v>
      </c>
    </row>
    <row r="175" spans="1:49" ht="13.8" thickBot="1" x14ac:dyDescent="0.3">
      <c r="A175" s="14" t="s">
        <v>263</v>
      </c>
      <c r="B175" s="15">
        <v>0</v>
      </c>
      <c r="AB175" s="12" t="s">
        <v>189</v>
      </c>
      <c r="AC175" s="13" t="s">
        <v>902</v>
      </c>
      <c r="AD175" s="13" t="s">
        <v>902</v>
      </c>
      <c r="AE175" s="13" t="s">
        <v>902</v>
      </c>
      <c r="AF175" s="13" t="s">
        <v>902</v>
      </c>
      <c r="AG175" s="13" t="s">
        <v>902</v>
      </c>
      <c r="AH175" s="13" t="s">
        <v>902</v>
      </c>
      <c r="AI175" s="13" t="s">
        <v>902</v>
      </c>
      <c r="AJ175" s="13" t="s">
        <v>902</v>
      </c>
      <c r="AK175" s="13" t="s">
        <v>902</v>
      </c>
      <c r="AL175" s="13" t="s">
        <v>902</v>
      </c>
      <c r="AM175" s="13" t="s">
        <v>902</v>
      </c>
      <c r="AN175" s="13" t="s">
        <v>902</v>
      </c>
      <c r="AO175" s="13" t="s">
        <v>902</v>
      </c>
      <c r="AP175" s="13" t="s">
        <v>902</v>
      </c>
      <c r="AQ175" s="13" t="s">
        <v>902</v>
      </c>
      <c r="AR175" s="13" t="s">
        <v>902</v>
      </c>
      <c r="AS175" s="13" t="s">
        <v>902</v>
      </c>
      <c r="AT175" s="13" t="s">
        <v>902</v>
      </c>
      <c r="AU175" s="13" t="s">
        <v>902</v>
      </c>
      <c r="AV175" s="13" t="s">
        <v>902</v>
      </c>
    </row>
    <row r="176" spans="1:49" ht="18.600000000000001" thickBot="1" x14ac:dyDescent="0.3">
      <c r="AB176" s="8"/>
    </row>
    <row r="177" spans="1:52" ht="13.8" thickBot="1" x14ac:dyDescent="0.3">
      <c r="A177" s="16" t="s">
        <v>264</v>
      </c>
      <c r="AB177" s="12" t="s">
        <v>250</v>
      </c>
      <c r="AC177" s="12" t="s">
        <v>100</v>
      </c>
      <c r="AD177" s="12" t="s">
        <v>101</v>
      </c>
      <c r="AE177" s="12" t="s">
        <v>102</v>
      </c>
      <c r="AF177" s="12" t="s">
        <v>103</v>
      </c>
      <c r="AG177" s="12" t="s">
        <v>104</v>
      </c>
      <c r="AH177" s="12" t="s">
        <v>105</v>
      </c>
      <c r="AI177" s="12" t="s">
        <v>106</v>
      </c>
      <c r="AJ177" s="12" t="s">
        <v>107</v>
      </c>
      <c r="AK177" s="12" t="s">
        <v>108</v>
      </c>
      <c r="AL177" s="12" t="s">
        <v>109</v>
      </c>
      <c r="AM177" s="12" t="s">
        <v>862</v>
      </c>
      <c r="AN177" s="12" t="s">
        <v>863</v>
      </c>
      <c r="AO177" s="12" t="s">
        <v>864</v>
      </c>
      <c r="AP177" s="12" t="s">
        <v>865</v>
      </c>
      <c r="AQ177" s="12" t="s">
        <v>866</v>
      </c>
      <c r="AR177" s="12" t="s">
        <v>867</v>
      </c>
      <c r="AS177" s="12" t="s">
        <v>868</v>
      </c>
      <c r="AT177" s="12" t="s">
        <v>869</v>
      </c>
      <c r="AU177" s="12" t="s">
        <v>870</v>
      </c>
      <c r="AV177" s="12" t="s">
        <v>1499</v>
      </c>
    </row>
    <row r="178" spans="1:52" ht="13.8" thickBot="1" x14ac:dyDescent="0.3">
      <c r="AB178" s="12" t="s">
        <v>132</v>
      </c>
      <c r="AC178" s="13">
        <v>9</v>
      </c>
      <c r="AD178" s="13">
        <v>817</v>
      </c>
      <c r="AE178" s="13">
        <v>9</v>
      </c>
      <c r="AF178" s="13">
        <v>892</v>
      </c>
      <c r="AG178" s="13">
        <v>851</v>
      </c>
      <c r="AH178" s="13">
        <v>9</v>
      </c>
      <c r="AI178" s="13">
        <v>24</v>
      </c>
      <c r="AJ178" s="13">
        <v>845</v>
      </c>
      <c r="AK178" s="13">
        <v>9</v>
      </c>
      <c r="AL178" s="13">
        <v>819</v>
      </c>
      <c r="AM178" s="13">
        <v>9</v>
      </c>
      <c r="AN178" s="13">
        <v>9</v>
      </c>
      <c r="AO178" s="13">
        <v>9</v>
      </c>
      <c r="AP178" s="13">
        <v>9</v>
      </c>
      <c r="AQ178" s="13">
        <v>9</v>
      </c>
      <c r="AR178" s="13">
        <v>822</v>
      </c>
      <c r="AS178" s="13">
        <v>9</v>
      </c>
      <c r="AT178" s="13">
        <v>9</v>
      </c>
      <c r="AU178" s="13">
        <v>76</v>
      </c>
      <c r="AV178" s="13">
        <v>857</v>
      </c>
    </row>
    <row r="179" spans="1:52" ht="13.8" thickBot="1" x14ac:dyDescent="0.3">
      <c r="A179" s="17" t="s">
        <v>265</v>
      </c>
      <c r="AB179" s="12" t="s">
        <v>140</v>
      </c>
      <c r="AC179" s="13">
        <v>8</v>
      </c>
      <c r="AD179" s="13">
        <v>47</v>
      </c>
      <c r="AE179" s="13">
        <v>8</v>
      </c>
      <c r="AF179" s="13">
        <v>891</v>
      </c>
      <c r="AG179" s="13">
        <v>8</v>
      </c>
      <c r="AH179" s="13">
        <v>8</v>
      </c>
      <c r="AI179" s="13">
        <v>8</v>
      </c>
      <c r="AJ179" s="13">
        <v>844</v>
      </c>
      <c r="AK179" s="13">
        <v>8</v>
      </c>
      <c r="AL179" s="13">
        <v>8</v>
      </c>
      <c r="AM179" s="13">
        <v>8</v>
      </c>
      <c r="AN179" s="13">
        <v>8</v>
      </c>
      <c r="AO179" s="13">
        <v>8</v>
      </c>
      <c r="AP179" s="13">
        <v>8</v>
      </c>
      <c r="AQ179" s="13">
        <v>8</v>
      </c>
      <c r="AR179" s="13">
        <v>8</v>
      </c>
      <c r="AS179" s="13">
        <v>8</v>
      </c>
      <c r="AT179" s="13">
        <v>8</v>
      </c>
      <c r="AU179" s="13">
        <v>75</v>
      </c>
      <c r="AV179" s="13">
        <v>8</v>
      </c>
    </row>
    <row r="180" spans="1:52" ht="13.8" thickBot="1" x14ac:dyDescent="0.3">
      <c r="A180" s="17" t="s">
        <v>859</v>
      </c>
      <c r="AB180" s="12" t="s">
        <v>147</v>
      </c>
      <c r="AC180" s="13">
        <v>7</v>
      </c>
      <c r="AD180" s="13">
        <v>46</v>
      </c>
      <c r="AE180" s="13">
        <v>7</v>
      </c>
      <c r="AF180" s="13">
        <v>890</v>
      </c>
      <c r="AG180" s="13">
        <v>7</v>
      </c>
      <c r="AH180" s="13">
        <v>7</v>
      </c>
      <c r="AI180" s="13">
        <v>7</v>
      </c>
      <c r="AJ180" s="13">
        <v>7</v>
      </c>
      <c r="AK180" s="13">
        <v>7</v>
      </c>
      <c r="AL180" s="13">
        <v>7</v>
      </c>
      <c r="AM180" s="13">
        <v>7</v>
      </c>
      <c r="AN180" s="13">
        <v>7</v>
      </c>
      <c r="AO180" s="13">
        <v>7</v>
      </c>
      <c r="AP180" s="13">
        <v>7</v>
      </c>
      <c r="AQ180" s="13">
        <v>7</v>
      </c>
      <c r="AR180" s="13">
        <v>7</v>
      </c>
      <c r="AS180" s="13">
        <v>7</v>
      </c>
      <c r="AT180" s="13">
        <v>7</v>
      </c>
      <c r="AU180" s="13">
        <v>74</v>
      </c>
      <c r="AV180" s="13">
        <v>7</v>
      </c>
    </row>
    <row r="181" spans="1:52" ht="13.8" thickBot="1" x14ac:dyDescent="0.3">
      <c r="AB181" s="12" t="s">
        <v>153</v>
      </c>
      <c r="AC181" s="13">
        <v>6</v>
      </c>
      <c r="AD181" s="13">
        <v>6</v>
      </c>
      <c r="AE181" s="13">
        <v>6</v>
      </c>
      <c r="AF181" s="13">
        <v>6</v>
      </c>
      <c r="AG181" s="13">
        <v>6</v>
      </c>
      <c r="AH181" s="13">
        <v>6</v>
      </c>
      <c r="AI181" s="13">
        <v>6</v>
      </c>
      <c r="AJ181" s="13">
        <v>6</v>
      </c>
      <c r="AK181" s="13">
        <v>6</v>
      </c>
      <c r="AL181" s="13">
        <v>6</v>
      </c>
      <c r="AM181" s="13">
        <v>6</v>
      </c>
      <c r="AN181" s="13">
        <v>6</v>
      </c>
      <c r="AO181" s="13">
        <v>6</v>
      </c>
      <c r="AP181" s="13">
        <v>6</v>
      </c>
      <c r="AQ181" s="13">
        <v>6</v>
      </c>
      <c r="AR181" s="13">
        <v>6</v>
      </c>
      <c r="AS181" s="13">
        <v>6</v>
      </c>
      <c r="AT181" s="13">
        <v>6</v>
      </c>
      <c r="AU181" s="13">
        <v>73</v>
      </c>
      <c r="AV181" s="13">
        <v>6</v>
      </c>
    </row>
    <row r="182" spans="1:52" ht="13.8" thickBot="1" x14ac:dyDescent="0.3">
      <c r="AB182" s="12" t="s">
        <v>159</v>
      </c>
      <c r="AC182" s="13">
        <v>5</v>
      </c>
      <c r="AD182" s="13">
        <v>5</v>
      </c>
      <c r="AE182" s="13">
        <v>5</v>
      </c>
      <c r="AF182" s="13">
        <v>5</v>
      </c>
      <c r="AG182" s="13">
        <v>5</v>
      </c>
      <c r="AH182" s="13">
        <v>5</v>
      </c>
      <c r="AI182" s="13">
        <v>5</v>
      </c>
      <c r="AJ182" s="13">
        <v>5</v>
      </c>
      <c r="AK182" s="13">
        <v>5</v>
      </c>
      <c r="AL182" s="13">
        <v>5</v>
      </c>
      <c r="AM182" s="13">
        <v>5</v>
      </c>
      <c r="AN182" s="13">
        <v>5</v>
      </c>
      <c r="AO182" s="13">
        <v>5</v>
      </c>
      <c r="AP182" s="13">
        <v>5</v>
      </c>
      <c r="AQ182" s="13">
        <v>5</v>
      </c>
      <c r="AR182" s="13">
        <v>5</v>
      </c>
      <c r="AS182" s="13">
        <v>5</v>
      </c>
      <c r="AT182" s="13">
        <v>5</v>
      </c>
      <c r="AU182" s="13">
        <v>72</v>
      </c>
      <c r="AV182" s="13">
        <v>5</v>
      </c>
    </row>
    <row r="183" spans="1:52" ht="13.8" thickBot="1" x14ac:dyDescent="0.3">
      <c r="AB183" s="12" t="s">
        <v>165</v>
      </c>
      <c r="AC183" s="13">
        <v>4</v>
      </c>
      <c r="AD183" s="13">
        <v>4</v>
      </c>
      <c r="AE183" s="13">
        <v>4</v>
      </c>
      <c r="AF183" s="13">
        <v>4</v>
      </c>
      <c r="AG183" s="13">
        <v>4</v>
      </c>
      <c r="AH183" s="13">
        <v>4</v>
      </c>
      <c r="AI183" s="13">
        <v>4</v>
      </c>
      <c r="AJ183" s="13">
        <v>4</v>
      </c>
      <c r="AK183" s="13">
        <v>4</v>
      </c>
      <c r="AL183" s="13">
        <v>4</v>
      </c>
      <c r="AM183" s="13">
        <v>4</v>
      </c>
      <c r="AN183" s="13">
        <v>4</v>
      </c>
      <c r="AO183" s="13">
        <v>4</v>
      </c>
      <c r="AP183" s="13">
        <v>4</v>
      </c>
      <c r="AQ183" s="13">
        <v>4</v>
      </c>
      <c r="AR183" s="13">
        <v>4</v>
      </c>
      <c r="AS183" s="13">
        <v>4</v>
      </c>
      <c r="AT183" s="13">
        <v>4</v>
      </c>
      <c r="AU183" s="13">
        <v>71</v>
      </c>
      <c r="AV183" s="13">
        <v>4</v>
      </c>
    </row>
    <row r="184" spans="1:52" ht="13.8" thickBot="1" x14ac:dyDescent="0.3">
      <c r="AB184" s="12" t="s">
        <v>171</v>
      </c>
      <c r="AC184" s="13">
        <v>3</v>
      </c>
      <c r="AD184" s="13">
        <v>3</v>
      </c>
      <c r="AE184" s="13">
        <v>3</v>
      </c>
      <c r="AF184" s="13">
        <v>3</v>
      </c>
      <c r="AG184" s="13">
        <v>3</v>
      </c>
      <c r="AH184" s="13">
        <v>3</v>
      </c>
      <c r="AI184" s="13">
        <v>3</v>
      </c>
      <c r="AJ184" s="13">
        <v>3</v>
      </c>
      <c r="AK184" s="13">
        <v>3</v>
      </c>
      <c r="AL184" s="13">
        <v>3</v>
      </c>
      <c r="AM184" s="13">
        <v>3</v>
      </c>
      <c r="AN184" s="13">
        <v>3</v>
      </c>
      <c r="AO184" s="13">
        <v>3</v>
      </c>
      <c r="AP184" s="13">
        <v>3</v>
      </c>
      <c r="AQ184" s="13">
        <v>3</v>
      </c>
      <c r="AR184" s="13">
        <v>3</v>
      </c>
      <c r="AS184" s="13">
        <v>3</v>
      </c>
      <c r="AT184" s="13">
        <v>3</v>
      </c>
      <c r="AU184" s="13">
        <v>70</v>
      </c>
      <c r="AV184" s="13">
        <v>3</v>
      </c>
    </row>
    <row r="185" spans="1:52" ht="13.8" thickBot="1" x14ac:dyDescent="0.3">
      <c r="AB185" s="12" t="s">
        <v>177</v>
      </c>
      <c r="AC185" s="13">
        <v>2</v>
      </c>
      <c r="AD185" s="13">
        <v>2</v>
      </c>
      <c r="AE185" s="13">
        <v>2</v>
      </c>
      <c r="AF185" s="13">
        <v>2</v>
      </c>
      <c r="AG185" s="13">
        <v>2</v>
      </c>
      <c r="AH185" s="13">
        <v>2</v>
      </c>
      <c r="AI185" s="13">
        <v>2</v>
      </c>
      <c r="AJ185" s="13">
        <v>2</v>
      </c>
      <c r="AK185" s="13">
        <v>2</v>
      </c>
      <c r="AL185" s="13">
        <v>2</v>
      </c>
      <c r="AM185" s="13">
        <v>2</v>
      </c>
      <c r="AN185" s="13">
        <v>2</v>
      </c>
      <c r="AO185" s="13">
        <v>2</v>
      </c>
      <c r="AP185" s="13">
        <v>2</v>
      </c>
      <c r="AQ185" s="13">
        <v>2</v>
      </c>
      <c r="AR185" s="13">
        <v>2</v>
      </c>
      <c r="AS185" s="13">
        <v>2</v>
      </c>
      <c r="AT185" s="13">
        <v>2</v>
      </c>
      <c r="AU185" s="13">
        <v>69</v>
      </c>
      <c r="AV185" s="13">
        <v>2</v>
      </c>
    </row>
    <row r="186" spans="1:52" ht="13.8" thickBot="1" x14ac:dyDescent="0.3">
      <c r="AB186" s="12" t="s">
        <v>183</v>
      </c>
      <c r="AC186" s="13">
        <v>1</v>
      </c>
      <c r="AD186" s="13">
        <v>1</v>
      </c>
      <c r="AE186" s="13">
        <v>1</v>
      </c>
      <c r="AF186" s="13">
        <v>1</v>
      </c>
      <c r="AG186" s="13">
        <v>1</v>
      </c>
      <c r="AH186" s="13">
        <v>1</v>
      </c>
      <c r="AI186" s="13">
        <v>1</v>
      </c>
      <c r="AJ186" s="13">
        <v>1</v>
      </c>
      <c r="AK186" s="13">
        <v>1</v>
      </c>
      <c r="AL186" s="13">
        <v>1</v>
      </c>
      <c r="AM186" s="13">
        <v>1</v>
      </c>
      <c r="AN186" s="13">
        <v>1</v>
      </c>
      <c r="AO186" s="13">
        <v>1</v>
      </c>
      <c r="AP186" s="13">
        <v>1</v>
      </c>
      <c r="AQ186" s="13">
        <v>1</v>
      </c>
      <c r="AR186" s="13">
        <v>1</v>
      </c>
      <c r="AS186" s="13">
        <v>1</v>
      </c>
      <c r="AT186" s="13">
        <v>1</v>
      </c>
      <c r="AU186" s="13">
        <v>1</v>
      </c>
      <c r="AV186" s="13">
        <v>1</v>
      </c>
    </row>
    <row r="187" spans="1:52" ht="13.8" thickBot="1" x14ac:dyDescent="0.3">
      <c r="AB187" s="12" t="s">
        <v>189</v>
      </c>
      <c r="AC187" s="13">
        <v>0</v>
      </c>
      <c r="AD187" s="13">
        <v>0</v>
      </c>
      <c r="AE187" s="13">
        <v>0</v>
      </c>
      <c r="AF187" s="13">
        <v>0</v>
      </c>
      <c r="AG187" s="13">
        <v>0</v>
      </c>
      <c r="AH187" s="13">
        <v>0</v>
      </c>
      <c r="AI187" s="13">
        <v>0</v>
      </c>
      <c r="AJ187" s="13">
        <v>0</v>
      </c>
      <c r="AK187" s="13">
        <v>0</v>
      </c>
      <c r="AL187" s="13">
        <v>0</v>
      </c>
      <c r="AM187" s="13">
        <v>0</v>
      </c>
      <c r="AN187" s="13">
        <v>0</v>
      </c>
      <c r="AO187" s="13">
        <v>0</v>
      </c>
      <c r="AP187" s="13">
        <v>0</v>
      </c>
      <c r="AQ187" s="13">
        <v>0</v>
      </c>
      <c r="AR187" s="13">
        <v>0</v>
      </c>
      <c r="AS187" s="13">
        <v>0</v>
      </c>
      <c r="AT187" s="13">
        <v>0</v>
      </c>
      <c r="AU187" s="13">
        <v>0</v>
      </c>
      <c r="AV187" s="13">
        <v>0</v>
      </c>
    </row>
    <row r="188" spans="1:52" ht="18.600000000000001" thickBot="1" x14ac:dyDescent="0.3">
      <c r="AB188" s="8"/>
    </row>
    <row r="189" spans="1:52" ht="13.8" thickBot="1" x14ac:dyDescent="0.3">
      <c r="AB189" s="12" t="s">
        <v>251</v>
      </c>
      <c r="AC189" s="12" t="s">
        <v>100</v>
      </c>
      <c r="AD189" s="12" t="s">
        <v>101</v>
      </c>
      <c r="AE189" s="12" t="s">
        <v>102</v>
      </c>
      <c r="AF189" s="12" t="s">
        <v>103</v>
      </c>
      <c r="AG189" s="12" t="s">
        <v>104</v>
      </c>
      <c r="AH189" s="12" t="s">
        <v>105</v>
      </c>
      <c r="AI189" s="12" t="s">
        <v>106</v>
      </c>
      <c r="AJ189" s="12" t="s">
        <v>107</v>
      </c>
      <c r="AK189" s="12" t="s">
        <v>108</v>
      </c>
      <c r="AL189" s="12" t="s">
        <v>109</v>
      </c>
      <c r="AM189" s="12" t="s">
        <v>862</v>
      </c>
      <c r="AN189" s="12" t="s">
        <v>863</v>
      </c>
      <c r="AO189" s="12" t="s">
        <v>864</v>
      </c>
      <c r="AP189" s="12" t="s">
        <v>865</v>
      </c>
      <c r="AQ189" s="12" t="s">
        <v>866</v>
      </c>
      <c r="AR189" s="12" t="s">
        <v>867</v>
      </c>
      <c r="AS189" s="12" t="s">
        <v>868</v>
      </c>
      <c r="AT189" s="12" t="s">
        <v>869</v>
      </c>
      <c r="AU189" s="12" t="s">
        <v>870</v>
      </c>
      <c r="AV189" s="12" t="s">
        <v>1499</v>
      </c>
      <c r="AW189" s="12" t="s">
        <v>252</v>
      </c>
      <c r="AX189" s="12" t="s">
        <v>253</v>
      </c>
      <c r="AY189" s="12" t="s">
        <v>254</v>
      </c>
      <c r="AZ189" s="12" t="s">
        <v>255</v>
      </c>
    </row>
    <row r="190" spans="1:52" ht="13.8" thickBot="1" x14ac:dyDescent="0.3">
      <c r="AB190" s="12" t="s">
        <v>111</v>
      </c>
      <c r="AC190" s="13">
        <v>4</v>
      </c>
      <c r="AD190" s="13">
        <v>4</v>
      </c>
      <c r="AE190" s="13">
        <v>2</v>
      </c>
      <c r="AF190" s="13">
        <v>5</v>
      </c>
      <c r="AG190" s="13">
        <v>5</v>
      </c>
      <c r="AH190" s="13">
        <v>5</v>
      </c>
      <c r="AI190" s="13">
        <v>5</v>
      </c>
      <c r="AJ190" s="13">
        <v>845</v>
      </c>
      <c r="AK190" s="13">
        <v>5</v>
      </c>
      <c r="AL190" s="13">
        <v>2</v>
      </c>
      <c r="AM190" s="13">
        <v>4</v>
      </c>
      <c r="AN190" s="13">
        <v>9</v>
      </c>
      <c r="AO190" s="13">
        <v>3</v>
      </c>
      <c r="AP190" s="13">
        <v>5</v>
      </c>
      <c r="AQ190" s="13">
        <v>7</v>
      </c>
      <c r="AR190" s="13">
        <v>6</v>
      </c>
      <c r="AS190" s="13">
        <v>6</v>
      </c>
      <c r="AT190" s="13">
        <v>1</v>
      </c>
      <c r="AU190" s="13">
        <v>76</v>
      </c>
      <c r="AV190" s="13">
        <v>1</v>
      </c>
      <c r="AW190" s="13">
        <v>1000</v>
      </c>
      <c r="AX190" s="13">
        <v>1000</v>
      </c>
      <c r="AY190" s="13">
        <v>0</v>
      </c>
      <c r="AZ190" s="13">
        <v>0</v>
      </c>
    </row>
    <row r="191" spans="1:52" ht="13.8" thickBot="1" x14ac:dyDescent="0.3">
      <c r="AB191" s="12" t="s">
        <v>112</v>
      </c>
      <c r="AC191" s="13">
        <v>6</v>
      </c>
      <c r="AD191" s="13">
        <v>5</v>
      </c>
      <c r="AE191" s="13">
        <v>5</v>
      </c>
      <c r="AF191" s="13">
        <v>6</v>
      </c>
      <c r="AG191" s="13">
        <v>7</v>
      </c>
      <c r="AH191" s="13">
        <v>8</v>
      </c>
      <c r="AI191" s="13">
        <v>2</v>
      </c>
      <c r="AJ191" s="13">
        <v>5</v>
      </c>
      <c r="AK191" s="13">
        <v>8</v>
      </c>
      <c r="AL191" s="13">
        <v>819</v>
      </c>
      <c r="AM191" s="13">
        <v>9</v>
      </c>
      <c r="AN191" s="13">
        <v>4</v>
      </c>
      <c r="AO191" s="13">
        <v>5</v>
      </c>
      <c r="AP191" s="13">
        <v>9</v>
      </c>
      <c r="AQ191" s="13">
        <v>8</v>
      </c>
      <c r="AR191" s="13">
        <v>7</v>
      </c>
      <c r="AS191" s="13">
        <v>9</v>
      </c>
      <c r="AT191" s="13">
        <v>4</v>
      </c>
      <c r="AU191" s="13">
        <v>71</v>
      </c>
      <c r="AV191" s="13">
        <v>3</v>
      </c>
      <c r="AW191" s="13">
        <v>1000</v>
      </c>
      <c r="AX191" s="13">
        <v>1000</v>
      </c>
      <c r="AY191" s="13">
        <v>0</v>
      </c>
      <c r="AZ191" s="13">
        <v>0</v>
      </c>
    </row>
    <row r="192" spans="1:52" ht="13.8" thickBot="1" x14ac:dyDescent="0.3">
      <c r="AB192" s="12" t="s">
        <v>113</v>
      </c>
      <c r="AC192" s="13">
        <v>4</v>
      </c>
      <c r="AD192" s="13">
        <v>47</v>
      </c>
      <c r="AE192" s="13">
        <v>8</v>
      </c>
      <c r="AF192" s="13">
        <v>0</v>
      </c>
      <c r="AG192" s="13">
        <v>1</v>
      </c>
      <c r="AH192" s="13">
        <v>3</v>
      </c>
      <c r="AI192" s="13">
        <v>2</v>
      </c>
      <c r="AJ192" s="13">
        <v>3</v>
      </c>
      <c r="AK192" s="13">
        <v>3</v>
      </c>
      <c r="AL192" s="13">
        <v>1</v>
      </c>
      <c r="AM192" s="13">
        <v>2</v>
      </c>
      <c r="AN192" s="13">
        <v>8</v>
      </c>
      <c r="AO192" s="13">
        <v>4</v>
      </c>
      <c r="AP192" s="13">
        <v>3</v>
      </c>
      <c r="AQ192" s="13">
        <v>1</v>
      </c>
      <c r="AR192" s="13">
        <v>822</v>
      </c>
      <c r="AS192" s="13">
        <v>5</v>
      </c>
      <c r="AT192" s="13">
        <v>8</v>
      </c>
      <c r="AU192" s="13">
        <v>70</v>
      </c>
      <c r="AV192" s="13">
        <v>5</v>
      </c>
      <c r="AW192" s="13">
        <v>1000</v>
      </c>
      <c r="AX192" s="13">
        <v>1000</v>
      </c>
      <c r="AY192" s="13">
        <v>0</v>
      </c>
      <c r="AZ192" s="13">
        <v>0</v>
      </c>
    </row>
    <row r="193" spans="28:52" ht="13.8" thickBot="1" x14ac:dyDescent="0.3">
      <c r="AB193" s="12" t="s">
        <v>114</v>
      </c>
      <c r="AC193" s="13">
        <v>5</v>
      </c>
      <c r="AD193" s="13">
        <v>817</v>
      </c>
      <c r="AE193" s="13">
        <v>4</v>
      </c>
      <c r="AF193" s="13">
        <v>3</v>
      </c>
      <c r="AG193" s="13">
        <v>4</v>
      </c>
      <c r="AH193" s="13">
        <v>9</v>
      </c>
      <c r="AI193" s="13">
        <v>6</v>
      </c>
      <c r="AJ193" s="13">
        <v>7</v>
      </c>
      <c r="AK193" s="13">
        <v>9</v>
      </c>
      <c r="AL193" s="13">
        <v>5</v>
      </c>
      <c r="AM193" s="13">
        <v>6</v>
      </c>
      <c r="AN193" s="13">
        <v>7</v>
      </c>
      <c r="AO193" s="13">
        <v>7</v>
      </c>
      <c r="AP193" s="13">
        <v>8</v>
      </c>
      <c r="AQ193" s="13">
        <v>4</v>
      </c>
      <c r="AR193" s="13">
        <v>5</v>
      </c>
      <c r="AS193" s="13">
        <v>7</v>
      </c>
      <c r="AT193" s="13">
        <v>6</v>
      </c>
      <c r="AU193" s="13">
        <v>74</v>
      </c>
      <c r="AV193" s="13">
        <v>7</v>
      </c>
      <c r="AW193" s="13">
        <v>1000</v>
      </c>
      <c r="AX193" s="13">
        <v>1000</v>
      </c>
      <c r="AY193" s="13">
        <v>0</v>
      </c>
      <c r="AZ193" s="13">
        <v>0</v>
      </c>
    </row>
    <row r="194" spans="28:52" ht="13.8" thickBot="1" x14ac:dyDescent="0.3">
      <c r="AB194" s="12" t="s">
        <v>115</v>
      </c>
      <c r="AC194" s="13">
        <v>9</v>
      </c>
      <c r="AD194" s="13">
        <v>2</v>
      </c>
      <c r="AE194" s="13">
        <v>0</v>
      </c>
      <c r="AF194" s="13">
        <v>4</v>
      </c>
      <c r="AG194" s="13">
        <v>0</v>
      </c>
      <c r="AH194" s="13">
        <v>4</v>
      </c>
      <c r="AI194" s="13">
        <v>4</v>
      </c>
      <c r="AJ194" s="13">
        <v>6</v>
      </c>
      <c r="AK194" s="13">
        <v>1</v>
      </c>
      <c r="AL194" s="13">
        <v>8</v>
      </c>
      <c r="AM194" s="13">
        <v>0</v>
      </c>
      <c r="AN194" s="13">
        <v>2</v>
      </c>
      <c r="AO194" s="13">
        <v>6</v>
      </c>
      <c r="AP194" s="13">
        <v>4</v>
      </c>
      <c r="AQ194" s="13">
        <v>6</v>
      </c>
      <c r="AR194" s="13">
        <v>4</v>
      </c>
      <c r="AS194" s="13">
        <v>5</v>
      </c>
      <c r="AT194" s="13">
        <v>3</v>
      </c>
      <c r="AU194" s="13">
        <v>75</v>
      </c>
      <c r="AV194" s="13">
        <v>857</v>
      </c>
      <c r="AW194" s="13">
        <v>1000</v>
      </c>
      <c r="AX194" s="13">
        <v>1000</v>
      </c>
      <c r="AY194" s="13">
        <v>0</v>
      </c>
      <c r="AZ194" s="13">
        <v>0</v>
      </c>
    </row>
    <row r="195" spans="28:52" ht="13.8" thickBot="1" x14ac:dyDescent="0.3">
      <c r="AB195" s="12" t="s">
        <v>116</v>
      </c>
      <c r="AC195" s="13">
        <v>7</v>
      </c>
      <c r="AD195" s="13">
        <v>0</v>
      </c>
      <c r="AE195" s="13">
        <v>7</v>
      </c>
      <c r="AF195" s="13">
        <v>892</v>
      </c>
      <c r="AG195" s="13">
        <v>6</v>
      </c>
      <c r="AH195" s="13">
        <v>6</v>
      </c>
      <c r="AI195" s="13">
        <v>8</v>
      </c>
      <c r="AJ195" s="13">
        <v>3</v>
      </c>
      <c r="AK195" s="13">
        <v>6</v>
      </c>
      <c r="AL195" s="13">
        <v>6</v>
      </c>
      <c r="AM195" s="13">
        <v>5</v>
      </c>
      <c r="AN195" s="13">
        <v>6</v>
      </c>
      <c r="AO195" s="13">
        <v>9</v>
      </c>
      <c r="AP195" s="13">
        <v>3</v>
      </c>
      <c r="AQ195" s="13">
        <v>9</v>
      </c>
      <c r="AR195" s="13">
        <v>3</v>
      </c>
      <c r="AS195" s="13">
        <v>8</v>
      </c>
      <c r="AT195" s="13">
        <v>9</v>
      </c>
      <c r="AU195" s="13">
        <v>1</v>
      </c>
      <c r="AV195" s="13">
        <v>6</v>
      </c>
      <c r="AW195" s="13">
        <v>1000</v>
      </c>
      <c r="AX195" s="13">
        <v>1000</v>
      </c>
      <c r="AY195" s="13">
        <v>0</v>
      </c>
      <c r="AZ195" s="13">
        <v>0</v>
      </c>
    </row>
    <row r="196" spans="28:52" ht="13.8" thickBot="1" x14ac:dyDescent="0.3">
      <c r="AB196" s="12" t="s">
        <v>117</v>
      </c>
      <c r="AC196" s="13">
        <v>1</v>
      </c>
      <c r="AD196" s="13">
        <v>46</v>
      </c>
      <c r="AE196" s="13">
        <v>4</v>
      </c>
      <c r="AF196" s="13">
        <v>1</v>
      </c>
      <c r="AG196" s="13">
        <v>2</v>
      </c>
      <c r="AH196" s="13">
        <v>2</v>
      </c>
      <c r="AI196" s="13">
        <v>2</v>
      </c>
      <c r="AJ196" s="13">
        <v>844</v>
      </c>
      <c r="AK196" s="13">
        <v>1</v>
      </c>
      <c r="AL196" s="13">
        <v>3</v>
      </c>
      <c r="AM196" s="13">
        <v>2</v>
      </c>
      <c r="AN196" s="13">
        <v>1</v>
      </c>
      <c r="AO196" s="13">
        <v>1</v>
      </c>
      <c r="AP196" s="13">
        <v>3</v>
      </c>
      <c r="AQ196" s="13">
        <v>3</v>
      </c>
      <c r="AR196" s="13">
        <v>3</v>
      </c>
      <c r="AS196" s="13">
        <v>1</v>
      </c>
      <c r="AT196" s="13">
        <v>7</v>
      </c>
      <c r="AU196" s="13">
        <v>73</v>
      </c>
      <c r="AV196" s="13">
        <v>0</v>
      </c>
      <c r="AW196" s="13">
        <v>1000</v>
      </c>
      <c r="AX196" s="13">
        <v>1000</v>
      </c>
      <c r="AY196" s="13">
        <v>0</v>
      </c>
      <c r="AZ196" s="13">
        <v>0</v>
      </c>
    </row>
    <row r="197" spans="28:52" ht="13.8" thickBot="1" x14ac:dyDescent="0.3">
      <c r="AB197" s="12" t="s">
        <v>118</v>
      </c>
      <c r="AC197" s="13">
        <v>0</v>
      </c>
      <c r="AD197" s="13">
        <v>6</v>
      </c>
      <c r="AE197" s="13">
        <v>6</v>
      </c>
      <c r="AF197" s="13">
        <v>891</v>
      </c>
      <c r="AG197" s="13">
        <v>8</v>
      </c>
      <c r="AH197" s="13">
        <v>7</v>
      </c>
      <c r="AI197" s="13">
        <v>24</v>
      </c>
      <c r="AJ197" s="13">
        <v>0</v>
      </c>
      <c r="AK197" s="13">
        <v>7</v>
      </c>
      <c r="AL197" s="13">
        <v>4</v>
      </c>
      <c r="AM197" s="13">
        <v>8</v>
      </c>
      <c r="AN197" s="13">
        <v>3</v>
      </c>
      <c r="AO197" s="13">
        <v>8</v>
      </c>
      <c r="AP197" s="13">
        <v>6</v>
      </c>
      <c r="AQ197" s="13">
        <v>1</v>
      </c>
      <c r="AR197" s="13">
        <v>8</v>
      </c>
      <c r="AS197" s="13">
        <v>0</v>
      </c>
      <c r="AT197" s="13">
        <v>5</v>
      </c>
      <c r="AU197" s="13">
        <v>0</v>
      </c>
      <c r="AV197" s="13">
        <v>8</v>
      </c>
      <c r="AW197" s="13">
        <v>1000</v>
      </c>
      <c r="AX197" s="13">
        <v>1000</v>
      </c>
      <c r="AY197" s="13">
        <v>0</v>
      </c>
      <c r="AZ197" s="13">
        <v>0</v>
      </c>
    </row>
    <row r="198" spans="28:52" ht="13.8" thickBot="1" x14ac:dyDescent="0.3">
      <c r="AB198" s="12" t="s">
        <v>119</v>
      </c>
      <c r="AC198" s="13">
        <v>9</v>
      </c>
      <c r="AD198" s="13">
        <v>3</v>
      </c>
      <c r="AE198" s="13">
        <v>9</v>
      </c>
      <c r="AF198" s="13">
        <v>3</v>
      </c>
      <c r="AG198" s="13">
        <v>851</v>
      </c>
      <c r="AH198" s="13">
        <v>1</v>
      </c>
      <c r="AI198" s="13">
        <v>7</v>
      </c>
      <c r="AJ198" s="13">
        <v>3</v>
      </c>
      <c r="AK198" s="13">
        <v>4</v>
      </c>
      <c r="AL198" s="13">
        <v>7</v>
      </c>
      <c r="AM198" s="13">
        <v>7</v>
      </c>
      <c r="AN198" s="13">
        <v>0</v>
      </c>
      <c r="AO198" s="13">
        <v>2</v>
      </c>
      <c r="AP198" s="13">
        <v>7</v>
      </c>
      <c r="AQ198" s="13">
        <v>6</v>
      </c>
      <c r="AR198" s="13">
        <v>1</v>
      </c>
      <c r="AS198" s="13">
        <v>2</v>
      </c>
      <c r="AT198" s="13">
        <v>2</v>
      </c>
      <c r="AU198" s="13">
        <v>72</v>
      </c>
      <c r="AV198" s="13">
        <v>4</v>
      </c>
      <c r="AW198" s="13">
        <v>1000</v>
      </c>
      <c r="AX198" s="13">
        <v>1000</v>
      </c>
      <c r="AY198" s="13">
        <v>0</v>
      </c>
      <c r="AZ198" s="13">
        <v>0</v>
      </c>
    </row>
    <row r="199" spans="28:52" ht="13.8" thickBot="1" x14ac:dyDescent="0.3">
      <c r="AB199" s="12" t="s">
        <v>120</v>
      </c>
      <c r="AC199" s="13">
        <v>4</v>
      </c>
      <c r="AD199" s="13">
        <v>2</v>
      </c>
      <c r="AE199" s="13">
        <v>1</v>
      </c>
      <c r="AF199" s="13">
        <v>890</v>
      </c>
      <c r="AG199" s="13">
        <v>3</v>
      </c>
      <c r="AH199" s="13">
        <v>0</v>
      </c>
      <c r="AI199" s="13">
        <v>3</v>
      </c>
      <c r="AJ199" s="13">
        <v>5</v>
      </c>
      <c r="AK199" s="13">
        <v>3</v>
      </c>
      <c r="AL199" s="13">
        <v>1</v>
      </c>
      <c r="AM199" s="13">
        <v>3</v>
      </c>
      <c r="AN199" s="13">
        <v>5</v>
      </c>
      <c r="AO199" s="13">
        <v>0</v>
      </c>
      <c r="AP199" s="13">
        <v>3</v>
      </c>
      <c r="AQ199" s="13">
        <v>2</v>
      </c>
      <c r="AR199" s="13">
        <v>1</v>
      </c>
      <c r="AS199" s="13">
        <v>3</v>
      </c>
      <c r="AT199" s="13">
        <v>0</v>
      </c>
      <c r="AU199" s="13">
        <v>69</v>
      </c>
      <c r="AV199" s="13">
        <v>2</v>
      </c>
      <c r="AW199" s="13">
        <v>1000</v>
      </c>
      <c r="AX199" s="13">
        <v>1000</v>
      </c>
      <c r="AY199" s="13">
        <v>0</v>
      </c>
      <c r="AZ199" s="13">
        <v>0</v>
      </c>
    </row>
    <row r="200" spans="28:52" ht="13.8" thickBot="1" x14ac:dyDescent="0.3"/>
    <row r="201" spans="28:52" ht="13.8" thickBot="1" x14ac:dyDescent="0.3">
      <c r="AB201" s="14" t="s">
        <v>256</v>
      </c>
      <c r="AC201" s="15">
        <v>6102</v>
      </c>
    </row>
    <row r="202" spans="28:52" ht="13.8" thickBot="1" x14ac:dyDescent="0.3">
      <c r="AB202" s="14" t="s">
        <v>903</v>
      </c>
      <c r="AC202" s="15">
        <v>0</v>
      </c>
    </row>
    <row r="203" spans="28:52" ht="13.8" thickBot="1" x14ac:dyDescent="0.3">
      <c r="AB203" s="14" t="s">
        <v>258</v>
      </c>
      <c r="AC203" s="15">
        <v>10000</v>
      </c>
    </row>
    <row r="204" spans="28:52" ht="13.8" thickBot="1" x14ac:dyDescent="0.3">
      <c r="AB204" s="14" t="s">
        <v>259</v>
      </c>
      <c r="AC204" s="15">
        <v>10000</v>
      </c>
    </row>
    <row r="205" spans="28:52" ht="13.8" thickBot="1" x14ac:dyDescent="0.3">
      <c r="AB205" s="14" t="s">
        <v>260</v>
      </c>
      <c r="AC205" s="15">
        <v>0</v>
      </c>
    </row>
    <row r="206" spans="28:52" ht="13.8" thickBot="1" x14ac:dyDescent="0.3">
      <c r="AB206" s="14" t="s">
        <v>261</v>
      </c>
      <c r="AC206" s="15"/>
    </row>
    <row r="207" spans="28:52" ht="13.8" thickBot="1" x14ac:dyDescent="0.3">
      <c r="AB207" s="14" t="s">
        <v>262</v>
      </c>
      <c r="AC207" s="15"/>
    </row>
    <row r="208" spans="28:52" ht="13.8" thickBot="1" x14ac:dyDescent="0.3">
      <c r="AB208" s="14" t="s">
        <v>263</v>
      </c>
      <c r="AC208" s="15">
        <v>0</v>
      </c>
    </row>
    <row r="210" spans="28:28" x14ac:dyDescent="0.25">
      <c r="AB210" s="16" t="s">
        <v>264</v>
      </c>
    </row>
    <row r="212" spans="28:28" x14ac:dyDescent="0.25">
      <c r="AB212" s="17" t="s">
        <v>265</v>
      </c>
    </row>
    <row r="213" spans="28:28" x14ac:dyDescent="0.25">
      <c r="AB213" s="17" t="s">
        <v>1519</v>
      </c>
    </row>
  </sheetData>
  <conditionalFormatting sqref="B3:D22 F3:F22 H3:H22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2:K54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0:M49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3:K53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4:K54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30:O49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30:AA49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N30:BN39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S30:BS39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:V22 N3:O2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:E22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:G2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:I22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:J22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:K2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0:K49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24:Y2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F58" r:id="rId1" xr:uid="{429DAEAE-B78E-49D7-8078-B53172A6709A}"/>
    <hyperlink ref="A177" r:id="rId2" display="https://miau.my-x.hu/myx-free/coco/test/613653220231012090618.html" xr:uid="{3EC7FFEE-3914-4989-85D6-AC7B8373F788}"/>
    <hyperlink ref="AB137" r:id="rId3" display="https://miau.my-x.hu/myx-free/coco/test/507657520231012091005.html" xr:uid="{D10D143D-2820-43DD-9366-D6B89E14F9F3}"/>
    <hyperlink ref="BO137" r:id="rId4" display="https://miau.my-x.hu/myx-free/coco/test/480480320231012091231.html" xr:uid="{AFA7E7E2-5338-4F1B-9685-8DF5EEDFDA3A}"/>
    <hyperlink ref="AB210" r:id="rId5" display="https://miau.my-x.hu/myx-free/coco/test/628925020231012105251.html" xr:uid="{EC346B4C-6CDE-46D2-BF06-0BD402B3AD51}"/>
  </hyperlinks>
  <pageMargins left="0.7" right="0.7" top="0.75" bottom="0.75" header="0.3" footer="0.3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B834E-97A0-4484-9B9A-406025B1699D}">
  <sheetPr>
    <tabColor rgb="FFFF0000"/>
  </sheetPr>
  <dimension ref="A1:CV211"/>
  <sheetViews>
    <sheetView topLeftCell="AD1" zoomScale="40" zoomScaleNormal="20" workbookViewId="0">
      <selection activeCell="BQ48" sqref="BQ48"/>
    </sheetView>
  </sheetViews>
  <sheetFormatPr defaultRowHeight="13.2" x14ac:dyDescent="0.25"/>
  <cols>
    <col min="1" max="1" width="46.109375" bestFit="1" customWidth="1"/>
    <col min="14" max="14" width="21.77734375" bestFit="1" customWidth="1"/>
    <col min="28" max="28" width="36.88671875" bestFit="1" customWidth="1"/>
    <col min="68" max="68" width="11.109375" bestFit="1" customWidth="1"/>
    <col min="72" max="72" width="11.33203125" bestFit="1" customWidth="1"/>
    <col min="74" max="74" width="11.44140625" bestFit="1" customWidth="1"/>
  </cols>
  <sheetData>
    <row r="1" spans="1:22" x14ac:dyDescent="0.25">
      <c r="A1" t="s">
        <v>1394</v>
      </c>
      <c r="B1" s="22" t="str">
        <f>'oam2 (2)'!B2</f>
        <v>Audi</v>
      </c>
      <c r="C1" s="22" t="str">
        <f>'oam2 (2)'!C2</f>
        <v>Mercedes</v>
      </c>
      <c r="D1" s="22" t="str">
        <f>'oam2 (2)'!D2</f>
        <v>Fiat</v>
      </c>
      <c r="E1" t="str">
        <f>'oam2 (2)'!E2</f>
        <v>Volkswagen</v>
      </c>
      <c r="F1" s="22" t="str">
        <f>'oam2 (2)'!F2</f>
        <v>Seat</v>
      </c>
      <c r="G1" t="str">
        <f>'oam2 (2)'!G2</f>
        <v>Skoda</v>
      </c>
      <c r="H1" t="str">
        <f>'oam2 (2)'!H2</f>
        <v>Suzuki</v>
      </c>
      <c r="I1" t="str">
        <f>'oam2 (2)'!I2</f>
        <v>Volvo</v>
      </c>
      <c r="J1" s="22" t="str">
        <f>'oam2 (2)'!J2</f>
        <v>Ford</v>
      </c>
      <c r="K1" t="str">
        <f>'oam2 (2)'!K2</f>
        <v>Opel</v>
      </c>
      <c r="M1" s="22" t="str">
        <f>B1</f>
        <v>Audi</v>
      </c>
      <c r="N1" s="22" t="str">
        <f t="shared" ref="N1:V1" si="0">C1</f>
        <v>Mercedes</v>
      </c>
      <c r="O1" s="22" t="str">
        <f t="shared" si="0"/>
        <v>Fiat</v>
      </c>
      <c r="P1" t="str">
        <f t="shared" si="0"/>
        <v>Volkswagen</v>
      </c>
      <c r="Q1" s="22" t="str">
        <f t="shared" si="0"/>
        <v>Seat</v>
      </c>
      <c r="R1" t="str">
        <f t="shared" si="0"/>
        <v>Skoda</v>
      </c>
      <c r="S1" t="str">
        <f t="shared" si="0"/>
        <v>Suzuki</v>
      </c>
      <c r="T1" t="str">
        <f t="shared" si="0"/>
        <v>Volvo</v>
      </c>
      <c r="U1" s="22" t="str">
        <f t="shared" si="0"/>
        <v>Ford</v>
      </c>
      <c r="V1" t="str">
        <f t="shared" si="0"/>
        <v>Opel</v>
      </c>
    </row>
    <row r="2" spans="1:22" ht="13.8" thickBot="1" x14ac:dyDescent="0.3">
      <c r="A2" t="str">
        <f>'oam2 (2)'!L2</f>
        <v>Megye</v>
      </c>
      <c r="B2" t="str">
        <f>'oam2 (2)'!Z2</f>
        <v>elt</v>
      </c>
      <c r="C2" t="str">
        <f>merci!L1</f>
        <v>elt</v>
      </c>
      <c r="D2" t="str">
        <f>fiat!L1</f>
        <v>elt</v>
      </c>
      <c r="E2" t="str">
        <f>VW!L1</f>
        <v>elt</v>
      </c>
      <c r="F2" t="str">
        <f>seat!L1</f>
        <v>elt</v>
      </c>
      <c r="G2" t="str">
        <f>skoda!L1</f>
        <v>elt</v>
      </c>
      <c r="H2" t="str">
        <f>suzuki!L1</f>
        <v>elt</v>
      </c>
      <c r="I2" t="str">
        <f>volvo!L1</f>
        <v>elt</v>
      </c>
      <c r="J2" t="str">
        <f>ford!L1</f>
        <v>elt</v>
      </c>
      <c r="K2" t="str">
        <f>opel!L1</f>
        <v>elt</v>
      </c>
      <c r="M2" t="s">
        <v>1021</v>
      </c>
      <c r="N2" t="s">
        <v>1021</v>
      </c>
      <c r="O2" t="s">
        <v>1021</v>
      </c>
      <c r="P2" t="s">
        <v>1021</v>
      </c>
      <c r="Q2" t="s">
        <v>1021</v>
      </c>
      <c r="R2" t="s">
        <v>1021</v>
      </c>
      <c r="S2" t="s">
        <v>1021</v>
      </c>
      <c r="T2" t="s">
        <v>1021</v>
      </c>
      <c r="U2" t="s">
        <v>1021</v>
      </c>
      <c r="V2" t="s">
        <v>1021</v>
      </c>
    </row>
    <row r="3" spans="1:22" x14ac:dyDescent="0.25">
      <c r="A3" t="str">
        <f>'oam2 (2)'!L3</f>
        <v>Bács-Kiskun</v>
      </c>
      <c r="B3" s="27">
        <f>IF(M3=1,'oam3'!B3,0)</f>
        <v>0.40000000000000568</v>
      </c>
      <c r="C3" s="28">
        <f>IF(N3=1,'oam3'!C3,0)</f>
        <v>0</v>
      </c>
      <c r="D3" s="28">
        <f>IF(O3=1,'oam3'!D3,0)</f>
        <v>0.40000000000000568</v>
      </c>
      <c r="E3" s="28">
        <f>IF(P3=1,'oam3'!E3,0)</f>
        <v>-0.59999999999999432</v>
      </c>
      <c r="F3" s="28">
        <f>IF(Q3=1,'oam3'!F3,0)</f>
        <v>0</v>
      </c>
      <c r="G3" s="28">
        <f>IF(R3=1,'oam3'!G3,0)</f>
        <v>0</v>
      </c>
      <c r="H3" s="28">
        <f>IF(S3=1,'oam3'!H3,0)</f>
        <v>-0.20000000000000284</v>
      </c>
      <c r="I3" s="28">
        <f>IF(T3=1,'oam3'!I3,0)</f>
        <v>0</v>
      </c>
      <c r="J3" s="28">
        <f>IF(U3=1,'oam3'!J3,0)</f>
        <v>0</v>
      </c>
      <c r="K3" s="29">
        <f>IF(V3=1,'oam3'!K3,0)</f>
        <v>0.40000000000000568</v>
      </c>
      <c r="M3">
        <f>'oam2 (2)'!AB25</f>
        <v>1</v>
      </c>
      <c r="N3">
        <f>merci!N24</f>
        <v>0</v>
      </c>
      <c r="O3">
        <f>fiat!N24</f>
        <v>1</v>
      </c>
      <c r="P3">
        <f>VW!N24</f>
        <v>1</v>
      </c>
      <c r="Q3">
        <f>seat!N24</f>
        <v>0</v>
      </c>
      <c r="R3">
        <f>skoda!N24</f>
        <v>0</v>
      </c>
      <c r="S3">
        <f>suzuki!N24</f>
        <v>1</v>
      </c>
      <c r="T3">
        <f>volvo!N24</f>
        <v>1</v>
      </c>
      <c r="U3">
        <f>ford!N24</f>
        <v>0</v>
      </c>
      <c r="V3">
        <f>opel!N24</f>
        <v>1</v>
      </c>
    </row>
    <row r="4" spans="1:22" x14ac:dyDescent="0.25">
      <c r="A4" t="str">
        <f>'oam2 (2)'!L4</f>
        <v>Békés</v>
      </c>
      <c r="B4" s="53">
        <f>IF(M4=1,'oam3'!B4,0)</f>
        <v>0.70000000000000284</v>
      </c>
      <c r="C4" s="58">
        <f>IF(N4=1,'oam3'!C4,0)</f>
        <v>1.2000000000000028</v>
      </c>
      <c r="D4" s="58">
        <f>IF(O4=1,'oam3'!D4,0)</f>
        <v>7.7999999999999972</v>
      </c>
      <c r="E4" s="58">
        <f>IF(P4=1,'oam3'!E4,0)</f>
        <v>8.9000000000000057</v>
      </c>
      <c r="F4" s="58">
        <f>IF(Q4=1,'oam3'!F4,0)</f>
        <v>0.29999999999999716</v>
      </c>
      <c r="G4" s="58">
        <f>IF(R4=1,'oam3'!G4,0)</f>
        <v>-0.20000000000000284</v>
      </c>
      <c r="H4" s="58">
        <f>IF(S4=1,'oam3'!H4,0)</f>
        <v>6.2999999999999972</v>
      </c>
      <c r="I4" s="58">
        <f>IF(T4=1,'oam3'!I4,0)</f>
        <v>0</v>
      </c>
      <c r="J4" s="58">
        <f>IF(U4=1,'oam3'!J4,0)</f>
        <v>0.40000000000000568</v>
      </c>
      <c r="K4" s="54">
        <f>IF(V4=1,'oam3'!K4,0)</f>
        <v>0.29999999999999716</v>
      </c>
      <c r="M4">
        <f>'oam2 (2)'!AB26</f>
        <v>1</v>
      </c>
      <c r="N4">
        <f>merci!N25</f>
        <v>1</v>
      </c>
      <c r="O4">
        <f>fiat!N25</f>
        <v>1</v>
      </c>
      <c r="P4">
        <f>VW!N25</f>
        <v>1</v>
      </c>
      <c r="Q4">
        <f>seat!N25</f>
        <v>1</v>
      </c>
      <c r="R4">
        <f>skoda!N25</f>
        <v>1</v>
      </c>
      <c r="S4">
        <f>suzuki!N25</f>
        <v>1</v>
      </c>
      <c r="T4">
        <f>volvo!N25</f>
        <v>0</v>
      </c>
      <c r="U4">
        <f>ford!N25</f>
        <v>1</v>
      </c>
      <c r="V4">
        <f>opel!N25</f>
        <v>1</v>
      </c>
    </row>
    <row r="5" spans="1:22" x14ac:dyDescent="0.25">
      <c r="A5" t="str">
        <f>'oam2 (2)'!L5</f>
        <v>Baranya</v>
      </c>
      <c r="B5" s="53">
        <f>IF(M5=1,'oam3'!B5,0)</f>
        <v>0.60000000000000142</v>
      </c>
      <c r="C5" s="58">
        <f>IF(N5=1,'oam3'!C5,0)</f>
        <v>0</v>
      </c>
      <c r="D5" s="58">
        <f>IF(O5=1,'oam3'!D5,0)</f>
        <v>5.4000000000000057</v>
      </c>
      <c r="E5" s="58">
        <f>IF(P5=1,'oam3'!E5,0)</f>
        <v>0.79999999999999716</v>
      </c>
      <c r="F5" s="58">
        <f>IF(Q5=1,'oam3'!F5,0)</f>
        <v>-9.9999999999994316E-2</v>
      </c>
      <c r="G5" s="58">
        <f>IF(R5=1,'oam3'!G5,0)</f>
        <v>5.2999999999999972</v>
      </c>
      <c r="H5" s="58">
        <f>IF(S5=1,'oam3'!H5,0)</f>
        <v>0.79999999999999716</v>
      </c>
      <c r="I5" s="58">
        <f>IF(T5=1,'oam3'!I5,0)</f>
        <v>5</v>
      </c>
      <c r="J5" s="58">
        <f>IF(U5=1,'oam3'!J5,0)</f>
        <v>0</v>
      </c>
      <c r="K5" s="54">
        <f>IF(V5=1,'oam3'!K5,0)</f>
        <v>0.20000000000000284</v>
      </c>
      <c r="M5">
        <f>'oam2 (2)'!AB27</f>
        <v>1</v>
      </c>
      <c r="N5">
        <f>merci!N26</f>
        <v>0</v>
      </c>
      <c r="O5">
        <f>fiat!N26</f>
        <v>1</v>
      </c>
      <c r="P5">
        <f>VW!N26</f>
        <v>1</v>
      </c>
      <c r="Q5">
        <f>seat!N26</f>
        <v>1</v>
      </c>
      <c r="R5">
        <f>skoda!N26</f>
        <v>1</v>
      </c>
      <c r="S5">
        <f>suzuki!N26</f>
        <v>1</v>
      </c>
      <c r="T5">
        <f>volvo!N26</f>
        <v>1</v>
      </c>
      <c r="U5">
        <f>ford!N26</f>
        <v>0</v>
      </c>
      <c r="V5">
        <f>opel!N26</f>
        <v>1</v>
      </c>
    </row>
    <row r="6" spans="1:22" x14ac:dyDescent="0.25">
      <c r="A6" t="str">
        <f>'oam2 (2)'!L6</f>
        <v>Borsod-Abaúj-Zemplén</v>
      </c>
      <c r="B6" s="53">
        <f>IF(M6=1,'oam3'!B6,0)</f>
        <v>0.59999999999999432</v>
      </c>
      <c r="C6" s="58">
        <f>IF(N6=1,'oam3'!C6,0)</f>
        <v>1.2000000000000028</v>
      </c>
      <c r="D6" s="58">
        <f>IF(O6=1,'oam3'!D6,0)</f>
        <v>-0.20000000000000284</v>
      </c>
      <c r="E6" s="58">
        <f>IF(P6=1,'oam3'!E6,0)</f>
        <v>0.40000000000000568</v>
      </c>
      <c r="F6" s="58">
        <f>IF(Q6=1,'oam3'!F6,0)</f>
        <v>0.5</v>
      </c>
      <c r="G6" s="58">
        <f>IF(R6=1,'oam3'!G6,0)</f>
        <v>8.2999999999999972</v>
      </c>
      <c r="H6" s="58">
        <f>IF(S6=1,'oam3'!H6,0)</f>
        <v>0.29999999999999716</v>
      </c>
      <c r="I6" s="58">
        <f>IF(T6=1,'oam3'!I6,0)</f>
        <v>0</v>
      </c>
      <c r="J6" s="58">
        <f>IF(U6=1,'oam3'!J6,0)</f>
        <v>0.40000000000000568</v>
      </c>
      <c r="K6" s="54">
        <f>IF(V6=1,'oam3'!K6,0)</f>
        <v>4.9000000000000057</v>
      </c>
      <c r="M6">
        <f>'oam2 (2)'!AB28</f>
        <v>1</v>
      </c>
      <c r="N6">
        <f>merci!N27</f>
        <v>1</v>
      </c>
      <c r="O6">
        <f>fiat!N27</f>
        <v>1</v>
      </c>
      <c r="P6">
        <f>VW!N27</f>
        <v>1</v>
      </c>
      <c r="Q6">
        <f>seat!N27</f>
        <v>1</v>
      </c>
      <c r="R6">
        <f>skoda!N27</f>
        <v>1</v>
      </c>
      <c r="S6">
        <f>suzuki!N27</f>
        <v>1</v>
      </c>
      <c r="T6">
        <f>volvo!N27</f>
        <v>0</v>
      </c>
      <c r="U6">
        <f>ford!N27</f>
        <v>1</v>
      </c>
      <c r="V6">
        <f>opel!N27</f>
        <v>1</v>
      </c>
    </row>
    <row r="7" spans="1:22" x14ac:dyDescent="0.25">
      <c r="A7" t="str">
        <f>'oam2 (2)'!L7</f>
        <v>Budapest</v>
      </c>
      <c r="B7" s="53">
        <f>IF(M7=1,'oam3'!B7,0)</f>
        <v>0.70000000000000284</v>
      </c>
      <c r="C7" s="58">
        <f>IF(N7=1,'oam3'!C7,0)</f>
        <v>1.0999999999999943</v>
      </c>
      <c r="D7" s="58">
        <f>IF(O7=1,'oam3'!D7,0)</f>
        <v>0.10000000000000142</v>
      </c>
      <c r="E7" s="58">
        <f>IF(P7=1,'oam3'!E7,0)</f>
        <v>0.60000000000000142</v>
      </c>
      <c r="F7" s="58">
        <f>IF(Q7=1,'oam3'!F7,0)</f>
        <v>0</v>
      </c>
      <c r="G7" s="58">
        <f>IF(R7=1,'oam3'!G7,0)</f>
        <v>0.89999999999999858</v>
      </c>
      <c r="H7" s="58">
        <f>IF(S7=1,'oam3'!H7,0)</f>
        <v>0.39999999999999858</v>
      </c>
      <c r="I7" s="58">
        <f>IF(T7=1,'oam3'!I7,0)</f>
        <v>3</v>
      </c>
      <c r="J7" s="58">
        <f>IF(U7=1,'oam3'!J7,0)</f>
        <v>4.6000000000000014</v>
      </c>
      <c r="K7" s="54">
        <f>IF(V7=1,'oam3'!K7,0)</f>
        <v>0.5</v>
      </c>
      <c r="M7">
        <f>'oam2 (2)'!AB29</f>
        <v>1</v>
      </c>
      <c r="N7">
        <f>merci!N28</f>
        <v>1</v>
      </c>
      <c r="O7">
        <f>fiat!N28</f>
        <v>1</v>
      </c>
      <c r="P7">
        <f>VW!N28</f>
        <v>1</v>
      </c>
      <c r="Q7">
        <f>seat!N28</f>
        <v>1</v>
      </c>
      <c r="R7">
        <f>skoda!N28</f>
        <v>1</v>
      </c>
      <c r="S7">
        <f>suzuki!N28</f>
        <v>1</v>
      </c>
      <c r="T7">
        <f>volvo!N28</f>
        <v>1</v>
      </c>
      <c r="U7">
        <f>ford!N28</f>
        <v>1</v>
      </c>
      <c r="V7">
        <f>opel!N28</f>
        <v>1</v>
      </c>
    </row>
    <row r="8" spans="1:22" x14ac:dyDescent="0.25">
      <c r="A8" t="str">
        <f>'oam2 (2)'!L8</f>
        <v>Csongrád</v>
      </c>
      <c r="B8" s="53">
        <f>IF(M8=1,'oam3'!B8,0)</f>
        <v>1</v>
      </c>
      <c r="C8" s="58">
        <f>IF(N8=1,'oam3'!C8,0)</f>
        <v>5.0999999999999943</v>
      </c>
      <c r="D8" s="58">
        <f>IF(O8=1,'oam3'!D8,0)</f>
        <v>0.60000000000000142</v>
      </c>
      <c r="E8" s="58">
        <f>IF(P8=1,'oam3'!E8,0)</f>
        <v>6.6000000000000014</v>
      </c>
      <c r="F8" s="58">
        <f>IF(Q8=1,'oam3'!F8,0)</f>
        <v>0.70000000000000284</v>
      </c>
      <c r="G8" s="58">
        <f>IF(R8=1,'oam3'!G8,0)</f>
        <v>0</v>
      </c>
      <c r="H8" s="58">
        <f>IF(S8=1,'oam3'!H8,0)</f>
        <v>0.5</v>
      </c>
      <c r="I8" s="58">
        <f>IF(T8=1,'oam3'!I8,0)</f>
        <v>4</v>
      </c>
      <c r="J8" s="58">
        <f>IF(U8=1,'oam3'!J8,0)</f>
        <v>0.20000000000000284</v>
      </c>
      <c r="K8" s="54">
        <f>IF(V8=1,'oam3'!K8,0)</f>
        <v>0.10000000000000142</v>
      </c>
      <c r="M8">
        <f>'oam2 (2)'!AB30</f>
        <v>1</v>
      </c>
      <c r="N8">
        <f>merci!N29</f>
        <v>1</v>
      </c>
      <c r="O8">
        <f>fiat!N29</f>
        <v>1</v>
      </c>
      <c r="P8">
        <f>VW!N29</f>
        <v>1</v>
      </c>
      <c r="Q8">
        <f>seat!N29</f>
        <v>1</v>
      </c>
      <c r="R8">
        <f>skoda!N29</f>
        <v>0</v>
      </c>
      <c r="S8">
        <f>suzuki!N29</f>
        <v>1</v>
      </c>
      <c r="T8">
        <f>volvo!N29</f>
        <v>1</v>
      </c>
      <c r="U8">
        <f>ford!N29</f>
        <v>1</v>
      </c>
      <c r="V8">
        <f>opel!N29</f>
        <v>1</v>
      </c>
    </row>
    <row r="9" spans="1:22" x14ac:dyDescent="0.25">
      <c r="A9" t="str">
        <f>'oam2 (2)'!L9</f>
        <v>Fejér</v>
      </c>
      <c r="B9" s="53">
        <f>IF(M9=1,'oam3'!B9,0)</f>
        <v>0.60000000000000142</v>
      </c>
      <c r="C9" s="58">
        <f>IF(N9=1,'oam3'!C9,0)</f>
        <v>0.20000000000000284</v>
      </c>
      <c r="D9" s="58">
        <f>IF(O9=1,'oam3'!D9,0)</f>
        <v>-0.20000000000000284</v>
      </c>
      <c r="E9" s="58">
        <f>IF(P9=1,'oam3'!E9,0)</f>
        <v>1.2000000000000028</v>
      </c>
      <c r="F9" s="58">
        <f>IF(Q9=1,'oam3'!F9,0)</f>
        <v>0.40000000000000568</v>
      </c>
      <c r="G9" s="58">
        <f>IF(R9=1,'oam3'!G9,0)</f>
        <v>5.2999999999999972</v>
      </c>
      <c r="H9" s="58">
        <f>IF(S9=1,'oam3'!H9,0)</f>
        <v>0.20000000000000284</v>
      </c>
      <c r="I9" s="58">
        <f>IF(T9=1,'oam3'!I9,0)</f>
        <v>5.5</v>
      </c>
      <c r="J9" s="58">
        <f>IF(U9=1,'oam3'!J9,0)</f>
        <v>2.4000000000000057</v>
      </c>
      <c r="K9" s="54">
        <f>IF(V9=1,'oam3'!K9,0)</f>
        <v>-0.29999999999999716</v>
      </c>
      <c r="M9">
        <f>'oam2 (2)'!AB31</f>
        <v>1</v>
      </c>
      <c r="N9">
        <f>merci!N30</f>
        <v>1</v>
      </c>
      <c r="O9">
        <f>fiat!N30</f>
        <v>1</v>
      </c>
      <c r="P9">
        <f>VW!N30</f>
        <v>1</v>
      </c>
      <c r="Q9">
        <f>seat!N30</f>
        <v>1</v>
      </c>
      <c r="R9">
        <f>skoda!N30</f>
        <v>1</v>
      </c>
      <c r="S9">
        <f>suzuki!N30</f>
        <v>1</v>
      </c>
      <c r="T9">
        <f>volvo!N30</f>
        <v>1</v>
      </c>
      <c r="U9">
        <f>ford!N30</f>
        <v>1</v>
      </c>
      <c r="V9">
        <f>opel!N30</f>
        <v>1</v>
      </c>
    </row>
    <row r="10" spans="1:22" x14ac:dyDescent="0.25">
      <c r="A10" t="str">
        <f>'oam2 (2)'!L10</f>
        <v>Győr-Moson-Sopron</v>
      </c>
      <c r="B10" s="53">
        <f>IF(M10=1,'oam3'!B10,0)</f>
        <v>0</v>
      </c>
      <c r="C10" s="58">
        <f>IF(N10=1,'oam3'!C10,0)</f>
        <v>-0.29999999999999716</v>
      </c>
      <c r="D10" s="58">
        <f>IF(O10=1,'oam3'!D10,0)</f>
        <v>-0.20000000000000284</v>
      </c>
      <c r="E10" s="58">
        <f>IF(P10=1,'oam3'!E10,0)</f>
        <v>0</v>
      </c>
      <c r="F10" s="58">
        <f>IF(Q10=1,'oam3'!F10,0)</f>
        <v>0</v>
      </c>
      <c r="G10" s="58">
        <f>IF(R10=1,'oam3'!G10,0)</f>
        <v>-0.20000000000000284</v>
      </c>
      <c r="H10" s="58">
        <f>IF(S10=1,'oam3'!H10,0)</f>
        <v>-0.90000000000000568</v>
      </c>
      <c r="I10" s="58">
        <f>IF(T10=1,'oam3'!I10,0)</f>
        <v>0</v>
      </c>
      <c r="J10" s="58">
        <f>IF(U10=1,'oam3'!J10,0)</f>
        <v>-0.20000000000000284</v>
      </c>
      <c r="K10" s="54">
        <f>IF(V10=1,'oam3'!K10,0)</f>
        <v>0.29999999999999716</v>
      </c>
      <c r="M10">
        <f>'oam2 (2)'!AB32</f>
        <v>0</v>
      </c>
      <c r="N10">
        <f>merci!N31</f>
        <v>1</v>
      </c>
      <c r="O10">
        <f>fiat!N31</f>
        <v>1</v>
      </c>
      <c r="P10">
        <f>VW!N31</f>
        <v>0</v>
      </c>
      <c r="Q10">
        <f>seat!N31</f>
        <v>0</v>
      </c>
      <c r="R10">
        <f>skoda!N31</f>
        <v>1</v>
      </c>
      <c r="S10">
        <f>suzuki!N31</f>
        <v>1</v>
      </c>
      <c r="T10">
        <f>volvo!N31</f>
        <v>1</v>
      </c>
      <c r="U10">
        <f>ford!N31</f>
        <v>1</v>
      </c>
      <c r="V10">
        <f>opel!N31</f>
        <v>1</v>
      </c>
    </row>
    <row r="11" spans="1:22" x14ac:dyDescent="0.25">
      <c r="A11" t="str">
        <f>'oam2 (2)'!L11</f>
        <v>Hajdú-Bihar</v>
      </c>
      <c r="B11" s="53">
        <f>IF(M11=1,'oam3'!B11,0)</f>
        <v>0.60000000000000142</v>
      </c>
      <c r="C11" s="58">
        <f>IF(N11=1,'oam3'!C11,0)</f>
        <v>2.7000000000000028</v>
      </c>
      <c r="D11" s="58">
        <f>IF(O11=1,'oam3'!D11,0)</f>
        <v>0.10000000000000142</v>
      </c>
      <c r="E11" s="58">
        <f>IF(P11=1,'oam3'!E11,0)</f>
        <v>7.2999999999999972</v>
      </c>
      <c r="F11" s="58">
        <f>IF(Q11=1,'oam3'!F11,0)</f>
        <v>-9.9999999999994316E-2</v>
      </c>
      <c r="G11" s="58">
        <f>IF(R11=1,'oam3'!G11,0)</f>
        <v>1.2999999999999972</v>
      </c>
      <c r="H11" s="58">
        <f>IF(S11=1,'oam3'!H11,0)</f>
        <v>9.9999999999994316E-2</v>
      </c>
      <c r="I11" s="58">
        <f>IF(T11=1,'oam3'!I11,0)</f>
        <v>2</v>
      </c>
      <c r="J11" s="58">
        <f>IF(U11=1,'oam3'!J11,0)</f>
        <v>0.29999999999999716</v>
      </c>
      <c r="K11" s="54">
        <f>IF(V11=1,'oam3'!K11,0)</f>
        <v>0.10000000000000142</v>
      </c>
      <c r="M11">
        <f>'oam2 (2)'!AB33</f>
        <v>1</v>
      </c>
      <c r="N11">
        <f>merci!N32</f>
        <v>1</v>
      </c>
      <c r="O11">
        <f>fiat!N32</f>
        <v>1</v>
      </c>
      <c r="P11">
        <f>VW!N32</f>
        <v>1</v>
      </c>
      <c r="Q11">
        <f>seat!N32</f>
        <v>1</v>
      </c>
      <c r="R11">
        <f>skoda!N32</f>
        <v>1</v>
      </c>
      <c r="S11">
        <f>suzuki!N32</f>
        <v>1</v>
      </c>
      <c r="T11">
        <f>volvo!N32</f>
        <v>1</v>
      </c>
      <c r="U11">
        <f>ford!N32</f>
        <v>1</v>
      </c>
      <c r="V11">
        <f>opel!N32</f>
        <v>1</v>
      </c>
    </row>
    <row r="12" spans="1:22" x14ac:dyDescent="0.25">
      <c r="A12" t="str">
        <f>'oam2 (2)'!L12</f>
        <v>Heves</v>
      </c>
      <c r="B12" s="53">
        <f>IF(M12=1,'oam3'!B12,0)</f>
        <v>0.59999999999999432</v>
      </c>
      <c r="C12" s="58">
        <f>IF(N12=1,'oam3'!C12,0)</f>
        <v>0</v>
      </c>
      <c r="D12" s="58">
        <f>IF(O12=1,'oam3'!D12,0)</f>
        <v>-0.20000000000000284</v>
      </c>
      <c r="E12" s="58">
        <f>IF(P12=1,'oam3'!E12,0)</f>
        <v>1.2999999999999972</v>
      </c>
      <c r="F12" s="58">
        <f>IF(Q12=1,'oam3'!F12,0)</f>
        <v>4</v>
      </c>
      <c r="G12" s="58">
        <f>IF(R12=1,'oam3'!G12,0)</f>
        <v>1.7999999999999972</v>
      </c>
      <c r="H12" s="58">
        <f>IF(S12=1,'oam3'!H12,0)</f>
        <v>0</v>
      </c>
      <c r="I12" s="58">
        <f>IF(T12=1,'oam3'!I12,0)</f>
        <v>0</v>
      </c>
      <c r="J12" s="58">
        <f>IF(U12=1,'oam3'!J12,0)</f>
        <v>3</v>
      </c>
      <c r="K12" s="54">
        <f>IF(V12=1,'oam3'!K12,0)</f>
        <v>-0.20000000000000284</v>
      </c>
      <c r="M12">
        <f>'oam2 (2)'!AB34</f>
        <v>1</v>
      </c>
      <c r="N12">
        <f>merci!N33</f>
        <v>0</v>
      </c>
      <c r="O12">
        <f>fiat!N33</f>
        <v>1</v>
      </c>
      <c r="P12">
        <f>VW!N33</f>
        <v>1</v>
      </c>
      <c r="Q12">
        <f>seat!N33</f>
        <v>1</v>
      </c>
      <c r="R12">
        <f>skoda!N33</f>
        <v>1</v>
      </c>
      <c r="S12">
        <f>suzuki!N33</f>
        <v>0</v>
      </c>
      <c r="T12">
        <f>volvo!N33</f>
        <v>0</v>
      </c>
      <c r="U12">
        <f>ford!N33</f>
        <v>1</v>
      </c>
      <c r="V12">
        <f>opel!N33</f>
        <v>1</v>
      </c>
    </row>
    <row r="13" spans="1:22" x14ac:dyDescent="0.25">
      <c r="A13" t="str">
        <f>'oam2 (2)'!L13</f>
        <v>Jász-Nagykun-Szolnok</v>
      </c>
      <c r="B13" s="53">
        <f>IF(M13=1,'oam3'!B13,0)</f>
        <v>0.60000000000000142</v>
      </c>
      <c r="C13" s="58">
        <f>IF(N13=1,'oam3'!C13,0)</f>
        <v>0</v>
      </c>
      <c r="D13" s="58">
        <f>IF(O13=1,'oam3'!D13,0)</f>
        <v>-0.20000000000000284</v>
      </c>
      <c r="E13" s="58">
        <f>IF(P13=1,'oam3'!E13,0)</f>
        <v>1.9000000000000057</v>
      </c>
      <c r="F13" s="58">
        <f>IF(Q13=1,'oam3'!F13,0)</f>
        <v>-9.9999999999994316E-2</v>
      </c>
      <c r="G13" s="58">
        <f>IF(R13=1,'oam3'!G13,0)</f>
        <v>0</v>
      </c>
      <c r="H13" s="58">
        <f>IF(S13=1,'oam3'!H13,0)</f>
        <v>-0.20000000000000284</v>
      </c>
      <c r="I13" s="58">
        <f>IF(T13=1,'oam3'!I13,0)</f>
        <v>0</v>
      </c>
      <c r="J13" s="58">
        <f>IF(U13=1,'oam3'!J13,0)</f>
        <v>2</v>
      </c>
      <c r="K13" s="54">
        <f>IF(V13=1,'oam3'!K13,0)</f>
        <v>0.29999999999999716</v>
      </c>
      <c r="M13">
        <f>'oam2 (2)'!AB35</f>
        <v>1</v>
      </c>
      <c r="N13">
        <f>merci!N34</f>
        <v>0</v>
      </c>
      <c r="O13">
        <f>fiat!N34</f>
        <v>1</v>
      </c>
      <c r="P13">
        <f>VW!N34</f>
        <v>1</v>
      </c>
      <c r="Q13">
        <f>seat!N34</f>
        <v>1</v>
      </c>
      <c r="R13">
        <f>skoda!N34</f>
        <v>0</v>
      </c>
      <c r="S13">
        <f>suzuki!N34</f>
        <v>1</v>
      </c>
      <c r="T13">
        <f>volvo!N34</f>
        <v>0</v>
      </c>
      <c r="U13">
        <f>ford!N34</f>
        <v>1</v>
      </c>
      <c r="V13">
        <f>opel!N34</f>
        <v>1</v>
      </c>
    </row>
    <row r="14" spans="1:22" x14ac:dyDescent="0.25">
      <c r="A14" t="str">
        <f>'oam2 (2)'!L14</f>
        <v>Komárom-Esztergom</v>
      </c>
      <c r="B14" s="53">
        <f>IF(M14=1,'oam3'!B14,0)</f>
        <v>-11.599999999999994</v>
      </c>
      <c r="C14" s="58">
        <f>IF(N14=1,'oam3'!C14,0)</f>
        <v>-4.2000000000000028</v>
      </c>
      <c r="D14" s="58">
        <f>IF(O14=1,'oam3'!D14,0)</f>
        <v>-8.5999999999999943</v>
      </c>
      <c r="E14" s="58">
        <f>IF(P14=1,'oam3'!E14,0)</f>
        <v>-8.0999999999999943</v>
      </c>
      <c r="F14" s="58">
        <f>IF(Q14=1,'oam3'!F14,0)</f>
        <v>0</v>
      </c>
      <c r="G14" s="58">
        <f>IF(R14=1,'oam3'!G14,0)</f>
        <v>0</v>
      </c>
      <c r="H14" s="58">
        <f>IF(S14=1,'oam3'!H14,0)</f>
        <v>-9.9999999999994316E-2</v>
      </c>
      <c r="I14" s="58">
        <f>IF(T14=1,'oam3'!I14,0)</f>
        <v>-3</v>
      </c>
      <c r="J14" s="58">
        <f>IF(U14=1,'oam3'!J14,0)</f>
        <v>0</v>
      </c>
      <c r="K14" s="54">
        <f>IF(V14=1,'oam3'!K14,0)</f>
        <v>-4.7000000000000028</v>
      </c>
      <c r="M14">
        <f>'oam2 (2)'!AB36</f>
        <v>1</v>
      </c>
      <c r="N14">
        <f>merci!N35</f>
        <v>1</v>
      </c>
      <c r="O14">
        <f>fiat!N35</f>
        <v>1</v>
      </c>
      <c r="P14">
        <f>VW!N35</f>
        <v>1</v>
      </c>
      <c r="Q14">
        <f>seat!N35</f>
        <v>0</v>
      </c>
      <c r="R14">
        <f>skoda!N35</f>
        <v>0</v>
      </c>
      <c r="S14">
        <f>suzuki!N35</f>
        <v>1</v>
      </c>
      <c r="T14">
        <f>volvo!N35</f>
        <v>1</v>
      </c>
      <c r="U14">
        <f>ford!N35</f>
        <v>1</v>
      </c>
      <c r="V14">
        <f>opel!N35</f>
        <v>1</v>
      </c>
    </row>
    <row r="15" spans="1:22" x14ac:dyDescent="0.25">
      <c r="A15" t="str">
        <f>'oam2 (2)'!L15</f>
        <v>Nógrád megye</v>
      </c>
      <c r="B15" s="53">
        <f>IF(M15=1,'oam3'!B15,0)</f>
        <v>0.40000000000000568</v>
      </c>
      <c r="C15" s="58">
        <f>IF(N15=1,'oam3'!C15,0)</f>
        <v>0</v>
      </c>
      <c r="D15" s="58">
        <f>IF(O15=1,'oam3'!D15,0)</f>
        <v>-0.5</v>
      </c>
      <c r="E15" s="58">
        <f>IF(P15=1,'oam3'!E15,0)</f>
        <v>-3</v>
      </c>
      <c r="F15" s="58">
        <f>IF(Q15=1,'oam3'!F15,0)</f>
        <v>-1.9000000000000057</v>
      </c>
      <c r="G15" s="58">
        <f>IF(R15=1,'oam3'!G15,0)</f>
        <v>-12.799999999999997</v>
      </c>
      <c r="H15" s="58">
        <f>IF(S15=1,'oam3'!H15,0)</f>
        <v>-9.9999999999994316E-2</v>
      </c>
      <c r="I15" s="58">
        <f>IF(T15=1,'oam3'!I15,0)</f>
        <v>-7.5</v>
      </c>
      <c r="J15" s="58">
        <f>IF(U15=1,'oam3'!J15,0)</f>
        <v>0.29999999999999716</v>
      </c>
      <c r="K15" s="54">
        <f>IF(V15=1,'oam3'!K15,0)</f>
        <v>0</v>
      </c>
      <c r="M15">
        <f>'oam2 (2)'!AB37</f>
        <v>1</v>
      </c>
      <c r="N15">
        <f>merci!N36</f>
        <v>0</v>
      </c>
      <c r="O15">
        <f>fiat!N36</f>
        <v>1</v>
      </c>
      <c r="P15">
        <f>VW!N36</f>
        <v>1</v>
      </c>
      <c r="Q15">
        <f>seat!N36</f>
        <v>1</v>
      </c>
      <c r="R15">
        <f>skoda!N36</f>
        <v>1</v>
      </c>
      <c r="S15">
        <f>suzuki!N36</f>
        <v>1</v>
      </c>
      <c r="T15">
        <f>volvo!N36</f>
        <v>1</v>
      </c>
      <c r="U15">
        <f>ford!N36</f>
        <v>1</v>
      </c>
      <c r="V15">
        <f>opel!N36</f>
        <v>1</v>
      </c>
    </row>
    <row r="16" spans="1:22" x14ac:dyDescent="0.25">
      <c r="A16" t="str">
        <f>'oam2 (2)'!L16</f>
        <v>Pest</v>
      </c>
      <c r="B16" s="53">
        <f>IF(M16=1,'oam3'!B16,0)</f>
        <v>0.5</v>
      </c>
      <c r="C16" s="58">
        <f>IF(N16=1,'oam3'!C16,0)</f>
        <v>10.299999999999997</v>
      </c>
      <c r="D16" s="58">
        <f>IF(O16=1,'oam3'!D16,0)</f>
        <v>-0.20000000000000284</v>
      </c>
      <c r="E16" s="58">
        <f>IF(P16=1,'oam3'!E16,0)</f>
        <v>0</v>
      </c>
      <c r="F16" s="58">
        <f>IF(Q16=1,'oam3'!F16,0)</f>
        <v>0.29999999999999716</v>
      </c>
      <c r="G16" s="58">
        <f>IF(R16=1,'oam3'!G16,0)</f>
        <v>-0.20000000000000284</v>
      </c>
      <c r="H16" s="58">
        <f>IF(S16=1,'oam3'!H16,0)</f>
        <v>0.20000000000000284</v>
      </c>
      <c r="I16" s="58">
        <f>IF(T16=1,'oam3'!I16,0)</f>
        <v>0</v>
      </c>
      <c r="J16" s="58">
        <f>IF(U16=1,'oam3'!J16,0)</f>
        <v>2.5</v>
      </c>
      <c r="K16" s="54">
        <f>IF(V16=1,'oam3'!K16,0)</f>
        <v>0.20000000000000284</v>
      </c>
      <c r="M16">
        <f>'oam2 (2)'!AB38</f>
        <v>1</v>
      </c>
      <c r="N16">
        <f>merci!N37</f>
        <v>1</v>
      </c>
      <c r="O16">
        <f>fiat!N37</f>
        <v>1</v>
      </c>
      <c r="P16">
        <f>VW!N37</f>
        <v>0</v>
      </c>
      <c r="Q16">
        <f>seat!N37</f>
        <v>1</v>
      </c>
      <c r="R16">
        <f>skoda!N37</f>
        <v>1</v>
      </c>
      <c r="S16">
        <f>suzuki!N37</f>
        <v>1</v>
      </c>
      <c r="T16">
        <f>volvo!N37</f>
        <v>0</v>
      </c>
      <c r="U16">
        <f>ford!N37</f>
        <v>1</v>
      </c>
      <c r="V16">
        <f>opel!N37</f>
        <v>1</v>
      </c>
    </row>
    <row r="17" spans="1:76" x14ac:dyDescent="0.25">
      <c r="A17" t="str">
        <f>'oam2 (2)'!L17</f>
        <v>Somogy</v>
      </c>
      <c r="B17" s="53">
        <f>IF(M17=1,'oam3'!B17,0)</f>
        <v>0</v>
      </c>
      <c r="C17" s="58">
        <f>IF(N17=1,'oam3'!C17,0)</f>
        <v>-1.2000000000000028</v>
      </c>
      <c r="D17" s="58">
        <f>IF(O17=1,'oam3'!D17,0)</f>
        <v>0</v>
      </c>
      <c r="E17" s="58">
        <f>IF(P17=1,'oam3'!E17,0)</f>
        <v>0.40000000000000568</v>
      </c>
      <c r="F17" s="58">
        <f>IF(Q17=1,'oam3'!F17,0)</f>
        <v>0</v>
      </c>
      <c r="G17" s="58">
        <f>IF(R17=1,'oam3'!G17,0)</f>
        <v>0</v>
      </c>
      <c r="H17" s="58">
        <f>IF(S17=1,'oam3'!H17,0)</f>
        <v>0.29999999999999716</v>
      </c>
      <c r="I17" s="58">
        <f>IF(T17=1,'oam3'!I17,0)</f>
        <v>0</v>
      </c>
      <c r="J17" s="58">
        <f>IF(U17=1,'oam3'!J17,0)</f>
        <v>-0.5</v>
      </c>
      <c r="K17" s="54">
        <f>IF(V17=1,'oam3'!K17,0)</f>
        <v>-0.20000000000000284</v>
      </c>
      <c r="M17">
        <f>'oam2 (2)'!AB39</f>
        <v>0</v>
      </c>
      <c r="N17">
        <f>merci!N38</f>
        <v>1</v>
      </c>
      <c r="O17">
        <f>fiat!N38</f>
        <v>1</v>
      </c>
      <c r="P17">
        <f>VW!N38</f>
        <v>1</v>
      </c>
      <c r="Q17">
        <f>seat!N38</f>
        <v>0</v>
      </c>
      <c r="R17">
        <f>skoda!N38</f>
        <v>0</v>
      </c>
      <c r="S17">
        <f>suzuki!N38</f>
        <v>1</v>
      </c>
      <c r="T17">
        <f>volvo!N38</f>
        <v>1</v>
      </c>
      <c r="U17">
        <f>ford!N38</f>
        <v>1</v>
      </c>
      <c r="V17">
        <f>opel!N38</f>
        <v>1</v>
      </c>
    </row>
    <row r="18" spans="1:76" x14ac:dyDescent="0.25">
      <c r="A18" t="str">
        <f>'oam2 (2)'!L18</f>
        <v>Szabolcs-Szatmár-Bereg</v>
      </c>
      <c r="B18" s="53">
        <f>IF(M18=1,'oam3'!B18,0)</f>
        <v>1</v>
      </c>
      <c r="C18" s="58">
        <f>IF(N18=1,'oam3'!C18,0)</f>
        <v>0</v>
      </c>
      <c r="D18" s="58">
        <f>IF(O18=1,'oam3'!D18,0)</f>
        <v>0</v>
      </c>
      <c r="E18" s="58">
        <f>IF(P18=1,'oam3'!E18,0)</f>
        <v>0</v>
      </c>
      <c r="F18" s="58">
        <f>IF(Q18=1,'oam3'!F18,0)</f>
        <v>0.40000000000000568</v>
      </c>
      <c r="G18" s="58">
        <f>IF(R18=1,'oam3'!G18,0)</f>
        <v>-0.20000000000000284</v>
      </c>
      <c r="H18" s="58">
        <f>IF(S18=1,'oam3'!H18,0)</f>
        <v>0.20000000000000284</v>
      </c>
      <c r="I18" s="58">
        <f>IF(T18=1,'oam3'!I18,0)</f>
        <v>-3.5</v>
      </c>
      <c r="J18" s="58">
        <f>IF(U18=1,'oam3'!J18,0)</f>
        <v>-9.9999999999994316E-2</v>
      </c>
      <c r="K18" s="54">
        <f>IF(V18=1,'oam3'!K18,0)</f>
        <v>-9.9999999999994316E-2</v>
      </c>
      <c r="M18">
        <f>'oam2 (2)'!AB40</f>
        <v>1</v>
      </c>
      <c r="N18">
        <f>merci!N39</f>
        <v>0</v>
      </c>
      <c r="O18">
        <f>fiat!N39</f>
        <v>0</v>
      </c>
      <c r="P18">
        <f>VW!N39</f>
        <v>0</v>
      </c>
      <c r="Q18">
        <f>seat!N39</f>
        <v>1</v>
      </c>
      <c r="R18">
        <f>skoda!N39</f>
        <v>1</v>
      </c>
      <c r="S18">
        <f>suzuki!N39</f>
        <v>1</v>
      </c>
      <c r="T18">
        <f>volvo!N39</f>
        <v>1</v>
      </c>
      <c r="U18">
        <f>ford!N39</f>
        <v>1</v>
      </c>
      <c r="V18">
        <f>opel!N39</f>
        <v>1</v>
      </c>
    </row>
    <row r="19" spans="1:76" x14ac:dyDescent="0.25">
      <c r="A19" t="str">
        <f>'oam2 (2)'!L19</f>
        <v>Tolna</v>
      </c>
      <c r="B19" s="53">
        <f>IF(M19=1,'oam3'!B19,0)</f>
        <v>-1.2000000000000028</v>
      </c>
      <c r="C19" s="58">
        <f>IF(N19=1,'oam3'!C19,0)</f>
        <v>-6.0999999999999943</v>
      </c>
      <c r="D19" s="58">
        <f>IF(O19=1,'oam3'!D19,0)</f>
        <v>-0.90000000000000568</v>
      </c>
      <c r="E19" s="58">
        <f>IF(P19=1,'oam3'!E19,0)</f>
        <v>-2</v>
      </c>
      <c r="F19" s="58">
        <f>IF(Q19=1,'oam3'!F19,0)</f>
        <v>-0.90000000000000568</v>
      </c>
      <c r="G19" s="58">
        <f>IF(R19=1,'oam3'!G19,0)</f>
        <v>-2.7000000000000028</v>
      </c>
      <c r="H19" s="58">
        <f>IF(S19=1,'oam3'!H19,0)</f>
        <v>0.40000000000000568</v>
      </c>
      <c r="I19" s="58">
        <f>IF(T19=1,'oam3'!I19,0)</f>
        <v>0</v>
      </c>
      <c r="J19" s="58">
        <f>IF(U19=1,'oam3'!J19,0)</f>
        <v>-0.5</v>
      </c>
      <c r="K19" s="54">
        <f>IF(V19=1,'oam3'!K19,0)</f>
        <v>-0.70000000000000284</v>
      </c>
      <c r="M19">
        <f>'oam2 (2)'!AB41</f>
        <v>1</v>
      </c>
      <c r="N19">
        <f>merci!N40</f>
        <v>1</v>
      </c>
      <c r="O19">
        <f>fiat!N40</f>
        <v>1</v>
      </c>
      <c r="P19">
        <f>VW!N40</f>
        <v>1</v>
      </c>
      <c r="Q19">
        <f>seat!N40</f>
        <v>1</v>
      </c>
      <c r="R19">
        <f>skoda!N40</f>
        <v>1</v>
      </c>
      <c r="S19">
        <f>suzuki!N40</f>
        <v>1</v>
      </c>
      <c r="T19">
        <f>volvo!N40</f>
        <v>1</v>
      </c>
      <c r="U19">
        <f>ford!N40</f>
        <v>1</v>
      </c>
      <c r="V19">
        <f>opel!N40</f>
        <v>1</v>
      </c>
    </row>
    <row r="20" spans="1:76" x14ac:dyDescent="0.25">
      <c r="A20" t="str">
        <f>'oam2 (2)'!L20</f>
        <v>Vas</v>
      </c>
      <c r="B20" s="53">
        <f>IF(M20=1,'oam3'!B20,0)</f>
        <v>0.29999999999999716</v>
      </c>
      <c r="C20" s="58">
        <f>IF(N20=1,'oam3'!C20,0)</f>
        <v>0.79999999999999716</v>
      </c>
      <c r="D20" s="58">
        <f>IF(O20=1,'oam3'!D20,0)</f>
        <v>4.9000000000000057</v>
      </c>
      <c r="E20" s="58">
        <f>IF(P20=1,'oam3'!E20,0)</f>
        <v>0</v>
      </c>
      <c r="F20" s="58">
        <f>IF(Q20=1,'oam3'!F20,0)</f>
        <v>0.59999999999999432</v>
      </c>
      <c r="G20" s="58">
        <f>IF(R20=1,'oam3'!G20,0)</f>
        <v>0</v>
      </c>
      <c r="H20" s="58">
        <f>IF(S20=1,'oam3'!H20,0)</f>
        <v>0</v>
      </c>
      <c r="I20" s="58">
        <f>IF(T20=1,'oam3'!I20,0)</f>
        <v>3.5</v>
      </c>
      <c r="J20" s="58">
        <f>IF(U20=1,'oam3'!J20,0)</f>
        <v>0.5</v>
      </c>
      <c r="K20" s="54">
        <f>IF(V20=1,'oam3'!K20,0)</f>
        <v>-0.20000000000000284</v>
      </c>
      <c r="M20">
        <f>'oam2 (2)'!AB42</f>
        <v>1</v>
      </c>
      <c r="N20">
        <f>merci!N41</f>
        <v>1</v>
      </c>
      <c r="O20">
        <f>fiat!N41</f>
        <v>1</v>
      </c>
      <c r="P20">
        <f>VW!N41</f>
        <v>0</v>
      </c>
      <c r="Q20">
        <f>seat!N41</f>
        <v>1</v>
      </c>
      <c r="R20">
        <f>skoda!N41</f>
        <v>0</v>
      </c>
      <c r="S20">
        <f>suzuki!N41</f>
        <v>0</v>
      </c>
      <c r="T20">
        <f>volvo!N41</f>
        <v>1</v>
      </c>
      <c r="U20">
        <f>ford!N41</f>
        <v>1</v>
      </c>
      <c r="V20">
        <f>opel!N41</f>
        <v>1</v>
      </c>
    </row>
    <row r="21" spans="1:76" x14ac:dyDescent="0.25">
      <c r="A21" t="str">
        <f>'oam2 (2)'!L21</f>
        <v>Veszprém</v>
      </c>
      <c r="B21" s="53">
        <f>IF(M21=1,'oam3'!B21,0)</f>
        <v>-10.599999999999994</v>
      </c>
      <c r="C21" s="58">
        <f>IF(N21=1,'oam3'!C21,0)</f>
        <v>0</v>
      </c>
      <c r="D21" s="58">
        <f>IF(O21=1,'oam3'!D21,0)</f>
        <v>-0.59999999999999432</v>
      </c>
      <c r="E21" s="58">
        <f>IF(P21=1,'oam3'!E21,0)</f>
        <v>0</v>
      </c>
      <c r="F21" s="58">
        <f>IF(Q21=1,'oam3'!F21,0)</f>
        <v>0</v>
      </c>
      <c r="G21" s="58">
        <f>IF(R21=1,'oam3'!G21,0)</f>
        <v>-0.20000000000000284</v>
      </c>
      <c r="H21" s="58">
        <f>IF(S21=1,'oam3'!H21,0)</f>
        <v>0</v>
      </c>
      <c r="I21" s="58">
        <f>IF(T21=1,'oam3'!I21,0)</f>
        <v>0</v>
      </c>
      <c r="J21" s="58">
        <f>IF(U21=1,'oam3'!J21,0)</f>
        <v>-2.5999999999999943</v>
      </c>
      <c r="K21" s="54">
        <f>IF(V21=1,'oam3'!K21,0)</f>
        <v>-0.29999999999999716</v>
      </c>
      <c r="M21">
        <f>'oam2 (2)'!AB43</f>
        <v>1</v>
      </c>
      <c r="N21">
        <f>merci!N42</f>
        <v>0</v>
      </c>
      <c r="O21">
        <f>fiat!N42</f>
        <v>1</v>
      </c>
      <c r="P21">
        <f>VW!N42</f>
        <v>0</v>
      </c>
      <c r="Q21">
        <f>seat!N42</f>
        <v>0</v>
      </c>
      <c r="R21">
        <f>skoda!N42</f>
        <v>1</v>
      </c>
      <c r="S21">
        <f>suzuki!N42</f>
        <v>0</v>
      </c>
      <c r="T21">
        <f>volvo!N42</f>
        <v>1</v>
      </c>
      <c r="U21">
        <f>ford!N42</f>
        <v>1</v>
      </c>
      <c r="V21">
        <f>opel!N42</f>
        <v>1</v>
      </c>
    </row>
    <row r="22" spans="1:76" ht="13.8" thickBot="1" x14ac:dyDescent="0.3">
      <c r="A22" t="str">
        <f>'oam2 (2)'!L22</f>
        <v>Zala</v>
      </c>
      <c r="B22" s="30">
        <f>IF(M22=1,'oam3'!B22,0)</f>
        <v>0.29999999999999716</v>
      </c>
      <c r="C22" s="34">
        <f>IF(N22=1,'oam3'!C22,0)</f>
        <v>0</v>
      </c>
      <c r="D22" s="34">
        <f>IF(O22=1,'oam3'!D22,0)</f>
        <v>0</v>
      </c>
      <c r="E22" s="34">
        <f>IF(P22=1,'oam3'!E22,0)</f>
        <v>-4.0999999999999943</v>
      </c>
      <c r="F22" s="34">
        <f>IF(Q22=1,'oam3'!F22,0)</f>
        <v>0</v>
      </c>
      <c r="G22" s="34">
        <f>IF(R22=1,'oam3'!G22,0)</f>
        <v>0</v>
      </c>
      <c r="H22" s="34">
        <f>IF(S22=1,'oam3'!H22,0)</f>
        <v>-0.20000000000000284</v>
      </c>
      <c r="I22" s="34">
        <f>IF(T22=1,'oam3'!I22,0)</f>
        <v>0</v>
      </c>
      <c r="J22" s="34">
        <f>IF(U22=1,'oam3'!J22,0)</f>
        <v>-2.5</v>
      </c>
      <c r="K22" s="57">
        <f>IF(V22=1,'oam3'!K22,0)</f>
        <v>-0.70000000000000284</v>
      </c>
      <c r="M22">
        <f>'oam2 (2)'!AB44</f>
        <v>1</v>
      </c>
      <c r="N22">
        <f>merci!N43</f>
        <v>0</v>
      </c>
      <c r="O22">
        <f>fiat!N43</f>
        <v>0</v>
      </c>
      <c r="P22">
        <f>VW!N43</f>
        <v>1</v>
      </c>
      <c r="Q22">
        <f>seat!N43</f>
        <v>0</v>
      </c>
      <c r="R22">
        <f>skoda!N43</f>
        <v>0</v>
      </c>
      <c r="S22">
        <f>suzuki!N43</f>
        <v>1</v>
      </c>
      <c r="T22">
        <f>volvo!N43</f>
        <v>0</v>
      </c>
      <c r="U22">
        <f>ford!N43</f>
        <v>1</v>
      </c>
      <c r="V22">
        <f>opel!N43</f>
        <v>1</v>
      </c>
    </row>
    <row r="23" spans="1:76" x14ac:dyDescent="0.25">
      <c r="X23" s="22" t="s">
        <v>1254</v>
      </c>
      <c r="Y23" t="s">
        <v>1255</v>
      </c>
    </row>
    <row r="24" spans="1:76" x14ac:dyDescent="0.25">
      <c r="A24" t="s">
        <v>1253</v>
      </c>
      <c r="M24" s="21">
        <f>M26-M25</f>
        <v>1</v>
      </c>
      <c r="N24" s="21">
        <f t="shared" ref="N24:V24" si="1">N26-N25</f>
        <v>3</v>
      </c>
      <c r="O24" s="21">
        <f t="shared" si="1"/>
        <v>2</v>
      </c>
      <c r="P24" s="21">
        <f t="shared" si="1"/>
        <v>3</v>
      </c>
      <c r="Q24" s="21">
        <f t="shared" si="1"/>
        <v>3</v>
      </c>
      <c r="R24" s="21">
        <f t="shared" si="1"/>
        <v>5</v>
      </c>
      <c r="S24" s="21">
        <f t="shared" si="1"/>
        <v>2</v>
      </c>
      <c r="T24" s="21">
        <f t="shared" si="1"/>
        <v>5</v>
      </c>
      <c r="U24" s="21">
        <f t="shared" si="1"/>
        <v>2</v>
      </c>
      <c r="V24" s="21">
        <f t="shared" si="1"/>
        <v>0</v>
      </c>
      <c r="X24" s="21">
        <f>M24+N24+O24+Q24+U24</f>
        <v>11</v>
      </c>
      <c r="Y24" s="21">
        <f>SUM(M24:V24)-X24</f>
        <v>15</v>
      </c>
    </row>
    <row r="25" spans="1:76" x14ac:dyDescent="0.25">
      <c r="A25" t="s">
        <v>1225</v>
      </c>
      <c r="M25">
        <f>'oam2 (2)'!AB46</f>
        <v>1</v>
      </c>
      <c r="N25">
        <f>merci!N45</f>
        <v>5</v>
      </c>
      <c r="O25">
        <f>fiat!N45</f>
        <v>0</v>
      </c>
      <c r="P25">
        <f>VW!N45</f>
        <v>2</v>
      </c>
      <c r="Q25">
        <f>seat!N45</f>
        <v>3</v>
      </c>
      <c r="R25">
        <f>skoda!N45</f>
        <v>2</v>
      </c>
      <c r="S25">
        <f>suzuki!N45</f>
        <v>1</v>
      </c>
      <c r="T25">
        <f>volvo!N45</f>
        <v>1</v>
      </c>
      <c r="U25">
        <f>ford!N45</f>
        <v>0</v>
      </c>
      <c r="V25">
        <f>opel!N45</f>
        <v>0</v>
      </c>
      <c r="X25" s="21">
        <f>M25+N25+O25+Q25+U25</f>
        <v>9</v>
      </c>
      <c r="Y25" s="21">
        <f>SUM(M25:V25)-X25</f>
        <v>6</v>
      </c>
    </row>
    <row r="26" spans="1:76" x14ac:dyDescent="0.25">
      <c r="A26" t="s">
        <v>81</v>
      </c>
      <c r="B26" s="21">
        <f>SUM(B3:B22)</f>
        <v>-14.499999999999986</v>
      </c>
      <c r="C26" s="21">
        <f t="shared" ref="C26:K26" si="2">SUM(C3:C22)</f>
        <v>10.799999999999997</v>
      </c>
      <c r="D26" s="21">
        <f t="shared" si="2"/>
        <v>7.5000000000000071</v>
      </c>
      <c r="E26" s="21">
        <f t="shared" si="2"/>
        <v>11.600000000000037</v>
      </c>
      <c r="F26" s="21">
        <f t="shared" si="2"/>
        <v>4.1000000000000085</v>
      </c>
      <c r="G26" s="21">
        <f t="shared" si="2"/>
        <v>6.3999999999999702</v>
      </c>
      <c r="H26" s="21">
        <f t="shared" si="2"/>
        <v>7.9999999999999929</v>
      </c>
      <c r="I26" s="21">
        <f t="shared" si="2"/>
        <v>9</v>
      </c>
      <c r="J26" s="21">
        <f t="shared" si="2"/>
        <v>10.200000000000024</v>
      </c>
      <c r="K26" s="21">
        <f t="shared" si="2"/>
        <v>-9.9999999999994316E-2</v>
      </c>
      <c r="M26" s="21">
        <f>COUNTIF(M3:M22,0)</f>
        <v>2</v>
      </c>
      <c r="N26" s="21">
        <f t="shared" ref="N26:V26" si="3">COUNTIF(N3:N22,0)</f>
        <v>8</v>
      </c>
      <c r="O26" s="21">
        <f t="shared" si="3"/>
        <v>2</v>
      </c>
      <c r="P26" s="21">
        <f t="shared" si="3"/>
        <v>5</v>
      </c>
      <c r="Q26" s="21">
        <f t="shared" si="3"/>
        <v>6</v>
      </c>
      <c r="R26" s="21">
        <f t="shared" si="3"/>
        <v>7</v>
      </c>
      <c r="S26" s="21">
        <f t="shared" si="3"/>
        <v>3</v>
      </c>
      <c r="T26" s="21">
        <f t="shared" si="3"/>
        <v>6</v>
      </c>
      <c r="U26" s="21">
        <f t="shared" si="3"/>
        <v>2</v>
      </c>
      <c r="V26" s="21">
        <f t="shared" si="3"/>
        <v>0</v>
      </c>
      <c r="X26" s="21">
        <f>M26+N26+O26+Q26+U26</f>
        <v>20</v>
      </c>
      <c r="Y26" s="21">
        <f>SUM(M26:V26)-X26</f>
        <v>21</v>
      </c>
    </row>
    <row r="27" spans="1:76" ht="13.8" thickBot="1" x14ac:dyDescent="0.3">
      <c r="A27" t="s">
        <v>557</v>
      </c>
      <c r="AB27" t="s">
        <v>1347</v>
      </c>
    </row>
    <row r="28" spans="1:76" ht="13.8" thickBot="1" x14ac:dyDescent="0.3">
      <c r="B28" s="22" t="str">
        <f>B1</f>
        <v>Audi</v>
      </c>
      <c r="C28" s="22" t="str">
        <f t="shared" ref="C28:K28" si="4">C1</f>
        <v>Mercedes</v>
      </c>
      <c r="D28" s="22" t="str">
        <f t="shared" si="4"/>
        <v>Fiat</v>
      </c>
      <c r="E28" t="str">
        <f t="shared" si="4"/>
        <v>Volkswagen</v>
      </c>
      <c r="F28" s="22" t="str">
        <f t="shared" si="4"/>
        <v>Seat</v>
      </c>
      <c r="G28" t="str">
        <f t="shared" si="4"/>
        <v>Skoda</v>
      </c>
      <c r="H28" t="str">
        <f t="shared" si="4"/>
        <v>Suzuki</v>
      </c>
      <c r="I28" t="str">
        <f t="shared" si="4"/>
        <v>Volvo</v>
      </c>
      <c r="J28" s="22" t="str">
        <f t="shared" si="4"/>
        <v>Ford</v>
      </c>
      <c r="K28" t="str">
        <f t="shared" si="4"/>
        <v>Opel</v>
      </c>
      <c r="L28" s="27" t="s">
        <v>86</v>
      </c>
      <c r="M28" s="29" t="s">
        <v>722</v>
      </c>
      <c r="O28" s="37" t="s">
        <v>732</v>
      </c>
      <c r="P28" t="str">
        <f>B28</f>
        <v>Audi</v>
      </c>
      <c r="Q28" t="str">
        <f>C28</f>
        <v>Mercedes</v>
      </c>
      <c r="R28" t="str">
        <f>D28</f>
        <v>Fiat</v>
      </c>
      <c r="S28" t="str">
        <f>E28</f>
        <v>Volkswagen</v>
      </c>
      <c r="T28" t="str">
        <f>F28</f>
        <v>Seat</v>
      </c>
      <c r="U28" t="str">
        <f>G28</f>
        <v>Skoda</v>
      </c>
      <c r="V28" t="str">
        <f>H28</f>
        <v>Suzuki</v>
      </c>
      <c r="W28" t="str">
        <f>I28</f>
        <v>Volvo</v>
      </c>
      <c r="X28" t="str">
        <f>J28</f>
        <v>Ford</v>
      </c>
      <c r="Y28" t="str">
        <f>K28</f>
        <v>Opel</v>
      </c>
      <c r="AB28" t="s">
        <v>1346</v>
      </c>
      <c r="AC28">
        <f>CORREL(AA30:AA49,'oam3'!AA30:AA49)</f>
        <v>0.53160550840538701</v>
      </c>
      <c r="BK28" t="s">
        <v>1520</v>
      </c>
      <c r="BO28" t="s">
        <v>716</v>
      </c>
      <c r="BQ28" t="s">
        <v>958</v>
      </c>
      <c r="BR28" t="s">
        <v>721</v>
      </c>
      <c r="BV28" t="s">
        <v>964</v>
      </c>
      <c r="BW28" t="str">
        <f>BQ28</f>
        <v>opt</v>
      </c>
      <c r="BX28" t="str">
        <f>BR28</f>
        <v>naiv</v>
      </c>
    </row>
    <row r="29" spans="1:76" ht="13.8" thickBot="1" x14ac:dyDescent="0.3">
      <c r="A29" t="str">
        <f>A2</f>
        <v>Megye</v>
      </c>
      <c r="B29" t="str">
        <f t="shared" ref="B29:K29" si="5">B2</f>
        <v>elt</v>
      </c>
      <c r="C29" t="str">
        <f t="shared" si="5"/>
        <v>elt</v>
      </c>
      <c r="D29" t="str">
        <f t="shared" si="5"/>
        <v>elt</v>
      </c>
      <c r="E29" t="str">
        <f>VW!L1</f>
        <v>elt</v>
      </c>
      <c r="F29" t="str">
        <f t="shared" si="5"/>
        <v>elt</v>
      </c>
      <c r="G29" t="str">
        <f t="shared" si="5"/>
        <v>elt</v>
      </c>
      <c r="H29" t="str">
        <f t="shared" si="5"/>
        <v>elt</v>
      </c>
      <c r="I29" t="str">
        <f t="shared" si="5"/>
        <v>elt</v>
      </c>
      <c r="J29" t="str">
        <f t="shared" si="5"/>
        <v>elt</v>
      </c>
      <c r="K29" t="str">
        <f t="shared" si="5"/>
        <v>elt</v>
      </c>
      <c r="L29" s="53" t="s">
        <v>90</v>
      </c>
      <c r="M29" s="54" t="s">
        <v>90</v>
      </c>
      <c r="O29" s="38" t="s">
        <v>730</v>
      </c>
      <c r="P29" t="str">
        <f>B29</f>
        <v>elt</v>
      </c>
      <c r="Q29" t="str">
        <f>C29</f>
        <v>elt</v>
      </c>
      <c r="R29" t="str">
        <f>D29</f>
        <v>elt</v>
      </c>
      <c r="S29" t="str">
        <f>E29</f>
        <v>elt</v>
      </c>
      <c r="T29" t="str">
        <f>F29</f>
        <v>elt</v>
      </c>
      <c r="U29" t="str">
        <f>G29</f>
        <v>elt</v>
      </c>
      <c r="V29" t="str">
        <f>H29</f>
        <v>elt</v>
      </c>
      <c r="W29" t="str">
        <f>I29</f>
        <v>elt</v>
      </c>
      <c r="X29" t="str">
        <f>J29</f>
        <v>elt</v>
      </c>
      <c r="Y29" t="str">
        <f>K29</f>
        <v>elt</v>
      </c>
      <c r="Z29" t="s">
        <v>91</v>
      </c>
      <c r="AA29" t="str">
        <f>L146</f>
        <v>Becslés</v>
      </c>
      <c r="AB29" t="s">
        <v>1345</v>
      </c>
      <c r="AE29" t="str">
        <f>B28</f>
        <v>Audi</v>
      </c>
      <c r="AF29" t="str">
        <f t="shared" ref="AF29:AN30" si="6">C28</f>
        <v>Mercedes</v>
      </c>
      <c r="AG29" t="str">
        <f t="shared" si="6"/>
        <v>Fiat</v>
      </c>
      <c r="AH29" t="str">
        <f t="shared" si="6"/>
        <v>Volkswagen</v>
      </c>
      <c r="AI29" t="str">
        <f t="shared" si="6"/>
        <v>Seat</v>
      </c>
      <c r="AJ29" t="str">
        <f t="shared" si="6"/>
        <v>Skoda</v>
      </c>
      <c r="AK29" t="str">
        <f t="shared" si="6"/>
        <v>Suzuki</v>
      </c>
      <c r="AL29" t="str">
        <f t="shared" si="6"/>
        <v>Volvo</v>
      </c>
      <c r="AM29" t="str">
        <f t="shared" si="6"/>
        <v>Ford</v>
      </c>
      <c r="AN29" t="str">
        <f t="shared" si="6"/>
        <v>Opel</v>
      </c>
      <c r="AR29" t="s">
        <v>64</v>
      </c>
      <c r="AS29" t="s">
        <v>65</v>
      </c>
      <c r="AT29" t="s">
        <v>34</v>
      </c>
      <c r="AU29" t="s">
        <v>66</v>
      </c>
      <c r="AV29" t="s">
        <v>36</v>
      </c>
      <c r="AW29" t="s">
        <v>67</v>
      </c>
      <c r="AX29" t="s">
        <v>68</v>
      </c>
      <c r="AY29" t="s">
        <v>69</v>
      </c>
      <c r="AZ29" t="s">
        <v>70</v>
      </c>
      <c r="BA29" t="s">
        <v>41</v>
      </c>
      <c r="BB29" t="s">
        <v>71</v>
      </c>
      <c r="BC29" t="s">
        <v>72</v>
      </c>
      <c r="BD29" t="s">
        <v>73</v>
      </c>
      <c r="BE29" t="s">
        <v>45</v>
      </c>
      <c r="BF29" t="s">
        <v>46</v>
      </c>
      <c r="BG29" t="s">
        <v>74</v>
      </c>
      <c r="BH29" t="s">
        <v>48</v>
      </c>
      <c r="BI29" t="s">
        <v>49</v>
      </c>
      <c r="BJ29" t="s">
        <v>75</v>
      </c>
      <c r="BK29" t="s">
        <v>51</v>
      </c>
      <c r="BL29" t="s">
        <v>91</v>
      </c>
      <c r="BM29" t="s">
        <v>956</v>
      </c>
      <c r="BN29" t="s">
        <v>957</v>
      </c>
      <c r="BO29" t="s">
        <v>725</v>
      </c>
      <c r="BP29" t="s">
        <v>963</v>
      </c>
      <c r="BQ29" s="46" t="s">
        <v>1392</v>
      </c>
      <c r="BR29" t="s">
        <v>712</v>
      </c>
      <c r="BS29" t="s">
        <v>86</v>
      </c>
      <c r="BV29" t="s">
        <v>725</v>
      </c>
      <c r="BW29" t="str">
        <f>BQ29</f>
        <v>step3</v>
      </c>
      <c r="BX29" t="str">
        <f>BR29</f>
        <v>sorrend</v>
      </c>
    </row>
    <row r="30" spans="1:76" x14ac:dyDescent="0.25">
      <c r="A30" t="str">
        <f>A3</f>
        <v>Bács-Kiskun</v>
      </c>
      <c r="B30">
        <f>ABS(B3)</f>
        <v>0.40000000000000568</v>
      </c>
      <c r="C30">
        <f t="shared" ref="C30:K30" si="7">ABS(C3)</f>
        <v>0</v>
      </c>
      <c r="D30">
        <f t="shared" si="7"/>
        <v>0.40000000000000568</v>
      </c>
      <c r="E30">
        <f t="shared" si="7"/>
        <v>0.59999999999999432</v>
      </c>
      <c r="F30">
        <f t="shared" si="7"/>
        <v>0</v>
      </c>
      <c r="G30">
        <f t="shared" si="7"/>
        <v>0</v>
      </c>
      <c r="H30">
        <f t="shared" si="7"/>
        <v>0.20000000000000284</v>
      </c>
      <c r="I30">
        <f t="shared" si="7"/>
        <v>0</v>
      </c>
      <c r="J30">
        <f t="shared" si="7"/>
        <v>0</v>
      </c>
      <c r="K30">
        <f t="shared" si="7"/>
        <v>0.40000000000000568</v>
      </c>
      <c r="L30" s="55">
        <f>AVERAGE(B30:K30)</f>
        <v>0.20000000000000143</v>
      </c>
      <c r="M30" s="56">
        <f>STDEV(B30:K30)</f>
        <v>0.23094010767585088</v>
      </c>
      <c r="O30" s="7">
        <f>AVERAGE(P30:Y30)</f>
        <v>12.1</v>
      </c>
      <c r="P30">
        <f>RANK(B30,B$30:B$49,0)</f>
        <v>15</v>
      </c>
      <c r="Q30">
        <f t="shared" ref="Q30:Y45" si="8">RANK(C30,C$30:C$49,0)</f>
        <v>13</v>
      </c>
      <c r="R30">
        <f t="shared" si="8"/>
        <v>9</v>
      </c>
      <c r="S30">
        <f t="shared" si="8"/>
        <v>13</v>
      </c>
      <c r="T30">
        <f t="shared" si="8"/>
        <v>14</v>
      </c>
      <c r="U30">
        <f t="shared" si="8"/>
        <v>14</v>
      </c>
      <c r="V30">
        <f t="shared" si="8"/>
        <v>9</v>
      </c>
      <c r="W30">
        <f t="shared" si="8"/>
        <v>10</v>
      </c>
      <c r="X30">
        <f t="shared" si="8"/>
        <v>18</v>
      </c>
      <c r="Y30">
        <f t="shared" si="8"/>
        <v>6</v>
      </c>
      <c r="Z30">
        <v>1000</v>
      </c>
      <c r="AA30">
        <f t="shared" ref="AA30:AA49" si="9">L147</f>
        <v>963.7</v>
      </c>
      <c r="AB30">
        <f>'oam3'!AA30</f>
        <v>1000.2</v>
      </c>
      <c r="AE30" t="str">
        <f t="shared" ref="AE30:AE49" si="10">B29</f>
        <v>elt</v>
      </c>
      <c r="AF30" t="str">
        <f t="shared" si="6"/>
        <v>elt</v>
      </c>
      <c r="AG30" t="str">
        <f t="shared" si="6"/>
        <v>elt</v>
      </c>
      <c r="AH30" t="str">
        <f t="shared" si="6"/>
        <v>elt</v>
      </c>
      <c r="AI30" t="str">
        <f t="shared" si="6"/>
        <v>elt</v>
      </c>
      <c r="AJ30" t="str">
        <f t="shared" si="6"/>
        <v>elt</v>
      </c>
      <c r="AK30" t="str">
        <f t="shared" si="6"/>
        <v>elt</v>
      </c>
      <c r="AL30" t="str">
        <f t="shared" si="6"/>
        <v>elt</v>
      </c>
      <c r="AM30" t="str">
        <f t="shared" si="6"/>
        <v>elt</v>
      </c>
      <c r="AN30" t="str">
        <f t="shared" si="6"/>
        <v>elt</v>
      </c>
      <c r="AP30" t="s">
        <v>6</v>
      </c>
      <c r="AQ30" t="s">
        <v>90</v>
      </c>
      <c r="AR30">
        <v>2</v>
      </c>
      <c r="AS30">
        <v>5</v>
      </c>
      <c r="AT30">
        <v>6</v>
      </c>
      <c r="AU30">
        <v>4</v>
      </c>
      <c r="AV30">
        <v>5</v>
      </c>
      <c r="AW30">
        <v>4</v>
      </c>
      <c r="AX30">
        <v>5</v>
      </c>
      <c r="AY30">
        <v>7</v>
      </c>
      <c r="AZ30">
        <v>5</v>
      </c>
      <c r="BA30">
        <v>5</v>
      </c>
      <c r="BB30">
        <v>3</v>
      </c>
      <c r="BC30">
        <v>1</v>
      </c>
      <c r="BD30">
        <v>6</v>
      </c>
      <c r="BE30">
        <v>3</v>
      </c>
      <c r="BF30">
        <v>6</v>
      </c>
      <c r="BG30">
        <v>2</v>
      </c>
      <c r="BH30">
        <v>4</v>
      </c>
      <c r="BI30">
        <v>6</v>
      </c>
      <c r="BJ30">
        <v>1</v>
      </c>
      <c r="BK30">
        <v>4</v>
      </c>
      <c r="BL30">
        <v>1000</v>
      </c>
      <c r="BM30">
        <f>AV117</f>
        <v>1000</v>
      </c>
      <c r="BN30" s="26">
        <f>CR117</f>
        <v>1000</v>
      </c>
      <c r="BO30" s="4">
        <v>1</v>
      </c>
      <c r="BP30" s="22" t="str">
        <f t="shared" ref="BP30:BP39" si="11">AP30</f>
        <v>Audi</v>
      </c>
      <c r="BQ30" s="40">
        <f>CU81</f>
        <v>4</v>
      </c>
      <c r="BR30" s="40">
        <v>5</v>
      </c>
      <c r="BS30" s="25">
        <v>1.6149999999999998</v>
      </c>
      <c r="BV30" s="4">
        <v>1</v>
      </c>
      <c r="BW30" s="4">
        <f>BQ30</f>
        <v>4</v>
      </c>
      <c r="BX30" s="4">
        <f>BR30</f>
        <v>5</v>
      </c>
    </row>
    <row r="31" spans="1:76" x14ac:dyDescent="0.25">
      <c r="A31" t="str">
        <f>A4</f>
        <v>Békés</v>
      </c>
      <c r="B31">
        <f t="shared" ref="B31:K46" si="12">ABS(B4)</f>
        <v>0.70000000000000284</v>
      </c>
      <c r="C31">
        <f t="shared" si="12"/>
        <v>1.2000000000000028</v>
      </c>
      <c r="D31">
        <f t="shared" si="12"/>
        <v>7.7999999999999972</v>
      </c>
      <c r="E31">
        <f t="shared" si="12"/>
        <v>8.9000000000000057</v>
      </c>
      <c r="F31">
        <f t="shared" si="12"/>
        <v>0.29999999999999716</v>
      </c>
      <c r="G31">
        <f t="shared" si="12"/>
        <v>0.20000000000000284</v>
      </c>
      <c r="H31">
        <f t="shared" si="12"/>
        <v>6.2999999999999972</v>
      </c>
      <c r="I31">
        <f t="shared" si="12"/>
        <v>0</v>
      </c>
      <c r="J31">
        <f t="shared" si="12"/>
        <v>0.40000000000000568</v>
      </c>
      <c r="K31">
        <f t="shared" si="12"/>
        <v>0.29999999999999716</v>
      </c>
      <c r="L31" s="55">
        <f t="shared" ref="L31:L49" si="13">AVERAGE(B31:K31)</f>
        <v>2.6100000000000008</v>
      </c>
      <c r="M31" s="56">
        <f t="shared" ref="M31:M49" si="14">STDEV(B31:K31)</f>
        <v>3.5579176181831103</v>
      </c>
      <c r="O31" s="7">
        <f t="shared" ref="O31:O49" si="15">AVERAGE(P31:Y31)</f>
        <v>6.2</v>
      </c>
      <c r="P31">
        <f t="shared" ref="P31:Y49" si="16">RANK(B31,B$30:B$49,0)</f>
        <v>6</v>
      </c>
      <c r="Q31">
        <f t="shared" si="8"/>
        <v>6</v>
      </c>
      <c r="R31">
        <f t="shared" si="8"/>
        <v>2</v>
      </c>
      <c r="S31">
        <f t="shared" si="8"/>
        <v>1</v>
      </c>
      <c r="T31">
        <f t="shared" si="8"/>
        <v>9</v>
      </c>
      <c r="U31">
        <f t="shared" si="8"/>
        <v>9</v>
      </c>
      <c r="V31">
        <f t="shared" si="8"/>
        <v>1</v>
      </c>
      <c r="W31">
        <f t="shared" si="8"/>
        <v>10</v>
      </c>
      <c r="X31">
        <f t="shared" si="8"/>
        <v>11</v>
      </c>
      <c r="Y31">
        <f t="shared" si="8"/>
        <v>7</v>
      </c>
      <c r="Z31">
        <v>1000</v>
      </c>
      <c r="AA31">
        <f t="shared" si="9"/>
        <v>1031.5999999999999</v>
      </c>
      <c r="AB31">
        <f>'oam3'!AA31</f>
        <v>1016.2</v>
      </c>
      <c r="AD31" t="str">
        <f>A30</f>
        <v>Bács-Kiskun</v>
      </c>
      <c r="AE31">
        <f>RANK(B30,$B30:$K30,0)</f>
        <v>2</v>
      </c>
      <c r="AF31">
        <f t="shared" ref="AF31:AN49" si="17">RANK(C30,$B30:$K30,0)</f>
        <v>6</v>
      </c>
      <c r="AG31">
        <f t="shared" si="17"/>
        <v>2</v>
      </c>
      <c r="AH31">
        <f t="shared" si="17"/>
        <v>1</v>
      </c>
      <c r="AI31">
        <f t="shared" si="17"/>
        <v>6</v>
      </c>
      <c r="AJ31">
        <f t="shared" si="17"/>
        <v>6</v>
      </c>
      <c r="AK31">
        <f t="shared" si="17"/>
        <v>5</v>
      </c>
      <c r="AL31">
        <f t="shared" si="17"/>
        <v>6</v>
      </c>
      <c r="AM31">
        <f t="shared" si="17"/>
        <v>6</v>
      </c>
      <c r="AN31">
        <f t="shared" si="17"/>
        <v>2</v>
      </c>
      <c r="AP31" t="s">
        <v>8</v>
      </c>
      <c r="AQ31" t="s">
        <v>90</v>
      </c>
      <c r="AR31">
        <v>6</v>
      </c>
      <c r="AS31">
        <v>4</v>
      </c>
      <c r="AT31">
        <v>9</v>
      </c>
      <c r="AU31">
        <v>3</v>
      </c>
      <c r="AV31">
        <v>3</v>
      </c>
      <c r="AW31">
        <v>2</v>
      </c>
      <c r="AX31">
        <v>8</v>
      </c>
      <c r="AY31">
        <v>2</v>
      </c>
      <c r="AZ31">
        <v>2</v>
      </c>
      <c r="BA31">
        <v>8</v>
      </c>
      <c r="BB31">
        <v>8</v>
      </c>
      <c r="BC31">
        <v>5</v>
      </c>
      <c r="BD31">
        <v>9</v>
      </c>
      <c r="BE31">
        <v>1</v>
      </c>
      <c r="BF31">
        <v>1</v>
      </c>
      <c r="BG31">
        <v>8</v>
      </c>
      <c r="BH31">
        <v>1</v>
      </c>
      <c r="BI31">
        <v>3</v>
      </c>
      <c r="BJ31">
        <v>6</v>
      </c>
      <c r="BK31">
        <v>6</v>
      </c>
      <c r="BL31">
        <v>1000</v>
      </c>
      <c r="BM31">
        <f t="shared" ref="BM31:BM39" si="18">AV118</f>
        <v>1000</v>
      </c>
      <c r="BN31" s="26">
        <f t="shared" ref="BN31:BN39" si="19">CR118</f>
        <v>1000</v>
      </c>
      <c r="BO31" s="4">
        <v>1</v>
      </c>
      <c r="BP31" s="22" t="str">
        <f t="shared" si="11"/>
        <v>Mercedes</v>
      </c>
      <c r="BQ31" s="40">
        <f t="shared" ref="BQ31:BQ39" si="20">CU82</f>
        <v>2</v>
      </c>
      <c r="BR31" s="40">
        <v>4</v>
      </c>
      <c r="BS31" s="25">
        <v>1.7199999999999995</v>
      </c>
      <c r="BV31" s="4">
        <v>1</v>
      </c>
      <c r="BW31" s="4">
        <f>BQ31</f>
        <v>2</v>
      </c>
      <c r="BX31" s="4">
        <f>BR31</f>
        <v>4</v>
      </c>
    </row>
    <row r="32" spans="1:76" x14ac:dyDescent="0.25">
      <c r="A32" t="str">
        <f>A5</f>
        <v>Baranya</v>
      </c>
      <c r="B32">
        <f t="shared" si="12"/>
        <v>0.60000000000000142</v>
      </c>
      <c r="C32">
        <f t="shared" si="12"/>
        <v>0</v>
      </c>
      <c r="D32">
        <f t="shared" si="12"/>
        <v>5.4000000000000057</v>
      </c>
      <c r="E32">
        <f t="shared" si="12"/>
        <v>0.79999999999999716</v>
      </c>
      <c r="F32">
        <f t="shared" si="12"/>
        <v>9.9999999999994316E-2</v>
      </c>
      <c r="G32">
        <f t="shared" si="12"/>
        <v>5.2999999999999972</v>
      </c>
      <c r="H32">
        <f t="shared" si="12"/>
        <v>0.79999999999999716</v>
      </c>
      <c r="I32">
        <f t="shared" si="12"/>
        <v>5</v>
      </c>
      <c r="J32">
        <f t="shared" si="12"/>
        <v>0</v>
      </c>
      <c r="K32">
        <f t="shared" si="12"/>
        <v>0.20000000000000284</v>
      </c>
      <c r="L32" s="55">
        <f t="shared" si="13"/>
        <v>1.8199999999999996</v>
      </c>
      <c r="M32" s="56">
        <f t="shared" si="14"/>
        <v>2.3761780703941842</v>
      </c>
      <c r="O32" s="7">
        <f t="shared" si="15"/>
        <v>8.5</v>
      </c>
      <c r="P32">
        <f t="shared" si="16"/>
        <v>8</v>
      </c>
      <c r="Q32">
        <f t="shared" si="8"/>
        <v>13</v>
      </c>
      <c r="R32">
        <f t="shared" si="8"/>
        <v>3</v>
      </c>
      <c r="S32">
        <f t="shared" si="8"/>
        <v>11</v>
      </c>
      <c r="T32">
        <f t="shared" si="8"/>
        <v>11</v>
      </c>
      <c r="U32">
        <f t="shared" si="8"/>
        <v>3</v>
      </c>
      <c r="V32">
        <f t="shared" si="8"/>
        <v>3</v>
      </c>
      <c r="W32">
        <f t="shared" si="8"/>
        <v>3</v>
      </c>
      <c r="X32">
        <f t="shared" si="8"/>
        <v>18</v>
      </c>
      <c r="Y32">
        <f t="shared" si="8"/>
        <v>12</v>
      </c>
      <c r="Z32">
        <v>1000</v>
      </c>
      <c r="AA32">
        <f t="shared" si="9"/>
        <v>1017.1</v>
      </c>
      <c r="AB32">
        <f>'oam3'!AA32</f>
        <v>999.7</v>
      </c>
      <c r="AD32" t="str">
        <f t="shared" ref="AD32:AD49" si="21">A31</f>
        <v>Békés</v>
      </c>
      <c r="AE32">
        <f t="shared" ref="AE32:AE49" si="22">RANK(B31,$B31:$K31,0)</f>
        <v>5</v>
      </c>
      <c r="AF32">
        <f t="shared" si="17"/>
        <v>4</v>
      </c>
      <c r="AG32">
        <f t="shared" si="17"/>
        <v>2</v>
      </c>
      <c r="AH32">
        <f t="shared" si="17"/>
        <v>1</v>
      </c>
      <c r="AI32">
        <f t="shared" si="17"/>
        <v>7</v>
      </c>
      <c r="AJ32">
        <f t="shared" si="17"/>
        <v>9</v>
      </c>
      <c r="AK32">
        <f t="shared" si="17"/>
        <v>3</v>
      </c>
      <c r="AL32">
        <f t="shared" si="17"/>
        <v>10</v>
      </c>
      <c r="AM32">
        <f t="shared" si="17"/>
        <v>6</v>
      </c>
      <c r="AN32">
        <f t="shared" si="17"/>
        <v>7</v>
      </c>
      <c r="AP32" t="s">
        <v>10</v>
      </c>
      <c r="AQ32" t="s">
        <v>90</v>
      </c>
      <c r="AR32">
        <v>2</v>
      </c>
      <c r="AS32">
        <v>2</v>
      </c>
      <c r="AT32">
        <v>1</v>
      </c>
      <c r="AU32">
        <v>9</v>
      </c>
      <c r="AV32">
        <v>9</v>
      </c>
      <c r="AW32">
        <v>6</v>
      </c>
      <c r="AX32">
        <v>8</v>
      </c>
      <c r="AY32">
        <v>4</v>
      </c>
      <c r="AZ32">
        <v>7</v>
      </c>
      <c r="BA32">
        <v>6</v>
      </c>
      <c r="BB32">
        <v>5</v>
      </c>
      <c r="BC32">
        <v>2</v>
      </c>
      <c r="BD32">
        <v>5</v>
      </c>
      <c r="BE32">
        <v>5</v>
      </c>
      <c r="BF32">
        <v>6</v>
      </c>
      <c r="BG32">
        <v>8</v>
      </c>
      <c r="BH32">
        <v>5</v>
      </c>
      <c r="BI32">
        <v>1</v>
      </c>
      <c r="BJ32">
        <v>3</v>
      </c>
      <c r="BK32">
        <v>6</v>
      </c>
      <c r="BL32">
        <v>1000</v>
      </c>
      <c r="BM32">
        <f t="shared" si="18"/>
        <v>1000</v>
      </c>
      <c r="BN32" s="26">
        <f t="shared" si="19"/>
        <v>1001</v>
      </c>
      <c r="BO32" s="4">
        <v>1</v>
      </c>
      <c r="BP32" s="22" t="str">
        <f t="shared" si="11"/>
        <v>Fiat</v>
      </c>
      <c r="BQ32" s="40">
        <f t="shared" si="20"/>
        <v>6</v>
      </c>
      <c r="BR32" s="40">
        <v>6</v>
      </c>
      <c r="BS32" s="25">
        <v>1.5550000000000015</v>
      </c>
      <c r="BV32">
        <v>2</v>
      </c>
      <c r="BW32">
        <f>BQ32</f>
        <v>6</v>
      </c>
      <c r="BX32">
        <f>BR32</f>
        <v>6</v>
      </c>
    </row>
    <row r="33" spans="1:76" x14ac:dyDescent="0.25">
      <c r="A33" t="str">
        <f>A6</f>
        <v>Borsod-Abaúj-Zemplén</v>
      </c>
      <c r="B33">
        <f t="shared" si="12"/>
        <v>0.59999999999999432</v>
      </c>
      <c r="C33">
        <f t="shared" si="12"/>
        <v>1.2000000000000028</v>
      </c>
      <c r="D33">
        <f t="shared" si="12"/>
        <v>0.20000000000000284</v>
      </c>
      <c r="E33">
        <f t="shared" si="12"/>
        <v>0.40000000000000568</v>
      </c>
      <c r="F33">
        <f t="shared" si="12"/>
        <v>0.5</v>
      </c>
      <c r="G33">
        <f t="shared" si="12"/>
        <v>8.2999999999999972</v>
      </c>
      <c r="H33">
        <f t="shared" si="12"/>
        <v>0.29999999999999716</v>
      </c>
      <c r="I33">
        <f t="shared" si="12"/>
        <v>0</v>
      </c>
      <c r="J33">
        <f t="shared" si="12"/>
        <v>0.40000000000000568</v>
      </c>
      <c r="K33">
        <f t="shared" si="12"/>
        <v>4.9000000000000057</v>
      </c>
      <c r="L33" s="55">
        <f t="shared" si="13"/>
        <v>1.680000000000001</v>
      </c>
      <c r="M33" s="56">
        <f t="shared" si="14"/>
        <v>2.7320322106446695</v>
      </c>
      <c r="O33" s="7">
        <f t="shared" si="15"/>
        <v>7.9</v>
      </c>
      <c r="P33">
        <f t="shared" si="16"/>
        <v>12</v>
      </c>
      <c r="Q33">
        <f t="shared" si="8"/>
        <v>6</v>
      </c>
      <c r="R33">
        <f t="shared" si="8"/>
        <v>10</v>
      </c>
      <c r="S33">
        <f t="shared" si="8"/>
        <v>14</v>
      </c>
      <c r="T33">
        <f t="shared" si="8"/>
        <v>6</v>
      </c>
      <c r="U33">
        <f t="shared" si="8"/>
        <v>2</v>
      </c>
      <c r="V33">
        <f t="shared" si="8"/>
        <v>7</v>
      </c>
      <c r="W33">
        <f t="shared" si="8"/>
        <v>10</v>
      </c>
      <c r="X33">
        <f t="shared" si="8"/>
        <v>11</v>
      </c>
      <c r="Y33">
        <f t="shared" si="8"/>
        <v>1</v>
      </c>
      <c r="Z33">
        <v>1000</v>
      </c>
      <c r="AA33">
        <f t="shared" si="9"/>
        <v>1020.1</v>
      </c>
      <c r="AB33">
        <f>'oam3'!AA33</f>
        <v>1000.2</v>
      </c>
      <c r="AD33" t="str">
        <f t="shared" si="21"/>
        <v>Baranya</v>
      </c>
      <c r="AE33">
        <f t="shared" si="22"/>
        <v>6</v>
      </c>
      <c r="AF33">
        <f t="shared" si="17"/>
        <v>9</v>
      </c>
      <c r="AG33">
        <f t="shared" si="17"/>
        <v>1</v>
      </c>
      <c r="AH33">
        <f t="shared" si="17"/>
        <v>4</v>
      </c>
      <c r="AI33">
        <f t="shared" si="17"/>
        <v>8</v>
      </c>
      <c r="AJ33">
        <f t="shared" si="17"/>
        <v>2</v>
      </c>
      <c r="AK33">
        <f t="shared" si="17"/>
        <v>4</v>
      </c>
      <c r="AL33">
        <f t="shared" si="17"/>
        <v>3</v>
      </c>
      <c r="AM33">
        <f t="shared" si="17"/>
        <v>9</v>
      </c>
      <c r="AN33">
        <f t="shared" si="17"/>
        <v>7</v>
      </c>
      <c r="AP33" t="s">
        <v>12</v>
      </c>
      <c r="AQ33" t="s">
        <v>90</v>
      </c>
      <c r="AR33">
        <v>1</v>
      </c>
      <c r="AS33">
        <v>1</v>
      </c>
      <c r="AT33">
        <v>4</v>
      </c>
      <c r="AU33">
        <v>6</v>
      </c>
      <c r="AV33">
        <v>6</v>
      </c>
      <c r="AW33">
        <v>1</v>
      </c>
      <c r="AX33">
        <v>4</v>
      </c>
      <c r="AY33">
        <v>7</v>
      </c>
      <c r="AZ33">
        <v>1</v>
      </c>
      <c r="BA33">
        <v>4</v>
      </c>
      <c r="BB33">
        <v>2</v>
      </c>
      <c r="BC33">
        <v>3</v>
      </c>
      <c r="BD33">
        <v>3</v>
      </c>
      <c r="BE33">
        <v>9</v>
      </c>
      <c r="BF33">
        <v>3</v>
      </c>
      <c r="BG33">
        <v>8</v>
      </c>
      <c r="BH33">
        <v>3</v>
      </c>
      <c r="BI33">
        <v>8</v>
      </c>
      <c r="BJ33">
        <v>6</v>
      </c>
      <c r="BK33">
        <v>1</v>
      </c>
      <c r="BL33">
        <v>1000</v>
      </c>
      <c r="BM33">
        <f t="shared" si="18"/>
        <v>1000</v>
      </c>
      <c r="BN33" s="26">
        <f t="shared" si="19"/>
        <v>1000</v>
      </c>
      <c r="BO33">
        <v>2</v>
      </c>
      <c r="BP33" t="str">
        <f t="shared" si="11"/>
        <v>Volkswagen</v>
      </c>
      <c r="BQ33" s="41">
        <f t="shared" si="20"/>
        <v>1</v>
      </c>
      <c r="BR33" s="41">
        <v>1</v>
      </c>
      <c r="BS33" s="25">
        <v>2.3600000000000003</v>
      </c>
      <c r="BV33">
        <v>2</v>
      </c>
      <c r="BW33">
        <f>BQ33</f>
        <v>1</v>
      </c>
      <c r="BX33">
        <f>BR33</f>
        <v>1</v>
      </c>
    </row>
    <row r="34" spans="1:76" x14ac:dyDescent="0.25">
      <c r="A34" t="str">
        <f>A7</f>
        <v>Budapest</v>
      </c>
      <c r="B34">
        <f t="shared" si="12"/>
        <v>0.70000000000000284</v>
      </c>
      <c r="C34">
        <f t="shared" si="12"/>
        <v>1.0999999999999943</v>
      </c>
      <c r="D34">
        <f t="shared" si="12"/>
        <v>0.10000000000000142</v>
      </c>
      <c r="E34">
        <f t="shared" si="12"/>
        <v>0.60000000000000142</v>
      </c>
      <c r="F34">
        <f t="shared" si="12"/>
        <v>0</v>
      </c>
      <c r="G34">
        <f t="shared" si="12"/>
        <v>0.89999999999999858</v>
      </c>
      <c r="H34">
        <f t="shared" si="12"/>
        <v>0.39999999999999858</v>
      </c>
      <c r="I34">
        <f t="shared" si="12"/>
        <v>3</v>
      </c>
      <c r="J34">
        <f t="shared" si="12"/>
        <v>4.6000000000000014</v>
      </c>
      <c r="K34">
        <f t="shared" si="12"/>
        <v>0.5</v>
      </c>
      <c r="L34" s="55">
        <f t="shared" si="13"/>
        <v>1.19</v>
      </c>
      <c r="M34" s="56">
        <f t="shared" si="14"/>
        <v>1.4639748024546813</v>
      </c>
      <c r="O34" s="7">
        <f t="shared" si="15"/>
        <v>8.4</v>
      </c>
      <c r="P34">
        <f t="shared" si="16"/>
        <v>6</v>
      </c>
      <c r="Q34">
        <f t="shared" si="8"/>
        <v>9</v>
      </c>
      <c r="R34">
        <f t="shared" si="8"/>
        <v>16</v>
      </c>
      <c r="S34">
        <f t="shared" si="8"/>
        <v>12</v>
      </c>
      <c r="T34">
        <f t="shared" si="8"/>
        <v>14</v>
      </c>
      <c r="U34">
        <f t="shared" si="8"/>
        <v>8</v>
      </c>
      <c r="V34">
        <f t="shared" si="8"/>
        <v>6</v>
      </c>
      <c r="W34">
        <f t="shared" si="8"/>
        <v>7</v>
      </c>
      <c r="X34">
        <f t="shared" si="8"/>
        <v>1</v>
      </c>
      <c r="Y34">
        <f t="shared" si="8"/>
        <v>5</v>
      </c>
      <c r="Z34">
        <v>1000</v>
      </c>
      <c r="AA34">
        <f t="shared" si="9"/>
        <v>1017.6</v>
      </c>
      <c r="AB34">
        <f>'oam3'!AA34</f>
        <v>1000.2</v>
      </c>
      <c r="AD34" t="str">
        <f t="shared" si="21"/>
        <v>Borsod-Abaúj-Zemplén</v>
      </c>
      <c r="AE34">
        <f t="shared" si="22"/>
        <v>4</v>
      </c>
      <c r="AF34">
        <f t="shared" si="17"/>
        <v>3</v>
      </c>
      <c r="AG34">
        <f t="shared" si="17"/>
        <v>9</v>
      </c>
      <c r="AH34">
        <f t="shared" si="17"/>
        <v>6</v>
      </c>
      <c r="AI34">
        <f t="shared" si="17"/>
        <v>5</v>
      </c>
      <c r="AJ34">
        <f t="shared" si="17"/>
        <v>1</v>
      </c>
      <c r="AK34">
        <f t="shared" si="17"/>
        <v>8</v>
      </c>
      <c r="AL34">
        <f t="shared" si="17"/>
        <v>10</v>
      </c>
      <c r="AM34">
        <f t="shared" si="17"/>
        <v>6</v>
      </c>
      <c r="AN34">
        <f t="shared" si="17"/>
        <v>2</v>
      </c>
      <c r="AP34" t="s">
        <v>14</v>
      </c>
      <c r="AQ34" t="s">
        <v>90</v>
      </c>
      <c r="AR34">
        <v>6</v>
      </c>
      <c r="AS34">
        <v>7</v>
      </c>
      <c r="AT34">
        <v>8</v>
      </c>
      <c r="AU34">
        <v>5</v>
      </c>
      <c r="AV34">
        <v>10</v>
      </c>
      <c r="AW34">
        <v>5</v>
      </c>
      <c r="AX34">
        <v>6</v>
      </c>
      <c r="AY34">
        <v>7</v>
      </c>
      <c r="AZ34">
        <v>9</v>
      </c>
      <c r="BA34">
        <v>1</v>
      </c>
      <c r="BB34">
        <v>7</v>
      </c>
      <c r="BC34">
        <v>8</v>
      </c>
      <c r="BD34">
        <v>4</v>
      </c>
      <c r="BE34">
        <v>4</v>
      </c>
      <c r="BF34">
        <v>6</v>
      </c>
      <c r="BG34">
        <v>3</v>
      </c>
      <c r="BH34">
        <v>5</v>
      </c>
      <c r="BI34">
        <v>4</v>
      </c>
      <c r="BJ34">
        <v>6</v>
      </c>
      <c r="BK34">
        <v>6</v>
      </c>
      <c r="BL34">
        <v>1000</v>
      </c>
      <c r="BM34">
        <f t="shared" si="18"/>
        <v>1000</v>
      </c>
      <c r="BN34" s="26">
        <f t="shared" si="19"/>
        <v>1000</v>
      </c>
      <c r="BO34" s="4">
        <v>1</v>
      </c>
      <c r="BP34" s="22" t="str">
        <f t="shared" si="11"/>
        <v>Seat</v>
      </c>
      <c r="BQ34" s="40">
        <f t="shared" si="20"/>
        <v>5</v>
      </c>
      <c r="BR34" s="40">
        <v>10</v>
      </c>
      <c r="BS34" s="25">
        <v>0.5149999999999999</v>
      </c>
      <c r="BV34">
        <v>2</v>
      </c>
      <c r="BW34">
        <f>BQ34</f>
        <v>5</v>
      </c>
      <c r="BX34">
        <f>BR34</f>
        <v>10</v>
      </c>
    </row>
    <row r="35" spans="1:76" x14ac:dyDescent="0.25">
      <c r="A35" t="str">
        <f>A8</f>
        <v>Csongrád</v>
      </c>
      <c r="B35">
        <f t="shared" si="12"/>
        <v>1</v>
      </c>
      <c r="C35">
        <f t="shared" si="12"/>
        <v>5.0999999999999943</v>
      </c>
      <c r="D35">
        <f t="shared" si="12"/>
        <v>0.60000000000000142</v>
      </c>
      <c r="E35">
        <f t="shared" si="12"/>
        <v>6.6000000000000014</v>
      </c>
      <c r="F35">
        <f t="shared" si="12"/>
        <v>0.70000000000000284</v>
      </c>
      <c r="G35">
        <f t="shared" si="12"/>
        <v>0</v>
      </c>
      <c r="H35">
        <f t="shared" si="12"/>
        <v>0.5</v>
      </c>
      <c r="I35">
        <f t="shared" si="12"/>
        <v>4</v>
      </c>
      <c r="J35">
        <f t="shared" si="12"/>
        <v>0.20000000000000284</v>
      </c>
      <c r="K35">
        <f t="shared" si="12"/>
        <v>0.10000000000000142</v>
      </c>
      <c r="L35" s="55">
        <f t="shared" si="13"/>
        <v>1.8800000000000003</v>
      </c>
      <c r="M35" s="56">
        <f t="shared" si="14"/>
        <v>2.4123755005296235</v>
      </c>
      <c r="O35" s="7">
        <f t="shared" si="15"/>
        <v>7.5</v>
      </c>
      <c r="P35">
        <f t="shared" si="16"/>
        <v>4</v>
      </c>
      <c r="Q35">
        <f t="shared" si="8"/>
        <v>3</v>
      </c>
      <c r="R35">
        <f t="shared" si="8"/>
        <v>6</v>
      </c>
      <c r="S35">
        <f t="shared" si="8"/>
        <v>4</v>
      </c>
      <c r="T35">
        <f t="shared" si="8"/>
        <v>4</v>
      </c>
      <c r="U35">
        <f t="shared" si="8"/>
        <v>14</v>
      </c>
      <c r="V35">
        <f t="shared" si="8"/>
        <v>4</v>
      </c>
      <c r="W35">
        <f t="shared" si="8"/>
        <v>4</v>
      </c>
      <c r="X35">
        <f t="shared" si="8"/>
        <v>15</v>
      </c>
      <c r="Y35">
        <f t="shared" si="8"/>
        <v>17</v>
      </c>
      <c r="Z35">
        <v>1000</v>
      </c>
      <c r="AA35">
        <f t="shared" si="9"/>
        <v>1026.0999999999999</v>
      </c>
      <c r="AB35">
        <f>'oam3'!AA35</f>
        <v>1016.7</v>
      </c>
      <c r="AD35" t="str">
        <f t="shared" si="21"/>
        <v>Budapest</v>
      </c>
      <c r="AE35">
        <f t="shared" si="22"/>
        <v>5</v>
      </c>
      <c r="AF35">
        <f t="shared" si="17"/>
        <v>3</v>
      </c>
      <c r="AG35">
        <f t="shared" si="17"/>
        <v>9</v>
      </c>
      <c r="AH35">
        <f t="shared" si="17"/>
        <v>6</v>
      </c>
      <c r="AI35">
        <f t="shared" si="17"/>
        <v>10</v>
      </c>
      <c r="AJ35">
        <f t="shared" si="17"/>
        <v>4</v>
      </c>
      <c r="AK35">
        <f t="shared" si="17"/>
        <v>8</v>
      </c>
      <c r="AL35">
        <f t="shared" si="17"/>
        <v>2</v>
      </c>
      <c r="AM35">
        <f t="shared" si="17"/>
        <v>1</v>
      </c>
      <c r="AN35">
        <f t="shared" si="17"/>
        <v>7</v>
      </c>
      <c r="AP35" t="s">
        <v>76</v>
      </c>
      <c r="AQ35" t="s">
        <v>90</v>
      </c>
      <c r="AR35">
        <v>6</v>
      </c>
      <c r="AS35">
        <v>9</v>
      </c>
      <c r="AT35">
        <v>2</v>
      </c>
      <c r="AU35">
        <v>1</v>
      </c>
      <c r="AV35">
        <v>4</v>
      </c>
      <c r="AW35">
        <v>10</v>
      </c>
      <c r="AX35">
        <v>2</v>
      </c>
      <c r="AY35">
        <v>4</v>
      </c>
      <c r="AZ35">
        <v>4</v>
      </c>
      <c r="BA35">
        <v>3</v>
      </c>
      <c r="BB35">
        <v>8</v>
      </c>
      <c r="BC35">
        <v>8</v>
      </c>
      <c r="BD35">
        <v>1</v>
      </c>
      <c r="BE35">
        <v>5</v>
      </c>
      <c r="BF35">
        <v>6</v>
      </c>
      <c r="BG35">
        <v>4</v>
      </c>
      <c r="BH35">
        <v>2</v>
      </c>
      <c r="BI35">
        <v>8</v>
      </c>
      <c r="BJ35">
        <v>5</v>
      </c>
      <c r="BK35">
        <v>6</v>
      </c>
      <c r="BL35">
        <v>1000</v>
      </c>
      <c r="BM35">
        <f t="shared" si="18"/>
        <v>1000</v>
      </c>
      <c r="BN35" s="26">
        <f t="shared" si="19"/>
        <v>1000</v>
      </c>
      <c r="BO35">
        <v>2</v>
      </c>
      <c r="BP35" t="str">
        <f t="shared" si="11"/>
        <v>Skoda</v>
      </c>
      <c r="BQ35" s="42">
        <f t="shared" si="20"/>
        <v>10</v>
      </c>
      <c r="BR35" s="41">
        <v>2</v>
      </c>
      <c r="BS35" s="25">
        <v>1.97</v>
      </c>
      <c r="BV35">
        <v>2</v>
      </c>
      <c r="BW35">
        <f>BQ35</f>
        <v>10</v>
      </c>
      <c r="BX35">
        <f>BR35</f>
        <v>2</v>
      </c>
    </row>
    <row r="36" spans="1:76" ht="13.8" thickBot="1" x14ac:dyDescent="0.3">
      <c r="A36" t="str">
        <f>A9</f>
        <v>Fejér</v>
      </c>
      <c r="B36">
        <f t="shared" si="12"/>
        <v>0.60000000000000142</v>
      </c>
      <c r="C36">
        <f t="shared" si="12"/>
        <v>0.20000000000000284</v>
      </c>
      <c r="D36">
        <f t="shared" si="12"/>
        <v>0.20000000000000284</v>
      </c>
      <c r="E36">
        <f t="shared" si="12"/>
        <v>1.2000000000000028</v>
      </c>
      <c r="F36">
        <f t="shared" si="12"/>
        <v>0.40000000000000568</v>
      </c>
      <c r="G36">
        <f t="shared" si="12"/>
        <v>5.2999999999999972</v>
      </c>
      <c r="H36">
        <f t="shared" si="12"/>
        <v>0.20000000000000284</v>
      </c>
      <c r="I36">
        <f t="shared" si="12"/>
        <v>5.5</v>
      </c>
      <c r="J36">
        <f t="shared" si="12"/>
        <v>2.4000000000000057</v>
      </c>
      <c r="K36">
        <f t="shared" si="12"/>
        <v>0.29999999999999716</v>
      </c>
      <c r="L36" s="55">
        <f t="shared" si="13"/>
        <v>1.6300000000000019</v>
      </c>
      <c r="M36" s="56">
        <f t="shared" si="14"/>
        <v>2.1002909851309219</v>
      </c>
      <c r="O36" s="7">
        <f t="shared" si="15"/>
        <v>7.4</v>
      </c>
      <c r="P36">
        <f t="shared" si="16"/>
        <v>8</v>
      </c>
      <c r="Q36">
        <f t="shared" si="8"/>
        <v>12</v>
      </c>
      <c r="R36">
        <f t="shared" si="8"/>
        <v>10</v>
      </c>
      <c r="S36">
        <f t="shared" si="8"/>
        <v>10</v>
      </c>
      <c r="T36">
        <f t="shared" si="8"/>
        <v>7</v>
      </c>
      <c r="U36">
        <f t="shared" si="8"/>
        <v>3</v>
      </c>
      <c r="V36">
        <f t="shared" si="8"/>
        <v>9</v>
      </c>
      <c r="W36">
        <f t="shared" si="8"/>
        <v>2</v>
      </c>
      <c r="X36">
        <f t="shared" si="8"/>
        <v>6</v>
      </c>
      <c r="Y36">
        <f t="shared" si="8"/>
        <v>7</v>
      </c>
      <c r="Z36">
        <v>1000</v>
      </c>
      <c r="AA36">
        <f t="shared" si="9"/>
        <v>1020.1</v>
      </c>
      <c r="AB36">
        <f>'oam3'!AA36</f>
        <v>999.7</v>
      </c>
      <c r="AD36" t="str">
        <f t="shared" si="21"/>
        <v>Csongrád</v>
      </c>
      <c r="AE36">
        <f t="shared" si="22"/>
        <v>4</v>
      </c>
      <c r="AF36">
        <f t="shared" si="17"/>
        <v>2</v>
      </c>
      <c r="AG36">
        <f t="shared" si="17"/>
        <v>6</v>
      </c>
      <c r="AH36">
        <f t="shared" si="17"/>
        <v>1</v>
      </c>
      <c r="AI36">
        <f t="shared" si="17"/>
        <v>5</v>
      </c>
      <c r="AJ36">
        <f t="shared" si="17"/>
        <v>10</v>
      </c>
      <c r="AK36">
        <f t="shared" si="17"/>
        <v>7</v>
      </c>
      <c r="AL36">
        <f t="shared" si="17"/>
        <v>3</v>
      </c>
      <c r="AM36">
        <f t="shared" si="17"/>
        <v>8</v>
      </c>
      <c r="AN36">
        <f t="shared" si="17"/>
        <v>9</v>
      </c>
      <c r="AP36" t="s">
        <v>18</v>
      </c>
      <c r="AQ36" t="s">
        <v>90</v>
      </c>
      <c r="AR36">
        <v>5</v>
      </c>
      <c r="AS36">
        <v>3</v>
      </c>
      <c r="AT36">
        <v>4</v>
      </c>
      <c r="AU36">
        <v>8</v>
      </c>
      <c r="AV36">
        <v>8</v>
      </c>
      <c r="AW36">
        <v>7</v>
      </c>
      <c r="AX36">
        <v>8</v>
      </c>
      <c r="AY36">
        <v>1</v>
      </c>
      <c r="AZ36">
        <v>9</v>
      </c>
      <c r="BA36">
        <v>8</v>
      </c>
      <c r="BB36">
        <v>5</v>
      </c>
      <c r="BC36">
        <v>7</v>
      </c>
      <c r="BD36">
        <v>8</v>
      </c>
      <c r="BE36">
        <v>5</v>
      </c>
      <c r="BF36">
        <v>4</v>
      </c>
      <c r="BG36">
        <v>4</v>
      </c>
      <c r="BH36">
        <v>9</v>
      </c>
      <c r="BI36">
        <v>8</v>
      </c>
      <c r="BJ36">
        <v>6</v>
      </c>
      <c r="BK36">
        <v>5</v>
      </c>
      <c r="BL36">
        <v>1000</v>
      </c>
      <c r="BM36">
        <f t="shared" si="18"/>
        <v>1000</v>
      </c>
      <c r="BN36" s="26">
        <f t="shared" si="19"/>
        <v>1000</v>
      </c>
      <c r="BO36">
        <v>2</v>
      </c>
      <c r="BP36" t="str">
        <f t="shared" si="11"/>
        <v>Suzuki</v>
      </c>
      <c r="BQ36" s="42">
        <f t="shared" si="20"/>
        <v>7</v>
      </c>
      <c r="BR36" s="42">
        <v>9</v>
      </c>
      <c r="BS36" s="25">
        <v>0.56999999999999995</v>
      </c>
      <c r="BV36" s="4">
        <v>1</v>
      </c>
      <c r="BW36" s="4">
        <f>BQ36</f>
        <v>7</v>
      </c>
      <c r="BX36" s="4">
        <f>BR36</f>
        <v>9</v>
      </c>
    </row>
    <row r="37" spans="1:76" ht="13.8" thickBot="1" x14ac:dyDescent="0.3">
      <c r="A37" t="str">
        <f>A10</f>
        <v>Győr-Moson-Sopron</v>
      </c>
      <c r="B37">
        <f t="shared" si="12"/>
        <v>0</v>
      </c>
      <c r="C37">
        <f t="shared" si="12"/>
        <v>0.29999999999999716</v>
      </c>
      <c r="D37">
        <f t="shared" si="12"/>
        <v>0.20000000000000284</v>
      </c>
      <c r="E37">
        <f t="shared" si="12"/>
        <v>0</v>
      </c>
      <c r="F37">
        <f t="shared" si="12"/>
        <v>0</v>
      </c>
      <c r="G37">
        <f t="shared" si="12"/>
        <v>0.20000000000000284</v>
      </c>
      <c r="H37">
        <f t="shared" si="12"/>
        <v>0.90000000000000568</v>
      </c>
      <c r="I37">
        <f t="shared" si="12"/>
        <v>0</v>
      </c>
      <c r="J37">
        <f t="shared" si="12"/>
        <v>0.20000000000000284</v>
      </c>
      <c r="K37">
        <f t="shared" si="12"/>
        <v>0.29999999999999716</v>
      </c>
      <c r="L37" s="55">
        <f t="shared" si="13"/>
        <v>0.21000000000000085</v>
      </c>
      <c r="M37" s="56">
        <f t="shared" si="14"/>
        <v>0.27264140062238179</v>
      </c>
      <c r="O37" s="7">
        <f t="shared" si="15"/>
        <v>11.3</v>
      </c>
      <c r="P37">
        <f t="shared" si="16"/>
        <v>19</v>
      </c>
      <c r="Q37">
        <f t="shared" si="8"/>
        <v>11</v>
      </c>
      <c r="R37">
        <f t="shared" si="8"/>
        <v>10</v>
      </c>
      <c r="S37">
        <f t="shared" si="8"/>
        <v>16</v>
      </c>
      <c r="T37">
        <f t="shared" si="8"/>
        <v>14</v>
      </c>
      <c r="U37">
        <f t="shared" si="8"/>
        <v>9</v>
      </c>
      <c r="V37">
        <f t="shared" si="8"/>
        <v>2</v>
      </c>
      <c r="W37">
        <f t="shared" si="8"/>
        <v>10</v>
      </c>
      <c r="X37">
        <f t="shared" si="8"/>
        <v>15</v>
      </c>
      <c r="Y37">
        <f t="shared" si="8"/>
        <v>7</v>
      </c>
      <c r="Z37">
        <v>1000</v>
      </c>
      <c r="AA37">
        <f t="shared" si="9"/>
        <v>968.7</v>
      </c>
      <c r="AB37">
        <f>'oam3'!AA37</f>
        <v>999.7</v>
      </c>
      <c r="AD37" t="str">
        <f t="shared" si="21"/>
        <v>Fejér</v>
      </c>
      <c r="AE37">
        <f t="shared" si="22"/>
        <v>5</v>
      </c>
      <c r="AF37">
        <f t="shared" si="17"/>
        <v>8</v>
      </c>
      <c r="AG37">
        <f t="shared" si="17"/>
        <v>8</v>
      </c>
      <c r="AH37">
        <f t="shared" si="17"/>
        <v>4</v>
      </c>
      <c r="AI37">
        <f t="shared" si="17"/>
        <v>6</v>
      </c>
      <c r="AJ37">
        <f t="shared" si="17"/>
        <v>2</v>
      </c>
      <c r="AK37">
        <f t="shared" si="17"/>
        <v>8</v>
      </c>
      <c r="AL37">
        <f t="shared" si="17"/>
        <v>1</v>
      </c>
      <c r="AM37">
        <f t="shared" si="17"/>
        <v>3</v>
      </c>
      <c r="AN37">
        <f t="shared" si="17"/>
        <v>7</v>
      </c>
      <c r="AP37" t="s">
        <v>20</v>
      </c>
      <c r="AQ37" t="s">
        <v>90</v>
      </c>
      <c r="AR37">
        <v>6</v>
      </c>
      <c r="AS37">
        <v>10</v>
      </c>
      <c r="AT37">
        <v>3</v>
      </c>
      <c r="AU37">
        <v>10</v>
      </c>
      <c r="AV37">
        <v>2</v>
      </c>
      <c r="AW37">
        <v>3</v>
      </c>
      <c r="AX37">
        <v>1</v>
      </c>
      <c r="AY37">
        <v>7</v>
      </c>
      <c r="AZ37">
        <v>3</v>
      </c>
      <c r="BA37">
        <v>8</v>
      </c>
      <c r="BB37">
        <v>8</v>
      </c>
      <c r="BC37">
        <v>6</v>
      </c>
      <c r="BD37">
        <v>2</v>
      </c>
      <c r="BE37">
        <v>9</v>
      </c>
      <c r="BF37">
        <v>6</v>
      </c>
      <c r="BG37">
        <v>1</v>
      </c>
      <c r="BH37">
        <v>10</v>
      </c>
      <c r="BI37">
        <v>2</v>
      </c>
      <c r="BJ37">
        <v>6</v>
      </c>
      <c r="BK37">
        <v>6</v>
      </c>
      <c r="BL37">
        <v>1000</v>
      </c>
      <c r="BM37">
        <f t="shared" si="18"/>
        <v>1000</v>
      </c>
      <c r="BN37" s="26">
        <f t="shared" si="19"/>
        <v>1000</v>
      </c>
      <c r="BO37">
        <v>2</v>
      </c>
      <c r="BP37" s="43" t="str">
        <f t="shared" si="11"/>
        <v>Volvo</v>
      </c>
      <c r="BQ37" s="41">
        <f t="shared" si="20"/>
        <v>3</v>
      </c>
      <c r="BR37" s="45">
        <v>3</v>
      </c>
      <c r="BS37" s="25">
        <v>1.85</v>
      </c>
      <c r="BV37">
        <v>2</v>
      </c>
      <c r="BW37">
        <f>BQ37</f>
        <v>3</v>
      </c>
      <c r="BX37">
        <f>BR37</f>
        <v>3</v>
      </c>
    </row>
    <row r="38" spans="1:76" x14ac:dyDescent="0.25">
      <c r="A38" t="str">
        <f>A11</f>
        <v>Hajdú-Bihar</v>
      </c>
      <c r="B38">
        <f t="shared" si="12"/>
        <v>0.60000000000000142</v>
      </c>
      <c r="C38">
        <f t="shared" si="12"/>
        <v>2.7000000000000028</v>
      </c>
      <c r="D38">
        <f t="shared" si="12"/>
        <v>0.10000000000000142</v>
      </c>
      <c r="E38">
        <f t="shared" si="12"/>
        <v>7.2999999999999972</v>
      </c>
      <c r="F38">
        <f t="shared" si="12"/>
        <v>9.9999999999994316E-2</v>
      </c>
      <c r="G38">
        <f t="shared" si="12"/>
        <v>1.2999999999999972</v>
      </c>
      <c r="H38">
        <f t="shared" si="12"/>
        <v>9.9999999999994316E-2</v>
      </c>
      <c r="I38">
        <f t="shared" si="12"/>
        <v>2</v>
      </c>
      <c r="J38">
        <f t="shared" si="12"/>
        <v>0.29999999999999716</v>
      </c>
      <c r="K38">
        <f t="shared" si="12"/>
        <v>0.10000000000000142</v>
      </c>
      <c r="L38" s="55">
        <f t="shared" si="13"/>
        <v>1.4599999999999986</v>
      </c>
      <c r="M38" s="56">
        <f t="shared" si="14"/>
        <v>2.2470721691421782</v>
      </c>
      <c r="O38" s="7">
        <f t="shared" si="15"/>
        <v>10.4</v>
      </c>
      <c r="P38">
        <f t="shared" si="16"/>
        <v>8</v>
      </c>
      <c r="Q38">
        <f t="shared" si="8"/>
        <v>5</v>
      </c>
      <c r="R38">
        <f t="shared" si="8"/>
        <v>16</v>
      </c>
      <c r="S38">
        <f t="shared" si="8"/>
        <v>3</v>
      </c>
      <c r="T38">
        <f t="shared" si="8"/>
        <v>11</v>
      </c>
      <c r="U38">
        <f t="shared" si="8"/>
        <v>7</v>
      </c>
      <c r="V38">
        <f t="shared" si="8"/>
        <v>15</v>
      </c>
      <c r="W38">
        <f t="shared" si="8"/>
        <v>9</v>
      </c>
      <c r="X38">
        <f t="shared" si="8"/>
        <v>13</v>
      </c>
      <c r="Y38">
        <f t="shared" si="8"/>
        <v>17</v>
      </c>
      <c r="Z38">
        <v>1000</v>
      </c>
      <c r="AA38">
        <f t="shared" si="9"/>
        <v>972.7</v>
      </c>
      <c r="AB38">
        <f>'oam3'!AA38</f>
        <v>988.2</v>
      </c>
      <c r="AD38" t="str">
        <f t="shared" si="21"/>
        <v>Győr-Moson-Sopron</v>
      </c>
      <c r="AE38">
        <f t="shared" si="22"/>
        <v>7</v>
      </c>
      <c r="AF38">
        <f t="shared" si="17"/>
        <v>2</v>
      </c>
      <c r="AG38">
        <f t="shared" si="17"/>
        <v>4</v>
      </c>
      <c r="AH38">
        <f t="shared" si="17"/>
        <v>7</v>
      </c>
      <c r="AI38">
        <f t="shared" si="17"/>
        <v>7</v>
      </c>
      <c r="AJ38">
        <f t="shared" si="17"/>
        <v>4</v>
      </c>
      <c r="AK38">
        <f t="shared" si="17"/>
        <v>1</v>
      </c>
      <c r="AL38">
        <f t="shared" si="17"/>
        <v>7</v>
      </c>
      <c r="AM38">
        <f t="shared" si="17"/>
        <v>4</v>
      </c>
      <c r="AN38">
        <f t="shared" si="17"/>
        <v>2</v>
      </c>
      <c r="AP38" t="s">
        <v>22</v>
      </c>
      <c r="AQ38" t="s">
        <v>90</v>
      </c>
      <c r="AR38">
        <v>6</v>
      </c>
      <c r="AS38">
        <v>6</v>
      </c>
      <c r="AT38">
        <v>9</v>
      </c>
      <c r="AU38">
        <v>6</v>
      </c>
      <c r="AV38">
        <v>1</v>
      </c>
      <c r="AW38">
        <v>8</v>
      </c>
      <c r="AX38">
        <v>3</v>
      </c>
      <c r="AY38">
        <v>4</v>
      </c>
      <c r="AZ38">
        <v>6</v>
      </c>
      <c r="BA38">
        <v>2</v>
      </c>
      <c r="BB38">
        <v>1</v>
      </c>
      <c r="BC38">
        <v>8</v>
      </c>
      <c r="BD38">
        <v>7</v>
      </c>
      <c r="BE38">
        <v>2</v>
      </c>
      <c r="BF38">
        <v>2</v>
      </c>
      <c r="BG38">
        <v>6</v>
      </c>
      <c r="BH38">
        <v>8</v>
      </c>
      <c r="BI38">
        <v>5</v>
      </c>
      <c r="BJ38">
        <v>2</v>
      </c>
      <c r="BK38">
        <v>2</v>
      </c>
      <c r="BL38">
        <v>1000</v>
      </c>
      <c r="BM38">
        <f t="shared" si="18"/>
        <v>1000</v>
      </c>
      <c r="BN38" s="26">
        <f t="shared" si="19"/>
        <v>1000</v>
      </c>
      <c r="BO38" s="4">
        <v>1</v>
      </c>
      <c r="BP38" s="22" t="str">
        <f t="shared" si="11"/>
        <v>Ford</v>
      </c>
      <c r="BQ38" s="40">
        <f t="shared" si="20"/>
        <v>8</v>
      </c>
      <c r="BR38" s="40">
        <v>7</v>
      </c>
      <c r="BS38" s="25">
        <v>1.1500000000000004</v>
      </c>
      <c r="BV38">
        <v>2</v>
      </c>
      <c r="BW38">
        <f>BQ38</f>
        <v>8</v>
      </c>
      <c r="BX38">
        <f>BR38</f>
        <v>7</v>
      </c>
    </row>
    <row r="39" spans="1:76" x14ac:dyDescent="0.25">
      <c r="A39" t="str">
        <f>A12</f>
        <v>Heves</v>
      </c>
      <c r="B39">
        <f t="shared" si="12"/>
        <v>0.59999999999999432</v>
      </c>
      <c r="C39">
        <f t="shared" si="12"/>
        <v>0</v>
      </c>
      <c r="D39">
        <f t="shared" si="12"/>
        <v>0.20000000000000284</v>
      </c>
      <c r="E39">
        <f t="shared" si="12"/>
        <v>1.2999999999999972</v>
      </c>
      <c r="F39">
        <f t="shared" si="12"/>
        <v>4</v>
      </c>
      <c r="G39">
        <f t="shared" si="12"/>
        <v>1.7999999999999972</v>
      </c>
      <c r="H39">
        <f t="shared" si="12"/>
        <v>0</v>
      </c>
      <c r="I39">
        <f t="shared" si="12"/>
        <v>0</v>
      </c>
      <c r="J39">
        <f t="shared" si="12"/>
        <v>3</v>
      </c>
      <c r="K39">
        <f t="shared" si="12"/>
        <v>0.20000000000000284</v>
      </c>
      <c r="L39" s="55">
        <f t="shared" si="13"/>
        <v>1.1099999999999994</v>
      </c>
      <c r="M39" s="56">
        <f t="shared" si="14"/>
        <v>1.4161371559437468</v>
      </c>
      <c r="O39" s="7">
        <f t="shared" si="15"/>
        <v>9.3000000000000007</v>
      </c>
      <c r="P39">
        <f t="shared" si="16"/>
        <v>12</v>
      </c>
      <c r="Q39">
        <f t="shared" si="8"/>
        <v>13</v>
      </c>
      <c r="R39">
        <f t="shared" si="8"/>
        <v>10</v>
      </c>
      <c r="S39">
        <f t="shared" si="8"/>
        <v>9</v>
      </c>
      <c r="T39">
        <f t="shared" si="8"/>
        <v>1</v>
      </c>
      <c r="U39">
        <f t="shared" si="8"/>
        <v>6</v>
      </c>
      <c r="V39">
        <f t="shared" si="8"/>
        <v>18</v>
      </c>
      <c r="W39">
        <f t="shared" si="8"/>
        <v>10</v>
      </c>
      <c r="X39">
        <f t="shared" si="8"/>
        <v>2</v>
      </c>
      <c r="Y39">
        <f t="shared" si="8"/>
        <v>12</v>
      </c>
      <c r="Z39">
        <v>1000</v>
      </c>
      <c r="AA39">
        <f t="shared" si="9"/>
        <v>998.6</v>
      </c>
      <c r="AB39">
        <f>'oam3'!AA39</f>
        <v>999.2</v>
      </c>
      <c r="AD39" t="str">
        <f t="shared" si="21"/>
        <v>Hajdú-Bihar</v>
      </c>
      <c r="AE39">
        <f t="shared" si="22"/>
        <v>5</v>
      </c>
      <c r="AF39">
        <f t="shared" si="17"/>
        <v>2</v>
      </c>
      <c r="AG39">
        <f t="shared" si="17"/>
        <v>7</v>
      </c>
      <c r="AH39">
        <f t="shared" si="17"/>
        <v>1</v>
      </c>
      <c r="AI39">
        <f t="shared" si="17"/>
        <v>9</v>
      </c>
      <c r="AJ39">
        <f t="shared" si="17"/>
        <v>4</v>
      </c>
      <c r="AK39">
        <f t="shared" si="17"/>
        <v>9</v>
      </c>
      <c r="AL39">
        <f t="shared" si="17"/>
        <v>3</v>
      </c>
      <c r="AM39">
        <f t="shared" si="17"/>
        <v>6</v>
      </c>
      <c r="AN39">
        <f t="shared" si="17"/>
        <v>7</v>
      </c>
      <c r="AP39" t="s">
        <v>24</v>
      </c>
      <c r="AQ39" t="s">
        <v>90</v>
      </c>
      <c r="AR39">
        <v>2</v>
      </c>
      <c r="AS39">
        <v>7</v>
      </c>
      <c r="AT39">
        <v>7</v>
      </c>
      <c r="AU39">
        <v>2</v>
      </c>
      <c r="AV39">
        <v>7</v>
      </c>
      <c r="AW39">
        <v>9</v>
      </c>
      <c r="AX39">
        <v>7</v>
      </c>
      <c r="AY39">
        <v>2</v>
      </c>
      <c r="AZ39">
        <v>7</v>
      </c>
      <c r="BA39">
        <v>6</v>
      </c>
      <c r="BB39">
        <v>4</v>
      </c>
      <c r="BC39">
        <v>4</v>
      </c>
      <c r="BD39">
        <v>9</v>
      </c>
      <c r="BE39">
        <v>5</v>
      </c>
      <c r="BF39">
        <v>5</v>
      </c>
      <c r="BG39">
        <v>6</v>
      </c>
      <c r="BH39">
        <v>7</v>
      </c>
      <c r="BI39">
        <v>7</v>
      </c>
      <c r="BJ39">
        <v>4</v>
      </c>
      <c r="BK39">
        <v>3</v>
      </c>
      <c r="BL39">
        <v>1000</v>
      </c>
      <c r="BM39">
        <f t="shared" si="18"/>
        <v>1000</v>
      </c>
      <c r="BN39" s="26">
        <f t="shared" si="19"/>
        <v>1000</v>
      </c>
      <c r="BO39">
        <v>2</v>
      </c>
      <c r="BP39" t="str">
        <f t="shared" si="11"/>
        <v>Opel</v>
      </c>
      <c r="BQ39" s="42">
        <f t="shared" si="20"/>
        <v>9</v>
      </c>
      <c r="BR39" s="42">
        <v>8</v>
      </c>
      <c r="BS39" s="25">
        <v>0.73500000000000087</v>
      </c>
      <c r="BV39" s="4">
        <v>1</v>
      </c>
      <c r="BW39" s="4">
        <f>BQ39</f>
        <v>9</v>
      </c>
      <c r="BX39" s="4">
        <f>BR39</f>
        <v>8</v>
      </c>
    </row>
    <row r="40" spans="1:76" x14ac:dyDescent="0.25">
      <c r="A40" t="str">
        <f>A13</f>
        <v>Jász-Nagykun-Szolnok</v>
      </c>
      <c r="B40">
        <f t="shared" si="12"/>
        <v>0.60000000000000142</v>
      </c>
      <c r="C40">
        <f t="shared" si="12"/>
        <v>0</v>
      </c>
      <c r="D40">
        <f t="shared" si="12"/>
        <v>0.20000000000000284</v>
      </c>
      <c r="E40">
        <f t="shared" si="12"/>
        <v>1.9000000000000057</v>
      </c>
      <c r="F40">
        <f t="shared" si="12"/>
        <v>9.9999999999994316E-2</v>
      </c>
      <c r="G40">
        <f t="shared" si="12"/>
        <v>0</v>
      </c>
      <c r="H40">
        <f t="shared" si="12"/>
        <v>0.20000000000000284</v>
      </c>
      <c r="I40">
        <f t="shared" si="12"/>
        <v>0</v>
      </c>
      <c r="J40">
        <f t="shared" si="12"/>
        <v>2</v>
      </c>
      <c r="K40">
        <f t="shared" si="12"/>
        <v>0.29999999999999716</v>
      </c>
      <c r="L40" s="55">
        <f t="shared" si="13"/>
        <v>0.53000000000000047</v>
      </c>
      <c r="M40" s="56">
        <f t="shared" si="14"/>
        <v>0.7703534542302295</v>
      </c>
      <c r="O40" s="7">
        <f t="shared" si="15"/>
        <v>9.6999999999999993</v>
      </c>
      <c r="P40">
        <f t="shared" si="16"/>
        <v>8</v>
      </c>
      <c r="Q40">
        <f t="shared" si="8"/>
        <v>13</v>
      </c>
      <c r="R40">
        <f t="shared" si="8"/>
        <v>10</v>
      </c>
      <c r="S40">
        <f t="shared" si="8"/>
        <v>8</v>
      </c>
      <c r="T40">
        <f t="shared" si="8"/>
        <v>11</v>
      </c>
      <c r="U40">
        <f t="shared" si="8"/>
        <v>14</v>
      </c>
      <c r="V40">
        <f t="shared" si="8"/>
        <v>9</v>
      </c>
      <c r="W40">
        <f t="shared" si="8"/>
        <v>10</v>
      </c>
      <c r="X40">
        <f t="shared" si="8"/>
        <v>7</v>
      </c>
      <c r="Y40">
        <f t="shared" si="8"/>
        <v>7</v>
      </c>
      <c r="Z40">
        <v>1000</v>
      </c>
      <c r="AA40">
        <f t="shared" si="9"/>
        <v>984.6</v>
      </c>
      <c r="AB40">
        <f>'oam3'!AA40</f>
        <v>999.2</v>
      </c>
      <c r="AD40" t="str">
        <f t="shared" si="21"/>
        <v>Heves</v>
      </c>
      <c r="AE40">
        <f t="shared" si="22"/>
        <v>5</v>
      </c>
      <c r="AF40">
        <f t="shared" si="17"/>
        <v>8</v>
      </c>
      <c r="AG40">
        <f t="shared" si="17"/>
        <v>6</v>
      </c>
      <c r="AH40">
        <f t="shared" si="17"/>
        <v>4</v>
      </c>
      <c r="AI40">
        <f t="shared" si="17"/>
        <v>1</v>
      </c>
      <c r="AJ40">
        <f t="shared" si="17"/>
        <v>3</v>
      </c>
      <c r="AK40">
        <f t="shared" si="17"/>
        <v>8</v>
      </c>
      <c r="AL40">
        <f t="shared" si="17"/>
        <v>8</v>
      </c>
      <c r="AM40">
        <f t="shared" si="17"/>
        <v>2</v>
      </c>
      <c r="AN40">
        <f t="shared" si="17"/>
        <v>6</v>
      </c>
      <c r="BO40" t="s">
        <v>731</v>
      </c>
      <c r="BQ40" t="s">
        <v>731</v>
      </c>
      <c r="BR40" t="s">
        <v>731</v>
      </c>
      <c r="BW40" t="s">
        <v>731</v>
      </c>
      <c r="BX40" t="s">
        <v>731</v>
      </c>
    </row>
    <row r="41" spans="1:76" x14ac:dyDescent="0.25">
      <c r="A41" t="str">
        <f>A14</f>
        <v>Komárom-Esztergom</v>
      </c>
      <c r="B41">
        <f t="shared" si="12"/>
        <v>11.599999999999994</v>
      </c>
      <c r="C41">
        <f t="shared" si="12"/>
        <v>4.2000000000000028</v>
      </c>
      <c r="D41">
        <f t="shared" si="12"/>
        <v>8.5999999999999943</v>
      </c>
      <c r="E41">
        <f t="shared" si="12"/>
        <v>8.0999999999999943</v>
      </c>
      <c r="F41">
        <f t="shared" si="12"/>
        <v>0</v>
      </c>
      <c r="G41">
        <f t="shared" si="12"/>
        <v>0</v>
      </c>
      <c r="H41">
        <f t="shared" si="12"/>
        <v>9.9999999999994316E-2</v>
      </c>
      <c r="I41">
        <f t="shared" si="12"/>
        <v>3</v>
      </c>
      <c r="J41">
        <f t="shared" si="12"/>
        <v>0</v>
      </c>
      <c r="K41">
        <f t="shared" si="12"/>
        <v>4.7000000000000028</v>
      </c>
      <c r="L41" s="55">
        <f t="shared" si="13"/>
        <v>4.0299999999999985</v>
      </c>
      <c r="M41" s="56">
        <f t="shared" si="14"/>
        <v>4.2224400528604296</v>
      </c>
      <c r="O41" s="7">
        <f t="shared" si="15"/>
        <v>7.8</v>
      </c>
      <c r="P41">
        <f t="shared" si="16"/>
        <v>1</v>
      </c>
      <c r="Q41">
        <f t="shared" si="8"/>
        <v>4</v>
      </c>
      <c r="R41">
        <f t="shared" si="8"/>
        <v>1</v>
      </c>
      <c r="S41">
        <f t="shared" si="8"/>
        <v>2</v>
      </c>
      <c r="T41">
        <f t="shared" si="8"/>
        <v>14</v>
      </c>
      <c r="U41">
        <f t="shared" si="8"/>
        <v>14</v>
      </c>
      <c r="V41">
        <f t="shared" si="8"/>
        <v>15</v>
      </c>
      <c r="W41">
        <f t="shared" si="8"/>
        <v>7</v>
      </c>
      <c r="X41">
        <f t="shared" si="8"/>
        <v>18</v>
      </c>
      <c r="Y41">
        <f t="shared" si="8"/>
        <v>2</v>
      </c>
      <c r="Z41">
        <v>1000</v>
      </c>
      <c r="AA41">
        <f t="shared" si="9"/>
        <v>1014.6</v>
      </c>
      <c r="AB41">
        <f>'oam3'!AA41</f>
        <v>999.7</v>
      </c>
      <c r="AD41" t="str">
        <f t="shared" si="21"/>
        <v>Jász-Nagykun-Szolnok</v>
      </c>
      <c r="AE41">
        <f t="shared" si="22"/>
        <v>3</v>
      </c>
      <c r="AF41">
        <f t="shared" si="17"/>
        <v>8</v>
      </c>
      <c r="AG41">
        <f t="shared" si="17"/>
        <v>5</v>
      </c>
      <c r="AH41">
        <f t="shared" si="17"/>
        <v>2</v>
      </c>
      <c r="AI41">
        <f t="shared" si="17"/>
        <v>7</v>
      </c>
      <c r="AJ41">
        <f t="shared" si="17"/>
        <v>8</v>
      </c>
      <c r="AK41">
        <f t="shared" si="17"/>
        <v>5</v>
      </c>
      <c r="AL41">
        <f t="shared" si="17"/>
        <v>8</v>
      </c>
      <c r="AM41">
        <f t="shared" si="17"/>
        <v>1</v>
      </c>
      <c r="AN41">
        <f t="shared" si="17"/>
        <v>4</v>
      </c>
      <c r="BO41">
        <f>CORREL($BO$30:$BO$39,BN30:BN39)</f>
        <v>-0.33333333333333331</v>
      </c>
      <c r="BQ41">
        <f>CORREL($BO$30:$BO$39,BQ30:BQ39)</f>
        <v>0.17407765595569785</v>
      </c>
      <c r="BR41">
        <f>CORREL($BO$30:$BO$39,BR30:BR39)</f>
        <v>-0.31333978072025614</v>
      </c>
      <c r="BW41">
        <f>CORREL(BW30:BW39,$BV$30:$BV$39)</f>
        <v>0</v>
      </c>
      <c r="BX41">
        <f>CORREL(BX30:BX39,$BV$30:$BV$39)</f>
        <v>-0.28426762180748061</v>
      </c>
    </row>
    <row r="42" spans="1:76" ht="13.8" thickBot="1" x14ac:dyDescent="0.3">
      <c r="A42" t="str">
        <f>A15</f>
        <v>Nógrád megye</v>
      </c>
      <c r="B42">
        <f t="shared" si="12"/>
        <v>0.40000000000000568</v>
      </c>
      <c r="C42">
        <f t="shared" si="12"/>
        <v>0</v>
      </c>
      <c r="D42">
        <f t="shared" si="12"/>
        <v>0.5</v>
      </c>
      <c r="E42">
        <f t="shared" si="12"/>
        <v>3</v>
      </c>
      <c r="F42">
        <f t="shared" si="12"/>
        <v>1.9000000000000057</v>
      </c>
      <c r="G42">
        <f t="shared" si="12"/>
        <v>12.799999999999997</v>
      </c>
      <c r="H42">
        <f t="shared" si="12"/>
        <v>9.9999999999994316E-2</v>
      </c>
      <c r="I42">
        <f t="shared" si="12"/>
        <v>7.5</v>
      </c>
      <c r="J42">
        <f t="shared" si="12"/>
        <v>0.29999999999999716</v>
      </c>
      <c r="K42">
        <f t="shared" si="12"/>
        <v>0</v>
      </c>
      <c r="L42" s="55">
        <f t="shared" si="13"/>
        <v>2.65</v>
      </c>
      <c r="M42" s="56">
        <f t="shared" si="14"/>
        <v>4.2555192919835809</v>
      </c>
      <c r="O42" s="7">
        <f t="shared" si="15"/>
        <v>9.4</v>
      </c>
      <c r="P42">
        <f t="shared" si="16"/>
        <v>15</v>
      </c>
      <c r="Q42">
        <f t="shared" si="8"/>
        <v>13</v>
      </c>
      <c r="R42">
        <f t="shared" si="8"/>
        <v>8</v>
      </c>
      <c r="S42">
        <f t="shared" si="8"/>
        <v>6</v>
      </c>
      <c r="T42">
        <f t="shared" si="8"/>
        <v>2</v>
      </c>
      <c r="U42">
        <f t="shared" si="8"/>
        <v>1</v>
      </c>
      <c r="V42">
        <f t="shared" si="8"/>
        <v>15</v>
      </c>
      <c r="W42">
        <f t="shared" si="8"/>
        <v>1</v>
      </c>
      <c r="X42">
        <f t="shared" si="8"/>
        <v>13</v>
      </c>
      <c r="Y42">
        <f t="shared" si="8"/>
        <v>20</v>
      </c>
      <c r="Z42">
        <v>1000</v>
      </c>
      <c r="AA42">
        <f t="shared" si="9"/>
        <v>998.6</v>
      </c>
      <c r="AB42">
        <f>'oam3'!AA42</f>
        <v>999.7</v>
      </c>
      <c r="AD42" t="str">
        <f t="shared" si="21"/>
        <v>Komárom-Esztergom</v>
      </c>
      <c r="AE42">
        <f t="shared" si="22"/>
        <v>1</v>
      </c>
      <c r="AF42">
        <f t="shared" si="17"/>
        <v>5</v>
      </c>
      <c r="AG42">
        <f t="shared" si="17"/>
        <v>2</v>
      </c>
      <c r="AH42">
        <f t="shared" si="17"/>
        <v>3</v>
      </c>
      <c r="AI42">
        <f t="shared" si="17"/>
        <v>8</v>
      </c>
      <c r="AJ42">
        <f t="shared" si="17"/>
        <v>8</v>
      </c>
      <c r="AK42">
        <f t="shared" si="17"/>
        <v>7</v>
      </c>
      <c r="AL42">
        <f t="shared" si="17"/>
        <v>6</v>
      </c>
      <c r="AM42">
        <f t="shared" si="17"/>
        <v>8</v>
      </c>
      <c r="AN42">
        <f t="shared" si="17"/>
        <v>4</v>
      </c>
    </row>
    <row r="43" spans="1:76" ht="13.8" thickBot="1" x14ac:dyDescent="0.3">
      <c r="A43" t="str">
        <f>A16</f>
        <v>Pest</v>
      </c>
      <c r="B43">
        <f t="shared" si="12"/>
        <v>0.5</v>
      </c>
      <c r="C43">
        <f t="shared" si="12"/>
        <v>10.299999999999997</v>
      </c>
      <c r="D43">
        <f t="shared" si="12"/>
        <v>0.20000000000000284</v>
      </c>
      <c r="E43">
        <f t="shared" si="12"/>
        <v>0</v>
      </c>
      <c r="F43">
        <f t="shared" si="12"/>
        <v>0.29999999999999716</v>
      </c>
      <c r="G43">
        <f t="shared" si="12"/>
        <v>0.20000000000000284</v>
      </c>
      <c r="H43">
        <f t="shared" si="12"/>
        <v>0.20000000000000284</v>
      </c>
      <c r="I43">
        <f t="shared" si="12"/>
        <v>0</v>
      </c>
      <c r="J43">
        <f t="shared" si="12"/>
        <v>2.5</v>
      </c>
      <c r="K43">
        <f t="shared" si="12"/>
        <v>0.20000000000000284</v>
      </c>
      <c r="L43" s="55">
        <f t="shared" si="13"/>
        <v>1.4400000000000006</v>
      </c>
      <c r="M43" s="56">
        <f t="shared" si="14"/>
        <v>3.199027630042881</v>
      </c>
      <c r="O43" s="7">
        <f t="shared" si="15"/>
        <v>9.4</v>
      </c>
      <c r="P43">
        <f t="shared" si="16"/>
        <v>14</v>
      </c>
      <c r="Q43">
        <f t="shared" si="8"/>
        <v>1</v>
      </c>
      <c r="R43">
        <f t="shared" si="8"/>
        <v>10</v>
      </c>
      <c r="S43">
        <f t="shared" si="8"/>
        <v>16</v>
      </c>
      <c r="T43">
        <f t="shared" si="8"/>
        <v>9</v>
      </c>
      <c r="U43">
        <f t="shared" si="8"/>
        <v>9</v>
      </c>
      <c r="V43">
        <f t="shared" si="8"/>
        <v>9</v>
      </c>
      <c r="W43">
        <f t="shared" si="8"/>
        <v>10</v>
      </c>
      <c r="X43">
        <f t="shared" si="8"/>
        <v>4</v>
      </c>
      <c r="Y43">
        <f t="shared" si="8"/>
        <v>12</v>
      </c>
      <c r="Z43">
        <v>1000</v>
      </c>
      <c r="AA43">
        <f t="shared" si="9"/>
        <v>1012.6</v>
      </c>
      <c r="AB43">
        <f>'oam3'!AA43</f>
        <v>1000.2</v>
      </c>
      <c r="AD43" t="str">
        <f t="shared" si="21"/>
        <v>Nógrád megye</v>
      </c>
      <c r="AE43">
        <f t="shared" si="22"/>
        <v>6</v>
      </c>
      <c r="AF43">
        <f t="shared" si="17"/>
        <v>9</v>
      </c>
      <c r="AG43">
        <f t="shared" si="17"/>
        <v>5</v>
      </c>
      <c r="AH43">
        <f t="shared" si="17"/>
        <v>3</v>
      </c>
      <c r="AI43">
        <f t="shared" si="17"/>
        <v>4</v>
      </c>
      <c r="AJ43">
        <f t="shared" si="17"/>
        <v>1</v>
      </c>
      <c r="AK43">
        <f t="shared" si="17"/>
        <v>8</v>
      </c>
      <c r="AL43">
        <f t="shared" si="17"/>
        <v>2</v>
      </c>
      <c r="AM43">
        <f t="shared" si="17"/>
        <v>7</v>
      </c>
      <c r="AN43">
        <f t="shared" si="17"/>
        <v>9</v>
      </c>
      <c r="BQ43" s="49" t="s">
        <v>1665</v>
      </c>
      <c r="BR43" s="49" t="s">
        <v>1664</v>
      </c>
      <c r="BW43" s="46" t="s">
        <v>967</v>
      </c>
      <c r="BX43" s="46" t="s">
        <v>967</v>
      </c>
    </row>
    <row r="44" spans="1:76" ht="13.8" thickBot="1" x14ac:dyDescent="0.3">
      <c r="A44" t="str">
        <f>A17</f>
        <v>Somogy</v>
      </c>
      <c r="B44">
        <f t="shared" si="12"/>
        <v>0</v>
      </c>
      <c r="C44">
        <f t="shared" si="12"/>
        <v>1.2000000000000028</v>
      </c>
      <c r="D44">
        <f t="shared" si="12"/>
        <v>0</v>
      </c>
      <c r="E44">
        <f t="shared" si="12"/>
        <v>0.40000000000000568</v>
      </c>
      <c r="F44">
        <f t="shared" si="12"/>
        <v>0</v>
      </c>
      <c r="G44">
        <f t="shared" si="12"/>
        <v>0</v>
      </c>
      <c r="H44">
        <f t="shared" si="12"/>
        <v>0.29999999999999716</v>
      </c>
      <c r="I44">
        <f t="shared" si="12"/>
        <v>0</v>
      </c>
      <c r="J44">
        <f t="shared" si="12"/>
        <v>0.5</v>
      </c>
      <c r="K44">
        <f t="shared" si="12"/>
        <v>0.20000000000000284</v>
      </c>
      <c r="L44" s="55">
        <f t="shared" si="13"/>
        <v>0.26000000000000084</v>
      </c>
      <c r="M44" s="56">
        <f t="shared" si="14"/>
        <v>0.38064273129653958</v>
      </c>
      <c r="O44" s="7">
        <f t="shared" si="15"/>
        <v>12.2</v>
      </c>
      <c r="P44">
        <f t="shared" si="16"/>
        <v>19</v>
      </c>
      <c r="Q44">
        <f t="shared" si="8"/>
        <v>6</v>
      </c>
      <c r="R44">
        <f t="shared" si="8"/>
        <v>18</v>
      </c>
      <c r="S44">
        <f t="shared" si="8"/>
        <v>14</v>
      </c>
      <c r="T44">
        <f t="shared" si="8"/>
        <v>14</v>
      </c>
      <c r="U44">
        <f t="shared" si="8"/>
        <v>14</v>
      </c>
      <c r="V44">
        <f t="shared" si="8"/>
        <v>7</v>
      </c>
      <c r="W44">
        <f t="shared" si="8"/>
        <v>10</v>
      </c>
      <c r="X44">
        <f t="shared" si="8"/>
        <v>8</v>
      </c>
      <c r="Y44">
        <f t="shared" si="8"/>
        <v>12</v>
      </c>
      <c r="Z44">
        <v>1000</v>
      </c>
      <c r="AA44">
        <f t="shared" si="9"/>
        <v>963.2</v>
      </c>
      <c r="AB44">
        <f>'oam3'!AA44</f>
        <v>999.2</v>
      </c>
      <c r="AD44" t="str">
        <f t="shared" si="21"/>
        <v>Pest</v>
      </c>
      <c r="AE44">
        <f t="shared" si="22"/>
        <v>3</v>
      </c>
      <c r="AF44">
        <f t="shared" si="17"/>
        <v>1</v>
      </c>
      <c r="AG44">
        <f t="shared" si="17"/>
        <v>5</v>
      </c>
      <c r="AH44">
        <f t="shared" si="17"/>
        <v>9</v>
      </c>
      <c r="AI44">
        <f t="shared" si="17"/>
        <v>4</v>
      </c>
      <c r="AJ44">
        <f t="shared" si="17"/>
        <v>5</v>
      </c>
      <c r="AK44">
        <f t="shared" si="17"/>
        <v>5</v>
      </c>
      <c r="AL44">
        <f t="shared" si="17"/>
        <v>9</v>
      </c>
      <c r="AM44">
        <f t="shared" si="17"/>
        <v>2</v>
      </c>
      <c r="AN44">
        <f t="shared" si="17"/>
        <v>5</v>
      </c>
      <c r="BQ44" t="s">
        <v>966</v>
      </c>
      <c r="BR44" t="s">
        <v>966</v>
      </c>
      <c r="BW44" t="s">
        <v>966</v>
      </c>
      <c r="BX44" t="s">
        <v>966</v>
      </c>
    </row>
    <row r="45" spans="1:76" ht="13.8" thickBot="1" x14ac:dyDescent="0.3">
      <c r="A45" t="str">
        <f>A18</f>
        <v>Szabolcs-Szatmár-Bereg</v>
      </c>
      <c r="B45">
        <f t="shared" si="12"/>
        <v>1</v>
      </c>
      <c r="C45">
        <f t="shared" si="12"/>
        <v>0</v>
      </c>
      <c r="D45">
        <f t="shared" si="12"/>
        <v>0</v>
      </c>
      <c r="E45">
        <f t="shared" si="12"/>
        <v>0</v>
      </c>
      <c r="F45">
        <f t="shared" si="12"/>
        <v>0.40000000000000568</v>
      </c>
      <c r="G45">
        <f t="shared" si="12"/>
        <v>0.20000000000000284</v>
      </c>
      <c r="H45">
        <f t="shared" si="12"/>
        <v>0.20000000000000284</v>
      </c>
      <c r="I45">
        <f t="shared" si="12"/>
        <v>3.5</v>
      </c>
      <c r="J45">
        <f t="shared" si="12"/>
        <v>9.9999999999994316E-2</v>
      </c>
      <c r="K45">
        <f t="shared" si="12"/>
        <v>9.9999999999994316E-2</v>
      </c>
      <c r="L45" s="55">
        <f t="shared" si="13"/>
        <v>0.55000000000000004</v>
      </c>
      <c r="M45" s="56">
        <f t="shared" si="14"/>
        <v>1.0793516572461452</v>
      </c>
      <c r="O45" s="7">
        <f t="shared" si="15"/>
        <v>11.7</v>
      </c>
      <c r="P45">
        <f t="shared" si="16"/>
        <v>4</v>
      </c>
      <c r="Q45">
        <f t="shared" si="8"/>
        <v>13</v>
      </c>
      <c r="R45">
        <f t="shared" si="8"/>
        <v>18</v>
      </c>
      <c r="S45">
        <f t="shared" si="8"/>
        <v>16</v>
      </c>
      <c r="T45">
        <f t="shared" si="8"/>
        <v>7</v>
      </c>
      <c r="U45">
        <f t="shared" si="8"/>
        <v>9</v>
      </c>
      <c r="V45">
        <f t="shared" si="8"/>
        <v>9</v>
      </c>
      <c r="W45">
        <f t="shared" si="8"/>
        <v>5</v>
      </c>
      <c r="X45">
        <f t="shared" si="8"/>
        <v>17</v>
      </c>
      <c r="Y45">
        <f t="shared" si="8"/>
        <v>19</v>
      </c>
      <c r="Z45">
        <v>1000</v>
      </c>
      <c r="AA45">
        <f t="shared" si="9"/>
        <v>977.2</v>
      </c>
      <c r="AB45">
        <f>'oam3'!AA45</f>
        <v>982.7</v>
      </c>
      <c r="AD45" t="str">
        <f t="shared" si="21"/>
        <v>Somogy</v>
      </c>
      <c r="AE45">
        <f t="shared" si="22"/>
        <v>6</v>
      </c>
      <c r="AF45">
        <f t="shared" si="17"/>
        <v>1</v>
      </c>
      <c r="AG45">
        <f t="shared" si="17"/>
        <v>6</v>
      </c>
      <c r="AH45">
        <f t="shared" si="17"/>
        <v>3</v>
      </c>
      <c r="AI45">
        <f t="shared" si="17"/>
        <v>6</v>
      </c>
      <c r="AJ45">
        <f t="shared" si="17"/>
        <v>6</v>
      </c>
      <c r="AK45">
        <f t="shared" si="17"/>
        <v>4</v>
      </c>
      <c r="AL45">
        <f t="shared" si="17"/>
        <v>6</v>
      </c>
      <c r="AM45">
        <f t="shared" si="17"/>
        <v>2</v>
      </c>
      <c r="AN45">
        <f t="shared" si="17"/>
        <v>5</v>
      </c>
      <c r="BQ45" s="62" t="s">
        <v>1663</v>
      </c>
      <c r="BR45" s="47" t="s">
        <v>1664</v>
      </c>
      <c r="BW45" s="46" t="s">
        <v>967</v>
      </c>
      <c r="BX45" s="46" t="s">
        <v>967</v>
      </c>
    </row>
    <row r="46" spans="1:76" x14ac:dyDescent="0.25">
      <c r="A46" t="str">
        <f>A19</f>
        <v>Tolna</v>
      </c>
      <c r="B46">
        <f t="shared" si="12"/>
        <v>1.2000000000000028</v>
      </c>
      <c r="C46">
        <f t="shared" si="12"/>
        <v>6.0999999999999943</v>
      </c>
      <c r="D46">
        <f t="shared" si="12"/>
        <v>0.90000000000000568</v>
      </c>
      <c r="E46">
        <f t="shared" si="12"/>
        <v>2</v>
      </c>
      <c r="F46">
        <f t="shared" si="12"/>
        <v>0.90000000000000568</v>
      </c>
      <c r="G46">
        <f t="shared" si="12"/>
        <v>2.7000000000000028</v>
      </c>
      <c r="H46">
        <f t="shared" si="12"/>
        <v>0.40000000000000568</v>
      </c>
      <c r="I46">
        <f t="shared" si="12"/>
        <v>0</v>
      </c>
      <c r="J46">
        <f t="shared" si="12"/>
        <v>0.5</v>
      </c>
      <c r="K46">
        <f t="shared" si="12"/>
        <v>0.70000000000000284</v>
      </c>
      <c r="L46" s="55">
        <f t="shared" si="13"/>
        <v>1.540000000000002</v>
      </c>
      <c r="M46" s="56">
        <f t="shared" si="14"/>
        <v>1.78711437176745</v>
      </c>
      <c r="O46" s="7">
        <f t="shared" si="15"/>
        <v>5.0999999999999996</v>
      </c>
      <c r="P46">
        <f t="shared" si="16"/>
        <v>3</v>
      </c>
      <c r="Q46">
        <f t="shared" si="16"/>
        <v>2</v>
      </c>
      <c r="R46">
        <f t="shared" si="16"/>
        <v>5</v>
      </c>
      <c r="S46">
        <f t="shared" si="16"/>
        <v>7</v>
      </c>
      <c r="T46">
        <f t="shared" si="16"/>
        <v>3</v>
      </c>
      <c r="U46">
        <f t="shared" si="16"/>
        <v>5</v>
      </c>
      <c r="V46">
        <f t="shared" si="16"/>
        <v>5</v>
      </c>
      <c r="W46">
        <f t="shared" si="16"/>
        <v>10</v>
      </c>
      <c r="X46">
        <f t="shared" si="16"/>
        <v>8</v>
      </c>
      <c r="Y46">
        <f t="shared" si="16"/>
        <v>3</v>
      </c>
      <c r="Z46">
        <v>1000</v>
      </c>
      <c r="AA46">
        <f t="shared" si="9"/>
        <v>1037.0999999999999</v>
      </c>
      <c r="AB46">
        <f>'oam3'!AA46</f>
        <v>999.7</v>
      </c>
      <c r="AD46" t="str">
        <f t="shared" si="21"/>
        <v>Szabolcs-Szatmár-Bereg</v>
      </c>
      <c r="AE46">
        <f t="shared" si="22"/>
        <v>2</v>
      </c>
      <c r="AF46">
        <f t="shared" si="17"/>
        <v>8</v>
      </c>
      <c r="AG46">
        <f t="shared" si="17"/>
        <v>8</v>
      </c>
      <c r="AH46">
        <f t="shared" si="17"/>
        <v>8</v>
      </c>
      <c r="AI46">
        <f t="shared" si="17"/>
        <v>3</v>
      </c>
      <c r="AJ46">
        <f t="shared" si="17"/>
        <v>4</v>
      </c>
      <c r="AK46">
        <f t="shared" si="17"/>
        <v>4</v>
      </c>
      <c r="AL46">
        <f t="shared" si="17"/>
        <v>1</v>
      </c>
      <c r="AM46">
        <f t="shared" si="17"/>
        <v>6</v>
      </c>
      <c r="AN46">
        <f t="shared" si="17"/>
        <v>6</v>
      </c>
      <c r="BQ46" s="1" t="s">
        <v>968</v>
      </c>
      <c r="BR46" t="s">
        <v>968</v>
      </c>
      <c r="BW46" s="1" t="s">
        <v>968</v>
      </c>
      <c r="BX46" t="s">
        <v>968</v>
      </c>
    </row>
    <row r="47" spans="1:76" x14ac:dyDescent="0.25">
      <c r="A47" t="str">
        <f>A20</f>
        <v>Vas</v>
      </c>
      <c r="B47">
        <f t="shared" ref="B47:K49" si="23">ABS(B20)</f>
        <v>0.29999999999999716</v>
      </c>
      <c r="C47">
        <f t="shared" si="23"/>
        <v>0.79999999999999716</v>
      </c>
      <c r="D47">
        <f t="shared" si="23"/>
        <v>4.9000000000000057</v>
      </c>
      <c r="E47">
        <f t="shared" si="23"/>
        <v>0</v>
      </c>
      <c r="F47">
        <f t="shared" si="23"/>
        <v>0.59999999999999432</v>
      </c>
      <c r="G47">
        <f t="shared" si="23"/>
        <v>0</v>
      </c>
      <c r="H47">
        <f t="shared" si="23"/>
        <v>0</v>
      </c>
      <c r="I47">
        <f t="shared" si="23"/>
        <v>3.5</v>
      </c>
      <c r="J47">
        <f t="shared" si="23"/>
        <v>0.5</v>
      </c>
      <c r="K47">
        <f t="shared" si="23"/>
        <v>0.20000000000000284</v>
      </c>
      <c r="L47" s="55">
        <f t="shared" si="13"/>
        <v>1.0799999999999996</v>
      </c>
      <c r="M47" s="56">
        <f t="shared" si="14"/>
        <v>1.6988885255431643</v>
      </c>
      <c r="O47" s="7">
        <f t="shared" si="15"/>
        <v>10.9</v>
      </c>
      <c r="P47">
        <f t="shared" si="16"/>
        <v>17</v>
      </c>
      <c r="Q47">
        <f t="shared" si="16"/>
        <v>10</v>
      </c>
      <c r="R47">
        <f t="shared" si="16"/>
        <v>4</v>
      </c>
      <c r="S47">
        <f t="shared" si="16"/>
        <v>16</v>
      </c>
      <c r="T47">
        <f t="shared" si="16"/>
        <v>5</v>
      </c>
      <c r="U47">
        <f t="shared" si="16"/>
        <v>14</v>
      </c>
      <c r="V47">
        <f t="shared" si="16"/>
        <v>18</v>
      </c>
      <c r="W47">
        <f t="shared" si="16"/>
        <v>5</v>
      </c>
      <c r="X47">
        <f t="shared" si="16"/>
        <v>8</v>
      </c>
      <c r="Y47">
        <f t="shared" si="16"/>
        <v>12</v>
      </c>
      <c r="Z47">
        <v>1000</v>
      </c>
      <c r="AA47">
        <f t="shared" si="9"/>
        <v>985.6</v>
      </c>
      <c r="AB47">
        <f>'oam3'!AA47</f>
        <v>1000.2</v>
      </c>
      <c r="AD47" t="str">
        <f t="shared" si="21"/>
        <v>Tolna</v>
      </c>
      <c r="AE47">
        <f t="shared" si="22"/>
        <v>4</v>
      </c>
      <c r="AF47">
        <f t="shared" si="17"/>
        <v>1</v>
      </c>
      <c r="AG47">
        <f t="shared" si="17"/>
        <v>5</v>
      </c>
      <c r="AH47">
        <f t="shared" si="17"/>
        <v>3</v>
      </c>
      <c r="AI47">
        <f t="shared" si="17"/>
        <v>5</v>
      </c>
      <c r="AJ47">
        <f t="shared" si="17"/>
        <v>2</v>
      </c>
      <c r="AK47">
        <f t="shared" si="17"/>
        <v>9</v>
      </c>
      <c r="AL47">
        <f t="shared" si="17"/>
        <v>10</v>
      </c>
      <c r="AM47">
        <f t="shared" si="17"/>
        <v>8</v>
      </c>
      <c r="AN47">
        <f t="shared" si="17"/>
        <v>7</v>
      </c>
    </row>
    <row r="48" spans="1:76" x14ac:dyDescent="0.25">
      <c r="A48" t="str">
        <f>A21</f>
        <v>Veszprém</v>
      </c>
      <c r="B48">
        <f t="shared" si="23"/>
        <v>10.599999999999994</v>
      </c>
      <c r="C48">
        <f t="shared" si="23"/>
        <v>0</v>
      </c>
      <c r="D48">
        <f t="shared" si="23"/>
        <v>0.59999999999999432</v>
      </c>
      <c r="E48">
        <f t="shared" si="23"/>
        <v>0</v>
      </c>
      <c r="F48">
        <f t="shared" si="23"/>
        <v>0</v>
      </c>
      <c r="G48">
        <f t="shared" si="23"/>
        <v>0.20000000000000284</v>
      </c>
      <c r="H48">
        <f t="shared" si="23"/>
        <v>0</v>
      </c>
      <c r="I48">
        <f t="shared" si="23"/>
        <v>0</v>
      </c>
      <c r="J48">
        <f t="shared" si="23"/>
        <v>2.5999999999999943</v>
      </c>
      <c r="K48">
        <f t="shared" si="23"/>
        <v>0.29999999999999716</v>
      </c>
      <c r="L48" s="55">
        <f t="shared" si="13"/>
        <v>1.4299999999999984</v>
      </c>
      <c r="M48" s="56">
        <f t="shared" si="14"/>
        <v>3.3193205462698057</v>
      </c>
      <c r="O48" s="7">
        <f t="shared" si="15"/>
        <v>9.9</v>
      </c>
      <c r="P48">
        <f t="shared" si="16"/>
        <v>2</v>
      </c>
      <c r="Q48">
        <f t="shared" si="16"/>
        <v>13</v>
      </c>
      <c r="R48">
        <f t="shared" si="16"/>
        <v>7</v>
      </c>
      <c r="S48">
        <f t="shared" si="16"/>
        <v>16</v>
      </c>
      <c r="T48">
        <f t="shared" si="16"/>
        <v>14</v>
      </c>
      <c r="U48">
        <f t="shared" si="16"/>
        <v>9</v>
      </c>
      <c r="V48">
        <f t="shared" si="16"/>
        <v>18</v>
      </c>
      <c r="W48">
        <f t="shared" si="16"/>
        <v>10</v>
      </c>
      <c r="X48">
        <f t="shared" si="16"/>
        <v>3</v>
      </c>
      <c r="Y48">
        <f t="shared" si="16"/>
        <v>7</v>
      </c>
      <c r="Z48">
        <v>1000</v>
      </c>
      <c r="AA48">
        <f t="shared" si="9"/>
        <v>998.6</v>
      </c>
      <c r="AB48">
        <f>'oam3'!AA48</f>
        <v>999.2</v>
      </c>
      <c r="AD48" t="str">
        <f t="shared" si="21"/>
        <v>Vas</v>
      </c>
      <c r="AE48">
        <f t="shared" si="22"/>
        <v>6</v>
      </c>
      <c r="AF48">
        <f t="shared" si="17"/>
        <v>3</v>
      </c>
      <c r="AG48">
        <f t="shared" si="17"/>
        <v>1</v>
      </c>
      <c r="AH48">
        <f t="shared" si="17"/>
        <v>8</v>
      </c>
      <c r="AI48">
        <f t="shared" si="17"/>
        <v>4</v>
      </c>
      <c r="AJ48">
        <f t="shared" si="17"/>
        <v>8</v>
      </c>
      <c r="AK48">
        <f t="shared" si="17"/>
        <v>8</v>
      </c>
      <c r="AL48">
        <f t="shared" si="17"/>
        <v>2</v>
      </c>
      <c r="AM48">
        <f t="shared" si="17"/>
        <v>5</v>
      </c>
      <c r="AN48">
        <f t="shared" si="17"/>
        <v>7</v>
      </c>
      <c r="BQ48" t="s">
        <v>970</v>
      </c>
    </row>
    <row r="49" spans="1:69" x14ac:dyDescent="0.25">
      <c r="A49" t="str">
        <f>A22</f>
        <v>Zala</v>
      </c>
      <c r="B49">
        <f t="shared" si="23"/>
        <v>0.29999999999999716</v>
      </c>
      <c r="C49">
        <f t="shared" si="23"/>
        <v>0</v>
      </c>
      <c r="D49">
        <f t="shared" si="23"/>
        <v>0</v>
      </c>
      <c r="E49">
        <f t="shared" si="23"/>
        <v>4.0999999999999943</v>
      </c>
      <c r="F49">
        <f t="shared" si="23"/>
        <v>0</v>
      </c>
      <c r="G49">
        <f t="shared" si="23"/>
        <v>0</v>
      </c>
      <c r="H49">
        <f t="shared" si="23"/>
        <v>0.20000000000000284</v>
      </c>
      <c r="I49">
        <f t="shared" si="23"/>
        <v>0</v>
      </c>
      <c r="J49">
        <f t="shared" si="23"/>
        <v>2.5</v>
      </c>
      <c r="K49">
        <f t="shared" si="23"/>
        <v>0.70000000000000284</v>
      </c>
      <c r="L49" s="55">
        <f t="shared" si="13"/>
        <v>0.77999999999999969</v>
      </c>
      <c r="M49" s="56">
        <f t="shared" si="14"/>
        <v>1.3982528780986319</v>
      </c>
      <c r="O49" s="7">
        <f t="shared" si="15"/>
        <v>10.7</v>
      </c>
      <c r="P49">
        <f t="shared" si="16"/>
        <v>17</v>
      </c>
      <c r="Q49">
        <f t="shared" si="16"/>
        <v>13</v>
      </c>
      <c r="R49">
        <f t="shared" si="16"/>
        <v>18</v>
      </c>
      <c r="S49">
        <f t="shared" si="16"/>
        <v>5</v>
      </c>
      <c r="T49">
        <f t="shared" si="16"/>
        <v>14</v>
      </c>
      <c r="U49">
        <f t="shared" si="16"/>
        <v>14</v>
      </c>
      <c r="V49">
        <f t="shared" si="16"/>
        <v>9</v>
      </c>
      <c r="W49">
        <f t="shared" si="16"/>
        <v>10</v>
      </c>
      <c r="X49">
        <f t="shared" si="16"/>
        <v>4</v>
      </c>
      <c r="Y49">
        <f t="shared" si="16"/>
        <v>3</v>
      </c>
      <c r="Z49">
        <v>1000</v>
      </c>
      <c r="AA49">
        <f t="shared" si="9"/>
        <v>991.6</v>
      </c>
      <c r="AB49">
        <f>'oam3'!AA49</f>
        <v>1000.2</v>
      </c>
      <c r="AD49" t="str">
        <f t="shared" si="21"/>
        <v>Veszprém</v>
      </c>
      <c r="AE49">
        <f t="shared" si="22"/>
        <v>1</v>
      </c>
      <c r="AF49">
        <f t="shared" si="17"/>
        <v>6</v>
      </c>
      <c r="AG49">
        <f t="shared" si="17"/>
        <v>3</v>
      </c>
      <c r="AH49">
        <f t="shared" si="17"/>
        <v>6</v>
      </c>
      <c r="AI49">
        <f t="shared" si="17"/>
        <v>6</v>
      </c>
      <c r="AJ49">
        <f t="shared" si="17"/>
        <v>5</v>
      </c>
      <c r="AK49">
        <f t="shared" si="17"/>
        <v>6</v>
      </c>
      <c r="AL49">
        <f t="shared" si="17"/>
        <v>6</v>
      </c>
      <c r="AM49">
        <f t="shared" si="17"/>
        <v>2</v>
      </c>
      <c r="AN49">
        <f t="shared" si="17"/>
        <v>4</v>
      </c>
      <c r="BQ49" t="s">
        <v>1662</v>
      </c>
    </row>
    <row r="50" spans="1:69" ht="13.8" thickBot="1" x14ac:dyDescent="0.3">
      <c r="L50" s="30" t="s">
        <v>721</v>
      </c>
      <c r="M50" s="57" t="s">
        <v>721</v>
      </c>
      <c r="O50" t="s">
        <v>731</v>
      </c>
      <c r="AD50" t="str">
        <f t="shared" ref="AD50" si="24">A49</f>
        <v>Zala</v>
      </c>
      <c r="AE50">
        <f t="shared" ref="AE50" si="25">RANK(B49,$B49:$K49,0)</f>
        <v>4</v>
      </c>
      <c r="AF50">
        <f t="shared" ref="AF50" si="26">RANK(C49,$B49:$K49,0)</f>
        <v>6</v>
      </c>
      <c r="AG50">
        <f t="shared" ref="AG50" si="27">RANK(D49,$B49:$K49,0)</f>
        <v>6</v>
      </c>
      <c r="AH50">
        <f t="shared" ref="AH50" si="28">RANK(E49,$B49:$K49,0)</f>
        <v>1</v>
      </c>
      <c r="AI50">
        <f t="shared" ref="AI50" si="29">RANK(F49,$B49:$K49,0)</f>
        <v>6</v>
      </c>
      <c r="AJ50">
        <f t="shared" ref="AJ50" si="30">RANK(G49,$B49:$K49,0)</f>
        <v>6</v>
      </c>
      <c r="AK50">
        <f t="shared" ref="AK50" si="31">RANK(H49,$B49:$K49,0)</f>
        <v>5</v>
      </c>
      <c r="AL50">
        <f t="shared" ref="AL50" si="32">RANK(I49,$B49:$K49,0)</f>
        <v>6</v>
      </c>
      <c r="AM50">
        <f t="shared" ref="AM50" si="33">RANK(J49,$B49:$K49,0)</f>
        <v>2</v>
      </c>
      <c r="AN50">
        <f t="shared" ref="AN50" si="34">RANK(K49,$B49:$K49,0)</f>
        <v>3</v>
      </c>
      <c r="BQ50" t="s">
        <v>1666</v>
      </c>
    </row>
    <row r="51" spans="1:69" ht="13.8" thickBot="1" x14ac:dyDescent="0.3">
      <c r="O51" s="36">
        <f>CORREL(O30:O49,L30:L49)</f>
        <v>-0.65404647286283191</v>
      </c>
      <c r="AD51" t="s">
        <v>91</v>
      </c>
      <c r="AE51">
        <v>1000</v>
      </c>
      <c r="AF51">
        <v>1000</v>
      </c>
      <c r="AG51">
        <v>1000</v>
      </c>
      <c r="AH51">
        <v>1000</v>
      </c>
      <c r="AI51">
        <v>1000</v>
      </c>
      <c r="AJ51">
        <v>1000</v>
      </c>
      <c r="AK51">
        <v>1000</v>
      </c>
      <c r="AL51">
        <v>1000</v>
      </c>
      <c r="AM51">
        <v>1000</v>
      </c>
      <c r="AN51">
        <v>1000</v>
      </c>
      <c r="BQ51" t="s">
        <v>1668</v>
      </c>
    </row>
    <row r="52" spans="1:69" ht="13.8" thickBot="1" x14ac:dyDescent="0.3">
      <c r="A52" t="s">
        <v>86</v>
      </c>
      <c r="B52" s="25">
        <f>AVERAGE(B30:B49)</f>
        <v>1.6149999999999998</v>
      </c>
      <c r="C52" s="25">
        <f t="shared" ref="C52:K52" si="35">AVERAGE(C30:C49)</f>
        <v>1.7199999999999995</v>
      </c>
      <c r="D52" s="25">
        <f t="shared" si="35"/>
        <v>1.5550000000000015</v>
      </c>
      <c r="E52" s="25">
        <f t="shared" si="35"/>
        <v>2.3600000000000003</v>
      </c>
      <c r="F52" s="25">
        <f t="shared" si="35"/>
        <v>0.5149999999999999</v>
      </c>
      <c r="G52" s="25">
        <f t="shared" si="35"/>
        <v>1.97</v>
      </c>
      <c r="H52" s="25">
        <f t="shared" si="35"/>
        <v>0.56999999999999995</v>
      </c>
      <c r="I52" s="25">
        <f t="shared" si="35"/>
        <v>1.85</v>
      </c>
      <c r="J52" s="25">
        <f t="shared" si="35"/>
        <v>1.1500000000000004</v>
      </c>
      <c r="K52" s="25">
        <f t="shared" si="35"/>
        <v>0.73500000000000087</v>
      </c>
      <c r="L52" t="s">
        <v>713</v>
      </c>
      <c r="M52" s="25">
        <f>CORREL($B$55:$K$55,B52:K52)</f>
        <v>0.15503574847460047</v>
      </c>
      <c r="O52" s="36">
        <f>CORREL(O30:O49,M30:M49)</f>
        <v>-0.54419323792990593</v>
      </c>
    </row>
    <row r="53" spans="1:69" x14ac:dyDescent="0.25">
      <c r="A53" t="s">
        <v>722</v>
      </c>
      <c r="B53" s="25">
        <f>STDEV(B30:B49)</f>
        <v>3.2613001927710377</v>
      </c>
      <c r="C53" s="25">
        <f t="shared" ref="C53:K53" si="36">STDEV(C30:C49)</f>
        <v>2.7277521109784448</v>
      </c>
      <c r="D53" s="25">
        <f t="shared" si="36"/>
        <v>2.7319695998925093</v>
      </c>
      <c r="E53" s="25">
        <f t="shared" si="36"/>
        <v>2.9780601245211886</v>
      </c>
      <c r="F53" s="25">
        <f t="shared" si="36"/>
        <v>0.93879822393481316</v>
      </c>
      <c r="G53" s="25">
        <f t="shared" si="36"/>
        <v>3.4375787072329045</v>
      </c>
      <c r="H53" s="25">
        <f t="shared" si="36"/>
        <v>1.370017287635835</v>
      </c>
      <c r="I53" s="25">
        <f t="shared" si="36"/>
        <v>2.3569605762283627</v>
      </c>
      <c r="J53" s="25">
        <f t="shared" si="36"/>
        <v>1.3390884566513304</v>
      </c>
      <c r="K53" s="25">
        <f t="shared" si="36"/>
        <v>1.4023570384028092</v>
      </c>
      <c r="L53" t="s">
        <v>713</v>
      </c>
      <c r="M53" s="25">
        <f t="shared" ref="M53:M56" si="37">CORREL($B$55:$K$55,B53:K53)</f>
        <v>6.3151877741755805E-2</v>
      </c>
    </row>
    <row r="54" spans="1:69" ht="13.8" thickBot="1" x14ac:dyDescent="0.3">
      <c r="A54" t="s">
        <v>724</v>
      </c>
      <c r="B54" s="25">
        <f>B53/B52</f>
        <v>2.0193809243164322</v>
      </c>
      <c r="C54" s="25">
        <f t="shared" ref="C54:K54" si="38">C53/C52</f>
        <v>1.5859023901037475</v>
      </c>
      <c r="D54" s="25">
        <f t="shared" si="38"/>
        <v>1.7568936333713869</v>
      </c>
      <c r="E54" s="25">
        <f t="shared" si="38"/>
        <v>1.2618898832716898</v>
      </c>
      <c r="F54" s="25">
        <f t="shared" si="38"/>
        <v>1.8229091726889579</v>
      </c>
      <c r="G54" s="25">
        <f t="shared" si="38"/>
        <v>1.7449638107781242</v>
      </c>
      <c r="H54" s="25">
        <f t="shared" si="38"/>
        <v>2.4035391011155003</v>
      </c>
      <c r="I54" s="25">
        <f t="shared" si="38"/>
        <v>1.274032743907223</v>
      </c>
      <c r="J54" s="25">
        <f t="shared" si="38"/>
        <v>1.1644247449142</v>
      </c>
      <c r="K54" s="25">
        <f t="shared" si="38"/>
        <v>1.907968759731711</v>
      </c>
      <c r="L54" t="s">
        <v>713</v>
      </c>
      <c r="M54" s="25">
        <f t="shared" si="37"/>
        <v>6.6512262245631809E-2</v>
      </c>
    </row>
    <row r="55" spans="1:69" x14ac:dyDescent="0.25">
      <c r="A55" s="27" t="s">
        <v>725</v>
      </c>
      <c r="B55" s="28">
        <v>1</v>
      </c>
      <c r="C55" s="28">
        <v>1</v>
      </c>
      <c r="D55" s="28">
        <v>1</v>
      </c>
      <c r="E55" s="28">
        <v>2</v>
      </c>
      <c r="F55" s="28">
        <v>1</v>
      </c>
      <c r="G55" s="28">
        <v>2</v>
      </c>
      <c r="H55" s="28">
        <v>2</v>
      </c>
      <c r="I55" s="28">
        <v>2</v>
      </c>
      <c r="J55" s="28">
        <v>1</v>
      </c>
      <c r="K55" s="28">
        <v>2</v>
      </c>
      <c r="L55" s="28"/>
      <c r="M55" s="29"/>
    </row>
    <row r="56" spans="1:69" ht="40.200000000000003" thickBot="1" x14ac:dyDescent="0.3">
      <c r="A56" s="30" t="s">
        <v>712</v>
      </c>
      <c r="B56" s="31">
        <f>RANK(B52,$B52:$K52,0)</f>
        <v>5</v>
      </c>
      <c r="C56" s="31">
        <f t="shared" ref="C56:K56" si="39">RANK(C52,$B52:$K52,0)</f>
        <v>4</v>
      </c>
      <c r="D56" s="31">
        <f t="shared" si="39"/>
        <v>6</v>
      </c>
      <c r="E56" s="32">
        <f t="shared" si="39"/>
        <v>1</v>
      </c>
      <c r="F56" s="31">
        <f t="shared" si="39"/>
        <v>10</v>
      </c>
      <c r="G56" s="32">
        <f t="shared" si="39"/>
        <v>2</v>
      </c>
      <c r="H56" s="33">
        <f t="shared" si="39"/>
        <v>9</v>
      </c>
      <c r="I56" s="32">
        <f t="shared" si="39"/>
        <v>3</v>
      </c>
      <c r="J56" s="31">
        <f t="shared" si="39"/>
        <v>7</v>
      </c>
      <c r="K56" s="33">
        <f t="shared" si="39"/>
        <v>8</v>
      </c>
      <c r="L56" s="34" t="s">
        <v>713</v>
      </c>
      <c r="M56" s="35">
        <f t="shared" si="37"/>
        <v>-0.31333978072025614</v>
      </c>
      <c r="N56" s="24" t="s">
        <v>1399</v>
      </c>
    </row>
    <row r="57" spans="1:69" x14ac:dyDescent="0.25">
      <c r="A57" s="24" t="s">
        <v>723</v>
      </c>
      <c r="B57" s="22" t="str">
        <f>B28</f>
        <v>Audi</v>
      </c>
      <c r="C57" s="22" t="str">
        <f t="shared" ref="C57:K57" si="40">C28</f>
        <v>Mercedes</v>
      </c>
      <c r="D57" s="22" t="str">
        <f t="shared" si="40"/>
        <v>Fiat</v>
      </c>
      <c r="E57" t="str">
        <f t="shared" si="40"/>
        <v>Volkswagen</v>
      </c>
      <c r="F57" s="22" t="str">
        <f t="shared" si="40"/>
        <v>Seat</v>
      </c>
      <c r="G57" t="str">
        <f t="shared" si="40"/>
        <v>Skoda</v>
      </c>
      <c r="H57" t="str">
        <f t="shared" si="40"/>
        <v>Suzuki</v>
      </c>
      <c r="I57" t="str">
        <f t="shared" si="40"/>
        <v>Volvo</v>
      </c>
      <c r="J57" s="22" t="str">
        <f t="shared" si="40"/>
        <v>Ford</v>
      </c>
      <c r="K57" t="str">
        <f t="shared" si="40"/>
        <v>Opel</v>
      </c>
    </row>
    <row r="58" spans="1:69" ht="52.8" x14ac:dyDescent="0.25">
      <c r="A58" t="s">
        <v>717</v>
      </c>
      <c r="B58" t="s">
        <v>714</v>
      </c>
      <c r="C58" t="s">
        <v>715</v>
      </c>
      <c r="D58" s="24" t="s">
        <v>718</v>
      </c>
      <c r="E58" t="s">
        <v>78</v>
      </c>
      <c r="F58" s="16" t="s">
        <v>719</v>
      </c>
      <c r="G58" t="s">
        <v>78</v>
      </c>
      <c r="H58" t="s">
        <v>78</v>
      </c>
      <c r="I58" t="s">
        <v>78</v>
      </c>
      <c r="J58" s="24" t="s">
        <v>720</v>
      </c>
      <c r="K58" t="s">
        <v>78</v>
      </c>
    </row>
    <row r="59" spans="1:69" ht="13.8" thickBot="1" x14ac:dyDescent="0.3"/>
    <row r="60" spans="1:69" x14ac:dyDescent="0.25">
      <c r="A60" s="27" t="str">
        <f>A55</f>
        <v>csoport</v>
      </c>
      <c r="B60" s="28">
        <f t="shared" ref="B60:K60" si="41">B55</f>
        <v>1</v>
      </c>
      <c r="C60" s="28">
        <f t="shared" si="41"/>
        <v>1</v>
      </c>
      <c r="D60" s="28">
        <f t="shared" si="41"/>
        <v>1</v>
      </c>
      <c r="E60" s="28">
        <f t="shared" si="41"/>
        <v>2</v>
      </c>
      <c r="F60" s="28">
        <f t="shared" si="41"/>
        <v>1</v>
      </c>
      <c r="G60" s="28">
        <f t="shared" si="41"/>
        <v>2</v>
      </c>
      <c r="H60" s="28">
        <f t="shared" si="41"/>
        <v>2</v>
      </c>
      <c r="I60" s="28">
        <f t="shared" si="41"/>
        <v>2</v>
      </c>
      <c r="J60" s="28">
        <f t="shared" si="41"/>
        <v>1</v>
      </c>
      <c r="K60" s="28">
        <f t="shared" si="41"/>
        <v>2</v>
      </c>
      <c r="L60" s="28"/>
      <c r="M60" s="29"/>
    </row>
    <row r="61" spans="1:69" ht="13.8" thickBot="1" x14ac:dyDescent="0.3">
      <c r="A61" s="30" t="s">
        <v>726</v>
      </c>
      <c r="B61" s="34">
        <f>RANK(B53,$B53:$K53,0)</f>
        <v>2</v>
      </c>
      <c r="C61" s="34">
        <f t="shared" ref="C61:K61" si="42">RANK(C53,$B53:$K53,0)</f>
        <v>5</v>
      </c>
      <c r="D61" s="34">
        <f t="shared" si="42"/>
        <v>4</v>
      </c>
      <c r="E61" s="33">
        <f t="shared" si="42"/>
        <v>3</v>
      </c>
      <c r="F61" s="34">
        <f t="shared" si="42"/>
        <v>10</v>
      </c>
      <c r="G61" s="33">
        <f t="shared" si="42"/>
        <v>1</v>
      </c>
      <c r="H61" s="33">
        <f t="shared" si="42"/>
        <v>8</v>
      </c>
      <c r="I61" s="33">
        <f t="shared" si="42"/>
        <v>6</v>
      </c>
      <c r="J61" s="34">
        <f t="shared" si="42"/>
        <v>9</v>
      </c>
      <c r="K61" s="33">
        <f t="shared" si="42"/>
        <v>7</v>
      </c>
      <c r="L61" s="34" t="s">
        <v>713</v>
      </c>
      <c r="M61" s="35">
        <f t="shared" ref="M61" si="43">CORREL($B$55:$K$55,B61:K61)</f>
        <v>-0.17407765595569785</v>
      </c>
      <c r="N61" t="s">
        <v>727</v>
      </c>
    </row>
    <row r="62" spans="1:69" ht="13.8" thickBot="1" x14ac:dyDescent="0.3"/>
    <row r="63" spans="1:69" x14ac:dyDescent="0.25">
      <c r="A63" s="27" t="str">
        <f>A60</f>
        <v>csoport</v>
      </c>
      <c r="B63" s="28">
        <f t="shared" ref="B63:K63" si="44">B60</f>
        <v>1</v>
      </c>
      <c r="C63" s="28">
        <f t="shared" si="44"/>
        <v>1</v>
      </c>
      <c r="D63" s="28">
        <f t="shared" si="44"/>
        <v>1</v>
      </c>
      <c r="E63" s="28">
        <f t="shared" si="44"/>
        <v>2</v>
      </c>
      <c r="F63" s="28">
        <f t="shared" si="44"/>
        <v>1</v>
      </c>
      <c r="G63" s="28">
        <f t="shared" si="44"/>
        <v>2</v>
      </c>
      <c r="H63" s="28">
        <f t="shared" si="44"/>
        <v>2</v>
      </c>
      <c r="I63" s="28">
        <f t="shared" si="44"/>
        <v>2</v>
      </c>
      <c r="J63" s="28">
        <f t="shared" si="44"/>
        <v>1</v>
      </c>
      <c r="K63" s="28">
        <f t="shared" si="44"/>
        <v>2</v>
      </c>
      <c r="L63" s="28"/>
      <c r="M63" s="29"/>
    </row>
    <row r="64" spans="1:69" ht="13.8" thickBot="1" x14ac:dyDescent="0.3">
      <c r="A64" s="30" t="s">
        <v>728</v>
      </c>
      <c r="B64" s="34">
        <f>RANK(B54,$B54:$K54,0)</f>
        <v>2</v>
      </c>
      <c r="C64" s="34">
        <f t="shared" ref="C64:K64" si="45">RANK(C54,$B54:$K54,0)</f>
        <v>7</v>
      </c>
      <c r="D64" s="34">
        <f t="shared" si="45"/>
        <v>5</v>
      </c>
      <c r="E64" s="33">
        <f t="shared" si="45"/>
        <v>9</v>
      </c>
      <c r="F64" s="34">
        <f t="shared" si="45"/>
        <v>4</v>
      </c>
      <c r="G64" s="33">
        <f t="shared" si="45"/>
        <v>6</v>
      </c>
      <c r="H64" s="33">
        <f t="shared" si="45"/>
        <v>1</v>
      </c>
      <c r="I64" s="33">
        <f t="shared" si="45"/>
        <v>8</v>
      </c>
      <c r="J64" s="34">
        <f t="shared" si="45"/>
        <v>10</v>
      </c>
      <c r="K64" s="33">
        <f t="shared" si="45"/>
        <v>3</v>
      </c>
      <c r="L64" s="34" t="s">
        <v>713</v>
      </c>
      <c r="M64" s="35">
        <f t="shared" ref="M64" si="46">CORREL($B$55:$K$55,B64:K64)</f>
        <v>-3.4815531191139573E-2</v>
      </c>
      <c r="N64" t="s">
        <v>727</v>
      </c>
    </row>
    <row r="74" spans="1:100" ht="18" x14ac:dyDescent="0.25">
      <c r="A74" s="8"/>
      <c r="AB74" s="8"/>
      <c r="BO74" s="8"/>
      <c r="CH74" s="8"/>
    </row>
    <row r="75" spans="1:100" x14ac:dyDescent="0.25">
      <c r="A75" s="9"/>
      <c r="AB75" s="9"/>
      <c r="BO75" s="9"/>
      <c r="CH75" s="9"/>
    </row>
    <row r="77" spans="1:100" x14ac:dyDescent="0.25">
      <c r="BT77" s="59" t="s">
        <v>1390</v>
      </c>
      <c r="CM77" s="59" t="s">
        <v>1391</v>
      </c>
    </row>
    <row r="78" spans="1:100" ht="18" x14ac:dyDescent="0.25">
      <c r="A78" s="10" t="s">
        <v>92</v>
      </c>
      <c r="B78" s="11">
        <v>5915638</v>
      </c>
      <c r="C78" s="10" t="s">
        <v>93</v>
      </c>
      <c r="D78" s="11">
        <v>20</v>
      </c>
      <c r="E78" s="10" t="s">
        <v>94</v>
      </c>
      <c r="F78" s="11">
        <v>10</v>
      </c>
      <c r="G78" s="10" t="s">
        <v>95</v>
      </c>
      <c r="H78" s="11">
        <v>20</v>
      </c>
      <c r="I78" s="10" t="s">
        <v>96</v>
      </c>
      <c r="J78" s="11">
        <v>0</v>
      </c>
      <c r="K78" s="10" t="s">
        <v>97</v>
      </c>
      <c r="L78" s="11" t="s">
        <v>1256</v>
      </c>
      <c r="AB78" s="10" t="s">
        <v>92</v>
      </c>
      <c r="AC78" s="11">
        <v>1276236</v>
      </c>
      <c r="AD78" s="10" t="s">
        <v>93</v>
      </c>
      <c r="AE78" s="11">
        <v>10</v>
      </c>
      <c r="AF78" s="10" t="s">
        <v>94</v>
      </c>
      <c r="AG78" s="11">
        <v>19</v>
      </c>
      <c r="AH78" s="10" t="s">
        <v>95</v>
      </c>
      <c r="AI78" s="11">
        <v>10</v>
      </c>
      <c r="AJ78" s="10" t="s">
        <v>96</v>
      </c>
      <c r="AK78" s="11">
        <v>0</v>
      </c>
      <c r="AL78" s="10" t="s">
        <v>97</v>
      </c>
      <c r="AM78" s="11" t="s">
        <v>1348</v>
      </c>
      <c r="BO78" s="10" t="s">
        <v>92</v>
      </c>
      <c r="BP78" s="11">
        <v>4804803</v>
      </c>
      <c r="BQ78" s="10" t="s">
        <v>93</v>
      </c>
      <c r="BR78" s="11">
        <v>10</v>
      </c>
      <c r="BS78" s="10" t="s">
        <v>94</v>
      </c>
      <c r="BT78" s="11">
        <v>11</v>
      </c>
      <c r="BU78" s="10" t="s">
        <v>95</v>
      </c>
      <c r="BV78" s="11">
        <v>10</v>
      </c>
      <c r="BW78" s="10" t="s">
        <v>96</v>
      </c>
      <c r="BX78" s="11">
        <v>0</v>
      </c>
      <c r="BY78" s="10" t="s">
        <v>97</v>
      </c>
      <c r="BZ78" s="11" t="s">
        <v>905</v>
      </c>
      <c r="CH78" s="10" t="s">
        <v>92</v>
      </c>
      <c r="CI78" s="11">
        <v>4800294</v>
      </c>
      <c r="CJ78" s="10" t="s">
        <v>93</v>
      </c>
      <c r="CK78" s="11">
        <v>10</v>
      </c>
      <c r="CL78" s="10" t="s">
        <v>94</v>
      </c>
      <c r="CM78" s="11">
        <v>9</v>
      </c>
      <c r="CN78" s="10" t="s">
        <v>95</v>
      </c>
      <c r="CO78" s="11">
        <v>10</v>
      </c>
      <c r="CP78" s="10" t="s">
        <v>96</v>
      </c>
      <c r="CQ78" s="11">
        <v>0</v>
      </c>
      <c r="CR78" s="10" t="s">
        <v>97</v>
      </c>
      <c r="CS78" s="11" t="s">
        <v>1360</v>
      </c>
    </row>
    <row r="79" spans="1:100" ht="18.600000000000001" thickBot="1" x14ac:dyDescent="0.3">
      <c r="A79" s="8"/>
      <c r="AB79" s="8" t="s">
        <v>1359</v>
      </c>
      <c r="AC79">
        <f>AC105</f>
        <v>884</v>
      </c>
      <c r="AD79">
        <f t="shared" ref="AD79:AU79" si="47">AD105</f>
        <v>9</v>
      </c>
      <c r="AE79">
        <f t="shared" si="47"/>
        <v>913</v>
      </c>
      <c r="AF79">
        <f t="shared" si="47"/>
        <v>911</v>
      </c>
      <c r="AG79">
        <f t="shared" si="47"/>
        <v>896</v>
      </c>
      <c r="AH79">
        <f t="shared" si="47"/>
        <v>9</v>
      </c>
      <c r="AI79">
        <f t="shared" si="47"/>
        <v>922</v>
      </c>
      <c r="AJ79">
        <f t="shared" si="47"/>
        <v>936</v>
      </c>
      <c r="AK79">
        <f t="shared" si="47"/>
        <v>9</v>
      </c>
      <c r="AL79">
        <f t="shared" si="47"/>
        <v>930</v>
      </c>
      <c r="AM79">
        <f t="shared" si="47"/>
        <v>24</v>
      </c>
      <c r="AN79">
        <f t="shared" si="47"/>
        <v>884</v>
      </c>
      <c r="AO79">
        <f t="shared" si="47"/>
        <v>9</v>
      </c>
      <c r="AP79">
        <f t="shared" si="47"/>
        <v>908</v>
      </c>
      <c r="AQ79">
        <f t="shared" si="47"/>
        <v>9</v>
      </c>
      <c r="AR79">
        <f t="shared" si="47"/>
        <v>9</v>
      </c>
      <c r="AS79">
        <f t="shared" si="47"/>
        <v>9</v>
      </c>
      <c r="AT79">
        <f t="shared" si="47"/>
        <v>9</v>
      </c>
      <c r="AU79">
        <f t="shared" si="47"/>
        <v>9</v>
      </c>
      <c r="BO79" s="8"/>
      <c r="CH79" s="8"/>
    </row>
    <row r="80" spans="1:100" ht="13.8" thickBot="1" x14ac:dyDescent="0.3">
      <c r="A80" s="12" t="s">
        <v>99</v>
      </c>
      <c r="B80" s="12" t="s">
        <v>100</v>
      </c>
      <c r="C80" s="12" t="s">
        <v>101</v>
      </c>
      <c r="D80" s="12" t="s">
        <v>102</v>
      </c>
      <c r="E80" s="12" t="s">
        <v>103</v>
      </c>
      <c r="F80" s="12" t="s">
        <v>104</v>
      </c>
      <c r="G80" s="12" t="s">
        <v>105</v>
      </c>
      <c r="H80" s="12" t="s">
        <v>106</v>
      </c>
      <c r="I80" s="12" t="s">
        <v>107</v>
      </c>
      <c r="J80" s="12" t="s">
        <v>108</v>
      </c>
      <c r="K80" s="12" t="s">
        <v>109</v>
      </c>
      <c r="L80" s="12" t="s">
        <v>110</v>
      </c>
      <c r="AB80" s="12" t="s">
        <v>99</v>
      </c>
      <c r="AC80" s="12" t="s">
        <v>100</v>
      </c>
      <c r="AD80" s="39" t="s">
        <v>101</v>
      </c>
      <c r="AE80" s="12" t="s">
        <v>102</v>
      </c>
      <c r="AF80" s="12" t="s">
        <v>103</v>
      </c>
      <c r="AG80" s="12" t="s">
        <v>104</v>
      </c>
      <c r="AH80" s="39" t="s">
        <v>105</v>
      </c>
      <c r="AI80" s="12" t="s">
        <v>106</v>
      </c>
      <c r="AJ80" s="12" t="s">
        <v>107</v>
      </c>
      <c r="AK80" s="39" t="s">
        <v>108</v>
      </c>
      <c r="AL80" s="12" t="s">
        <v>109</v>
      </c>
      <c r="AM80" s="12" t="s">
        <v>862</v>
      </c>
      <c r="AN80" s="12" t="s">
        <v>863</v>
      </c>
      <c r="AO80" s="39" t="s">
        <v>864</v>
      </c>
      <c r="AP80" s="12" t="s">
        <v>865</v>
      </c>
      <c r="AQ80" s="39" t="s">
        <v>866</v>
      </c>
      <c r="AR80" s="39" t="s">
        <v>867</v>
      </c>
      <c r="AS80" s="39" t="s">
        <v>868</v>
      </c>
      <c r="AT80" s="39" t="s">
        <v>869</v>
      </c>
      <c r="AU80" s="39" t="s">
        <v>870</v>
      </c>
      <c r="AV80" s="12" t="s">
        <v>871</v>
      </c>
      <c r="AZ80" t="str">
        <f>AD80</f>
        <v>X(A2)</v>
      </c>
      <c r="BA80" t="str">
        <f>AH80</f>
        <v>X(A6)</v>
      </c>
      <c r="BB80" t="str">
        <f>AK80</f>
        <v>X(A9)</v>
      </c>
      <c r="BC80" t="str">
        <f>AO80</f>
        <v>X(A13)</v>
      </c>
      <c r="BD80" t="str">
        <f>AQ80</f>
        <v>X(A15)</v>
      </c>
      <c r="BE80" t="str">
        <f t="shared" ref="BE80:BI80" si="48">AR80</f>
        <v>X(A16)</v>
      </c>
      <c r="BF80" t="str">
        <f t="shared" si="48"/>
        <v>X(A17)</v>
      </c>
      <c r="BG80" t="str">
        <f t="shared" si="48"/>
        <v>X(A18)</v>
      </c>
      <c r="BH80" t="str">
        <f t="shared" si="48"/>
        <v>X(A19)</v>
      </c>
      <c r="BI80" t="str">
        <f t="shared" si="48"/>
        <v>Y(A20)</v>
      </c>
      <c r="BO80" s="12" t="s">
        <v>99</v>
      </c>
      <c r="BP80" s="12" t="s">
        <v>100</v>
      </c>
      <c r="BQ80" s="12" t="s">
        <v>101</v>
      </c>
      <c r="BR80" s="12" t="s">
        <v>102</v>
      </c>
      <c r="BS80" s="12" t="s">
        <v>103</v>
      </c>
      <c r="BT80" s="12" t="s">
        <v>104</v>
      </c>
      <c r="BU80" s="12" t="s">
        <v>105</v>
      </c>
      <c r="BV80" s="12" t="s">
        <v>106</v>
      </c>
      <c r="BW80" s="12" t="s">
        <v>107</v>
      </c>
      <c r="BX80" s="12" t="s">
        <v>108</v>
      </c>
      <c r="BY80" s="12" t="s">
        <v>109</v>
      </c>
      <c r="BZ80" s="12" t="s">
        <v>862</v>
      </c>
      <c r="CA80" s="12" t="s">
        <v>906</v>
      </c>
      <c r="CH80" s="12" t="s">
        <v>99</v>
      </c>
      <c r="CI80" s="12" t="s">
        <v>100</v>
      </c>
      <c r="CJ80" s="39" t="s">
        <v>101</v>
      </c>
      <c r="CK80" s="12" t="s">
        <v>102</v>
      </c>
      <c r="CL80" s="12" t="s">
        <v>103</v>
      </c>
      <c r="CM80" s="12" t="s">
        <v>104</v>
      </c>
      <c r="CN80" s="12" t="s">
        <v>105</v>
      </c>
      <c r="CO80" s="12" t="s">
        <v>106</v>
      </c>
      <c r="CP80" s="12" t="s">
        <v>107</v>
      </c>
      <c r="CQ80" s="12" t="s">
        <v>108</v>
      </c>
      <c r="CR80" s="12" t="s">
        <v>515</v>
      </c>
      <c r="CU80" s="39" t="s">
        <v>101</v>
      </c>
      <c r="CV80" s="12" t="s">
        <v>515</v>
      </c>
    </row>
    <row r="81" spans="1:100" ht="13.8" thickBot="1" x14ac:dyDescent="0.3">
      <c r="A81" s="12" t="s">
        <v>111</v>
      </c>
      <c r="B81" s="13">
        <v>15</v>
      </c>
      <c r="C81" s="13">
        <v>13</v>
      </c>
      <c r="D81" s="13">
        <v>9</v>
      </c>
      <c r="E81" s="13">
        <v>13</v>
      </c>
      <c r="F81" s="13">
        <v>14</v>
      </c>
      <c r="G81" s="13">
        <v>14</v>
      </c>
      <c r="H81" s="13">
        <v>9</v>
      </c>
      <c r="I81" s="13">
        <v>10</v>
      </c>
      <c r="J81" s="13">
        <v>18</v>
      </c>
      <c r="K81" s="13">
        <v>6</v>
      </c>
      <c r="L81" s="13">
        <v>1000</v>
      </c>
      <c r="AB81" s="12" t="s">
        <v>111</v>
      </c>
      <c r="AC81" s="13">
        <v>2</v>
      </c>
      <c r="AD81" s="13">
        <v>5</v>
      </c>
      <c r="AE81" s="13">
        <v>6</v>
      </c>
      <c r="AF81" s="13">
        <v>4</v>
      </c>
      <c r="AG81" s="13">
        <v>5</v>
      </c>
      <c r="AH81" s="13">
        <v>4</v>
      </c>
      <c r="AI81" s="13">
        <v>5</v>
      </c>
      <c r="AJ81" s="13">
        <v>7</v>
      </c>
      <c r="AK81" s="13">
        <v>5</v>
      </c>
      <c r="AL81" s="13">
        <v>5</v>
      </c>
      <c r="AM81" s="13">
        <v>3</v>
      </c>
      <c r="AN81" s="13">
        <v>1</v>
      </c>
      <c r="AO81" s="13">
        <v>6</v>
      </c>
      <c r="AP81" s="13">
        <v>3</v>
      </c>
      <c r="AQ81" s="13">
        <v>6</v>
      </c>
      <c r="AR81" s="13">
        <v>2</v>
      </c>
      <c r="AS81" s="13">
        <v>4</v>
      </c>
      <c r="AT81" s="13">
        <v>6</v>
      </c>
      <c r="AU81" s="13">
        <v>1</v>
      </c>
      <c r="AV81" s="13">
        <v>1000</v>
      </c>
      <c r="AZ81">
        <f t="shared" ref="AZ81:AZ90" si="49">AD81</f>
        <v>5</v>
      </c>
      <c r="BA81">
        <f t="shared" ref="BA81:BA90" si="50">AH81</f>
        <v>4</v>
      </c>
      <c r="BB81">
        <f t="shared" ref="BB81:BB90" si="51">AK81</f>
        <v>5</v>
      </c>
      <c r="BC81">
        <f t="shared" ref="BC81:BC90" si="52">AO81</f>
        <v>6</v>
      </c>
      <c r="BD81">
        <f t="shared" ref="BD81:BD90" si="53">AQ81</f>
        <v>6</v>
      </c>
      <c r="BE81">
        <f t="shared" ref="BE81:BE90" si="54">AR81</f>
        <v>2</v>
      </c>
      <c r="BF81">
        <f t="shared" ref="BF81:BF90" si="55">AS81</f>
        <v>4</v>
      </c>
      <c r="BG81">
        <f t="shared" ref="BG81:BG90" si="56">AT81</f>
        <v>6</v>
      </c>
      <c r="BH81">
        <f t="shared" ref="BH81:BH90" si="57">AU81</f>
        <v>1</v>
      </c>
      <c r="BI81">
        <f t="shared" ref="BI81:BI90" si="58">AV81</f>
        <v>1000</v>
      </c>
      <c r="BO81" s="12" t="s">
        <v>111</v>
      </c>
      <c r="BP81" s="13">
        <v>6</v>
      </c>
      <c r="BQ81" s="13">
        <v>8</v>
      </c>
      <c r="BR81" s="13">
        <v>5</v>
      </c>
      <c r="BS81" s="13">
        <v>5</v>
      </c>
      <c r="BT81" s="13">
        <v>6</v>
      </c>
      <c r="BU81" s="13">
        <v>1</v>
      </c>
      <c r="BV81" s="13">
        <v>7</v>
      </c>
      <c r="BW81" s="13">
        <v>5</v>
      </c>
      <c r="BX81" s="13">
        <v>3</v>
      </c>
      <c r="BY81" s="13">
        <v>4</v>
      </c>
      <c r="BZ81" s="13">
        <v>9</v>
      </c>
      <c r="CA81" s="13">
        <v>1000</v>
      </c>
      <c r="CH81" s="12" t="s">
        <v>111</v>
      </c>
      <c r="CI81" s="13">
        <v>5</v>
      </c>
      <c r="CJ81" s="13">
        <v>4</v>
      </c>
      <c r="CK81" s="13">
        <v>5</v>
      </c>
      <c r="CL81" s="13">
        <v>6</v>
      </c>
      <c r="CM81" s="13">
        <v>6</v>
      </c>
      <c r="CN81" s="13">
        <v>2</v>
      </c>
      <c r="CO81" s="13">
        <v>4</v>
      </c>
      <c r="CP81" s="13">
        <v>6</v>
      </c>
      <c r="CQ81" s="13">
        <v>1</v>
      </c>
      <c r="CR81" s="13">
        <v>1000</v>
      </c>
      <c r="CU81" s="13">
        <v>4</v>
      </c>
      <c r="CV81" s="13">
        <v>1000</v>
      </c>
    </row>
    <row r="82" spans="1:100" ht="13.8" thickBot="1" x14ac:dyDescent="0.3">
      <c r="A82" s="12" t="s">
        <v>112</v>
      </c>
      <c r="B82" s="13">
        <v>6</v>
      </c>
      <c r="C82" s="13">
        <v>6</v>
      </c>
      <c r="D82" s="13">
        <v>2</v>
      </c>
      <c r="E82" s="13">
        <v>1</v>
      </c>
      <c r="F82" s="13">
        <v>9</v>
      </c>
      <c r="G82" s="13">
        <v>9</v>
      </c>
      <c r="H82" s="13">
        <v>1</v>
      </c>
      <c r="I82" s="13">
        <v>10</v>
      </c>
      <c r="J82" s="13">
        <v>11</v>
      </c>
      <c r="K82" s="13">
        <v>7</v>
      </c>
      <c r="L82" s="13">
        <v>1000</v>
      </c>
      <c r="AB82" s="12" t="s">
        <v>112</v>
      </c>
      <c r="AC82" s="13">
        <v>6</v>
      </c>
      <c r="AD82" s="13">
        <v>4</v>
      </c>
      <c r="AE82" s="13">
        <v>9</v>
      </c>
      <c r="AF82" s="13">
        <v>3</v>
      </c>
      <c r="AG82" s="13">
        <v>3</v>
      </c>
      <c r="AH82" s="13">
        <v>2</v>
      </c>
      <c r="AI82" s="13">
        <v>8</v>
      </c>
      <c r="AJ82" s="13">
        <v>2</v>
      </c>
      <c r="AK82" s="13">
        <v>2</v>
      </c>
      <c r="AL82" s="13">
        <v>8</v>
      </c>
      <c r="AM82" s="13">
        <v>8</v>
      </c>
      <c r="AN82" s="13">
        <v>5</v>
      </c>
      <c r="AO82" s="13">
        <v>9</v>
      </c>
      <c r="AP82" s="13">
        <v>1</v>
      </c>
      <c r="AQ82" s="13">
        <v>1</v>
      </c>
      <c r="AR82" s="13">
        <v>8</v>
      </c>
      <c r="AS82" s="13">
        <v>1</v>
      </c>
      <c r="AT82" s="13">
        <v>3</v>
      </c>
      <c r="AU82" s="13">
        <v>6</v>
      </c>
      <c r="AV82" s="13">
        <v>1000</v>
      </c>
      <c r="AZ82">
        <f t="shared" si="49"/>
        <v>4</v>
      </c>
      <c r="BA82">
        <f t="shared" si="50"/>
        <v>2</v>
      </c>
      <c r="BB82">
        <f t="shared" si="51"/>
        <v>2</v>
      </c>
      <c r="BC82">
        <f t="shared" si="52"/>
        <v>9</v>
      </c>
      <c r="BD82">
        <f t="shared" si="53"/>
        <v>1</v>
      </c>
      <c r="BE82">
        <f t="shared" si="54"/>
        <v>8</v>
      </c>
      <c r="BF82">
        <f t="shared" si="55"/>
        <v>1</v>
      </c>
      <c r="BG82">
        <f t="shared" si="56"/>
        <v>3</v>
      </c>
      <c r="BH82">
        <f t="shared" si="57"/>
        <v>6</v>
      </c>
      <c r="BI82">
        <f t="shared" si="58"/>
        <v>1000</v>
      </c>
      <c r="BO82" s="12" t="s">
        <v>112</v>
      </c>
      <c r="BP82" s="13">
        <v>4</v>
      </c>
      <c r="BQ82" s="13">
        <v>5</v>
      </c>
      <c r="BR82" s="13">
        <v>2</v>
      </c>
      <c r="BS82" s="13">
        <v>2</v>
      </c>
      <c r="BT82" s="13">
        <v>1</v>
      </c>
      <c r="BU82" s="13">
        <v>6</v>
      </c>
      <c r="BV82" s="13">
        <v>5</v>
      </c>
      <c r="BW82" s="13">
        <v>1</v>
      </c>
      <c r="BX82" s="13">
        <v>2</v>
      </c>
      <c r="BY82" s="13">
        <v>1</v>
      </c>
      <c r="BZ82" s="13">
        <v>6</v>
      </c>
      <c r="CA82" s="13">
        <v>1000</v>
      </c>
      <c r="CH82" s="12" t="s">
        <v>112</v>
      </c>
      <c r="CI82" s="13">
        <v>4</v>
      </c>
      <c r="CJ82" s="13">
        <v>2</v>
      </c>
      <c r="CK82" s="13">
        <v>2</v>
      </c>
      <c r="CL82" s="13">
        <v>9</v>
      </c>
      <c r="CM82" s="13">
        <v>1</v>
      </c>
      <c r="CN82" s="13">
        <v>8</v>
      </c>
      <c r="CO82" s="13">
        <v>1</v>
      </c>
      <c r="CP82" s="13">
        <v>3</v>
      </c>
      <c r="CQ82" s="13">
        <v>6</v>
      </c>
      <c r="CR82" s="13">
        <v>1000</v>
      </c>
      <c r="CU82" s="13">
        <v>2</v>
      </c>
      <c r="CV82" s="13">
        <v>1000</v>
      </c>
    </row>
    <row r="83" spans="1:100" ht="13.8" thickBot="1" x14ac:dyDescent="0.3">
      <c r="A83" s="12" t="s">
        <v>113</v>
      </c>
      <c r="B83" s="13">
        <v>8</v>
      </c>
      <c r="C83" s="13">
        <v>13</v>
      </c>
      <c r="D83" s="13">
        <v>3</v>
      </c>
      <c r="E83" s="13">
        <v>11</v>
      </c>
      <c r="F83" s="13">
        <v>11</v>
      </c>
      <c r="G83" s="13">
        <v>3</v>
      </c>
      <c r="H83" s="13">
        <v>3</v>
      </c>
      <c r="I83" s="13">
        <v>3</v>
      </c>
      <c r="J83" s="13">
        <v>18</v>
      </c>
      <c r="K83" s="13">
        <v>12</v>
      </c>
      <c r="L83" s="13">
        <v>1000</v>
      </c>
      <c r="AB83" s="12" t="s">
        <v>113</v>
      </c>
      <c r="AC83" s="13">
        <v>2</v>
      </c>
      <c r="AD83" s="13">
        <v>2</v>
      </c>
      <c r="AE83" s="13">
        <v>1</v>
      </c>
      <c r="AF83" s="13">
        <v>9</v>
      </c>
      <c r="AG83" s="13">
        <v>9</v>
      </c>
      <c r="AH83" s="13">
        <v>6</v>
      </c>
      <c r="AI83" s="13">
        <v>8</v>
      </c>
      <c r="AJ83" s="13">
        <v>4</v>
      </c>
      <c r="AK83" s="13">
        <v>7</v>
      </c>
      <c r="AL83" s="13">
        <v>6</v>
      </c>
      <c r="AM83" s="13">
        <v>5</v>
      </c>
      <c r="AN83" s="13">
        <v>2</v>
      </c>
      <c r="AO83" s="13">
        <v>5</v>
      </c>
      <c r="AP83" s="13">
        <v>5</v>
      </c>
      <c r="AQ83" s="13">
        <v>6</v>
      </c>
      <c r="AR83" s="13">
        <v>8</v>
      </c>
      <c r="AS83" s="13">
        <v>5</v>
      </c>
      <c r="AT83" s="13">
        <v>1</v>
      </c>
      <c r="AU83" s="13">
        <v>3</v>
      </c>
      <c r="AV83" s="13">
        <v>1000</v>
      </c>
      <c r="AZ83">
        <f t="shared" si="49"/>
        <v>2</v>
      </c>
      <c r="BA83">
        <f t="shared" si="50"/>
        <v>6</v>
      </c>
      <c r="BB83">
        <f t="shared" si="51"/>
        <v>7</v>
      </c>
      <c r="BC83">
        <f t="shared" si="52"/>
        <v>5</v>
      </c>
      <c r="BD83">
        <f t="shared" si="53"/>
        <v>6</v>
      </c>
      <c r="BE83">
        <f t="shared" si="54"/>
        <v>8</v>
      </c>
      <c r="BF83">
        <f t="shared" si="55"/>
        <v>5</v>
      </c>
      <c r="BG83">
        <f t="shared" si="56"/>
        <v>1</v>
      </c>
      <c r="BH83">
        <f t="shared" si="57"/>
        <v>3</v>
      </c>
      <c r="BI83">
        <f t="shared" si="58"/>
        <v>1000</v>
      </c>
      <c r="BO83" s="12" t="s">
        <v>113</v>
      </c>
      <c r="BP83" s="13">
        <v>6</v>
      </c>
      <c r="BQ83" s="13">
        <v>2</v>
      </c>
      <c r="BR83" s="13">
        <v>7</v>
      </c>
      <c r="BS83" s="13">
        <v>7</v>
      </c>
      <c r="BT83" s="13">
        <v>8</v>
      </c>
      <c r="BU83" s="13">
        <v>2</v>
      </c>
      <c r="BV83" s="13">
        <v>6</v>
      </c>
      <c r="BW83" s="13">
        <v>7</v>
      </c>
      <c r="BX83" s="13">
        <v>9</v>
      </c>
      <c r="BY83" s="13">
        <v>5</v>
      </c>
      <c r="BZ83" s="13">
        <v>2</v>
      </c>
      <c r="CA83" s="13">
        <v>1000</v>
      </c>
      <c r="CH83" s="12" t="s">
        <v>113</v>
      </c>
      <c r="CI83" s="13">
        <v>2</v>
      </c>
      <c r="CJ83" s="13">
        <v>6</v>
      </c>
      <c r="CK83" s="13">
        <v>7</v>
      </c>
      <c r="CL83" s="13">
        <v>5</v>
      </c>
      <c r="CM83" s="13">
        <v>6</v>
      </c>
      <c r="CN83" s="13">
        <v>8</v>
      </c>
      <c r="CO83" s="13">
        <v>5</v>
      </c>
      <c r="CP83" s="13">
        <v>1</v>
      </c>
      <c r="CQ83" s="13">
        <v>3</v>
      </c>
      <c r="CR83" s="13">
        <v>1000</v>
      </c>
      <c r="CU83" s="13">
        <v>6</v>
      </c>
      <c r="CV83" s="13">
        <v>1000</v>
      </c>
    </row>
    <row r="84" spans="1:100" ht="13.8" thickBot="1" x14ac:dyDescent="0.3">
      <c r="A84" s="12" t="s">
        <v>114</v>
      </c>
      <c r="B84" s="13">
        <v>12</v>
      </c>
      <c r="C84" s="13">
        <v>6</v>
      </c>
      <c r="D84" s="13">
        <v>10</v>
      </c>
      <c r="E84" s="13">
        <v>14</v>
      </c>
      <c r="F84" s="13">
        <v>6</v>
      </c>
      <c r="G84" s="13">
        <v>2</v>
      </c>
      <c r="H84" s="13">
        <v>7</v>
      </c>
      <c r="I84" s="13">
        <v>10</v>
      </c>
      <c r="J84" s="13">
        <v>11</v>
      </c>
      <c r="K84" s="13">
        <v>1</v>
      </c>
      <c r="L84" s="13">
        <v>1000</v>
      </c>
      <c r="AB84" s="12" t="s">
        <v>114</v>
      </c>
      <c r="AC84" s="13">
        <v>1</v>
      </c>
      <c r="AD84" s="13">
        <v>1</v>
      </c>
      <c r="AE84" s="13">
        <v>4</v>
      </c>
      <c r="AF84" s="13">
        <v>6</v>
      </c>
      <c r="AG84" s="13">
        <v>6</v>
      </c>
      <c r="AH84" s="13">
        <v>1</v>
      </c>
      <c r="AI84" s="13">
        <v>4</v>
      </c>
      <c r="AJ84" s="13">
        <v>7</v>
      </c>
      <c r="AK84" s="13">
        <v>1</v>
      </c>
      <c r="AL84" s="13">
        <v>4</v>
      </c>
      <c r="AM84" s="13">
        <v>2</v>
      </c>
      <c r="AN84" s="13">
        <v>3</v>
      </c>
      <c r="AO84" s="13">
        <v>3</v>
      </c>
      <c r="AP84" s="13">
        <v>9</v>
      </c>
      <c r="AQ84" s="13">
        <v>3</v>
      </c>
      <c r="AR84" s="13">
        <v>8</v>
      </c>
      <c r="AS84" s="13">
        <v>3</v>
      </c>
      <c r="AT84" s="13">
        <v>8</v>
      </c>
      <c r="AU84" s="13">
        <v>6</v>
      </c>
      <c r="AV84" s="13">
        <v>1000</v>
      </c>
      <c r="AZ84">
        <f t="shared" si="49"/>
        <v>1</v>
      </c>
      <c r="BA84">
        <f t="shared" si="50"/>
        <v>1</v>
      </c>
      <c r="BB84">
        <f t="shared" si="51"/>
        <v>1</v>
      </c>
      <c r="BC84">
        <f t="shared" si="52"/>
        <v>3</v>
      </c>
      <c r="BD84">
        <f t="shared" si="53"/>
        <v>3</v>
      </c>
      <c r="BE84">
        <f t="shared" si="54"/>
        <v>8</v>
      </c>
      <c r="BF84">
        <f t="shared" si="55"/>
        <v>3</v>
      </c>
      <c r="BG84">
        <f t="shared" si="56"/>
        <v>8</v>
      </c>
      <c r="BH84">
        <f t="shared" si="57"/>
        <v>6</v>
      </c>
      <c r="BI84">
        <f t="shared" si="58"/>
        <v>1000</v>
      </c>
      <c r="BO84" s="12" t="s">
        <v>114</v>
      </c>
      <c r="BP84" s="13">
        <v>5</v>
      </c>
      <c r="BQ84" s="13">
        <v>6</v>
      </c>
      <c r="BR84" s="13">
        <v>1</v>
      </c>
      <c r="BS84" s="13">
        <v>1</v>
      </c>
      <c r="BT84" s="13">
        <v>4</v>
      </c>
      <c r="BU84" s="13">
        <v>3</v>
      </c>
      <c r="BV84" s="13">
        <v>3</v>
      </c>
      <c r="BW84" s="13">
        <v>2</v>
      </c>
      <c r="BX84" s="13">
        <v>6</v>
      </c>
      <c r="BY84" s="13">
        <v>3</v>
      </c>
      <c r="BZ84" s="13">
        <v>4</v>
      </c>
      <c r="CA84" s="13">
        <v>1000</v>
      </c>
      <c r="CH84" s="12" t="s">
        <v>114</v>
      </c>
      <c r="CI84" s="13">
        <v>1</v>
      </c>
      <c r="CJ84" s="13">
        <v>1</v>
      </c>
      <c r="CK84" s="13">
        <v>1</v>
      </c>
      <c r="CL84" s="13">
        <v>3</v>
      </c>
      <c r="CM84" s="13">
        <v>3</v>
      </c>
      <c r="CN84" s="13">
        <v>8</v>
      </c>
      <c r="CO84" s="13">
        <v>3</v>
      </c>
      <c r="CP84" s="13">
        <v>8</v>
      </c>
      <c r="CQ84" s="13">
        <v>6</v>
      </c>
      <c r="CR84" s="13">
        <v>1000</v>
      </c>
      <c r="CU84" s="13">
        <v>1</v>
      </c>
      <c r="CV84" s="13">
        <v>1000</v>
      </c>
    </row>
    <row r="85" spans="1:100" ht="13.8" thickBot="1" x14ac:dyDescent="0.3">
      <c r="A85" s="12" t="s">
        <v>115</v>
      </c>
      <c r="B85" s="13">
        <v>6</v>
      </c>
      <c r="C85" s="13">
        <v>9</v>
      </c>
      <c r="D85" s="13">
        <v>16</v>
      </c>
      <c r="E85" s="13">
        <v>12</v>
      </c>
      <c r="F85" s="13">
        <v>14</v>
      </c>
      <c r="G85" s="13">
        <v>8</v>
      </c>
      <c r="H85" s="13">
        <v>6</v>
      </c>
      <c r="I85" s="13">
        <v>7</v>
      </c>
      <c r="J85" s="13">
        <v>1</v>
      </c>
      <c r="K85" s="13">
        <v>5</v>
      </c>
      <c r="L85" s="13">
        <v>1000</v>
      </c>
      <c r="AB85" s="12" t="s">
        <v>115</v>
      </c>
      <c r="AC85" s="13">
        <v>6</v>
      </c>
      <c r="AD85" s="13">
        <v>7</v>
      </c>
      <c r="AE85" s="13">
        <v>8</v>
      </c>
      <c r="AF85" s="13">
        <v>5</v>
      </c>
      <c r="AG85" s="13">
        <v>10</v>
      </c>
      <c r="AH85" s="13">
        <v>5</v>
      </c>
      <c r="AI85" s="13">
        <v>6</v>
      </c>
      <c r="AJ85" s="13">
        <v>7</v>
      </c>
      <c r="AK85" s="13">
        <v>9</v>
      </c>
      <c r="AL85" s="13">
        <v>1</v>
      </c>
      <c r="AM85" s="13">
        <v>7</v>
      </c>
      <c r="AN85" s="13">
        <v>8</v>
      </c>
      <c r="AO85" s="13">
        <v>4</v>
      </c>
      <c r="AP85" s="13">
        <v>4</v>
      </c>
      <c r="AQ85" s="13">
        <v>6</v>
      </c>
      <c r="AR85" s="13">
        <v>3</v>
      </c>
      <c r="AS85" s="13">
        <v>5</v>
      </c>
      <c r="AT85" s="13">
        <v>4</v>
      </c>
      <c r="AU85" s="13">
        <v>6</v>
      </c>
      <c r="AV85" s="13">
        <v>1000</v>
      </c>
      <c r="AZ85">
        <f t="shared" si="49"/>
        <v>7</v>
      </c>
      <c r="BA85">
        <f t="shared" si="50"/>
        <v>5</v>
      </c>
      <c r="BB85">
        <f t="shared" si="51"/>
        <v>9</v>
      </c>
      <c r="BC85">
        <f t="shared" si="52"/>
        <v>4</v>
      </c>
      <c r="BD85">
        <f t="shared" si="53"/>
        <v>6</v>
      </c>
      <c r="BE85">
        <f t="shared" si="54"/>
        <v>3</v>
      </c>
      <c r="BF85">
        <f t="shared" si="55"/>
        <v>5</v>
      </c>
      <c r="BG85">
        <f t="shared" si="56"/>
        <v>4</v>
      </c>
      <c r="BH85">
        <f t="shared" si="57"/>
        <v>6</v>
      </c>
      <c r="BI85">
        <f t="shared" si="58"/>
        <v>1000</v>
      </c>
      <c r="BO85" s="12" t="s">
        <v>115</v>
      </c>
      <c r="BP85" s="13">
        <v>1</v>
      </c>
      <c r="BQ85" s="13">
        <v>10</v>
      </c>
      <c r="BR85" s="13">
        <v>6</v>
      </c>
      <c r="BS85" s="13">
        <v>9</v>
      </c>
      <c r="BT85" s="13">
        <v>10</v>
      </c>
      <c r="BU85" s="13">
        <v>8</v>
      </c>
      <c r="BV85" s="13">
        <v>4</v>
      </c>
      <c r="BW85" s="13">
        <v>6</v>
      </c>
      <c r="BX85" s="13">
        <v>4</v>
      </c>
      <c r="BY85" s="13">
        <v>5</v>
      </c>
      <c r="BZ85" s="13">
        <v>7</v>
      </c>
      <c r="CA85" s="13">
        <v>1000</v>
      </c>
      <c r="CH85" s="12" t="s">
        <v>115</v>
      </c>
      <c r="CI85" s="13">
        <v>7</v>
      </c>
      <c r="CJ85" s="13">
        <v>5</v>
      </c>
      <c r="CK85" s="13">
        <v>9</v>
      </c>
      <c r="CL85" s="13">
        <v>4</v>
      </c>
      <c r="CM85" s="13">
        <v>6</v>
      </c>
      <c r="CN85" s="13">
        <v>3</v>
      </c>
      <c r="CO85" s="13">
        <v>5</v>
      </c>
      <c r="CP85" s="13">
        <v>4</v>
      </c>
      <c r="CQ85" s="13">
        <v>6</v>
      </c>
      <c r="CR85" s="13">
        <v>1000</v>
      </c>
      <c r="CU85" s="13">
        <v>5</v>
      </c>
      <c r="CV85" s="13">
        <v>1000</v>
      </c>
    </row>
    <row r="86" spans="1:100" ht="13.8" thickBot="1" x14ac:dyDescent="0.3">
      <c r="A86" s="12" t="s">
        <v>116</v>
      </c>
      <c r="B86" s="13">
        <v>4</v>
      </c>
      <c r="C86" s="13">
        <v>3</v>
      </c>
      <c r="D86" s="13">
        <v>6</v>
      </c>
      <c r="E86" s="13">
        <v>4</v>
      </c>
      <c r="F86" s="13">
        <v>4</v>
      </c>
      <c r="G86" s="13">
        <v>14</v>
      </c>
      <c r="H86" s="13">
        <v>4</v>
      </c>
      <c r="I86" s="13">
        <v>4</v>
      </c>
      <c r="J86" s="13">
        <v>15</v>
      </c>
      <c r="K86" s="13">
        <v>17</v>
      </c>
      <c r="L86" s="13">
        <v>1000</v>
      </c>
      <c r="AB86" s="12" t="s">
        <v>116</v>
      </c>
      <c r="AC86" s="13">
        <v>6</v>
      </c>
      <c r="AD86" s="13">
        <v>9</v>
      </c>
      <c r="AE86" s="13">
        <v>2</v>
      </c>
      <c r="AF86" s="13">
        <v>1</v>
      </c>
      <c r="AG86" s="13">
        <v>4</v>
      </c>
      <c r="AH86" s="13">
        <v>10</v>
      </c>
      <c r="AI86" s="13">
        <v>2</v>
      </c>
      <c r="AJ86" s="13">
        <v>4</v>
      </c>
      <c r="AK86" s="13">
        <v>4</v>
      </c>
      <c r="AL86" s="13">
        <v>3</v>
      </c>
      <c r="AM86" s="13">
        <v>8</v>
      </c>
      <c r="AN86" s="13">
        <v>8</v>
      </c>
      <c r="AO86" s="13">
        <v>1</v>
      </c>
      <c r="AP86" s="13">
        <v>5</v>
      </c>
      <c r="AQ86" s="13">
        <v>6</v>
      </c>
      <c r="AR86" s="13">
        <v>4</v>
      </c>
      <c r="AS86" s="13">
        <v>2</v>
      </c>
      <c r="AT86" s="13">
        <v>8</v>
      </c>
      <c r="AU86" s="13">
        <v>5</v>
      </c>
      <c r="AV86" s="13">
        <v>1000</v>
      </c>
      <c r="AZ86">
        <f t="shared" si="49"/>
        <v>9</v>
      </c>
      <c r="BA86">
        <f t="shared" si="50"/>
        <v>10</v>
      </c>
      <c r="BB86">
        <f t="shared" si="51"/>
        <v>4</v>
      </c>
      <c r="BC86">
        <f t="shared" si="52"/>
        <v>1</v>
      </c>
      <c r="BD86">
        <f t="shared" si="53"/>
        <v>6</v>
      </c>
      <c r="BE86">
        <f t="shared" si="54"/>
        <v>4</v>
      </c>
      <c r="BF86">
        <f t="shared" si="55"/>
        <v>2</v>
      </c>
      <c r="BG86">
        <f t="shared" si="56"/>
        <v>8</v>
      </c>
      <c r="BH86">
        <f t="shared" si="57"/>
        <v>5</v>
      </c>
      <c r="BI86">
        <f t="shared" si="58"/>
        <v>1000</v>
      </c>
      <c r="BO86" s="12" t="s">
        <v>116</v>
      </c>
      <c r="BP86" s="13">
        <v>3</v>
      </c>
      <c r="BQ86" s="13">
        <v>3</v>
      </c>
      <c r="BR86" s="13">
        <v>4</v>
      </c>
      <c r="BS86" s="13">
        <v>4</v>
      </c>
      <c r="BT86" s="13">
        <v>5</v>
      </c>
      <c r="BU86" s="13">
        <v>4</v>
      </c>
      <c r="BV86" s="13">
        <v>1</v>
      </c>
      <c r="BW86" s="13">
        <v>7</v>
      </c>
      <c r="BX86" s="13">
        <v>1</v>
      </c>
      <c r="BY86" s="13">
        <v>2</v>
      </c>
      <c r="BZ86" s="13">
        <v>1</v>
      </c>
      <c r="CA86" s="13">
        <v>1000</v>
      </c>
      <c r="CH86" s="12" t="s">
        <v>116</v>
      </c>
      <c r="CI86" s="13">
        <v>9</v>
      </c>
      <c r="CJ86" s="13">
        <v>10</v>
      </c>
      <c r="CK86" s="13">
        <v>4</v>
      </c>
      <c r="CL86" s="13">
        <v>1</v>
      </c>
      <c r="CM86" s="13">
        <v>6</v>
      </c>
      <c r="CN86" s="13">
        <v>4</v>
      </c>
      <c r="CO86" s="13">
        <v>2</v>
      </c>
      <c r="CP86" s="13">
        <v>8</v>
      </c>
      <c r="CQ86" s="13">
        <v>5</v>
      </c>
      <c r="CR86" s="13">
        <v>1000</v>
      </c>
      <c r="CU86" s="13">
        <v>10</v>
      </c>
      <c r="CV86" s="13">
        <v>1000</v>
      </c>
    </row>
    <row r="87" spans="1:100" ht="13.8" thickBot="1" x14ac:dyDescent="0.3">
      <c r="A87" s="12" t="s">
        <v>117</v>
      </c>
      <c r="B87" s="13">
        <v>8</v>
      </c>
      <c r="C87" s="13">
        <v>12</v>
      </c>
      <c r="D87" s="13">
        <v>10</v>
      </c>
      <c r="E87" s="13">
        <v>10</v>
      </c>
      <c r="F87" s="13">
        <v>7</v>
      </c>
      <c r="G87" s="13">
        <v>3</v>
      </c>
      <c r="H87" s="13">
        <v>9</v>
      </c>
      <c r="I87" s="13">
        <v>2</v>
      </c>
      <c r="J87" s="13">
        <v>6</v>
      </c>
      <c r="K87" s="13">
        <v>7</v>
      </c>
      <c r="L87" s="13">
        <v>1000</v>
      </c>
      <c r="AB87" s="12" t="s">
        <v>117</v>
      </c>
      <c r="AC87" s="13">
        <v>5</v>
      </c>
      <c r="AD87" s="13">
        <v>3</v>
      </c>
      <c r="AE87" s="13">
        <v>4</v>
      </c>
      <c r="AF87" s="13">
        <v>8</v>
      </c>
      <c r="AG87" s="13">
        <v>8</v>
      </c>
      <c r="AH87" s="13">
        <v>7</v>
      </c>
      <c r="AI87" s="13">
        <v>8</v>
      </c>
      <c r="AJ87" s="13">
        <v>1</v>
      </c>
      <c r="AK87" s="13">
        <v>9</v>
      </c>
      <c r="AL87" s="13">
        <v>8</v>
      </c>
      <c r="AM87" s="13">
        <v>5</v>
      </c>
      <c r="AN87" s="13">
        <v>7</v>
      </c>
      <c r="AO87" s="13">
        <v>8</v>
      </c>
      <c r="AP87" s="13">
        <v>5</v>
      </c>
      <c r="AQ87" s="13">
        <v>4</v>
      </c>
      <c r="AR87" s="13">
        <v>4</v>
      </c>
      <c r="AS87" s="13">
        <v>9</v>
      </c>
      <c r="AT87" s="13">
        <v>8</v>
      </c>
      <c r="AU87" s="13">
        <v>6</v>
      </c>
      <c r="AV87" s="13">
        <v>1000</v>
      </c>
      <c r="AZ87">
        <f t="shared" si="49"/>
        <v>3</v>
      </c>
      <c r="BA87">
        <f t="shared" si="50"/>
        <v>7</v>
      </c>
      <c r="BB87">
        <f t="shared" si="51"/>
        <v>9</v>
      </c>
      <c r="BC87">
        <f t="shared" si="52"/>
        <v>8</v>
      </c>
      <c r="BD87">
        <f t="shared" si="53"/>
        <v>4</v>
      </c>
      <c r="BE87">
        <f t="shared" si="54"/>
        <v>4</v>
      </c>
      <c r="BF87">
        <f t="shared" si="55"/>
        <v>9</v>
      </c>
      <c r="BG87">
        <f t="shared" si="56"/>
        <v>8</v>
      </c>
      <c r="BH87">
        <f t="shared" si="57"/>
        <v>6</v>
      </c>
      <c r="BI87">
        <f t="shared" si="58"/>
        <v>1000</v>
      </c>
      <c r="BO87" s="12" t="s">
        <v>117</v>
      </c>
      <c r="BP87" s="13">
        <v>9</v>
      </c>
      <c r="BQ87" s="13">
        <v>6</v>
      </c>
      <c r="BR87" s="13">
        <v>8</v>
      </c>
      <c r="BS87" s="13">
        <v>9</v>
      </c>
      <c r="BT87" s="13">
        <v>8</v>
      </c>
      <c r="BU87" s="13">
        <v>9</v>
      </c>
      <c r="BV87" s="13">
        <v>9</v>
      </c>
      <c r="BW87" s="13">
        <v>7</v>
      </c>
      <c r="BX87" s="13">
        <v>7</v>
      </c>
      <c r="BY87" s="13">
        <v>9</v>
      </c>
      <c r="BZ87" s="13">
        <v>3</v>
      </c>
      <c r="CA87" s="13">
        <v>1000</v>
      </c>
      <c r="CH87" s="12" t="s">
        <v>117</v>
      </c>
      <c r="CI87" s="13">
        <v>3</v>
      </c>
      <c r="CJ87" s="13">
        <v>7</v>
      </c>
      <c r="CK87" s="13">
        <v>9</v>
      </c>
      <c r="CL87" s="13">
        <v>8</v>
      </c>
      <c r="CM87" s="13">
        <v>4</v>
      </c>
      <c r="CN87" s="13">
        <v>4</v>
      </c>
      <c r="CO87" s="13">
        <v>9</v>
      </c>
      <c r="CP87" s="13">
        <v>8</v>
      </c>
      <c r="CQ87" s="13">
        <v>6</v>
      </c>
      <c r="CR87" s="13">
        <v>1000</v>
      </c>
      <c r="CU87" s="13">
        <v>7</v>
      </c>
      <c r="CV87" s="13">
        <v>1000</v>
      </c>
    </row>
    <row r="88" spans="1:100" ht="13.8" thickBot="1" x14ac:dyDescent="0.3">
      <c r="A88" s="12" t="s">
        <v>118</v>
      </c>
      <c r="B88" s="13">
        <v>19</v>
      </c>
      <c r="C88" s="13">
        <v>11</v>
      </c>
      <c r="D88" s="13">
        <v>10</v>
      </c>
      <c r="E88" s="13">
        <v>16</v>
      </c>
      <c r="F88" s="13">
        <v>14</v>
      </c>
      <c r="G88" s="13">
        <v>9</v>
      </c>
      <c r="H88" s="13">
        <v>2</v>
      </c>
      <c r="I88" s="13">
        <v>10</v>
      </c>
      <c r="J88" s="13">
        <v>15</v>
      </c>
      <c r="K88" s="13">
        <v>7</v>
      </c>
      <c r="L88" s="13">
        <v>1000</v>
      </c>
      <c r="AB88" s="12" t="s">
        <v>118</v>
      </c>
      <c r="AC88" s="13">
        <v>6</v>
      </c>
      <c r="AD88" s="13">
        <v>10</v>
      </c>
      <c r="AE88" s="13">
        <v>3</v>
      </c>
      <c r="AF88" s="13">
        <v>10</v>
      </c>
      <c r="AG88" s="13">
        <v>2</v>
      </c>
      <c r="AH88" s="13">
        <v>3</v>
      </c>
      <c r="AI88" s="13">
        <v>1</v>
      </c>
      <c r="AJ88" s="13">
        <v>7</v>
      </c>
      <c r="AK88" s="13">
        <v>3</v>
      </c>
      <c r="AL88" s="13">
        <v>8</v>
      </c>
      <c r="AM88" s="13">
        <v>8</v>
      </c>
      <c r="AN88" s="13">
        <v>6</v>
      </c>
      <c r="AO88" s="13">
        <v>2</v>
      </c>
      <c r="AP88" s="13">
        <v>9</v>
      </c>
      <c r="AQ88" s="13">
        <v>6</v>
      </c>
      <c r="AR88" s="13">
        <v>1</v>
      </c>
      <c r="AS88" s="13">
        <v>10</v>
      </c>
      <c r="AT88" s="13">
        <v>2</v>
      </c>
      <c r="AU88" s="13">
        <v>6</v>
      </c>
      <c r="AV88" s="13">
        <v>1000</v>
      </c>
      <c r="AZ88">
        <f t="shared" si="49"/>
        <v>10</v>
      </c>
      <c r="BA88">
        <f t="shared" si="50"/>
        <v>3</v>
      </c>
      <c r="BB88">
        <f t="shared" si="51"/>
        <v>3</v>
      </c>
      <c r="BC88">
        <f t="shared" si="52"/>
        <v>2</v>
      </c>
      <c r="BD88">
        <f t="shared" si="53"/>
        <v>6</v>
      </c>
      <c r="BE88">
        <f t="shared" si="54"/>
        <v>1</v>
      </c>
      <c r="BF88">
        <f t="shared" si="55"/>
        <v>10</v>
      </c>
      <c r="BG88">
        <f t="shared" si="56"/>
        <v>2</v>
      </c>
      <c r="BH88">
        <f t="shared" si="57"/>
        <v>6</v>
      </c>
      <c r="BI88">
        <f t="shared" si="58"/>
        <v>1000</v>
      </c>
      <c r="BO88" s="12" t="s">
        <v>118</v>
      </c>
      <c r="BP88" s="13">
        <v>10</v>
      </c>
      <c r="BQ88" s="13">
        <v>4</v>
      </c>
      <c r="BR88" s="13">
        <v>3</v>
      </c>
      <c r="BS88" s="13">
        <v>3</v>
      </c>
      <c r="BT88" s="13">
        <v>2</v>
      </c>
      <c r="BU88" s="13">
        <v>7</v>
      </c>
      <c r="BV88" s="13">
        <v>2</v>
      </c>
      <c r="BW88" s="13">
        <v>4</v>
      </c>
      <c r="BX88" s="13">
        <v>9</v>
      </c>
      <c r="BY88" s="13">
        <v>10</v>
      </c>
      <c r="BZ88" s="13">
        <v>5</v>
      </c>
      <c r="CA88" s="13">
        <v>1000</v>
      </c>
      <c r="CH88" s="12" t="s">
        <v>118</v>
      </c>
      <c r="CI88" s="13">
        <v>10</v>
      </c>
      <c r="CJ88" s="13">
        <v>3</v>
      </c>
      <c r="CK88" s="13">
        <v>3</v>
      </c>
      <c r="CL88" s="13">
        <v>2</v>
      </c>
      <c r="CM88" s="13">
        <v>6</v>
      </c>
      <c r="CN88" s="13">
        <v>1</v>
      </c>
      <c r="CO88" s="13">
        <v>10</v>
      </c>
      <c r="CP88" s="13">
        <v>2</v>
      </c>
      <c r="CQ88" s="13">
        <v>6</v>
      </c>
      <c r="CR88" s="13">
        <v>1000</v>
      </c>
      <c r="CU88" s="13">
        <v>3</v>
      </c>
      <c r="CV88" s="13">
        <v>1000</v>
      </c>
    </row>
    <row r="89" spans="1:100" ht="13.8" thickBot="1" x14ac:dyDescent="0.3">
      <c r="A89" s="12" t="s">
        <v>119</v>
      </c>
      <c r="B89" s="13">
        <v>8</v>
      </c>
      <c r="C89" s="13">
        <v>5</v>
      </c>
      <c r="D89" s="13">
        <v>16</v>
      </c>
      <c r="E89" s="13">
        <v>3</v>
      </c>
      <c r="F89" s="13">
        <v>11</v>
      </c>
      <c r="G89" s="13">
        <v>7</v>
      </c>
      <c r="H89" s="13">
        <v>15</v>
      </c>
      <c r="I89" s="13">
        <v>9</v>
      </c>
      <c r="J89" s="13">
        <v>13</v>
      </c>
      <c r="K89" s="13">
        <v>17</v>
      </c>
      <c r="L89" s="13">
        <v>1000</v>
      </c>
      <c r="AB89" s="12" t="s">
        <v>119</v>
      </c>
      <c r="AC89" s="13">
        <v>6</v>
      </c>
      <c r="AD89" s="13">
        <v>6</v>
      </c>
      <c r="AE89" s="13">
        <v>9</v>
      </c>
      <c r="AF89" s="13">
        <v>6</v>
      </c>
      <c r="AG89" s="13">
        <v>1</v>
      </c>
      <c r="AH89" s="13">
        <v>8</v>
      </c>
      <c r="AI89" s="13">
        <v>3</v>
      </c>
      <c r="AJ89" s="13">
        <v>4</v>
      </c>
      <c r="AK89" s="13">
        <v>6</v>
      </c>
      <c r="AL89" s="13">
        <v>2</v>
      </c>
      <c r="AM89" s="13">
        <v>1</v>
      </c>
      <c r="AN89" s="13">
        <v>8</v>
      </c>
      <c r="AO89" s="13">
        <v>7</v>
      </c>
      <c r="AP89" s="13">
        <v>2</v>
      </c>
      <c r="AQ89" s="13">
        <v>2</v>
      </c>
      <c r="AR89" s="13">
        <v>6</v>
      </c>
      <c r="AS89" s="13">
        <v>8</v>
      </c>
      <c r="AT89" s="13">
        <v>5</v>
      </c>
      <c r="AU89" s="13">
        <v>2</v>
      </c>
      <c r="AV89" s="13">
        <v>1000</v>
      </c>
      <c r="AZ89">
        <f t="shared" si="49"/>
        <v>6</v>
      </c>
      <c r="BA89">
        <f t="shared" si="50"/>
        <v>8</v>
      </c>
      <c r="BB89">
        <f t="shared" si="51"/>
        <v>6</v>
      </c>
      <c r="BC89">
        <f t="shared" si="52"/>
        <v>7</v>
      </c>
      <c r="BD89">
        <f t="shared" si="53"/>
        <v>2</v>
      </c>
      <c r="BE89">
        <f t="shared" si="54"/>
        <v>6</v>
      </c>
      <c r="BF89">
        <f t="shared" si="55"/>
        <v>8</v>
      </c>
      <c r="BG89">
        <f t="shared" si="56"/>
        <v>5</v>
      </c>
      <c r="BH89">
        <f t="shared" si="57"/>
        <v>2</v>
      </c>
      <c r="BI89">
        <f t="shared" si="58"/>
        <v>1000</v>
      </c>
      <c r="BO89" s="12" t="s">
        <v>119</v>
      </c>
      <c r="BP89" s="13">
        <v>1</v>
      </c>
      <c r="BQ89" s="13">
        <v>1</v>
      </c>
      <c r="BR89" s="13">
        <v>9</v>
      </c>
      <c r="BS89" s="13">
        <v>6</v>
      </c>
      <c r="BT89" s="13">
        <v>3</v>
      </c>
      <c r="BU89" s="13">
        <v>10</v>
      </c>
      <c r="BV89" s="13">
        <v>8</v>
      </c>
      <c r="BW89" s="13">
        <v>3</v>
      </c>
      <c r="BX89" s="13">
        <v>4</v>
      </c>
      <c r="BY89" s="13">
        <v>8</v>
      </c>
      <c r="BZ89" s="13">
        <v>8</v>
      </c>
      <c r="CA89" s="13">
        <v>1000</v>
      </c>
      <c r="CH89" s="12" t="s">
        <v>119</v>
      </c>
      <c r="CI89" s="13">
        <v>6</v>
      </c>
      <c r="CJ89" s="13">
        <v>8</v>
      </c>
      <c r="CK89" s="13">
        <v>6</v>
      </c>
      <c r="CL89" s="13">
        <v>7</v>
      </c>
      <c r="CM89" s="13">
        <v>2</v>
      </c>
      <c r="CN89" s="13">
        <v>6</v>
      </c>
      <c r="CO89" s="13">
        <v>8</v>
      </c>
      <c r="CP89" s="13">
        <v>5</v>
      </c>
      <c r="CQ89" s="13">
        <v>2</v>
      </c>
      <c r="CR89" s="13">
        <v>1000</v>
      </c>
      <c r="CU89" s="13">
        <v>8</v>
      </c>
      <c r="CV89" s="13">
        <v>1000</v>
      </c>
    </row>
    <row r="90" spans="1:100" ht="13.8" thickBot="1" x14ac:dyDescent="0.3">
      <c r="A90" s="12" t="s">
        <v>120</v>
      </c>
      <c r="B90" s="13">
        <v>12</v>
      </c>
      <c r="C90" s="13">
        <v>13</v>
      </c>
      <c r="D90" s="13">
        <v>10</v>
      </c>
      <c r="E90" s="13">
        <v>9</v>
      </c>
      <c r="F90" s="13">
        <v>1</v>
      </c>
      <c r="G90" s="13">
        <v>6</v>
      </c>
      <c r="H90" s="13">
        <v>18</v>
      </c>
      <c r="I90" s="13">
        <v>10</v>
      </c>
      <c r="J90" s="13">
        <v>2</v>
      </c>
      <c r="K90" s="13">
        <v>12</v>
      </c>
      <c r="L90" s="13">
        <v>1000</v>
      </c>
      <c r="AB90" s="12" t="s">
        <v>120</v>
      </c>
      <c r="AC90" s="13">
        <v>2</v>
      </c>
      <c r="AD90" s="13">
        <v>7</v>
      </c>
      <c r="AE90" s="13">
        <v>7</v>
      </c>
      <c r="AF90" s="13">
        <v>2</v>
      </c>
      <c r="AG90" s="13">
        <v>7</v>
      </c>
      <c r="AH90" s="13">
        <v>9</v>
      </c>
      <c r="AI90" s="13">
        <v>7</v>
      </c>
      <c r="AJ90" s="13">
        <v>2</v>
      </c>
      <c r="AK90" s="13">
        <v>7</v>
      </c>
      <c r="AL90" s="13">
        <v>6</v>
      </c>
      <c r="AM90" s="13">
        <v>4</v>
      </c>
      <c r="AN90" s="13">
        <v>4</v>
      </c>
      <c r="AO90" s="13">
        <v>9</v>
      </c>
      <c r="AP90" s="13">
        <v>5</v>
      </c>
      <c r="AQ90" s="13">
        <v>5</v>
      </c>
      <c r="AR90" s="13">
        <v>6</v>
      </c>
      <c r="AS90" s="13">
        <v>7</v>
      </c>
      <c r="AT90" s="13">
        <v>7</v>
      </c>
      <c r="AU90" s="13">
        <v>4</v>
      </c>
      <c r="AV90" s="13">
        <v>1000</v>
      </c>
      <c r="AZ90">
        <f t="shared" si="49"/>
        <v>7</v>
      </c>
      <c r="BA90">
        <f t="shared" si="50"/>
        <v>9</v>
      </c>
      <c r="BB90">
        <f t="shared" si="51"/>
        <v>7</v>
      </c>
      <c r="BC90">
        <f t="shared" si="52"/>
        <v>9</v>
      </c>
      <c r="BD90">
        <f t="shared" si="53"/>
        <v>5</v>
      </c>
      <c r="BE90">
        <f t="shared" si="54"/>
        <v>6</v>
      </c>
      <c r="BF90">
        <f t="shared" si="55"/>
        <v>7</v>
      </c>
      <c r="BG90">
        <f t="shared" si="56"/>
        <v>7</v>
      </c>
      <c r="BH90">
        <f t="shared" si="57"/>
        <v>4</v>
      </c>
      <c r="BI90">
        <f t="shared" si="58"/>
        <v>1000</v>
      </c>
      <c r="BO90" s="12" t="s">
        <v>120</v>
      </c>
      <c r="BP90" s="13">
        <v>6</v>
      </c>
      <c r="BQ90" s="13">
        <v>9</v>
      </c>
      <c r="BR90" s="13">
        <v>10</v>
      </c>
      <c r="BS90" s="13">
        <v>7</v>
      </c>
      <c r="BT90" s="13">
        <v>7</v>
      </c>
      <c r="BU90" s="13">
        <v>5</v>
      </c>
      <c r="BV90" s="13">
        <v>10</v>
      </c>
      <c r="BW90" s="13">
        <v>7</v>
      </c>
      <c r="BX90" s="13">
        <v>8</v>
      </c>
      <c r="BY90" s="13">
        <v>7</v>
      </c>
      <c r="BZ90" s="13">
        <v>10</v>
      </c>
      <c r="CA90" s="13">
        <v>1000</v>
      </c>
      <c r="CH90" s="12" t="s">
        <v>120</v>
      </c>
      <c r="CI90" s="13">
        <v>7</v>
      </c>
      <c r="CJ90" s="13">
        <v>9</v>
      </c>
      <c r="CK90" s="13">
        <v>7</v>
      </c>
      <c r="CL90" s="13">
        <v>9</v>
      </c>
      <c r="CM90" s="13">
        <v>5</v>
      </c>
      <c r="CN90" s="13">
        <v>6</v>
      </c>
      <c r="CO90" s="13">
        <v>7</v>
      </c>
      <c r="CP90" s="13">
        <v>7</v>
      </c>
      <c r="CQ90" s="13">
        <v>4</v>
      </c>
      <c r="CR90" s="13">
        <v>1000</v>
      </c>
      <c r="CU90" s="13">
        <v>9</v>
      </c>
      <c r="CV90" s="13">
        <v>1000</v>
      </c>
    </row>
    <row r="91" spans="1:100" ht="18.600000000000001" thickBot="1" x14ac:dyDescent="0.3">
      <c r="A91" s="12" t="s">
        <v>121</v>
      </c>
      <c r="B91" s="13">
        <v>8</v>
      </c>
      <c r="C91" s="13">
        <v>13</v>
      </c>
      <c r="D91" s="13">
        <v>10</v>
      </c>
      <c r="E91" s="13">
        <v>8</v>
      </c>
      <c r="F91" s="13">
        <v>11</v>
      </c>
      <c r="G91" s="13">
        <v>14</v>
      </c>
      <c r="H91" s="13">
        <v>9</v>
      </c>
      <c r="I91" s="13">
        <v>10</v>
      </c>
      <c r="J91" s="13">
        <v>7</v>
      </c>
      <c r="K91" s="13">
        <v>7</v>
      </c>
      <c r="L91" s="13">
        <v>1000</v>
      </c>
      <c r="AB91" s="8"/>
      <c r="BO91" s="8"/>
      <c r="CH91" s="8"/>
    </row>
    <row r="92" spans="1:100" ht="13.8" thickBot="1" x14ac:dyDescent="0.3">
      <c r="A92" s="12" t="s">
        <v>122</v>
      </c>
      <c r="B92" s="13">
        <v>1</v>
      </c>
      <c r="C92" s="13">
        <v>4</v>
      </c>
      <c r="D92" s="13">
        <v>1</v>
      </c>
      <c r="E92" s="13">
        <v>2</v>
      </c>
      <c r="F92" s="13">
        <v>14</v>
      </c>
      <c r="G92" s="13">
        <v>14</v>
      </c>
      <c r="H92" s="13">
        <v>15</v>
      </c>
      <c r="I92" s="13">
        <v>7</v>
      </c>
      <c r="J92" s="13">
        <v>18</v>
      </c>
      <c r="K92" s="13">
        <v>2</v>
      </c>
      <c r="L92" s="13">
        <v>1000</v>
      </c>
      <c r="AB92" s="12" t="s">
        <v>131</v>
      </c>
      <c r="AC92" s="12" t="s">
        <v>100</v>
      </c>
      <c r="AD92" s="12" t="s">
        <v>101</v>
      </c>
      <c r="AE92" s="12" t="s">
        <v>102</v>
      </c>
      <c r="AF92" s="12" t="s">
        <v>103</v>
      </c>
      <c r="AG92" s="12" t="s">
        <v>104</v>
      </c>
      <c r="AH92" s="12" t="s">
        <v>105</v>
      </c>
      <c r="AI92" s="12" t="s">
        <v>106</v>
      </c>
      <c r="AJ92" s="12" t="s">
        <v>107</v>
      </c>
      <c r="AK92" s="12" t="s">
        <v>108</v>
      </c>
      <c r="AL92" s="12" t="s">
        <v>109</v>
      </c>
      <c r="AM92" s="12" t="s">
        <v>862</v>
      </c>
      <c r="AN92" s="12" t="s">
        <v>863</v>
      </c>
      <c r="AO92" s="12" t="s">
        <v>864</v>
      </c>
      <c r="AP92" s="12" t="s">
        <v>865</v>
      </c>
      <c r="AQ92" s="12" t="s">
        <v>866</v>
      </c>
      <c r="AR92" s="12" t="s">
        <v>867</v>
      </c>
      <c r="AS92" s="12" t="s">
        <v>868</v>
      </c>
      <c r="AT92" s="12" t="s">
        <v>869</v>
      </c>
      <c r="AU92" s="12" t="s">
        <v>870</v>
      </c>
      <c r="BO92" s="12" t="s">
        <v>131</v>
      </c>
      <c r="BP92" s="12" t="s">
        <v>100</v>
      </c>
      <c r="BQ92" s="12" t="s">
        <v>101</v>
      </c>
      <c r="BR92" s="12" t="s">
        <v>102</v>
      </c>
      <c r="BS92" s="12" t="s">
        <v>103</v>
      </c>
      <c r="BT92" s="12" t="s">
        <v>104</v>
      </c>
      <c r="BU92" s="12" t="s">
        <v>105</v>
      </c>
      <c r="BV92" s="12" t="s">
        <v>106</v>
      </c>
      <c r="BW92" s="12" t="s">
        <v>107</v>
      </c>
      <c r="BX92" s="12" t="s">
        <v>108</v>
      </c>
      <c r="BY92" s="12" t="s">
        <v>109</v>
      </c>
      <c r="BZ92" s="12" t="s">
        <v>862</v>
      </c>
      <c r="CH92" s="12" t="s">
        <v>131</v>
      </c>
      <c r="CI92" s="12" t="s">
        <v>100</v>
      </c>
      <c r="CJ92" s="12" t="s">
        <v>101</v>
      </c>
      <c r="CK92" s="12" t="s">
        <v>102</v>
      </c>
      <c r="CL92" s="12" t="s">
        <v>103</v>
      </c>
      <c r="CM92" s="12" t="s">
        <v>104</v>
      </c>
      <c r="CN92" s="12" t="s">
        <v>105</v>
      </c>
      <c r="CO92" s="12" t="s">
        <v>106</v>
      </c>
      <c r="CP92" s="12" t="s">
        <v>107</v>
      </c>
      <c r="CQ92" s="12" t="s">
        <v>108</v>
      </c>
    </row>
    <row r="93" spans="1:100" ht="13.8" thickBot="1" x14ac:dyDescent="0.3">
      <c r="A93" s="12" t="s">
        <v>123</v>
      </c>
      <c r="B93" s="13">
        <v>15</v>
      </c>
      <c r="C93" s="13">
        <v>13</v>
      </c>
      <c r="D93" s="13">
        <v>8</v>
      </c>
      <c r="E93" s="13">
        <v>6</v>
      </c>
      <c r="F93" s="13">
        <v>2</v>
      </c>
      <c r="G93" s="13">
        <v>1</v>
      </c>
      <c r="H93" s="13">
        <v>15</v>
      </c>
      <c r="I93" s="13">
        <v>1</v>
      </c>
      <c r="J93" s="13">
        <v>13</v>
      </c>
      <c r="K93" s="13">
        <v>20</v>
      </c>
      <c r="L93" s="13">
        <v>1000</v>
      </c>
      <c r="AB93" s="12" t="s">
        <v>132</v>
      </c>
      <c r="AC93" s="13" t="s">
        <v>1349</v>
      </c>
      <c r="AD93" s="13" t="s">
        <v>872</v>
      </c>
      <c r="AE93" s="13" t="s">
        <v>1350</v>
      </c>
      <c r="AF93" s="13" t="s">
        <v>1351</v>
      </c>
      <c r="AG93" s="13" t="s">
        <v>889</v>
      </c>
      <c r="AH93" s="13" t="s">
        <v>872</v>
      </c>
      <c r="AI93" s="13" t="s">
        <v>1352</v>
      </c>
      <c r="AJ93" s="13" t="s">
        <v>1353</v>
      </c>
      <c r="AK93" s="13" t="s">
        <v>872</v>
      </c>
      <c r="AL93" s="13" t="s">
        <v>1354</v>
      </c>
      <c r="AM93" s="13" t="s">
        <v>1120</v>
      </c>
      <c r="AN93" s="13" t="s">
        <v>1349</v>
      </c>
      <c r="AO93" s="13" t="s">
        <v>872</v>
      </c>
      <c r="AP93" s="13" t="s">
        <v>1355</v>
      </c>
      <c r="AQ93" s="13" t="s">
        <v>872</v>
      </c>
      <c r="AR93" s="13" t="s">
        <v>872</v>
      </c>
      <c r="AS93" s="13" t="s">
        <v>872</v>
      </c>
      <c r="AT93" s="13" t="s">
        <v>872</v>
      </c>
      <c r="AU93" s="13" t="s">
        <v>872</v>
      </c>
      <c r="BO93" s="12" t="s">
        <v>132</v>
      </c>
      <c r="BP93" s="13" t="s">
        <v>907</v>
      </c>
      <c r="BQ93" s="13" t="s">
        <v>908</v>
      </c>
      <c r="BR93" s="13" t="s">
        <v>822</v>
      </c>
      <c r="BS93" s="13" t="s">
        <v>909</v>
      </c>
      <c r="BT93" s="13" t="s">
        <v>910</v>
      </c>
      <c r="BU93" s="13" t="s">
        <v>911</v>
      </c>
      <c r="BV93" s="13" t="s">
        <v>822</v>
      </c>
      <c r="BW93" s="13" t="s">
        <v>822</v>
      </c>
      <c r="BX93" s="13" t="s">
        <v>912</v>
      </c>
      <c r="BY93" s="13" t="s">
        <v>822</v>
      </c>
      <c r="BZ93" s="13" t="s">
        <v>822</v>
      </c>
      <c r="CH93" s="12" t="s">
        <v>132</v>
      </c>
      <c r="CI93" s="13" t="s">
        <v>1361</v>
      </c>
      <c r="CJ93" s="13" t="s">
        <v>872</v>
      </c>
      <c r="CK93" s="13" t="s">
        <v>1146</v>
      </c>
      <c r="CL93" s="13" t="s">
        <v>1362</v>
      </c>
      <c r="CM93" s="13" t="s">
        <v>1363</v>
      </c>
      <c r="CN93" s="13" t="s">
        <v>1364</v>
      </c>
      <c r="CO93" s="13" t="s">
        <v>1081</v>
      </c>
      <c r="CP93" s="13" t="s">
        <v>1365</v>
      </c>
      <c r="CQ93" s="13" t="s">
        <v>1366</v>
      </c>
    </row>
    <row r="94" spans="1:100" ht="13.8" thickBot="1" x14ac:dyDescent="0.3">
      <c r="A94" s="12" t="s">
        <v>124</v>
      </c>
      <c r="B94" s="13">
        <v>14</v>
      </c>
      <c r="C94" s="13">
        <v>1</v>
      </c>
      <c r="D94" s="13">
        <v>10</v>
      </c>
      <c r="E94" s="13">
        <v>16</v>
      </c>
      <c r="F94" s="13">
        <v>9</v>
      </c>
      <c r="G94" s="13">
        <v>9</v>
      </c>
      <c r="H94" s="13">
        <v>9</v>
      </c>
      <c r="I94" s="13">
        <v>10</v>
      </c>
      <c r="J94" s="13">
        <v>4</v>
      </c>
      <c r="K94" s="13">
        <v>12</v>
      </c>
      <c r="L94" s="13">
        <v>1000</v>
      </c>
      <c r="AB94" s="12" t="s">
        <v>140</v>
      </c>
      <c r="AC94" s="13" t="s">
        <v>881</v>
      </c>
      <c r="AD94" s="13" t="s">
        <v>881</v>
      </c>
      <c r="AE94" s="13" t="s">
        <v>881</v>
      </c>
      <c r="AF94" s="13" t="s">
        <v>1356</v>
      </c>
      <c r="AG94" s="13" t="s">
        <v>881</v>
      </c>
      <c r="AH94" s="13" t="s">
        <v>881</v>
      </c>
      <c r="AI94" s="13" t="s">
        <v>881</v>
      </c>
      <c r="AJ94" s="13" t="s">
        <v>881</v>
      </c>
      <c r="AK94" s="13" t="s">
        <v>881</v>
      </c>
      <c r="AL94" s="13" t="s">
        <v>881</v>
      </c>
      <c r="AM94" s="13" t="s">
        <v>1041</v>
      </c>
      <c r="AN94" s="13" t="s">
        <v>881</v>
      </c>
      <c r="AO94" s="13" t="s">
        <v>881</v>
      </c>
      <c r="AP94" s="13" t="s">
        <v>881</v>
      </c>
      <c r="AQ94" s="13" t="s">
        <v>881</v>
      </c>
      <c r="AR94" s="13" t="s">
        <v>881</v>
      </c>
      <c r="AS94" s="13" t="s">
        <v>881</v>
      </c>
      <c r="AT94" s="13" t="s">
        <v>881</v>
      </c>
      <c r="AU94" s="13" t="s">
        <v>881</v>
      </c>
      <c r="BO94" s="12" t="s">
        <v>140</v>
      </c>
      <c r="BP94" s="13" t="s">
        <v>913</v>
      </c>
      <c r="BQ94" s="13" t="s">
        <v>914</v>
      </c>
      <c r="BR94" s="13" t="s">
        <v>830</v>
      </c>
      <c r="BS94" s="13" t="s">
        <v>915</v>
      </c>
      <c r="BT94" s="13" t="s">
        <v>916</v>
      </c>
      <c r="BU94" s="13" t="s">
        <v>917</v>
      </c>
      <c r="BV94" s="13" t="s">
        <v>830</v>
      </c>
      <c r="BW94" s="13" t="s">
        <v>830</v>
      </c>
      <c r="BX94" s="13" t="s">
        <v>918</v>
      </c>
      <c r="BY94" s="13" t="s">
        <v>830</v>
      </c>
      <c r="BZ94" s="13" t="s">
        <v>830</v>
      </c>
      <c r="CH94" s="12" t="s">
        <v>140</v>
      </c>
      <c r="CI94" s="13" t="s">
        <v>1367</v>
      </c>
      <c r="CJ94" s="13" t="s">
        <v>881</v>
      </c>
      <c r="CK94" s="13" t="s">
        <v>1368</v>
      </c>
      <c r="CL94" s="13" t="s">
        <v>1369</v>
      </c>
      <c r="CM94" s="13" t="s">
        <v>1370</v>
      </c>
      <c r="CN94" s="13" t="s">
        <v>1371</v>
      </c>
      <c r="CO94" s="13" t="s">
        <v>1372</v>
      </c>
      <c r="CP94" s="13" t="s">
        <v>1373</v>
      </c>
      <c r="CQ94" s="13" t="s">
        <v>1374</v>
      </c>
    </row>
    <row r="95" spans="1:100" ht="13.8" thickBot="1" x14ac:dyDescent="0.3">
      <c r="A95" s="12" t="s">
        <v>125</v>
      </c>
      <c r="B95" s="13">
        <v>19</v>
      </c>
      <c r="C95" s="13">
        <v>6</v>
      </c>
      <c r="D95" s="13">
        <v>18</v>
      </c>
      <c r="E95" s="13">
        <v>14</v>
      </c>
      <c r="F95" s="13">
        <v>14</v>
      </c>
      <c r="G95" s="13">
        <v>14</v>
      </c>
      <c r="H95" s="13">
        <v>7</v>
      </c>
      <c r="I95" s="13">
        <v>10</v>
      </c>
      <c r="J95" s="13">
        <v>8</v>
      </c>
      <c r="K95" s="13">
        <v>12</v>
      </c>
      <c r="L95" s="13">
        <v>1000</v>
      </c>
      <c r="AB95" s="12" t="s">
        <v>147</v>
      </c>
      <c r="AC95" s="13" t="s">
        <v>887</v>
      </c>
      <c r="AD95" s="13" t="s">
        <v>887</v>
      </c>
      <c r="AE95" s="13" t="s">
        <v>887</v>
      </c>
      <c r="AF95" s="13" t="s">
        <v>887</v>
      </c>
      <c r="AG95" s="13" t="s">
        <v>887</v>
      </c>
      <c r="AH95" s="13" t="s">
        <v>887</v>
      </c>
      <c r="AI95" s="13" t="s">
        <v>887</v>
      </c>
      <c r="AJ95" s="13" t="s">
        <v>887</v>
      </c>
      <c r="AK95" s="13" t="s">
        <v>887</v>
      </c>
      <c r="AL95" s="13" t="s">
        <v>887</v>
      </c>
      <c r="AM95" s="13" t="s">
        <v>1357</v>
      </c>
      <c r="AN95" s="13" t="s">
        <v>887</v>
      </c>
      <c r="AO95" s="13" t="s">
        <v>887</v>
      </c>
      <c r="AP95" s="13" t="s">
        <v>887</v>
      </c>
      <c r="AQ95" s="13" t="s">
        <v>887</v>
      </c>
      <c r="AR95" s="13" t="s">
        <v>887</v>
      </c>
      <c r="AS95" s="13" t="s">
        <v>887</v>
      </c>
      <c r="AT95" s="13" t="s">
        <v>887</v>
      </c>
      <c r="AU95" s="13" t="s">
        <v>887</v>
      </c>
      <c r="BO95" s="12" t="s">
        <v>147</v>
      </c>
      <c r="BP95" s="13" t="s">
        <v>919</v>
      </c>
      <c r="BQ95" s="13" t="s">
        <v>838</v>
      </c>
      <c r="BR95" s="13" t="s">
        <v>838</v>
      </c>
      <c r="BS95" s="13" t="s">
        <v>920</v>
      </c>
      <c r="BT95" s="13" t="s">
        <v>921</v>
      </c>
      <c r="BU95" s="13" t="s">
        <v>922</v>
      </c>
      <c r="BV95" s="13" t="s">
        <v>838</v>
      </c>
      <c r="BW95" s="13" t="s">
        <v>838</v>
      </c>
      <c r="BX95" s="13" t="s">
        <v>923</v>
      </c>
      <c r="BY95" s="13" t="s">
        <v>838</v>
      </c>
      <c r="BZ95" s="13" t="s">
        <v>838</v>
      </c>
      <c r="CH95" s="12" t="s">
        <v>147</v>
      </c>
      <c r="CI95" s="13" t="s">
        <v>1375</v>
      </c>
      <c r="CJ95" s="13" t="s">
        <v>887</v>
      </c>
      <c r="CK95" s="13" t="s">
        <v>1162</v>
      </c>
      <c r="CL95" s="13" t="s">
        <v>1376</v>
      </c>
      <c r="CM95" s="13" t="s">
        <v>1377</v>
      </c>
      <c r="CN95" s="13" t="s">
        <v>1378</v>
      </c>
      <c r="CO95" s="13" t="s">
        <v>1379</v>
      </c>
      <c r="CP95" s="13" t="s">
        <v>1380</v>
      </c>
      <c r="CQ95" s="13" t="s">
        <v>1381</v>
      </c>
    </row>
    <row r="96" spans="1:100" ht="13.8" thickBot="1" x14ac:dyDescent="0.3">
      <c r="A96" s="12" t="s">
        <v>126</v>
      </c>
      <c r="B96" s="13">
        <v>4</v>
      </c>
      <c r="C96" s="13">
        <v>13</v>
      </c>
      <c r="D96" s="13">
        <v>18</v>
      </c>
      <c r="E96" s="13">
        <v>16</v>
      </c>
      <c r="F96" s="13">
        <v>7</v>
      </c>
      <c r="G96" s="13">
        <v>9</v>
      </c>
      <c r="H96" s="13">
        <v>9</v>
      </c>
      <c r="I96" s="13">
        <v>5</v>
      </c>
      <c r="J96" s="13">
        <v>17</v>
      </c>
      <c r="K96" s="13">
        <v>19</v>
      </c>
      <c r="L96" s="13">
        <v>1000</v>
      </c>
      <c r="AB96" s="12" t="s">
        <v>153</v>
      </c>
      <c r="AC96" s="13" t="s">
        <v>891</v>
      </c>
      <c r="AD96" s="13" t="s">
        <v>891</v>
      </c>
      <c r="AE96" s="13" t="s">
        <v>891</v>
      </c>
      <c r="AF96" s="13" t="s">
        <v>891</v>
      </c>
      <c r="AG96" s="13" t="s">
        <v>891</v>
      </c>
      <c r="AH96" s="13" t="s">
        <v>891</v>
      </c>
      <c r="AI96" s="13" t="s">
        <v>891</v>
      </c>
      <c r="AJ96" s="13" t="s">
        <v>891</v>
      </c>
      <c r="AK96" s="13" t="s">
        <v>891</v>
      </c>
      <c r="AL96" s="13" t="s">
        <v>891</v>
      </c>
      <c r="AM96" s="13" t="s">
        <v>1004</v>
      </c>
      <c r="AN96" s="13" t="s">
        <v>891</v>
      </c>
      <c r="AO96" s="13" t="s">
        <v>891</v>
      </c>
      <c r="AP96" s="13" t="s">
        <v>891</v>
      </c>
      <c r="AQ96" s="13" t="s">
        <v>891</v>
      </c>
      <c r="AR96" s="13" t="s">
        <v>891</v>
      </c>
      <c r="AS96" s="13" t="s">
        <v>891</v>
      </c>
      <c r="AT96" s="13" t="s">
        <v>891</v>
      </c>
      <c r="AU96" s="13" t="s">
        <v>891</v>
      </c>
      <c r="BO96" s="12" t="s">
        <v>153</v>
      </c>
      <c r="BP96" s="13" t="s">
        <v>924</v>
      </c>
      <c r="BQ96" s="13" t="s">
        <v>843</v>
      </c>
      <c r="BR96" s="13" t="s">
        <v>843</v>
      </c>
      <c r="BS96" s="13" t="s">
        <v>925</v>
      </c>
      <c r="BT96" s="13" t="s">
        <v>926</v>
      </c>
      <c r="BU96" s="13" t="s">
        <v>927</v>
      </c>
      <c r="BV96" s="13" t="s">
        <v>843</v>
      </c>
      <c r="BW96" s="13" t="s">
        <v>843</v>
      </c>
      <c r="BX96" s="13" t="s">
        <v>928</v>
      </c>
      <c r="BY96" s="13" t="s">
        <v>843</v>
      </c>
      <c r="BZ96" s="13" t="s">
        <v>843</v>
      </c>
      <c r="CH96" s="12" t="s">
        <v>153</v>
      </c>
      <c r="CI96" s="13" t="s">
        <v>891</v>
      </c>
      <c r="CJ96" s="13" t="s">
        <v>891</v>
      </c>
      <c r="CK96" s="13" t="s">
        <v>1068</v>
      </c>
      <c r="CL96" s="13" t="s">
        <v>1382</v>
      </c>
      <c r="CM96" s="13" t="s">
        <v>1383</v>
      </c>
      <c r="CN96" s="13" t="s">
        <v>1384</v>
      </c>
      <c r="CO96" s="13" t="s">
        <v>1385</v>
      </c>
      <c r="CP96" s="13" t="s">
        <v>1386</v>
      </c>
      <c r="CQ96" s="13" t="s">
        <v>1387</v>
      </c>
    </row>
    <row r="97" spans="1:95" ht="13.8" thickBot="1" x14ac:dyDescent="0.3">
      <c r="A97" s="12" t="s">
        <v>127</v>
      </c>
      <c r="B97" s="13">
        <v>3</v>
      </c>
      <c r="C97" s="13">
        <v>2</v>
      </c>
      <c r="D97" s="13">
        <v>5</v>
      </c>
      <c r="E97" s="13">
        <v>7</v>
      </c>
      <c r="F97" s="13">
        <v>3</v>
      </c>
      <c r="G97" s="13">
        <v>5</v>
      </c>
      <c r="H97" s="13">
        <v>5</v>
      </c>
      <c r="I97" s="13">
        <v>10</v>
      </c>
      <c r="J97" s="13">
        <v>8</v>
      </c>
      <c r="K97" s="13">
        <v>3</v>
      </c>
      <c r="L97" s="13">
        <v>1000</v>
      </c>
      <c r="AB97" s="12" t="s">
        <v>159</v>
      </c>
      <c r="AC97" s="13" t="s">
        <v>893</v>
      </c>
      <c r="AD97" s="13" t="s">
        <v>893</v>
      </c>
      <c r="AE97" s="13" t="s">
        <v>893</v>
      </c>
      <c r="AF97" s="13" t="s">
        <v>893</v>
      </c>
      <c r="AG97" s="13" t="s">
        <v>893</v>
      </c>
      <c r="AH97" s="13" t="s">
        <v>893</v>
      </c>
      <c r="AI97" s="13" t="s">
        <v>893</v>
      </c>
      <c r="AJ97" s="13" t="s">
        <v>893</v>
      </c>
      <c r="AK97" s="13" t="s">
        <v>893</v>
      </c>
      <c r="AL97" s="13" t="s">
        <v>893</v>
      </c>
      <c r="AM97" s="13" t="s">
        <v>893</v>
      </c>
      <c r="AN97" s="13" t="s">
        <v>893</v>
      </c>
      <c r="AO97" s="13" t="s">
        <v>893</v>
      </c>
      <c r="AP97" s="13" t="s">
        <v>893</v>
      </c>
      <c r="AQ97" s="13" t="s">
        <v>893</v>
      </c>
      <c r="AR97" s="13" t="s">
        <v>893</v>
      </c>
      <c r="AS97" s="13" t="s">
        <v>893</v>
      </c>
      <c r="AT97" s="13" t="s">
        <v>893</v>
      </c>
      <c r="AU97" s="13" t="s">
        <v>893</v>
      </c>
      <c r="BO97" s="12" t="s">
        <v>159</v>
      </c>
      <c r="BP97" s="13" t="s">
        <v>929</v>
      </c>
      <c r="BQ97" s="13" t="s">
        <v>360</v>
      </c>
      <c r="BR97" s="13" t="s">
        <v>360</v>
      </c>
      <c r="BS97" s="13" t="s">
        <v>930</v>
      </c>
      <c r="BT97" s="13" t="s">
        <v>931</v>
      </c>
      <c r="BU97" s="13" t="s">
        <v>932</v>
      </c>
      <c r="BV97" s="13" t="s">
        <v>360</v>
      </c>
      <c r="BW97" s="13" t="s">
        <v>360</v>
      </c>
      <c r="BX97" s="13" t="s">
        <v>933</v>
      </c>
      <c r="BY97" s="13" t="s">
        <v>360</v>
      </c>
      <c r="BZ97" s="13" t="s">
        <v>360</v>
      </c>
      <c r="CH97" s="12" t="s">
        <v>159</v>
      </c>
      <c r="CI97" s="13" t="s">
        <v>893</v>
      </c>
      <c r="CJ97" s="13" t="s">
        <v>893</v>
      </c>
      <c r="CK97" s="13" t="s">
        <v>1216</v>
      </c>
      <c r="CL97" s="13" t="s">
        <v>893</v>
      </c>
      <c r="CM97" s="13" t="s">
        <v>1388</v>
      </c>
      <c r="CN97" s="13" t="s">
        <v>893</v>
      </c>
      <c r="CO97" s="13" t="s">
        <v>1049</v>
      </c>
      <c r="CP97" s="13" t="s">
        <v>893</v>
      </c>
      <c r="CQ97" s="13" t="s">
        <v>893</v>
      </c>
    </row>
    <row r="98" spans="1:95" ht="13.8" thickBot="1" x14ac:dyDescent="0.3">
      <c r="A98" s="12" t="s">
        <v>128</v>
      </c>
      <c r="B98" s="13">
        <v>17</v>
      </c>
      <c r="C98" s="13">
        <v>10</v>
      </c>
      <c r="D98" s="13">
        <v>4</v>
      </c>
      <c r="E98" s="13">
        <v>16</v>
      </c>
      <c r="F98" s="13">
        <v>5</v>
      </c>
      <c r="G98" s="13">
        <v>14</v>
      </c>
      <c r="H98" s="13">
        <v>18</v>
      </c>
      <c r="I98" s="13">
        <v>5</v>
      </c>
      <c r="J98" s="13">
        <v>8</v>
      </c>
      <c r="K98" s="13">
        <v>12</v>
      </c>
      <c r="L98" s="13">
        <v>1000</v>
      </c>
      <c r="AB98" s="12" t="s">
        <v>165</v>
      </c>
      <c r="AC98" s="13" t="s">
        <v>895</v>
      </c>
      <c r="AD98" s="13" t="s">
        <v>895</v>
      </c>
      <c r="AE98" s="13" t="s">
        <v>895</v>
      </c>
      <c r="AF98" s="13" t="s">
        <v>895</v>
      </c>
      <c r="AG98" s="13" t="s">
        <v>895</v>
      </c>
      <c r="AH98" s="13" t="s">
        <v>895</v>
      </c>
      <c r="AI98" s="13" t="s">
        <v>895</v>
      </c>
      <c r="AJ98" s="13" t="s">
        <v>895</v>
      </c>
      <c r="AK98" s="13" t="s">
        <v>895</v>
      </c>
      <c r="AL98" s="13" t="s">
        <v>895</v>
      </c>
      <c r="AM98" s="13" t="s">
        <v>895</v>
      </c>
      <c r="AN98" s="13" t="s">
        <v>895</v>
      </c>
      <c r="AO98" s="13" t="s">
        <v>895</v>
      </c>
      <c r="AP98" s="13" t="s">
        <v>895</v>
      </c>
      <c r="AQ98" s="13" t="s">
        <v>895</v>
      </c>
      <c r="AR98" s="13" t="s">
        <v>895</v>
      </c>
      <c r="AS98" s="13" t="s">
        <v>895</v>
      </c>
      <c r="AT98" s="13" t="s">
        <v>895</v>
      </c>
      <c r="AU98" s="13" t="s">
        <v>895</v>
      </c>
      <c r="BO98" s="12" t="s">
        <v>165</v>
      </c>
      <c r="BP98" s="13" t="s">
        <v>934</v>
      </c>
      <c r="BQ98" s="13" t="s">
        <v>365</v>
      </c>
      <c r="BR98" s="13" t="s">
        <v>365</v>
      </c>
      <c r="BS98" s="13" t="s">
        <v>935</v>
      </c>
      <c r="BT98" s="13" t="s">
        <v>936</v>
      </c>
      <c r="BU98" s="13" t="s">
        <v>937</v>
      </c>
      <c r="BV98" s="13" t="s">
        <v>365</v>
      </c>
      <c r="BW98" s="13" t="s">
        <v>365</v>
      </c>
      <c r="BX98" s="13" t="s">
        <v>938</v>
      </c>
      <c r="BY98" s="13" t="s">
        <v>365</v>
      </c>
      <c r="BZ98" s="13" t="s">
        <v>365</v>
      </c>
      <c r="CH98" s="12" t="s">
        <v>165</v>
      </c>
      <c r="CI98" s="13" t="s">
        <v>895</v>
      </c>
      <c r="CJ98" s="13" t="s">
        <v>895</v>
      </c>
      <c r="CK98" s="13" t="s">
        <v>895</v>
      </c>
      <c r="CL98" s="13" t="s">
        <v>895</v>
      </c>
      <c r="CM98" s="13" t="s">
        <v>895</v>
      </c>
      <c r="CN98" s="13" t="s">
        <v>895</v>
      </c>
      <c r="CO98" s="13" t="s">
        <v>1221</v>
      </c>
      <c r="CP98" s="13" t="s">
        <v>895</v>
      </c>
      <c r="CQ98" s="13" t="s">
        <v>895</v>
      </c>
    </row>
    <row r="99" spans="1:95" ht="13.8" thickBot="1" x14ac:dyDescent="0.3">
      <c r="A99" s="12" t="s">
        <v>129</v>
      </c>
      <c r="B99" s="13">
        <v>2</v>
      </c>
      <c r="C99" s="13">
        <v>13</v>
      </c>
      <c r="D99" s="13">
        <v>7</v>
      </c>
      <c r="E99" s="13">
        <v>16</v>
      </c>
      <c r="F99" s="13">
        <v>14</v>
      </c>
      <c r="G99" s="13">
        <v>9</v>
      </c>
      <c r="H99" s="13">
        <v>18</v>
      </c>
      <c r="I99" s="13">
        <v>10</v>
      </c>
      <c r="J99" s="13">
        <v>3</v>
      </c>
      <c r="K99" s="13">
        <v>7</v>
      </c>
      <c r="L99" s="13">
        <v>1000</v>
      </c>
      <c r="AB99" s="12" t="s">
        <v>171</v>
      </c>
      <c r="AC99" s="13" t="s">
        <v>897</v>
      </c>
      <c r="AD99" s="13" t="s">
        <v>897</v>
      </c>
      <c r="AE99" s="13" t="s">
        <v>897</v>
      </c>
      <c r="AF99" s="13" t="s">
        <v>897</v>
      </c>
      <c r="AG99" s="13" t="s">
        <v>897</v>
      </c>
      <c r="AH99" s="13" t="s">
        <v>897</v>
      </c>
      <c r="AI99" s="13" t="s">
        <v>897</v>
      </c>
      <c r="AJ99" s="13" t="s">
        <v>897</v>
      </c>
      <c r="AK99" s="13" t="s">
        <v>897</v>
      </c>
      <c r="AL99" s="13" t="s">
        <v>897</v>
      </c>
      <c r="AM99" s="13" t="s">
        <v>897</v>
      </c>
      <c r="AN99" s="13" t="s">
        <v>897</v>
      </c>
      <c r="AO99" s="13" t="s">
        <v>897</v>
      </c>
      <c r="AP99" s="13" t="s">
        <v>897</v>
      </c>
      <c r="AQ99" s="13" t="s">
        <v>897</v>
      </c>
      <c r="AR99" s="13" t="s">
        <v>897</v>
      </c>
      <c r="AS99" s="13" t="s">
        <v>897</v>
      </c>
      <c r="AT99" s="13" t="s">
        <v>897</v>
      </c>
      <c r="AU99" s="13" t="s">
        <v>897</v>
      </c>
      <c r="BO99" s="12" t="s">
        <v>171</v>
      </c>
      <c r="BP99" s="13" t="s">
        <v>939</v>
      </c>
      <c r="BQ99" s="13" t="s">
        <v>370</v>
      </c>
      <c r="BR99" s="13" t="s">
        <v>370</v>
      </c>
      <c r="BS99" s="13" t="s">
        <v>940</v>
      </c>
      <c r="BT99" s="13" t="s">
        <v>941</v>
      </c>
      <c r="BU99" s="13" t="s">
        <v>942</v>
      </c>
      <c r="BV99" s="13" t="s">
        <v>370</v>
      </c>
      <c r="BW99" s="13" t="s">
        <v>370</v>
      </c>
      <c r="BX99" s="13" t="s">
        <v>943</v>
      </c>
      <c r="BY99" s="13" t="s">
        <v>370</v>
      </c>
      <c r="BZ99" s="13" t="s">
        <v>370</v>
      </c>
      <c r="CH99" s="12" t="s">
        <v>171</v>
      </c>
      <c r="CI99" s="13" t="s">
        <v>897</v>
      </c>
      <c r="CJ99" s="13" t="s">
        <v>897</v>
      </c>
      <c r="CK99" s="13" t="s">
        <v>897</v>
      </c>
      <c r="CL99" s="13" t="s">
        <v>897</v>
      </c>
      <c r="CM99" s="13" t="s">
        <v>897</v>
      </c>
      <c r="CN99" s="13" t="s">
        <v>897</v>
      </c>
      <c r="CO99" s="13" t="s">
        <v>1146</v>
      </c>
      <c r="CP99" s="13" t="s">
        <v>897</v>
      </c>
      <c r="CQ99" s="13" t="s">
        <v>897</v>
      </c>
    </row>
    <row r="100" spans="1:95" ht="13.8" thickBot="1" x14ac:dyDescent="0.3">
      <c r="A100" s="12" t="s">
        <v>130</v>
      </c>
      <c r="B100" s="13">
        <v>17</v>
      </c>
      <c r="C100" s="13">
        <v>13</v>
      </c>
      <c r="D100" s="13">
        <v>18</v>
      </c>
      <c r="E100" s="13">
        <v>5</v>
      </c>
      <c r="F100" s="13">
        <v>14</v>
      </c>
      <c r="G100" s="13">
        <v>14</v>
      </c>
      <c r="H100" s="13">
        <v>9</v>
      </c>
      <c r="I100" s="13">
        <v>10</v>
      </c>
      <c r="J100" s="13">
        <v>4</v>
      </c>
      <c r="K100" s="13">
        <v>3</v>
      </c>
      <c r="L100" s="13">
        <v>1000</v>
      </c>
      <c r="AB100" s="12" t="s">
        <v>177</v>
      </c>
      <c r="AC100" s="13" t="s">
        <v>899</v>
      </c>
      <c r="AD100" s="13" t="s">
        <v>899</v>
      </c>
      <c r="AE100" s="13" t="s">
        <v>899</v>
      </c>
      <c r="AF100" s="13" t="s">
        <v>899</v>
      </c>
      <c r="AG100" s="13" t="s">
        <v>899</v>
      </c>
      <c r="AH100" s="13" t="s">
        <v>899</v>
      </c>
      <c r="AI100" s="13" t="s">
        <v>899</v>
      </c>
      <c r="AJ100" s="13" t="s">
        <v>899</v>
      </c>
      <c r="AK100" s="13" t="s">
        <v>899</v>
      </c>
      <c r="AL100" s="13" t="s">
        <v>899</v>
      </c>
      <c r="AM100" s="13" t="s">
        <v>899</v>
      </c>
      <c r="AN100" s="13" t="s">
        <v>899</v>
      </c>
      <c r="AO100" s="13" t="s">
        <v>899</v>
      </c>
      <c r="AP100" s="13" t="s">
        <v>899</v>
      </c>
      <c r="AQ100" s="13" t="s">
        <v>899</v>
      </c>
      <c r="AR100" s="13" t="s">
        <v>899</v>
      </c>
      <c r="AS100" s="13" t="s">
        <v>899</v>
      </c>
      <c r="AT100" s="13" t="s">
        <v>899</v>
      </c>
      <c r="AU100" s="13" t="s">
        <v>899</v>
      </c>
      <c r="BO100" s="12" t="s">
        <v>177</v>
      </c>
      <c r="BP100" s="13" t="s">
        <v>944</v>
      </c>
      <c r="BQ100" s="13" t="s">
        <v>375</v>
      </c>
      <c r="BR100" s="13" t="s">
        <v>375</v>
      </c>
      <c r="BS100" s="13" t="s">
        <v>945</v>
      </c>
      <c r="BT100" s="13" t="s">
        <v>946</v>
      </c>
      <c r="BU100" s="13" t="s">
        <v>947</v>
      </c>
      <c r="BV100" s="13" t="s">
        <v>375</v>
      </c>
      <c r="BW100" s="13" t="s">
        <v>375</v>
      </c>
      <c r="BX100" s="13" t="s">
        <v>948</v>
      </c>
      <c r="BY100" s="13" t="s">
        <v>375</v>
      </c>
      <c r="BZ100" s="13" t="s">
        <v>375</v>
      </c>
      <c r="CH100" s="12" t="s">
        <v>177</v>
      </c>
      <c r="CI100" s="13" t="s">
        <v>899</v>
      </c>
      <c r="CJ100" s="13" t="s">
        <v>899</v>
      </c>
      <c r="CK100" s="13" t="s">
        <v>899</v>
      </c>
      <c r="CL100" s="13" t="s">
        <v>899</v>
      </c>
      <c r="CM100" s="13" t="s">
        <v>899</v>
      </c>
      <c r="CN100" s="13" t="s">
        <v>899</v>
      </c>
      <c r="CO100" s="13" t="s">
        <v>899</v>
      </c>
      <c r="CP100" s="13" t="s">
        <v>899</v>
      </c>
      <c r="CQ100" s="13" t="s">
        <v>899</v>
      </c>
    </row>
    <row r="101" spans="1:95" ht="18.600000000000001" thickBot="1" x14ac:dyDescent="0.3">
      <c r="A101" s="8"/>
      <c r="AB101" s="12" t="s">
        <v>183</v>
      </c>
      <c r="AC101" s="13" t="s">
        <v>901</v>
      </c>
      <c r="AD101" s="13" t="s">
        <v>901</v>
      </c>
      <c r="AE101" s="13" t="s">
        <v>901</v>
      </c>
      <c r="AF101" s="13" t="s">
        <v>901</v>
      </c>
      <c r="AG101" s="13" t="s">
        <v>901</v>
      </c>
      <c r="AH101" s="13" t="s">
        <v>901</v>
      </c>
      <c r="AI101" s="13" t="s">
        <v>901</v>
      </c>
      <c r="AJ101" s="13" t="s">
        <v>901</v>
      </c>
      <c r="AK101" s="13" t="s">
        <v>901</v>
      </c>
      <c r="AL101" s="13" t="s">
        <v>901</v>
      </c>
      <c r="AM101" s="13" t="s">
        <v>901</v>
      </c>
      <c r="AN101" s="13" t="s">
        <v>901</v>
      </c>
      <c r="AO101" s="13" t="s">
        <v>901</v>
      </c>
      <c r="AP101" s="13" t="s">
        <v>901</v>
      </c>
      <c r="AQ101" s="13" t="s">
        <v>901</v>
      </c>
      <c r="AR101" s="13" t="s">
        <v>901</v>
      </c>
      <c r="AS101" s="13" t="s">
        <v>901</v>
      </c>
      <c r="AT101" s="13" t="s">
        <v>901</v>
      </c>
      <c r="AU101" s="13" t="s">
        <v>901</v>
      </c>
      <c r="BO101" s="12" t="s">
        <v>183</v>
      </c>
      <c r="BP101" s="13" t="s">
        <v>949</v>
      </c>
      <c r="BQ101" s="13" t="s">
        <v>243</v>
      </c>
      <c r="BR101" s="13" t="s">
        <v>243</v>
      </c>
      <c r="BS101" s="13" t="s">
        <v>950</v>
      </c>
      <c r="BT101" s="13" t="s">
        <v>951</v>
      </c>
      <c r="BU101" s="13" t="s">
        <v>952</v>
      </c>
      <c r="BV101" s="13" t="s">
        <v>243</v>
      </c>
      <c r="BW101" s="13" t="s">
        <v>243</v>
      </c>
      <c r="BX101" s="13" t="s">
        <v>243</v>
      </c>
      <c r="BY101" s="13" t="s">
        <v>243</v>
      </c>
      <c r="BZ101" s="13" t="s">
        <v>243</v>
      </c>
      <c r="CH101" s="12" t="s">
        <v>183</v>
      </c>
      <c r="CI101" s="13" t="s">
        <v>901</v>
      </c>
      <c r="CJ101" s="13" t="s">
        <v>901</v>
      </c>
      <c r="CK101" s="13" t="s">
        <v>901</v>
      </c>
      <c r="CL101" s="13" t="s">
        <v>901</v>
      </c>
      <c r="CM101" s="13" t="s">
        <v>901</v>
      </c>
      <c r="CN101" s="13" t="s">
        <v>901</v>
      </c>
      <c r="CO101" s="13" t="s">
        <v>901</v>
      </c>
      <c r="CP101" s="13" t="s">
        <v>901</v>
      </c>
      <c r="CQ101" s="13" t="s">
        <v>901</v>
      </c>
    </row>
    <row r="102" spans="1:95" ht="13.8" thickBot="1" x14ac:dyDescent="0.3">
      <c r="A102" s="12" t="s">
        <v>131</v>
      </c>
      <c r="B102" s="12" t="s">
        <v>100</v>
      </c>
      <c r="C102" s="12" t="s">
        <v>101</v>
      </c>
      <c r="D102" s="12" t="s">
        <v>102</v>
      </c>
      <c r="E102" s="12" t="s">
        <v>103</v>
      </c>
      <c r="F102" s="12" t="s">
        <v>104</v>
      </c>
      <c r="G102" s="12" t="s">
        <v>105</v>
      </c>
      <c r="H102" s="12" t="s">
        <v>106</v>
      </c>
      <c r="I102" s="12" t="s">
        <v>107</v>
      </c>
      <c r="J102" s="12" t="s">
        <v>108</v>
      </c>
      <c r="K102" s="12" t="s">
        <v>109</v>
      </c>
      <c r="AB102" s="12" t="s">
        <v>189</v>
      </c>
      <c r="AC102" s="13" t="s">
        <v>902</v>
      </c>
      <c r="AD102" s="13" t="s">
        <v>902</v>
      </c>
      <c r="AE102" s="13" t="s">
        <v>902</v>
      </c>
      <c r="AF102" s="13" t="s">
        <v>902</v>
      </c>
      <c r="AG102" s="13" t="s">
        <v>902</v>
      </c>
      <c r="AH102" s="13" t="s">
        <v>902</v>
      </c>
      <c r="AI102" s="13" t="s">
        <v>902</v>
      </c>
      <c r="AJ102" s="13" t="s">
        <v>902</v>
      </c>
      <c r="AK102" s="13" t="s">
        <v>902</v>
      </c>
      <c r="AL102" s="13" t="s">
        <v>902</v>
      </c>
      <c r="AM102" s="13" t="s">
        <v>902</v>
      </c>
      <c r="AN102" s="13" t="s">
        <v>902</v>
      </c>
      <c r="AO102" s="13" t="s">
        <v>902</v>
      </c>
      <c r="AP102" s="13" t="s">
        <v>902</v>
      </c>
      <c r="AQ102" s="13" t="s">
        <v>902</v>
      </c>
      <c r="AR102" s="13" t="s">
        <v>902</v>
      </c>
      <c r="AS102" s="13" t="s">
        <v>902</v>
      </c>
      <c r="AT102" s="13" t="s">
        <v>902</v>
      </c>
      <c r="AU102" s="13" t="s">
        <v>902</v>
      </c>
      <c r="BO102" s="12" t="s">
        <v>189</v>
      </c>
      <c r="BP102" s="13" t="s">
        <v>953</v>
      </c>
      <c r="BQ102" s="13" t="s">
        <v>248</v>
      </c>
      <c r="BR102" s="13" t="s">
        <v>248</v>
      </c>
      <c r="BS102" s="13" t="s">
        <v>248</v>
      </c>
      <c r="BT102" s="13" t="s">
        <v>248</v>
      </c>
      <c r="BU102" s="13" t="s">
        <v>248</v>
      </c>
      <c r="BV102" s="13" t="s">
        <v>248</v>
      </c>
      <c r="BW102" s="13" t="s">
        <v>248</v>
      </c>
      <c r="BX102" s="13" t="s">
        <v>248</v>
      </c>
      <c r="BY102" s="13" t="s">
        <v>248</v>
      </c>
      <c r="BZ102" s="13" t="s">
        <v>248</v>
      </c>
      <c r="CH102" s="12" t="s">
        <v>189</v>
      </c>
      <c r="CI102" s="13" t="s">
        <v>902</v>
      </c>
      <c r="CJ102" s="13" t="s">
        <v>902</v>
      </c>
      <c r="CK102" s="13" t="s">
        <v>902</v>
      </c>
      <c r="CL102" s="13" t="s">
        <v>902</v>
      </c>
      <c r="CM102" s="13" t="s">
        <v>902</v>
      </c>
      <c r="CN102" s="13" t="s">
        <v>902</v>
      </c>
      <c r="CO102" s="13" t="s">
        <v>902</v>
      </c>
      <c r="CP102" s="13" t="s">
        <v>902</v>
      </c>
      <c r="CQ102" s="13" t="s">
        <v>902</v>
      </c>
    </row>
    <row r="103" spans="1:95" ht="18.600000000000001" thickBot="1" x14ac:dyDescent="0.3">
      <c r="A103" s="12" t="s">
        <v>132</v>
      </c>
      <c r="B103" s="13" t="s">
        <v>1257</v>
      </c>
      <c r="C103" s="13" t="s">
        <v>1258</v>
      </c>
      <c r="D103" s="13" t="s">
        <v>1259</v>
      </c>
      <c r="E103" s="13" t="s">
        <v>1260</v>
      </c>
      <c r="F103" s="13" t="s">
        <v>1261</v>
      </c>
      <c r="G103" s="13" t="s">
        <v>1262</v>
      </c>
      <c r="H103" s="13" t="s">
        <v>1263</v>
      </c>
      <c r="I103" s="13" t="s">
        <v>1264</v>
      </c>
      <c r="J103" s="13" t="s">
        <v>1265</v>
      </c>
      <c r="K103" s="13" t="s">
        <v>1266</v>
      </c>
      <c r="AB103" s="8"/>
      <c r="BO103" s="8"/>
      <c r="CH103" s="8"/>
    </row>
    <row r="104" spans="1:95" ht="13.8" thickBot="1" x14ac:dyDescent="0.3">
      <c r="A104" s="12" t="s">
        <v>140</v>
      </c>
      <c r="B104" s="13" t="s">
        <v>1267</v>
      </c>
      <c r="C104" s="13" t="s">
        <v>1268</v>
      </c>
      <c r="D104" s="13" t="s">
        <v>1269</v>
      </c>
      <c r="E104" s="13" t="s">
        <v>1270</v>
      </c>
      <c r="F104" s="13" t="s">
        <v>1271</v>
      </c>
      <c r="G104" s="13" t="s">
        <v>1272</v>
      </c>
      <c r="H104" s="13" t="s">
        <v>1273</v>
      </c>
      <c r="I104" s="13" t="s">
        <v>1274</v>
      </c>
      <c r="J104" s="13" t="s">
        <v>1275</v>
      </c>
      <c r="K104" s="13" t="s">
        <v>1276</v>
      </c>
      <c r="AB104" s="12" t="s">
        <v>250</v>
      </c>
      <c r="AC104" s="12" t="s">
        <v>100</v>
      </c>
      <c r="AD104" s="12" t="s">
        <v>101</v>
      </c>
      <c r="AE104" s="12" t="s">
        <v>102</v>
      </c>
      <c r="AF104" s="12" t="s">
        <v>103</v>
      </c>
      <c r="AG104" s="12" t="s">
        <v>104</v>
      </c>
      <c r="AH104" s="12" t="s">
        <v>105</v>
      </c>
      <c r="AI104" s="12" t="s">
        <v>106</v>
      </c>
      <c r="AJ104" s="12" t="s">
        <v>107</v>
      </c>
      <c r="AK104" s="12" t="s">
        <v>108</v>
      </c>
      <c r="AL104" s="12" t="s">
        <v>109</v>
      </c>
      <c r="AM104" s="12" t="s">
        <v>862</v>
      </c>
      <c r="AN104" s="12" t="s">
        <v>863</v>
      </c>
      <c r="AO104" s="12" t="s">
        <v>864</v>
      </c>
      <c r="AP104" s="12" t="s">
        <v>865</v>
      </c>
      <c r="AQ104" s="12" t="s">
        <v>866</v>
      </c>
      <c r="AR104" s="12" t="s">
        <v>867</v>
      </c>
      <c r="AS104" s="12" t="s">
        <v>868</v>
      </c>
      <c r="AT104" s="12" t="s">
        <v>869</v>
      </c>
      <c r="AU104" s="12" t="s">
        <v>870</v>
      </c>
      <c r="BO104" s="12" t="s">
        <v>250</v>
      </c>
      <c r="BP104" s="12" t="s">
        <v>100</v>
      </c>
      <c r="BQ104" s="12" t="s">
        <v>101</v>
      </c>
      <c r="BR104" s="12" t="s">
        <v>102</v>
      </c>
      <c r="BS104" s="12" t="s">
        <v>103</v>
      </c>
      <c r="BT104" s="12" t="s">
        <v>104</v>
      </c>
      <c r="BU104" s="12" t="s">
        <v>105</v>
      </c>
      <c r="BV104" s="12" t="s">
        <v>106</v>
      </c>
      <c r="BW104" s="12" t="s">
        <v>107</v>
      </c>
      <c r="BX104" s="12" t="s">
        <v>108</v>
      </c>
      <c r="BY104" s="12" t="s">
        <v>109</v>
      </c>
      <c r="BZ104" s="12" t="s">
        <v>862</v>
      </c>
      <c r="CH104" s="12" t="s">
        <v>250</v>
      </c>
      <c r="CI104" s="12" t="s">
        <v>100</v>
      </c>
      <c r="CJ104" s="12" t="s">
        <v>101</v>
      </c>
      <c r="CK104" s="12" t="s">
        <v>102</v>
      </c>
      <c r="CL104" s="12" t="s">
        <v>103</v>
      </c>
      <c r="CM104" s="12" t="s">
        <v>104</v>
      </c>
      <c r="CN104" s="12" t="s">
        <v>105</v>
      </c>
      <c r="CO104" s="12" t="s">
        <v>106</v>
      </c>
      <c r="CP104" s="12" t="s">
        <v>107</v>
      </c>
      <c r="CQ104" s="12" t="s">
        <v>108</v>
      </c>
    </row>
    <row r="105" spans="1:95" ht="13.8" thickBot="1" x14ac:dyDescent="0.3">
      <c r="A105" s="12" t="s">
        <v>147</v>
      </c>
      <c r="B105" s="13" t="s">
        <v>754</v>
      </c>
      <c r="C105" s="13" t="s">
        <v>1277</v>
      </c>
      <c r="D105" s="13" t="s">
        <v>1278</v>
      </c>
      <c r="E105" s="13" t="s">
        <v>1279</v>
      </c>
      <c r="F105" s="13" t="s">
        <v>754</v>
      </c>
      <c r="G105" s="13" t="s">
        <v>754</v>
      </c>
      <c r="H105" s="13" t="s">
        <v>1280</v>
      </c>
      <c r="I105" s="13" t="s">
        <v>1281</v>
      </c>
      <c r="J105" s="13" t="s">
        <v>1282</v>
      </c>
      <c r="K105" s="13" t="s">
        <v>1283</v>
      </c>
      <c r="AB105" s="12" t="s">
        <v>132</v>
      </c>
      <c r="AC105" s="13">
        <v>884</v>
      </c>
      <c r="AD105" s="13">
        <v>9</v>
      </c>
      <c r="AE105" s="13">
        <v>913</v>
      </c>
      <c r="AF105" s="13">
        <v>911</v>
      </c>
      <c r="AG105" s="13">
        <v>896</v>
      </c>
      <c r="AH105" s="13">
        <v>9</v>
      </c>
      <c r="AI105" s="13">
        <v>922</v>
      </c>
      <c r="AJ105" s="13">
        <v>936</v>
      </c>
      <c r="AK105" s="13">
        <v>9</v>
      </c>
      <c r="AL105" s="13">
        <v>930</v>
      </c>
      <c r="AM105" s="13">
        <v>24</v>
      </c>
      <c r="AN105" s="13">
        <v>884</v>
      </c>
      <c r="AO105" s="13">
        <v>9</v>
      </c>
      <c r="AP105" s="13">
        <v>908</v>
      </c>
      <c r="AQ105" s="13">
        <v>9</v>
      </c>
      <c r="AR105" s="13">
        <v>9</v>
      </c>
      <c r="AS105" s="13">
        <v>9</v>
      </c>
      <c r="AT105" s="13">
        <v>9</v>
      </c>
      <c r="AU105" s="13">
        <v>9</v>
      </c>
      <c r="BO105" s="12" t="s">
        <v>132</v>
      </c>
      <c r="BP105" s="13">
        <v>482.3</v>
      </c>
      <c r="BQ105" s="13">
        <v>10</v>
      </c>
      <c r="BR105" s="13">
        <v>9</v>
      </c>
      <c r="BS105" s="13">
        <v>463.8</v>
      </c>
      <c r="BT105" s="13">
        <v>16</v>
      </c>
      <c r="BU105" s="13">
        <v>38.9</v>
      </c>
      <c r="BV105" s="13">
        <v>9</v>
      </c>
      <c r="BW105" s="13">
        <v>9</v>
      </c>
      <c r="BX105" s="13">
        <v>21.4</v>
      </c>
      <c r="BY105" s="13">
        <v>9</v>
      </c>
      <c r="BZ105" s="13">
        <v>9</v>
      </c>
      <c r="CH105" s="12" t="s">
        <v>132</v>
      </c>
      <c r="CI105" s="13">
        <v>282</v>
      </c>
      <c r="CJ105" s="13">
        <v>9</v>
      </c>
      <c r="CK105" s="13">
        <v>14</v>
      </c>
      <c r="CL105" s="13">
        <v>867</v>
      </c>
      <c r="CM105" s="13">
        <v>619</v>
      </c>
      <c r="CN105" s="13">
        <v>592</v>
      </c>
      <c r="CO105" s="13">
        <v>20</v>
      </c>
      <c r="CP105" s="13">
        <v>329</v>
      </c>
      <c r="CQ105" s="13">
        <v>359</v>
      </c>
    </row>
    <row r="106" spans="1:95" ht="13.8" thickBot="1" x14ac:dyDescent="0.3">
      <c r="A106" s="12" t="s">
        <v>153</v>
      </c>
      <c r="B106" s="13" t="s">
        <v>763</v>
      </c>
      <c r="C106" s="13" t="s">
        <v>1284</v>
      </c>
      <c r="D106" s="13" t="s">
        <v>1285</v>
      </c>
      <c r="E106" s="13" t="s">
        <v>1286</v>
      </c>
      <c r="F106" s="13" t="s">
        <v>763</v>
      </c>
      <c r="G106" s="13" t="s">
        <v>763</v>
      </c>
      <c r="H106" s="13" t="s">
        <v>1287</v>
      </c>
      <c r="I106" s="13" t="s">
        <v>1288</v>
      </c>
      <c r="J106" s="13" t="s">
        <v>1289</v>
      </c>
      <c r="K106" s="13" t="s">
        <v>1290</v>
      </c>
      <c r="AB106" s="12" t="s">
        <v>140</v>
      </c>
      <c r="AC106" s="13">
        <v>8</v>
      </c>
      <c r="AD106" s="13">
        <v>8</v>
      </c>
      <c r="AE106" s="13">
        <v>8</v>
      </c>
      <c r="AF106" s="13">
        <v>910</v>
      </c>
      <c r="AG106" s="13">
        <v>8</v>
      </c>
      <c r="AH106" s="13">
        <v>8</v>
      </c>
      <c r="AI106" s="13">
        <v>8</v>
      </c>
      <c r="AJ106" s="13">
        <v>8</v>
      </c>
      <c r="AK106" s="13">
        <v>8</v>
      </c>
      <c r="AL106" s="13">
        <v>8</v>
      </c>
      <c r="AM106" s="13">
        <v>23</v>
      </c>
      <c r="AN106" s="13">
        <v>8</v>
      </c>
      <c r="AO106" s="13">
        <v>8</v>
      </c>
      <c r="AP106" s="13">
        <v>8</v>
      </c>
      <c r="AQ106" s="13">
        <v>8</v>
      </c>
      <c r="AR106" s="13">
        <v>8</v>
      </c>
      <c r="AS106" s="13">
        <v>8</v>
      </c>
      <c r="AT106" s="13">
        <v>8</v>
      </c>
      <c r="AU106" s="13">
        <v>8</v>
      </c>
      <c r="BO106" s="12" t="s">
        <v>140</v>
      </c>
      <c r="BP106" s="13">
        <v>481.3</v>
      </c>
      <c r="BQ106" s="13">
        <v>9</v>
      </c>
      <c r="BR106" s="13">
        <v>8</v>
      </c>
      <c r="BS106" s="13">
        <v>462.8</v>
      </c>
      <c r="BT106" s="13">
        <v>15</v>
      </c>
      <c r="BU106" s="13">
        <v>37.9</v>
      </c>
      <c r="BV106" s="13">
        <v>8</v>
      </c>
      <c r="BW106" s="13">
        <v>8</v>
      </c>
      <c r="BX106" s="13">
        <v>20.399999999999999</v>
      </c>
      <c r="BY106" s="13">
        <v>8</v>
      </c>
      <c r="BZ106" s="13">
        <v>8</v>
      </c>
      <c r="CH106" s="12" t="s">
        <v>140</v>
      </c>
      <c r="CI106" s="13">
        <v>281</v>
      </c>
      <c r="CJ106" s="13">
        <v>8</v>
      </c>
      <c r="CK106" s="13">
        <v>13</v>
      </c>
      <c r="CL106" s="13">
        <v>53</v>
      </c>
      <c r="CM106" s="13">
        <v>618</v>
      </c>
      <c r="CN106" s="13">
        <v>591</v>
      </c>
      <c r="CO106" s="13">
        <v>19</v>
      </c>
      <c r="CP106" s="13">
        <v>328</v>
      </c>
      <c r="CQ106" s="13">
        <v>358</v>
      </c>
    </row>
    <row r="107" spans="1:95" ht="13.8" thickBot="1" x14ac:dyDescent="0.3">
      <c r="A107" s="12" t="s">
        <v>159</v>
      </c>
      <c r="B107" s="13" t="s">
        <v>772</v>
      </c>
      <c r="C107" s="13" t="s">
        <v>1291</v>
      </c>
      <c r="D107" s="13" t="s">
        <v>1292</v>
      </c>
      <c r="E107" s="13" t="s">
        <v>1293</v>
      </c>
      <c r="F107" s="13" t="s">
        <v>772</v>
      </c>
      <c r="G107" s="13" t="s">
        <v>772</v>
      </c>
      <c r="H107" s="13" t="s">
        <v>1294</v>
      </c>
      <c r="I107" s="13" t="s">
        <v>1295</v>
      </c>
      <c r="J107" s="13" t="s">
        <v>1296</v>
      </c>
      <c r="K107" s="13" t="s">
        <v>1297</v>
      </c>
      <c r="AB107" s="12" t="s">
        <v>147</v>
      </c>
      <c r="AC107" s="13">
        <v>7</v>
      </c>
      <c r="AD107" s="13">
        <v>7</v>
      </c>
      <c r="AE107" s="13">
        <v>7</v>
      </c>
      <c r="AF107" s="13">
        <v>7</v>
      </c>
      <c r="AG107" s="13">
        <v>7</v>
      </c>
      <c r="AH107" s="13">
        <v>7</v>
      </c>
      <c r="AI107" s="13">
        <v>7</v>
      </c>
      <c r="AJ107" s="13">
        <v>7</v>
      </c>
      <c r="AK107" s="13">
        <v>7</v>
      </c>
      <c r="AL107" s="13">
        <v>7</v>
      </c>
      <c r="AM107" s="13">
        <v>22</v>
      </c>
      <c r="AN107" s="13">
        <v>7</v>
      </c>
      <c r="AO107" s="13">
        <v>7</v>
      </c>
      <c r="AP107" s="13">
        <v>7</v>
      </c>
      <c r="AQ107" s="13">
        <v>7</v>
      </c>
      <c r="AR107" s="13">
        <v>7</v>
      </c>
      <c r="AS107" s="13">
        <v>7</v>
      </c>
      <c r="AT107" s="13">
        <v>7</v>
      </c>
      <c r="AU107" s="13">
        <v>7</v>
      </c>
      <c r="BO107" s="12" t="s">
        <v>147</v>
      </c>
      <c r="BP107" s="13">
        <v>462.8</v>
      </c>
      <c r="BQ107" s="13">
        <v>7</v>
      </c>
      <c r="BR107" s="13">
        <v>7</v>
      </c>
      <c r="BS107" s="13">
        <v>461.8</v>
      </c>
      <c r="BT107" s="13">
        <v>14</v>
      </c>
      <c r="BU107" s="13">
        <v>26.4</v>
      </c>
      <c r="BV107" s="13">
        <v>7</v>
      </c>
      <c r="BW107" s="13">
        <v>7</v>
      </c>
      <c r="BX107" s="13">
        <v>19.5</v>
      </c>
      <c r="BY107" s="13">
        <v>7</v>
      </c>
      <c r="BZ107" s="13">
        <v>7</v>
      </c>
      <c r="CH107" s="12" t="s">
        <v>147</v>
      </c>
      <c r="CI107" s="13">
        <v>280</v>
      </c>
      <c r="CJ107" s="13">
        <v>7</v>
      </c>
      <c r="CK107" s="13">
        <v>12</v>
      </c>
      <c r="CL107" s="13">
        <v>52</v>
      </c>
      <c r="CM107" s="13">
        <v>617</v>
      </c>
      <c r="CN107" s="13">
        <v>590</v>
      </c>
      <c r="CO107" s="13">
        <v>18</v>
      </c>
      <c r="CP107" s="13">
        <v>327</v>
      </c>
      <c r="CQ107" s="13">
        <v>357</v>
      </c>
    </row>
    <row r="108" spans="1:95" ht="13.8" thickBot="1" x14ac:dyDescent="0.3">
      <c r="A108" s="12" t="s">
        <v>165</v>
      </c>
      <c r="B108" s="13" t="s">
        <v>781</v>
      </c>
      <c r="C108" s="13" t="s">
        <v>1298</v>
      </c>
      <c r="D108" s="13" t="s">
        <v>1299</v>
      </c>
      <c r="E108" s="13" t="s">
        <v>1300</v>
      </c>
      <c r="F108" s="13" t="s">
        <v>781</v>
      </c>
      <c r="G108" s="13" t="s">
        <v>781</v>
      </c>
      <c r="H108" s="13" t="s">
        <v>1301</v>
      </c>
      <c r="I108" s="13" t="s">
        <v>1302</v>
      </c>
      <c r="J108" s="13" t="s">
        <v>781</v>
      </c>
      <c r="K108" s="13" t="s">
        <v>1303</v>
      </c>
      <c r="AB108" s="12" t="s">
        <v>153</v>
      </c>
      <c r="AC108" s="13">
        <v>6</v>
      </c>
      <c r="AD108" s="13">
        <v>6</v>
      </c>
      <c r="AE108" s="13">
        <v>6</v>
      </c>
      <c r="AF108" s="13">
        <v>6</v>
      </c>
      <c r="AG108" s="13">
        <v>6</v>
      </c>
      <c r="AH108" s="13">
        <v>6</v>
      </c>
      <c r="AI108" s="13">
        <v>6</v>
      </c>
      <c r="AJ108" s="13">
        <v>6</v>
      </c>
      <c r="AK108" s="13">
        <v>6</v>
      </c>
      <c r="AL108" s="13">
        <v>6</v>
      </c>
      <c r="AM108" s="13">
        <v>21</v>
      </c>
      <c r="AN108" s="13">
        <v>6</v>
      </c>
      <c r="AO108" s="13">
        <v>6</v>
      </c>
      <c r="AP108" s="13">
        <v>6</v>
      </c>
      <c r="AQ108" s="13">
        <v>6</v>
      </c>
      <c r="AR108" s="13">
        <v>6</v>
      </c>
      <c r="AS108" s="13">
        <v>6</v>
      </c>
      <c r="AT108" s="13">
        <v>6</v>
      </c>
      <c r="AU108" s="13">
        <v>6</v>
      </c>
      <c r="BO108" s="12" t="s">
        <v>153</v>
      </c>
      <c r="BP108" s="13">
        <v>461.8</v>
      </c>
      <c r="BQ108" s="13">
        <v>6</v>
      </c>
      <c r="BR108" s="13">
        <v>6</v>
      </c>
      <c r="BS108" s="13">
        <v>460.8</v>
      </c>
      <c r="BT108" s="13">
        <v>13</v>
      </c>
      <c r="BU108" s="13">
        <v>23.9</v>
      </c>
      <c r="BV108" s="13">
        <v>6</v>
      </c>
      <c r="BW108" s="13">
        <v>6</v>
      </c>
      <c r="BX108" s="13">
        <v>18.5</v>
      </c>
      <c r="BY108" s="13">
        <v>6</v>
      </c>
      <c r="BZ108" s="13">
        <v>6</v>
      </c>
      <c r="CH108" s="12" t="s">
        <v>153</v>
      </c>
      <c r="CI108" s="13">
        <v>6</v>
      </c>
      <c r="CJ108" s="13">
        <v>6</v>
      </c>
      <c r="CK108" s="13">
        <v>11</v>
      </c>
      <c r="CL108" s="13">
        <v>51</v>
      </c>
      <c r="CM108" s="13">
        <v>616</v>
      </c>
      <c r="CN108" s="13">
        <v>91</v>
      </c>
      <c r="CO108" s="13">
        <v>17</v>
      </c>
      <c r="CP108" s="13">
        <v>326</v>
      </c>
      <c r="CQ108" s="13">
        <v>356</v>
      </c>
    </row>
    <row r="109" spans="1:95" ht="13.8" thickBot="1" x14ac:dyDescent="0.3">
      <c r="A109" s="12" t="s">
        <v>171</v>
      </c>
      <c r="B109" s="13" t="s">
        <v>790</v>
      </c>
      <c r="C109" s="13" t="s">
        <v>1304</v>
      </c>
      <c r="D109" s="13" t="s">
        <v>1305</v>
      </c>
      <c r="E109" s="13" t="s">
        <v>1306</v>
      </c>
      <c r="F109" s="13" t="s">
        <v>790</v>
      </c>
      <c r="G109" s="13" t="s">
        <v>790</v>
      </c>
      <c r="H109" s="13" t="s">
        <v>1307</v>
      </c>
      <c r="I109" s="13" t="s">
        <v>790</v>
      </c>
      <c r="J109" s="13" t="s">
        <v>790</v>
      </c>
      <c r="K109" s="13" t="s">
        <v>1308</v>
      </c>
      <c r="AB109" s="12" t="s">
        <v>159</v>
      </c>
      <c r="AC109" s="13">
        <v>5</v>
      </c>
      <c r="AD109" s="13">
        <v>5</v>
      </c>
      <c r="AE109" s="13">
        <v>5</v>
      </c>
      <c r="AF109" s="13">
        <v>5</v>
      </c>
      <c r="AG109" s="13">
        <v>5</v>
      </c>
      <c r="AH109" s="13">
        <v>5</v>
      </c>
      <c r="AI109" s="13">
        <v>5</v>
      </c>
      <c r="AJ109" s="13">
        <v>5</v>
      </c>
      <c r="AK109" s="13">
        <v>5</v>
      </c>
      <c r="AL109" s="13">
        <v>5</v>
      </c>
      <c r="AM109" s="13">
        <v>5</v>
      </c>
      <c r="AN109" s="13">
        <v>5</v>
      </c>
      <c r="AO109" s="13">
        <v>5</v>
      </c>
      <c r="AP109" s="13">
        <v>5</v>
      </c>
      <c r="AQ109" s="13">
        <v>5</v>
      </c>
      <c r="AR109" s="13">
        <v>5</v>
      </c>
      <c r="AS109" s="13">
        <v>5</v>
      </c>
      <c r="AT109" s="13">
        <v>5</v>
      </c>
      <c r="AU109" s="13">
        <v>5</v>
      </c>
      <c r="BO109" s="12" t="s">
        <v>159</v>
      </c>
      <c r="BP109" s="13">
        <v>460.8</v>
      </c>
      <c r="BQ109" s="13">
        <v>5</v>
      </c>
      <c r="BR109" s="13">
        <v>5</v>
      </c>
      <c r="BS109" s="13">
        <v>459.8</v>
      </c>
      <c r="BT109" s="13">
        <v>12</v>
      </c>
      <c r="BU109" s="13">
        <v>22.9</v>
      </c>
      <c r="BV109" s="13">
        <v>5</v>
      </c>
      <c r="BW109" s="13">
        <v>5</v>
      </c>
      <c r="BX109" s="13">
        <v>17.5</v>
      </c>
      <c r="BY109" s="13">
        <v>5</v>
      </c>
      <c r="BZ109" s="13">
        <v>5</v>
      </c>
      <c r="CH109" s="12" t="s">
        <v>159</v>
      </c>
      <c r="CI109" s="13">
        <v>5</v>
      </c>
      <c r="CJ109" s="13">
        <v>5</v>
      </c>
      <c r="CK109" s="13">
        <v>10</v>
      </c>
      <c r="CL109" s="13">
        <v>5</v>
      </c>
      <c r="CM109" s="13">
        <v>615</v>
      </c>
      <c r="CN109" s="13">
        <v>5</v>
      </c>
      <c r="CO109" s="13">
        <v>16</v>
      </c>
      <c r="CP109" s="13">
        <v>5</v>
      </c>
      <c r="CQ109" s="13">
        <v>5</v>
      </c>
    </row>
    <row r="110" spans="1:95" ht="13.8" thickBot="1" x14ac:dyDescent="0.3">
      <c r="A110" s="12" t="s">
        <v>177</v>
      </c>
      <c r="B110" s="13" t="s">
        <v>798</v>
      </c>
      <c r="C110" s="13" t="s">
        <v>1309</v>
      </c>
      <c r="D110" s="13" t="s">
        <v>1310</v>
      </c>
      <c r="E110" s="13" t="s">
        <v>1311</v>
      </c>
      <c r="F110" s="13" t="s">
        <v>798</v>
      </c>
      <c r="G110" s="13" t="s">
        <v>798</v>
      </c>
      <c r="H110" s="13" t="s">
        <v>1312</v>
      </c>
      <c r="I110" s="13" t="s">
        <v>798</v>
      </c>
      <c r="J110" s="13" t="s">
        <v>798</v>
      </c>
      <c r="K110" s="13" t="s">
        <v>1313</v>
      </c>
      <c r="AB110" s="12" t="s">
        <v>165</v>
      </c>
      <c r="AC110" s="13">
        <v>4</v>
      </c>
      <c r="AD110" s="13">
        <v>4</v>
      </c>
      <c r="AE110" s="13">
        <v>4</v>
      </c>
      <c r="AF110" s="13">
        <v>4</v>
      </c>
      <c r="AG110" s="13">
        <v>4</v>
      </c>
      <c r="AH110" s="13">
        <v>4</v>
      </c>
      <c r="AI110" s="13">
        <v>4</v>
      </c>
      <c r="AJ110" s="13">
        <v>4</v>
      </c>
      <c r="AK110" s="13">
        <v>4</v>
      </c>
      <c r="AL110" s="13">
        <v>4</v>
      </c>
      <c r="AM110" s="13">
        <v>4</v>
      </c>
      <c r="AN110" s="13">
        <v>4</v>
      </c>
      <c r="AO110" s="13">
        <v>4</v>
      </c>
      <c r="AP110" s="13">
        <v>4</v>
      </c>
      <c r="AQ110" s="13">
        <v>4</v>
      </c>
      <c r="AR110" s="13">
        <v>4</v>
      </c>
      <c r="AS110" s="13">
        <v>4</v>
      </c>
      <c r="AT110" s="13">
        <v>4</v>
      </c>
      <c r="AU110" s="13">
        <v>4</v>
      </c>
      <c r="BO110" s="12" t="s">
        <v>165</v>
      </c>
      <c r="BP110" s="13">
        <v>459.8</v>
      </c>
      <c r="BQ110" s="13">
        <v>4</v>
      </c>
      <c r="BR110" s="13">
        <v>4</v>
      </c>
      <c r="BS110" s="13">
        <v>458.8</v>
      </c>
      <c r="BT110" s="13">
        <v>11</v>
      </c>
      <c r="BU110" s="13">
        <v>20.9</v>
      </c>
      <c r="BV110" s="13">
        <v>4</v>
      </c>
      <c r="BW110" s="13">
        <v>4</v>
      </c>
      <c r="BX110" s="13">
        <v>16.5</v>
      </c>
      <c r="BY110" s="13">
        <v>4</v>
      </c>
      <c r="BZ110" s="13">
        <v>4</v>
      </c>
      <c r="CH110" s="12" t="s">
        <v>165</v>
      </c>
      <c r="CI110" s="13">
        <v>4</v>
      </c>
      <c r="CJ110" s="13">
        <v>4</v>
      </c>
      <c r="CK110" s="13">
        <v>4</v>
      </c>
      <c r="CL110" s="13">
        <v>4</v>
      </c>
      <c r="CM110" s="13">
        <v>4</v>
      </c>
      <c r="CN110" s="13">
        <v>4</v>
      </c>
      <c r="CO110" s="13">
        <v>15</v>
      </c>
      <c r="CP110" s="13">
        <v>4</v>
      </c>
      <c r="CQ110" s="13">
        <v>4</v>
      </c>
    </row>
    <row r="111" spans="1:95" ht="13.8" thickBot="1" x14ac:dyDescent="0.3">
      <c r="A111" s="12" t="s">
        <v>183</v>
      </c>
      <c r="B111" s="13" t="s">
        <v>806</v>
      </c>
      <c r="C111" s="13" t="s">
        <v>1314</v>
      </c>
      <c r="D111" s="13" t="s">
        <v>1315</v>
      </c>
      <c r="E111" s="13" t="s">
        <v>1316</v>
      </c>
      <c r="F111" s="13" t="s">
        <v>806</v>
      </c>
      <c r="G111" s="13" t="s">
        <v>806</v>
      </c>
      <c r="H111" s="13" t="s">
        <v>1317</v>
      </c>
      <c r="I111" s="13" t="s">
        <v>806</v>
      </c>
      <c r="J111" s="13" t="s">
        <v>806</v>
      </c>
      <c r="K111" s="13" t="s">
        <v>1318</v>
      </c>
      <c r="AB111" s="12" t="s">
        <v>171</v>
      </c>
      <c r="AC111" s="13">
        <v>3</v>
      </c>
      <c r="AD111" s="13">
        <v>3</v>
      </c>
      <c r="AE111" s="13">
        <v>3</v>
      </c>
      <c r="AF111" s="13">
        <v>3</v>
      </c>
      <c r="AG111" s="13">
        <v>3</v>
      </c>
      <c r="AH111" s="13">
        <v>3</v>
      </c>
      <c r="AI111" s="13">
        <v>3</v>
      </c>
      <c r="AJ111" s="13">
        <v>3</v>
      </c>
      <c r="AK111" s="13">
        <v>3</v>
      </c>
      <c r="AL111" s="13">
        <v>3</v>
      </c>
      <c r="AM111" s="13">
        <v>3</v>
      </c>
      <c r="AN111" s="13">
        <v>3</v>
      </c>
      <c r="AO111" s="13">
        <v>3</v>
      </c>
      <c r="AP111" s="13">
        <v>3</v>
      </c>
      <c r="AQ111" s="13">
        <v>3</v>
      </c>
      <c r="AR111" s="13">
        <v>3</v>
      </c>
      <c r="AS111" s="13">
        <v>3</v>
      </c>
      <c r="AT111" s="13">
        <v>3</v>
      </c>
      <c r="AU111" s="13">
        <v>3</v>
      </c>
      <c r="BO111" s="12" t="s">
        <v>171</v>
      </c>
      <c r="BP111" s="13">
        <v>458.8</v>
      </c>
      <c r="BQ111" s="13">
        <v>3</v>
      </c>
      <c r="BR111" s="13">
        <v>3</v>
      </c>
      <c r="BS111" s="13">
        <v>457.8</v>
      </c>
      <c r="BT111" s="13">
        <v>10</v>
      </c>
      <c r="BU111" s="13">
        <v>19.899999999999999</v>
      </c>
      <c r="BV111" s="13">
        <v>3</v>
      </c>
      <c r="BW111" s="13">
        <v>3</v>
      </c>
      <c r="BX111" s="13">
        <v>15.5</v>
      </c>
      <c r="BY111" s="13">
        <v>3</v>
      </c>
      <c r="BZ111" s="13">
        <v>3</v>
      </c>
      <c r="CH111" s="12" t="s">
        <v>171</v>
      </c>
      <c r="CI111" s="13">
        <v>3</v>
      </c>
      <c r="CJ111" s="13">
        <v>3</v>
      </c>
      <c r="CK111" s="13">
        <v>3</v>
      </c>
      <c r="CL111" s="13">
        <v>3</v>
      </c>
      <c r="CM111" s="13">
        <v>3</v>
      </c>
      <c r="CN111" s="13">
        <v>3</v>
      </c>
      <c r="CO111" s="13">
        <v>14</v>
      </c>
      <c r="CP111" s="13">
        <v>3</v>
      </c>
      <c r="CQ111" s="13">
        <v>3</v>
      </c>
    </row>
    <row r="112" spans="1:95" ht="13.8" thickBot="1" x14ac:dyDescent="0.3">
      <c r="A112" s="12" t="s">
        <v>189</v>
      </c>
      <c r="B112" s="13" t="s">
        <v>814</v>
      </c>
      <c r="C112" s="13" t="s">
        <v>1319</v>
      </c>
      <c r="D112" s="13" t="s">
        <v>814</v>
      </c>
      <c r="E112" s="13" t="s">
        <v>1320</v>
      </c>
      <c r="F112" s="13" t="s">
        <v>814</v>
      </c>
      <c r="G112" s="13" t="s">
        <v>814</v>
      </c>
      <c r="H112" s="13" t="s">
        <v>1321</v>
      </c>
      <c r="I112" s="13" t="s">
        <v>814</v>
      </c>
      <c r="J112" s="13" t="s">
        <v>814</v>
      </c>
      <c r="K112" s="13" t="s">
        <v>1322</v>
      </c>
      <c r="AB112" s="12" t="s">
        <v>177</v>
      </c>
      <c r="AC112" s="13">
        <v>2</v>
      </c>
      <c r="AD112" s="13">
        <v>2</v>
      </c>
      <c r="AE112" s="13">
        <v>2</v>
      </c>
      <c r="AF112" s="13">
        <v>2</v>
      </c>
      <c r="AG112" s="13">
        <v>2</v>
      </c>
      <c r="AH112" s="13">
        <v>2</v>
      </c>
      <c r="AI112" s="13">
        <v>2</v>
      </c>
      <c r="AJ112" s="13">
        <v>2</v>
      </c>
      <c r="AK112" s="13">
        <v>2</v>
      </c>
      <c r="AL112" s="13">
        <v>2</v>
      </c>
      <c r="AM112" s="13">
        <v>2</v>
      </c>
      <c r="AN112" s="13">
        <v>2</v>
      </c>
      <c r="AO112" s="13">
        <v>2</v>
      </c>
      <c r="AP112" s="13">
        <v>2</v>
      </c>
      <c r="AQ112" s="13">
        <v>2</v>
      </c>
      <c r="AR112" s="13">
        <v>2</v>
      </c>
      <c r="AS112" s="13">
        <v>2</v>
      </c>
      <c r="AT112" s="13">
        <v>2</v>
      </c>
      <c r="AU112" s="13">
        <v>2</v>
      </c>
      <c r="BO112" s="12" t="s">
        <v>177</v>
      </c>
      <c r="BP112" s="13">
        <v>457.8</v>
      </c>
      <c r="BQ112" s="13">
        <v>2</v>
      </c>
      <c r="BR112" s="13">
        <v>2</v>
      </c>
      <c r="BS112" s="13">
        <v>456.8</v>
      </c>
      <c r="BT112" s="13">
        <v>9</v>
      </c>
      <c r="BU112" s="13">
        <v>19</v>
      </c>
      <c r="BV112" s="13">
        <v>2</v>
      </c>
      <c r="BW112" s="13">
        <v>2</v>
      </c>
      <c r="BX112" s="13">
        <v>14.5</v>
      </c>
      <c r="BY112" s="13">
        <v>2</v>
      </c>
      <c r="BZ112" s="13">
        <v>2</v>
      </c>
      <c r="CH112" s="12" t="s">
        <v>177</v>
      </c>
      <c r="CI112" s="13">
        <v>2</v>
      </c>
      <c r="CJ112" s="13">
        <v>2</v>
      </c>
      <c r="CK112" s="13">
        <v>2</v>
      </c>
      <c r="CL112" s="13">
        <v>2</v>
      </c>
      <c r="CM112" s="13">
        <v>2</v>
      </c>
      <c r="CN112" s="13">
        <v>2</v>
      </c>
      <c r="CO112" s="13">
        <v>2</v>
      </c>
      <c r="CP112" s="13">
        <v>2</v>
      </c>
      <c r="CQ112" s="13">
        <v>2</v>
      </c>
    </row>
    <row r="113" spans="1:99" ht="13.8" thickBot="1" x14ac:dyDescent="0.3">
      <c r="A113" s="12" t="s">
        <v>195</v>
      </c>
      <c r="B113" s="13" t="s">
        <v>822</v>
      </c>
      <c r="C113" s="13" t="s">
        <v>822</v>
      </c>
      <c r="D113" s="13" t="s">
        <v>822</v>
      </c>
      <c r="E113" s="13" t="s">
        <v>1323</v>
      </c>
      <c r="F113" s="13" t="s">
        <v>822</v>
      </c>
      <c r="G113" s="13" t="s">
        <v>822</v>
      </c>
      <c r="H113" s="13" t="s">
        <v>1324</v>
      </c>
      <c r="I113" s="13" t="s">
        <v>822</v>
      </c>
      <c r="J113" s="13" t="s">
        <v>822</v>
      </c>
      <c r="K113" s="13" t="s">
        <v>1325</v>
      </c>
      <c r="AB113" s="12" t="s">
        <v>183</v>
      </c>
      <c r="AC113" s="13">
        <v>1</v>
      </c>
      <c r="AD113" s="13">
        <v>1</v>
      </c>
      <c r="AE113" s="13">
        <v>1</v>
      </c>
      <c r="AF113" s="13">
        <v>1</v>
      </c>
      <c r="AG113" s="13">
        <v>1</v>
      </c>
      <c r="AH113" s="13">
        <v>1</v>
      </c>
      <c r="AI113" s="13">
        <v>1</v>
      </c>
      <c r="AJ113" s="13">
        <v>1</v>
      </c>
      <c r="AK113" s="13">
        <v>1</v>
      </c>
      <c r="AL113" s="13">
        <v>1</v>
      </c>
      <c r="AM113" s="13">
        <v>1</v>
      </c>
      <c r="AN113" s="13">
        <v>1</v>
      </c>
      <c r="AO113" s="13">
        <v>1</v>
      </c>
      <c r="AP113" s="13">
        <v>1</v>
      </c>
      <c r="AQ113" s="13">
        <v>1</v>
      </c>
      <c r="AR113" s="13">
        <v>1</v>
      </c>
      <c r="AS113" s="13">
        <v>1</v>
      </c>
      <c r="AT113" s="13">
        <v>1</v>
      </c>
      <c r="AU113" s="13">
        <v>1</v>
      </c>
      <c r="BO113" s="12" t="s">
        <v>183</v>
      </c>
      <c r="BP113" s="13">
        <v>456.8</v>
      </c>
      <c r="BQ113" s="13">
        <v>1</v>
      </c>
      <c r="BR113" s="13">
        <v>1</v>
      </c>
      <c r="BS113" s="13">
        <v>455.8</v>
      </c>
      <c r="BT113" s="13">
        <v>8</v>
      </c>
      <c r="BU113" s="13">
        <v>18</v>
      </c>
      <c r="BV113" s="13">
        <v>1</v>
      </c>
      <c r="BW113" s="13">
        <v>1</v>
      </c>
      <c r="BX113" s="13">
        <v>1</v>
      </c>
      <c r="BY113" s="13">
        <v>1</v>
      </c>
      <c r="BZ113" s="13">
        <v>1</v>
      </c>
      <c r="CH113" s="12" t="s">
        <v>183</v>
      </c>
      <c r="CI113" s="13">
        <v>1</v>
      </c>
      <c r="CJ113" s="13">
        <v>1</v>
      </c>
      <c r="CK113" s="13">
        <v>1</v>
      </c>
      <c r="CL113" s="13">
        <v>1</v>
      </c>
      <c r="CM113" s="13">
        <v>1</v>
      </c>
      <c r="CN113" s="13">
        <v>1</v>
      </c>
      <c r="CO113" s="13">
        <v>1</v>
      </c>
      <c r="CP113" s="13">
        <v>1</v>
      </c>
      <c r="CQ113" s="13">
        <v>1</v>
      </c>
    </row>
    <row r="114" spans="1:99" ht="13.8" thickBot="1" x14ac:dyDescent="0.3">
      <c r="A114" s="12" t="s">
        <v>201</v>
      </c>
      <c r="B114" s="13" t="s">
        <v>830</v>
      </c>
      <c r="C114" s="13" t="s">
        <v>830</v>
      </c>
      <c r="D114" s="13" t="s">
        <v>830</v>
      </c>
      <c r="E114" s="13" t="s">
        <v>1326</v>
      </c>
      <c r="F114" s="13" t="s">
        <v>830</v>
      </c>
      <c r="G114" s="13" t="s">
        <v>830</v>
      </c>
      <c r="H114" s="13" t="s">
        <v>1327</v>
      </c>
      <c r="I114" s="13" t="s">
        <v>830</v>
      </c>
      <c r="J114" s="13" t="s">
        <v>830</v>
      </c>
      <c r="K114" s="13" t="s">
        <v>1328</v>
      </c>
      <c r="AB114" s="12" t="s">
        <v>189</v>
      </c>
      <c r="AC114" s="13">
        <v>0</v>
      </c>
      <c r="AD114" s="13">
        <v>0</v>
      </c>
      <c r="AE114" s="13">
        <v>0</v>
      </c>
      <c r="AF114" s="13">
        <v>0</v>
      </c>
      <c r="AG114" s="13">
        <v>0</v>
      </c>
      <c r="AH114" s="13">
        <v>0</v>
      </c>
      <c r="AI114" s="13">
        <v>0</v>
      </c>
      <c r="AJ114" s="13">
        <v>0</v>
      </c>
      <c r="AK114" s="13">
        <v>0</v>
      </c>
      <c r="AL114" s="13">
        <v>0</v>
      </c>
      <c r="AM114" s="13">
        <v>0</v>
      </c>
      <c r="AN114" s="13">
        <v>0</v>
      </c>
      <c r="AO114" s="13">
        <v>0</v>
      </c>
      <c r="AP114" s="13">
        <v>0</v>
      </c>
      <c r="AQ114" s="13">
        <v>0</v>
      </c>
      <c r="AR114" s="13">
        <v>0</v>
      </c>
      <c r="AS114" s="13">
        <v>0</v>
      </c>
      <c r="AT114" s="13">
        <v>0</v>
      </c>
      <c r="AU114" s="13">
        <v>0</v>
      </c>
      <c r="BO114" s="12" t="s">
        <v>189</v>
      </c>
      <c r="BP114" s="13">
        <v>455.8</v>
      </c>
      <c r="BQ114" s="13">
        <v>0</v>
      </c>
      <c r="BR114" s="13">
        <v>0</v>
      </c>
      <c r="BS114" s="13">
        <v>0</v>
      </c>
      <c r="BT114" s="13">
        <v>0</v>
      </c>
      <c r="BU114" s="13">
        <v>0</v>
      </c>
      <c r="BV114" s="13">
        <v>0</v>
      </c>
      <c r="BW114" s="13">
        <v>0</v>
      </c>
      <c r="BX114" s="13">
        <v>0</v>
      </c>
      <c r="BY114" s="13">
        <v>0</v>
      </c>
      <c r="BZ114" s="13">
        <v>0</v>
      </c>
      <c r="CH114" s="12" t="s">
        <v>189</v>
      </c>
      <c r="CI114" s="13">
        <v>0</v>
      </c>
      <c r="CJ114" s="13">
        <v>0</v>
      </c>
      <c r="CK114" s="13">
        <v>0</v>
      </c>
      <c r="CL114" s="13">
        <v>0</v>
      </c>
      <c r="CM114" s="13">
        <v>0</v>
      </c>
      <c r="CN114" s="13">
        <v>0</v>
      </c>
      <c r="CO114" s="13">
        <v>0</v>
      </c>
      <c r="CP114" s="13">
        <v>0</v>
      </c>
      <c r="CQ114" s="13">
        <v>0</v>
      </c>
    </row>
    <row r="115" spans="1:99" ht="18.600000000000001" thickBot="1" x14ac:dyDescent="0.3">
      <c r="A115" s="12" t="s">
        <v>207</v>
      </c>
      <c r="B115" s="13" t="s">
        <v>838</v>
      </c>
      <c r="C115" s="13" t="s">
        <v>838</v>
      </c>
      <c r="D115" s="13" t="s">
        <v>838</v>
      </c>
      <c r="E115" s="13" t="s">
        <v>1329</v>
      </c>
      <c r="F115" s="13" t="s">
        <v>838</v>
      </c>
      <c r="G115" s="13" t="s">
        <v>838</v>
      </c>
      <c r="H115" s="13" t="s">
        <v>1330</v>
      </c>
      <c r="I115" s="13" t="s">
        <v>838</v>
      </c>
      <c r="J115" s="13" t="s">
        <v>838</v>
      </c>
      <c r="K115" s="13" t="s">
        <v>1331</v>
      </c>
      <c r="AB115" s="8"/>
      <c r="BO115" s="8"/>
      <c r="CH115" s="8"/>
    </row>
    <row r="116" spans="1:99" ht="13.8" thickBot="1" x14ac:dyDescent="0.3">
      <c r="A116" s="12" t="s">
        <v>213</v>
      </c>
      <c r="B116" s="13" t="s">
        <v>843</v>
      </c>
      <c r="C116" s="13" t="s">
        <v>843</v>
      </c>
      <c r="D116" s="13" t="s">
        <v>843</v>
      </c>
      <c r="E116" s="13" t="s">
        <v>1332</v>
      </c>
      <c r="F116" s="13" t="s">
        <v>843</v>
      </c>
      <c r="G116" s="13" t="s">
        <v>843</v>
      </c>
      <c r="H116" s="13" t="s">
        <v>1333</v>
      </c>
      <c r="I116" s="13" t="s">
        <v>843</v>
      </c>
      <c r="J116" s="13" t="s">
        <v>843</v>
      </c>
      <c r="K116" s="13" t="s">
        <v>1334</v>
      </c>
      <c r="AB116" s="12" t="s">
        <v>251</v>
      </c>
      <c r="AC116" s="12" t="s">
        <v>100</v>
      </c>
      <c r="AD116" s="12" t="s">
        <v>101</v>
      </c>
      <c r="AE116" s="12" t="s">
        <v>102</v>
      </c>
      <c r="AF116" s="12" t="s">
        <v>103</v>
      </c>
      <c r="AG116" s="12" t="s">
        <v>104</v>
      </c>
      <c r="AH116" s="12" t="s">
        <v>105</v>
      </c>
      <c r="AI116" s="12" t="s">
        <v>106</v>
      </c>
      <c r="AJ116" s="12" t="s">
        <v>107</v>
      </c>
      <c r="AK116" s="12" t="s">
        <v>108</v>
      </c>
      <c r="AL116" s="12" t="s">
        <v>109</v>
      </c>
      <c r="AM116" s="12" t="s">
        <v>862</v>
      </c>
      <c r="AN116" s="12" t="s">
        <v>863</v>
      </c>
      <c r="AO116" s="12" t="s">
        <v>864</v>
      </c>
      <c r="AP116" s="12" t="s">
        <v>865</v>
      </c>
      <c r="AQ116" s="12" t="s">
        <v>866</v>
      </c>
      <c r="AR116" s="12" t="s">
        <v>867</v>
      </c>
      <c r="AS116" s="12" t="s">
        <v>868</v>
      </c>
      <c r="AT116" s="12" t="s">
        <v>869</v>
      </c>
      <c r="AU116" s="12" t="s">
        <v>870</v>
      </c>
      <c r="AV116" s="12" t="s">
        <v>252</v>
      </c>
      <c r="AW116" s="12" t="s">
        <v>253</v>
      </c>
      <c r="AX116" s="12" t="s">
        <v>254</v>
      </c>
      <c r="AY116" s="12" t="s">
        <v>255</v>
      </c>
      <c r="BO116" s="12" t="s">
        <v>251</v>
      </c>
      <c r="BP116" s="12" t="s">
        <v>100</v>
      </c>
      <c r="BQ116" s="12" t="s">
        <v>101</v>
      </c>
      <c r="BR116" s="12" t="s">
        <v>102</v>
      </c>
      <c r="BS116" s="12" t="s">
        <v>103</v>
      </c>
      <c r="BT116" s="12" t="s">
        <v>104</v>
      </c>
      <c r="BU116" s="12" t="s">
        <v>105</v>
      </c>
      <c r="BV116" s="12" t="s">
        <v>106</v>
      </c>
      <c r="BW116" s="12" t="s">
        <v>107</v>
      </c>
      <c r="BX116" s="12" t="s">
        <v>108</v>
      </c>
      <c r="BY116" s="12" t="s">
        <v>109</v>
      </c>
      <c r="BZ116" s="12" t="s">
        <v>862</v>
      </c>
      <c r="CA116" s="12" t="s">
        <v>252</v>
      </c>
      <c r="CB116" s="12" t="s">
        <v>253</v>
      </c>
      <c r="CC116" s="12" t="s">
        <v>254</v>
      </c>
      <c r="CD116" s="12" t="s">
        <v>255</v>
      </c>
      <c r="CH116" s="12" t="s">
        <v>251</v>
      </c>
      <c r="CI116" s="12" t="s">
        <v>100</v>
      </c>
      <c r="CJ116" s="12" t="s">
        <v>101</v>
      </c>
      <c r="CK116" s="12" t="s">
        <v>102</v>
      </c>
      <c r="CL116" s="12" t="s">
        <v>103</v>
      </c>
      <c r="CM116" s="12" t="s">
        <v>104</v>
      </c>
      <c r="CN116" s="12" t="s">
        <v>105</v>
      </c>
      <c r="CO116" s="12" t="s">
        <v>106</v>
      </c>
      <c r="CP116" s="12" t="s">
        <v>107</v>
      </c>
      <c r="CQ116" s="12" t="s">
        <v>108</v>
      </c>
      <c r="CR116" s="12" t="s">
        <v>252</v>
      </c>
      <c r="CS116" s="12" t="s">
        <v>253</v>
      </c>
      <c r="CT116" s="12" t="s">
        <v>254</v>
      </c>
      <c r="CU116" s="12" t="s">
        <v>255</v>
      </c>
    </row>
    <row r="117" spans="1:99" ht="13.8" thickBot="1" x14ac:dyDescent="0.3">
      <c r="A117" s="12" t="s">
        <v>219</v>
      </c>
      <c r="B117" s="13" t="s">
        <v>360</v>
      </c>
      <c r="C117" s="13" t="s">
        <v>360</v>
      </c>
      <c r="D117" s="13" t="s">
        <v>360</v>
      </c>
      <c r="E117" s="13" t="s">
        <v>1335</v>
      </c>
      <c r="F117" s="13" t="s">
        <v>360</v>
      </c>
      <c r="G117" s="13" t="s">
        <v>360</v>
      </c>
      <c r="H117" s="13" t="s">
        <v>1336</v>
      </c>
      <c r="I117" s="13" t="s">
        <v>360</v>
      </c>
      <c r="J117" s="13" t="s">
        <v>360</v>
      </c>
      <c r="K117" s="13" t="s">
        <v>1337</v>
      </c>
      <c r="AB117" s="12" t="s">
        <v>111</v>
      </c>
      <c r="AC117" s="13">
        <v>8</v>
      </c>
      <c r="AD117" s="13">
        <v>5</v>
      </c>
      <c r="AE117" s="13">
        <v>4</v>
      </c>
      <c r="AF117" s="13">
        <v>6</v>
      </c>
      <c r="AG117" s="13">
        <v>5</v>
      </c>
      <c r="AH117" s="13">
        <v>6</v>
      </c>
      <c r="AI117" s="13">
        <v>5</v>
      </c>
      <c r="AJ117" s="13">
        <v>3</v>
      </c>
      <c r="AK117" s="13">
        <v>5</v>
      </c>
      <c r="AL117" s="13">
        <v>5</v>
      </c>
      <c r="AM117" s="13">
        <v>22</v>
      </c>
      <c r="AN117" s="13">
        <v>884</v>
      </c>
      <c r="AO117" s="13">
        <v>4</v>
      </c>
      <c r="AP117" s="13">
        <v>7</v>
      </c>
      <c r="AQ117" s="13">
        <v>4</v>
      </c>
      <c r="AR117" s="13">
        <v>8</v>
      </c>
      <c r="AS117" s="13">
        <v>6</v>
      </c>
      <c r="AT117" s="13">
        <v>4</v>
      </c>
      <c r="AU117" s="13">
        <v>9</v>
      </c>
      <c r="AV117" s="13">
        <v>1000</v>
      </c>
      <c r="AW117" s="13">
        <v>1000</v>
      </c>
      <c r="AX117" s="13">
        <v>0</v>
      </c>
      <c r="AY117" s="13">
        <v>0</v>
      </c>
      <c r="BO117" s="12" t="s">
        <v>111</v>
      </c>
      <c r="BP117" s="13">
        <v>459.8</v>
      </c>
      <c r="BQ117" s="13">
        <v>2</v>
      </c>
      <c r="BR117" s="13">
        <v>5</v>
      </c>
      <c r="BS117" s="13">
        <v>459.8</v>
      </c>
      <c r="BT117" s="13">
        <v>11</v>
      </c>
      <c r="BU117" s="13">
        <v>38.9</v>
      </c>
      <c r="BV117" s="13">
        <v>3</v>
      </c>
      <c r="BW117" s="13">
        <v>5</v>
      </c>
      <c r="BX117" s="13">
        <v>19.5</v>
      </c>
      <c r="BY117" s="13">
        <v>6</v>
      </c>
      <c r="BZ117" s="13">
        <v>1</v>
      </c>
      <c r="CA117" s="13">
        <v>1010.9</v>
      </c>
      <c r="CB117" s="13">
        <v>1000</v>
      </c>
      <c r="CC117" s="13">
        <v>-10.9</v>
      </c>
      <c r="CD117" s="13">
        <v>-1.0900000000000001</v>
      </c>
      <c r="CH117" s="12" t="s">
        <v>111</v>
      </c>
      <c r="CI117" s="13">
        <v>5</v>
      </c>
      <c r="CJ117" s="13">
        <v>6</v>
      </c>
      <c r="CK117" s="13">
        <v>10</v>
      </c>
      <c r="CL117" s="13">
        <v>4</v>
      </c>
      <c r="CM117" s="13">
        <v>4</v>
      </c>
      <c r="CN117" s="13">
        <v>591</v>
      </c>
      <c r="CO117" s="13">
        <v>17</v>
      </c>
      <c r="CP117" s="13">
        <v>4</v>
      </c>
      <c r="CQ117" s="13">
        <v>359</v>
      </c>
      <c r="CR117" s="13">
        <v>1000</v>
      </c>
      <c r="CS117" s="13">
        <v>1000</v>
      </c>
      <c r="CT117" s="13">
        <v>0</v>
      </c>
      <c r="CU117" s="13">
        <v>0</v>
      </c>
    </row>
    <row r="118" spans="1:99" ht="13.8" thickBot="1" x14ac:dyDescent="0.3">
      <c r="A118" s="12" t="s">
        <v>225</v>
      </c>
      <c r="B118" s="13" t="s">
        <v>365</v>
      </c>
      <c r="C118" s="13" t="s">
        <v>365</v>
      </c>
      <c r="D118" s="13" t="s">
        <v>365</v>
      </c>
      <c r="E118" s="13" t="s">
        <v>1338</v>
      </c>
      <c r="F118" s="13" t="s">
        <v>365</v>
      </c>
      <c r="G118" s="13" t="s">
        <v>365</v>
      </c>
      <c r="H118" s="13" t="s">
        <v>365</v>
      </c>
      <c r="I118" s="13" t="s">
        <v>365</v>
      </c>
      <c r="J118" s="13" t="s">
        <v>365</v>
      </c>
      <c r="K118" s="13" t="s">
        <v>1339</v>
      </c>
      <c r="AB118" s="12" t="s">
        <v>112</v>
      </c>
      <c r="AC118" s="13">
        <v>4</v>
      </c>
      <c r="AD118" s="13">
        <v>6</v>
      </c>
      <c r="AE118" s="13">
        <v>1</v>
      </c>
      <c r="AF118" s="13">
        <v>7</v>
      </c>
      <c r="AG118" s="13">
        <v>7</v>
      </c>
      <c r="AH118" s="13">
        <v>8</v>
      </c>
      <c r="AI118" s="13">
        <v>2</v>
      </c>
      <c r="AJ118" s="13">
        <v>8</v>
      </c>
      <c r="AK118" s="13">
        <v>8</v>
      </c>
      <c r="AL118" s="13">
        <v>2</v>
      </c>
      <c r="AM118" s="13">
        <v>2</v>
      </c>
      <c r="AN118" s="13">
        <v>5</v>
      </c>
      <c r="AO118" s="13">
        <v>1</v>
      </c>
      <c r="AP118" s="13">
        <v>908</v>
      </c>
      <c r="AQ118" s="13">
        <v>9</v>
      </c>
      <c r="AR118" s="13">
        <v>2</v>
      </c>
      <c r="AS118" s="13">
        <v>9</v>
      </c>
      <c r="AT118" s="13">
        <v>7</v>
      </c>
      <c r="AU118" s="13">
        <v>4</v>
      </c>
      <c r="AV118" s="13">
        <v>1000</v>
      </c>
      <c r="AW118" s="13">
        <v>1000</v>
      </c>
      <c r="AX118" s="13">
        <v>0</v>
      </c>
      <c r="AY118" s="13">
        <v>0</v>
      </c>
      <c r="BO118" s="12" t="s">
        <v>112</v>
      </c>
      <c r="BP118" s="13">
        <v>461.8</v>
      </c>
      <c r="BQ118" s="13">
        <v>5</v>
      </c>
      <c r="BR118" s="13">
        <v>8</v>
      </c>
      <c r="BS118" s="13">
        <v>462.8</v>
      </c>
      <c r="BT118" s="13">
        <v>16</v>
      </c>
      <c r="BU118" s="13">
        <v>20.9</v>
      </c>
      <c r="BV118" s="13">
        <v>5</v>
      </c>
      <c r="BW118" s="13">
        <v>9</v>
      </c>
      <c r="BX118" s="13">
        <v>20.399999999999999</v>
      </c>
      <c r="BY118" s="13">
        <v>9</v>
      </c>
      <c r="BZ118" s="13">
        <v>4</v>
      </c>
      <c r="CA118" s="13">
        <v>1021.9</v>
      </c>
      <c r="CB118" s="13">
        <v>1000</v>
      </c>
      <c r="CC118" s="13">
        <v>-21.9</v>
      </c>
      <c r="CD118" s="13">
        <v>-2.19</v>
      </c>
      <c r="CH118" s="12" t="s">
        <v>112</v>
      </c>
      <c r="CI118" s="13">
        <v>6</v>
      </c>
      <c r="CJ118" s="13">
        <v>8</v>
      </c>
      <c r="CK118" s="13">
        <v>13</v>
      </c>
      <c r="CL118" s="13">
        <v>1</v>
      </c>
      <c r="CM118" s="13">
        <v>619</v>
      </c>
      <c r="CN118" s="13">
        <v>2</v>
      </c>
      <c r="CO118" s="13">
        <v>20</v>
      </c>
      <c r="CP118" s="13">
        <v>327</v>
      </c>
      <c r="CQ118" s="13">
        <v>4</v>
      </c>
      <c r="CR118" s="13">
        <v>1000</v>
      </c>
      <c r="CS118" s="13">
        <v>1000</v>
      </c>
      <c r="CT118" s="13">
        <v>0</v>
      </c>
      <c r="CU118" s="13">
        <v>0</v>
      </c>
    </row>
    <row r="119" spans="1:99" ht="13.8" thickBot="1" x14ac:dyDescent="0.3">
      <c r="A119" s="12" t="s">
        <v>231</v>
      </c>
      <c r="B119" s="13" t="s">
        <v>370</v>
      </c>
      <c r="C119" s="13" t="s">
        <v>370</v>
      </c>
      <c r="D119" s="13" t="s">
        <v>370</v>
      </c>
      <c r="E119" s="13" t="s">
        <v>370</v>
      </c>
      <c r="F119" s="13" t="s">
        <v>370</v>
      </c>
      <c r="G119" s="13" t="s">
        <v>370</v>
      </c>
      <c r="H119" s="13" t="s">
        <v>370</v>
      </c>
      <c r="I119" s="13" t="s">
        <v>370</v>
      </c>
      <c r="J119" s="13" t="s">
        <v>370</v>
      </c>
      <c r="K119" s="13" t="s">
        <v>1340</v>
      </c>
      <c r="AB119" s="12" t="s">
        <v>113</v>
      </c>
      <c r="AC119" s="13">
        <v>8</v>
      </c>
      <c r="AD119" s="13">
        <v>8</v>
      </c>
      <c r="AE119" s="13">
        <v>913</v>
      </c>
      <c r="AF119" s="13">
        <v>1</v>
      </c>
      <c r="AG119" s="13">
        <v>1</v>
      </c>
      <c r="AH119" s="13">
        <v>4</v>
      </c>
      <c r="AI119" s="13">
        <v>2</v>
      </c>
      <c r="AJ119" s="13">
        <v>6</v>
      </c>
      <c r="AK119" s="13">
        <v>3</v>
      </c>
      <c r="AL119" s="13">
        <v>4</v>
      </c>
      <c r="AM119" s="13">
        <v>5</v>
      </c>
      <c r="AN119" s="13">
        <v>8</v>
      </c>
      <c r="AO119" s="13">
        <v>5</v>
      </c>
      <c r="AP119" s="13">
        <v>5</v>
      </c>
      <c r="AQ119" s="13">
        <v>4</v>
      </c>
      <c r="AR119" s="13">
        <v>2</v>
      </c>
      <c r="AS119" s="13">
        <v>5</v>
      </c>
      <c r="AT119" s="13">
        <v>9</v>
      </c>
      <c r="AU119" s="13">
        <v>7</v>
      </c>
      <c r="AV119" s="13">
        <v>1000</v>
      </c>
      <c r="AW119" s="13">
        <v>1000</v>
      </c>
      <c r="AX119" s="13">
        <v>0</v>
      </c>
      <c r="AY119" s="13">
        <v>0</v>
      </c>
      <c r="BO119" s="12" t="s">
        <v>113</v>
      </c>
      <c r="BP119" s="13">
        <v>459.8</v>
      </c>
      <c r="BQ119" s="13">
        <v>9</v>
      </c>
      <c r="BR119" s="13">
        <v>3</v>
      </c>
      <c r="BS119" s="13">
        <v>457.8</v>
      </c>
      <c r="BT119" s="13">
        <v>9</v>
      </c>
      <c r="BU119" s="13">
        <v>37.9</v>
      </c>
      <c r="BV119" s="13">
        <v>4</v>
      </c>
      <c r="BW119" s="13">
        <v>3</v>
      </c>
      <c r="BX119" s="13">
        <v>1</v>
      </c>
      <c r="BY119" s="13">
        <v>5</v>
      </c>
      <c r="BZ119" s="13">
        <v>8</v>
      </c>
      <c r="CA119" s="13">
        <v>997.5</v>
      </c>
      <c r="CB119" s="13">
        <v>1000</v>
      </c>
      <c r="CC119" s="13">
        <v>2.5</v>
      </c>
      <c r="CD119" s="13">
        <v>0.25</v>
      </c>
      <c r="CH119" s="12" t="s">
        <v>113</v>
      </c>
      <c r="CI119" s="13">
        <v>281</v>
      </c>
      <c r="CJ119" s="13">
        <v>4</v>
      </c>
      <c r="CK119" s="13">
        <v>3</v>
      </c>
      <c r="CL119" s="13">
        <v>5</v>
      </c>
      <c r="CM119" s="13">
        <v>4</v>
      </c>
      <c r="CN119" s="13">
        <v>2</v>
      </c>
      <c r="CO119" s="13">
        <v>16</v>
      </c>
      <c r="CP119" s="13">
        <v>329</v>
      </c>
      <c r="CQ119" s="13">
        <v>357</v>
      </c>
      <c r="CR119" s="13">
        <v>1001</v>
      </c>
      <c r="CS119" s="13">
        <v>1000</v>
      </c>
      <c r="CT119" s="13">
        <v>-1</v>
      </c>
      <c r="CU119" s="13">
        <v>-0.1</v>
      </c>
    </row>
    <row r="120" spans="1:99" ht="13.8" thickBot="1" x14ac:dyDescent="0.3">
      <c r="A120" s="12" t="s">
        <v>236</v>
      </c>
      <c r="B120" s="13" t="s">
        <v>375</v>
      </c>
      <c r="C120" s="13" t="s">
        <v>375</v>
      </c>
      <c r="D120" s="13" t="s">
        <v>375</v>
      </c>
      <c r="E120" s="13" t="s">
        <v>375</v>
      </c>
      <c r="F120" s="13" t="s">
        <v>375</v>
      </c>
      <c r="G120" s="13" t="s">
        <v>375</v>
      </c>
      <c r="H120" s="13" t="s">
        <v>375</v>
      </c>
      <c r="I120" s="13" t="s">
        <v>375</v>
      </c>
      <c r="J120" s="13" t="s">
        <v>375</v>
      </c>
      <c r="K120" s="13" t="s">
        <v>1341</v>
      </c>
      <c r="AB120" s="12" t="s">
        <v>114</v>
      </c>
      <c r="AC120" s="13">
        <v>884</v>
      </c>
      <c r="AD120" s="13">
        <v>9</v>
      </c>
      <c r="AE120" s="13">
        <v>6</v>
      </c>
      <c r="AF120" s="13">
        <v>4</v>
      </c>
      <c r="AG120" s="13">
        <v>4</v>
      </c>
      <c r="AH120" s="13">
        <v>9</v>
      </c>
      <c r="AI120" s="13">
        <v>6</v>
      </c>
      <c r="AJ120" s="13">
        <v>3</v>
      </c>
      <c r="AK120" s="13">
        <v>9</v>
      </c>
      <c r="AL120" s="13">
        <v>6</v>
      </c>
      <c r="AM120" s="13">
        <v>23</v>
      </c>
      <c r="AN120" s="13">
        <v>7</v>
      </c>
      <c r="AO120" s="13">
        <v>7</v>
      </c>
      <c r="AP120" s="13">
        <v>1</v>
      </c>
      <c r="AQ120" s="13">
        <v>7</v>
      </c>
      <c r="AR120" s="13">
        <v>2</v>
      </c>
      <c r="AS120" s="13">
        <v>7</v>
      </c>
      <c r="AT120" s="13">
        <v>2</v>
      </c>
      <c r="AU120" s="13">
        <v>4</v>
      </c>
      <c r="AV120" s="13">
        <v>1000</v>
      </c>
      <c r="AW120" s="13">
        <v>1000</v>
      </c>
      <c r="AX120" s="13">
        <v>0</v>
      </c>
      <c r="AY120" s="13">
        <v>0</v>
      </c>
      <c r="BO120" s="12" t="s">
        <v>114</v>
      </c>
      <c r="BP120" s="13">
        <v>460.8</v>
      </c>
      <c r="BQ120" s="13">
        <v>4</v>
      </c>
      <c r="BR120" s="13">
        <v>9</v>
      </c>
      <c r="BS120" s="13">
        <v>463.8</v>
      </c>
      <c r="BT120" s="13">
        <v>13</v>
      </c>
      <c r="BU120" s="13">
        <v>26.4</v>
      </c>
      <c r="BV120" s="13">
        <v>7</v>
      </c>
      <c r="BW120" s="13">
        <v>8</v>
      </c>
      <c r="BX120" s="13">
        <v>16.5</v>
      </c>
      <c r="BY120" s="13">
        <v>7</v>
      </c>
      <c r="BZ120" s="13">
        <v>6</v>
      </c>
      <c r="CA120" s="13">
        <v>1021.4</v>
      </c>
      <c r="CB120" s="13">
        <v>1000</v>
      </c>
      <c r="CC120" s="13">
        <v>-21.4</v>
      </c>
      <c r="CD120" s="13">
        <v>-2.14</v>
      </c>
      <c r="CH120" s="12" t="s">
        <v>114</v>
      </c>
      <c r="CI120" s="13">
        <v>282</v>
      </c>
      <c r="CJ120" s="13">
        <v>9</v>
      </c>
      <c r="CK120" s="13">
        <v>14</v>
      </c>
      <c r="CL120" s="13">
        <v>52</v>
      </c>
      <c r="CM120" s="13">
        <v>617</v>
      </c>
      <c r="CN120" s="13">
        <v>2</v>
      </c>
      <c r="CO120" s="13">
        <v>18</v>
      </c>
      <c r="CP120" s="13">
        <v>2</v>
      </c>
      <c r="CQ120" s="13">
        <v>4</v>
      </c>
      <c r="CR120" s="13">
        <v>1000</v>
      </c>
      <c r="CS120" s="13">
        <v>1000</v>
      </c>
      <c r="CT120" s="13">
        <v>0</v>
      </c>
      <c r="CU120" s="13">
        <v>0</v>
      </c>
    </row>
    <row r="121" spans="1:99" ht="13.8" thickBot="1" x14ac:dyDescent="0.3">
      <c r="A121" s="12" t="s">
        <v>241</v>
      </c>
      <c r="B121" s="13" t="s">
        <v>243</v>
      </c>
      <c r="C121" s="13" t="s">
        <v>243</v>
      </c>
      <c r="D121" s="13" t="s">
        <v>243</v>
      </c>
      <c r="E121" s="13" t="s">
        <v>243</v>
      </c>
      <c r="F121" s="13" t="s">
        <v>243</v>
      </c>
      <c r="G121" s="13" t="s">
        <v>243</v>
      </c>
      <c r="H121" s="13" t="s">
        <v>243</v>
      </c>
      <c r="I121" s="13" t="s">
        <v>243</v>
      </c>
      <c r="J121" s="13" t="s">
        <v>243</v>
      </c>
      <c r="K121" s="13" t="s">
        <v>1342</v>
      </c>
      <c r="AB121" s="12" t="s">
        <v>115</v>
      </c>
      <c r="AC121" s="13">
        <v>4</v>
      </c>
      <c r="AD121" s="13">
        <v>3</v>
      </c>
      <c r="AE121" s="13">
        <v>2</v>
      </c>
      <c r="AF121" s="13">
        <v>5</v>
      </c>
      <c r="AG121" s="13">
        <v>0</v>
      </c>
      <c r="AH121" s="13">
        <v>5</v>
      </c>
      <c r="AI121" s="13">
        <v>4</v>
      </c>
      <c r="AJ121" s="13">
        <v>3</v>
      </c>
      <c r="AK121" s="13">
        <v>1</v>
      </c>
      <c r="AL121" s="13">
        <v>930</v>
      </c>
      <c r="AM121" s="13">
        <v>3</v>
      </c>
      <c r="AN121" s="13">
        <v>2</v>
      </c>
      <c r="AO121" s="13">
        <v>6</v>
      </c>
      <c r="AP121" s="13">
        <v>6</v>
      </c>
      <c r="AQ121" s="13">
        <v>4</v>
      </c>
      <c r="AR121" s="13">
        <v>7</v>
      </c>
      <c r="AS121" s="13">
        <v>5</v>
      </c>
      <c r="AT121" s="13">
        <v>6</v>
      </c>
      <c r="AU121" s="13">
        <v>4</v>
      </c>
      <c r="AV121" s="13">
        <v>1000</v>
      </c>
      <c r="AW121" s="13">
        <v>1000</v>
      </c>
      <c r="AX121" s="13">
        <v>0</v>
      </c>
      <c r="AY121" s="13">
        <v>0</v>
      </c>
      <c r="BO121" s="12" t="s">
        <v>115</v>
      </c>
      <c r="BP121" s="13">
        <v>482.3</v>
      </c>
      <c r="BQ121" s="13">
        <v>0</v>
      </c>
      <c r="BR121" s="13">
        <v>4</v>
      </c>
      <c r="BS121" s="13">
        <v>455.8</v>
      </c>
      <c r="BT121" s="13">
        <v>0</v>
      </c>
      <c r="BU121" s="13">
        <v>19</v>
      </c>
      <c r="BV121" s="13">
        <v>6</v>
      </c>
      <c r="BW121" s="13">
        <v>4</v>
      </c>
      <c r="BX121" s="13">
        <v>18.5</v>
      </c>
      <c r="BY121" s="13">
        <v>5</v>
      </c>
      <c r="BZ121" s="13">
        <v>3</v>
      </c>
      <c r="CA121" s="13">
        <v>997.5</v>
      </c>
      <c r="CB121" s="13">
        <v>1000</v>
      </c>
      <c r="CC121" s="13">
        <v>2.5</v>
      </c>
      <c r="CD121" s="13">
        <v>0.25</v>
      </c>
      <c r="CH121" s="12" t="s">
        <v>115</v>
      </c>
      <c r="CI121" s="13">
        <v>3</v>
      </c>
      <c r="CJ121" s="13">
        <v>5</v>
      </c>
      <c r="CK121" s="13">
        <v>1</v>
      </c>
      <c r="CL121" s="13">
        <v>51</v>
      </c>
      <c r="CM121" s="13">
        <v>4</v>
      </c>
      <c r="CN121" s="13">
        <v>590</v>
      </c>
      <c r="CO121" s="13">
        <v>16</v>
      </c>
      <c r="CP121" s="13">
        <v>326</v>
      </c>
      <c r="CQ121" s="13">
        <v>4</v>
      </c>
      <c r="CR121" s="13">
        <v>1000</v>
      </c>
      <c r="CS121" s="13">
        <v>1000</v>
      </c>
      <c r="CT121" s="13">
        <v>0</v>
      </c>
      <c r="CU121" s="13">
        <v>0</v>
      </c>
    </row>
    <row r="122" spans="1:99" ht="13.8" thickBot="1" x14ac:dyDescent="0.3">
      <c r="A122" s="12" t="s">
        <v>246</v>
      </c>
      <c r="B122" s="13" t="s">
        <v>248</v>
      </c>
      <c r="C122" s="13" t="s">
        <v>248</v>
      </c>
      <c r="D122" s="13" t="s">
        <v>248</v>
      </c>
      <c r="E122" s="13" t="s">
        <v>248</v>
      </c>
      <c r="F122" s="13" t="s">
        <v>248</v>
      </c>
      <c r="G122" s="13" t="s">
        <v>248</v>
      </c>
      <c r="H122" s="13" t="s">
        <v>248</v>
      </c>
      <c r="I122" s="13" t="s">
        <v>248</v>
      </c>
      <c r="J122" s="13" t="s">
        <v>248</v>
      </c>
      <c r="K122" s="13" t="s">
        <v>1343</v>
      </c>
      <c r="AB122" s="12" t="s">
        <v>116</v>
      </c>
      <c r="AC122" s="13">
        <v>4</v>
      </c>
      <c r="AD122" s="13">
        <v>1</v>
      </c>
      <c r="AE122" s="13">
        <v>8</v>
      </c>
      <c r="AF122" s="13">
        <v>911</v>
      </c>
      <c r="AG122" s="13">
        <v>6</v>
      </c>
      <c r="AH122" s="13">
        <v>0</v>
      </c>
      <c r="AI122" s="13">
        <v>8</v>
      </c>
      <c r="AJ122" s="13">
        <v>6</v>
      </c>
      <c r="AK122" s="13">
        <v>6</v>
      </c>
      <c r="AL122" s="13">
        <v>7</v>
      </c>
      <c r="AM122" s="13">
        <v>2</v>
      </c>
      <c r="AN122" s="13">
        <v>2</v>
      </c>
      <c r="AO122" s="13">
        <v>9</v>
      </c>
      <c r="AP122" s="13">
        <v>5</v>
      </c>
      <c r="AQ122" s="13">
        <v>4</v>
      </c>
      <c r="AR122" s="13">
        <v>6</v>
      </c>
      <c r="AS122" s="13">
        <v>8</v>
      </c>
      <c r="AT122" s="13">
        <v>2</v>
      </c>
      <c r="AU122" s="13">
        <v>5</v>
      </c>
      <c r="AV122" s="13">
        <v>1000</v>
      </c>
      <c r="AW122" s="13">
        <v>1000</v>
      </c>
      <c r="AX122" s="13">
        <v>0</v>
      </c>
      <c r="AY122" s="13">
        <v>0</v>
      </c>
      <c r="BO122" s="12" t="s">
        <v>116</v>
      </c>
      <c r="BP122" s="13">
        <v>462.8</v>
      </c>
      <c r="BQ122" s="13">
        <v>7</v>
      </c>
      <c r="BR122" s="13">
        <v>6</v>
      </c>
      <c r="BS122" s="13">
        <v>460.8</v>
      </c>
      <c r="BT122" s="13">
        <v>12</v>
      </c>
      <c r="BU122" s="13">
        <v>23.9</v>
      </c>
      <c r="BV122" s="13">
        <v>9</v>
      </c>
      <c r="BW122" s="13">
        <v>3</v>
      </c>
      <c r="BX122" s="13">
        <v>21.4</v>
      </c>
      <c r="BY122" s="13">
        <v>8</v>
      </c>
      <c r="BZ122" s="13">
        <v>9</v>
      </c>
      <c r="CA122" s="13">
        <v>1022.9</v>
      </c>
      <c r="CB122" s="13">
        <v>1000</v>
      </c>
      <c r="CC122" s="13">
        <v>-22.9</v>
      </c>
      <c r="CD122" s="13">
        <v>-2.29</v>
      </c>
      <c r="CH122" s="12" t="s">
        <v>116</v>
      </c>
      <c r="CI122" s="13">
        <v>1</v>
      </c>
      <c r="CJ122" s="13">
        <v>0</v>
      </c>
      <c r="CK122" s="13">
        <v>11</v>
      </c>
      <c r="CL122" s="13">
        <v>867</v>
      </c>
      <c r="CM122" s="13">
        <v>4</v>
      </c>
      <c r="CN122" s="13">
        <v>91</v>
      </c>
      <c r="CO122" s="13">
        <v>19</v>
      </c>
      <c r="CP122" s="13">
        <v>2</v>
      </c>
      <c r="CQ122" s="13">
        <v>5</v>
      </c>
      <c r="CR122" s="13">
        <v>1000</v>
      </c>
      <c r="CS122" s="13">
        <v>1000</v>
      </c>
      <c r="CT122" s="13">
        <v>0</v>
      </c>
      <c r="CU122" s="13">
        <v>0</v>
      </c>
    </row>
    <row r="123" spans="1:99" ht="18.600000000000001" thickBot="1" x14ac:dyDescent="0.3">
      <c r="A123" s="8"/>
      <c r="AB123" s="12" t="s">
        <v>117</v>
      </c>
      <c r="AC123" s="13">
        <v>5</v>
      </c>
      <c r="AD123" s="13">
        <v>7</v>
      </c>
      <c r="AE123" s="13">
        <v>6</v>
      </c>
      <c r="AF123" s="13">
        <v>2</v>
      </c>
      <c r="AG123" s="13">
        <v>2</v>
      </c>
      <c r="AH123" s="13">
        <v>3</v>
      </c>
      <c r="AI123" s="13">
        <v>2</v>
      </c>
      <c r="AJ123" s="13">
        <v>936</v>
      </c>
      <c r="AK123" s="13">
        <v>1</v>
      </c>
      <c r="AL123" s="13">
        <v>2</v>
      </c>
      <c r="AM123" s="13">
        <v>5</v>
      </c>
      <c r="AN123" s="13">
        <v>3</v>
      </c>
      <c r="AO123" s="13">
        <v>2</v>
      </c>
      <c r="AP123" s="13">
        <v>5</v>
      </c>
      <c r="AQ123" s="13">
        <v>6</v>
      </c>
      <c r="AR123" s="13">
        <v>6</v>
      </c>
      <c r="AS123" s="13">
        <v>1</v>
      </c>
      <c r="AT123" s="13">
        <v>2</v>
      </c>
      <c r="AU123" s="13">
        <v>4</v>
      </c>
      <c r="AV123" s="13">
        <v>1000</v>
      </c>
      <c r="AW123" s="13">
        <v>1000</v>
      </c>
      <c r="AX123" s="13">
        <v>0</v>
      </c>
      <c r="AY123" s="13">
        <v>0</v>
      </c>
      <c r="BO123" s="12" t="s">
        <v>117</v>
      </c>
      <c r="BP123" s="13">
        <v>456.8</v>
      </c>
      <c r="BQ123" s="13">
        <v>4</v>
      </c>
      <c r="BR123" s="13">
        <v>2</v>
      </c>
      <c r="BS123" s="13">
        <v>455.8</v>
      </c>
      <c r="BT123" s="13">
        <v>9</v>
      </c>
      <c r="BU123" s="13">
        <v>18</v>
      </c>
      <c r="BV123" s="13">
        <v>1</v>
      </c>
      <c r="BW123" s="13">
        <v>3</v>
      </c>
      <c r="BX123" s="13">
        <v>15.5</v>
      </c>
      <c r="BY123" s="13">
        <v>1</v>
      </c>
      <c r="BZ123" s="13">
        <v>7</v>
      </c>
      <c r="CA123" s="13">
        <v>973</v>
      </c>
      <c r="CB123" s="13">
        <v>1000</v>
      </c>
      <c r="CC123" s="13">
        <v>27</v>
      </c>
      <c r="CD123" s="13">
        <v>2.7</v>
      </c>
      <c r="CH123" s="12" t="s">
        <v>117</v>
      </c>
      <c r="CI123" s="13">
        <v>280</v>
      </c>
      <c r="CJ123" s="13">
        <v>3</v>
      </c>
      <c r="CK123" s="13">
        <v>1</v>
      </c>
      <c r="CL123" s="13">
        <v>2</v>
      </c>
      <c r="CM123" s="13">
        <v>616</v>
      </c>
      <c r="CN123" s="13">
        <v>91</v>
      </c>
      <c r="CO123" s="13">
        <v>1</v>
      </c>
      <c r="CP123" s="13">
        <v>2</v>
      </c>
      <c r="CQ123" s="13">
        <v>4</v>
      </c>
      <c r="CR123" s="13">
        <v>1000</v>
      </c>
      <c r="CS123" s="13">
        <v>1000</v>
      </c>
      <c r="CT123" s="13">
        <v>0</v>
      </c>
      <c r="CU123" s="13">
        <v>0</v>
      </c>
    </row>
    <row r="124" spans="1:99" ht="13.8" thickBot="1" x14ac:dyDescent="0.3">
      <c r="A124" s="12" t="s">
        <v>250</v>
      </c>
      <c r="B124" s="12" t="s">
        <v>100</v>
      </c>
      <c r="C124" s="12" t="s">
        <v>101</v>
      </c>
      <c r="D124" s="12" t="s">
        <v>102</v>
      </c>
      <c r="E124" s="12" t="s">
        <v>103</v>
      </c>
      <c r="F124" s="12" t="s">
        <v>104</v>
      </c>
      <c r="G124" s="12" t="s">
        <v>105</v>
      </c>
      <c r="H124" s="12" t="s">
        <v>106</v>
      </c>
      <c r="I124" s="12" t="s">
        <v>107</v>
      </c>
      <c r="J124" s="12" t="s">
        <v>108</v>
      </c>
      <c r="K124" s="12" t="s">
        <v>109</v>
      </c>
      <c r="AB124" s="12" t="s">
        <v>118</v>
      </c>
      <c r="AC124" s="13">
        <v>4</v>
      </c>
      <c r="AD124" s="13">
        <v>0</v>
      </c>
      <c r="AE124" s="13">
        <v>7</v>
      </c>
      <c r="AF124" s="13">
        <v>0</v>
      </c>
      <c r="AG124" s="13">
        <v>8</v>
      </c>
      <c r="AH124" s="13">
        <v>7</v>
      </c>
      <c r="AI124" s="13">
        <v>922</v>
      </c>
      <c r="AJ124" s="13">
        <v>3</v>
      </c>
      <c r="AK124" s="13">
        <v>7</v>
      </c>
      <c r="AL124" s="13">
        <v>2</v>
      </c>
      <c r="AM124" s="13">
        <v>2</v>
      </c>
      <c r="AN124" s="13">
        <v>4</v>
      </c>
      <c r="AO124" s="13">
        <v>8</v>
      </c>
      <c r="AP124" s="13">
        <v>1</v>
      </c>
      <c r="AQ124" s="13">
        <v>4</v>
      </c>
      <c r="AR124" s="13">
        <v>9</v>
      </c>
      <c r="AS124" s="13">
        <v>0</v>
      </c>
      <c r="AT124" s="13">
        <v>8</v>
      </c>
      <c r="AU124" s="13">
        <v>4</v>
      </c>
      <c r="AV124" s="13">
        <v>1000</v>
      </c>
      <c r="AW124" s="13">
        <v>1000</v>
      </c>
      <c r="AX124" s="13">
        <v>0</v>
      </c>
      <c r="AY124" s="13">
        <v>0</v>
      </c>
      <c r="BO124" s="12" t="s">
        <v>118</v>
      </c>
      <c r="BP124" s="13">
        <v>455.8</v>
      </c>
      <c r="BQ124" s="13">
        <v>6</v>
      </c>
      <c r="BR124" s="13">
        <v>7</v>
      </c>
      <c r="BS124" s="13">
        <v>461.8</v>
      </c>
      <c r="BT124" s="13">
        <v>15</v>
      </c>
      <c r="BU124" s="13">
        <v>19.899999999999999</v>
      </c>
      <c r="BV124" s="13">
        <v>8</v>
      </c>
      <c r="BW124" s="13">
        <v>6</v>
      </c>
      <c r="BX124" s="13">
        <v>1</v>
      </c>
      <c r="BY124" s="13">
        <v>0</v>
      </c>
      <c r="BZ124" s="13">
        <v>5</v>
      </c>
      <c r="CA124" s="13">
        <v>985.5</v>
      </c>
      <c r="CB124" s="13">
        <v>1000</v>
      </c>
      <c r="CC124" s="13">
        <v>14.5</v>
      </c>
      <c r="CD124" s="13">
        <v>1.45</v>
      </c>
      <c r="CH124" s="12" t="s">
        <v>118</v>
      </c>
      <c r="CI124" s="13">
        <v>0</v>
      </c>
      <c r="CJ124" s="13">
        <v>7</v>
      </c>
      <c r="CK124" s="13">
        <v>12</v>
      </c>
      <c r="CL124" s="13">
        <v>53</v>
      </c>
      <c r="CM124" s="13">
        <v>4</v>
      </c>
      <c r="CN124" s="13">
        <v>592</v>
      </c>
      <c r="CO124" s="13">
        <v>0</v>
      </c>
      <c r="CP124" s="13">
        <v>328</v>
      </c>
      <c r="CQ124" s="13">
        <v>4</v>
      </c>
      <c r="CR124" s="13">
        <v>1000</v>
      </c>
      <c r="CS124" s="13">
        <v>1000</v>
      </c>
      <c r="CT124" s="13">
        <v>0</v>
      </c>
      <c r="CU124" s="13">
        <v>0</v>
      </c>
    </row>
    <row r="125" spans="1:99" ht="13.8" thickBot="1" x14ac:dyDescent="0.3">
      <c r="A125" s="12" t="s">
        <v>132</v>
      </c>
      <c r="B125" s="13">
        <v>26.5</v>
      </c>
      <c r="C125" s="13">
        <v>27.5</v>
      </c>
      <c r="D125" s="13">
        <v>27</v>
      </c>
      <c r="E125" s="13">
        <v>459.9</v>
      </c>
      <c r="F125" s="13">
        <v>23.5</v>
      </c>
      <c r="G125" s="13">
        <v>24</v>
      </c>
      <c r="H125" s="13">
        <v>30</v>
      </c>
      <c r="I125" s="13">
        <v>31.5</v>
      </c>
      <c r="J125" s="13">
        <v>35.5</v>
      </c>
      <c r="K125" s="13">
        <v>458.4</v>
      </c>
      <c r="AB125" s="12" t="s">
        <v>119</v>
      </c>
      <c r="AC125" s="13">
        <v>4</v>
      </c>
      <c r="AD125" s="13">
        <v>4</v>
      </c>
      <c r="AE125" s="13">
        <v>1</v>
      </c>
      <c r="AF125" s="13">
        <v>4</v>
      </c>
      <c r="AG125" s="13">
        <v>896</v>
      </c>
      <c r="AH125" s="13">
        <v>2</v>
      </c>
      <c r="AI125" s="13">
        <v>7</v>
      </c>
      <c r="AJ125" s="13">
        <v>6</v>
      </c>
      <c r="AK125" s="13">
        <v>4</v>
      </c>
      <c r="AL125" s="13">
        <v>8</v>
      </c>
      <c r="AM125" s="13">
        <v>24</v>
      </c>
      <c r="AN125" s="13">
        <v>2</v>
      </c>
      <c r="AO125" s="13">
        <v>3</v>
      </c>
      <c r="AP125" s="13">
        <v>8</v>
      </c>
      <c r="AQ125" s="13">
        <v>8</v>
      </c>
      <c r="AR125" s="13">
        <v>4</v>
      </c>
      <c r="AS125" s="13">
        <v>2</v>
      </c>
      <c r="AT125" s="13">
        <v>5</v>
      </c>
      <c r="AU125" s="13">
        <v>8</v>
      </c>
      <c r="AV125" s="13">
        <v>1000</v>
      </c>
      <c r="AW125" s="13">
        <v>1000</v>
      </c>
      <c r="AX125" s="13">
        <v>0</v>
      </c>
      <c r="AY125" s="13">
        <v>0</v>
      </c>
      <c r="BO125" s="12" t="s">
        <v>119</v>
      </c>
      <c r="BP125" s="13">
        <v>482.3</v>
      </c>
      <c r="BQ125" s="13">
        <v>10</v>
      </c>
      <c r="BR125" s="13">
        <v>1</v>
      </c>
      <c r="BS125" s="13">
        <v>458.8</v>
      </c>
      <c r="BT125" s="13">
        <v>14</v>
      </c>
      <c r="BU125" s="13">
        <v>0</v>
      </c>
      <c r="BV125" s="13">
        <v>2</v>
      </c>
      <c r="BW125" s="13">
        <v>7</v>
      </c>
      <c r="BX125" s="13">
        <v>18.5</v>
      </c>
      <c r="BY125" s="13">
        <v>2</v>
      </c>
      <c r="BZ125" s="13">
        <v>2</v>
      </c>
      <c r="CA125" s="13">
        <v>997.5</v>
      </c>
      <c r="CB125" s="13">
        <v>1000</v>
      </c>
      <c r="CC125" s="13">
        <v>2.5</v>
      </c>
      <c r="CD125" s="13">
        <v>0.25</v>
      </c>
      <c r="CH125" s="12" t="s">
        <v>119</v>
      </c>
      <c r="CI125" s="13">
        <v>4</v>
      </c>
      <c r="CJ125" s="13">
        <v>2</v>
      </c>
      <c r="CK125" s="13">
        <v>4</v>
      </c>
      <c r="CL125" s="13">
        <v>3</v>
      </c>
      <c r="CM125" s="13">
        <v>618</v>
      </c>
      <c r="CN125" s="13">
        <v>4</v>
      </c>
      <c r="CO125" s="13">
        <v>2</v>
      </c>
      <c r="CP125" s="13">
        <v>5</v>
      </c>
      <c r="CQ125" s="13">
        <v>358</v>
      </c>
      <c r="CR125" s="13">
        <v>1000</v>
      </c>
      <c r="CS125" s="13">
        <v>1000</v>
      </c>
      <c r="CT125" s="13">
        <v>0</v>
      </c>
      <c r="CU125" s="13">
        <v>0</v>
      </c>
    </row>
    <row r="126" spans="1:99" ht="13.8" thickBot="1" x14ac:dyDescent="0.3">
      <c r="A126" s="12" t="s">
        <v>140</v>
      </c>
      <c r="B126" s="13">
        <v>25.5</v>
      </c>
      <c r="C126" s="13">
        <v>21.5</v>
      </c>
      <c r="D126" s="13">
        <v>26</v>
      </c>
      <c r="E126" s="13">
        <v>458.9</v>
      </c>
      <c r="F126" s="13">
        <v>22.5</v>
      </c>
      <c r="G126" s="13">
        <v>23</v>
      </c>
      <c r="H126" s="13">
        <v>29</v>
      </c>
      <c r="I126" s="13">
        <v>30.5</v>
      </c>
      <c r="J126" s="13">
        <v>34.5</v>
      </c>
      <c r="K126" s="13">
        <v>448.9</v>
      </c>
      <c r="AB126" s="12" t="s">
        <v>120</v>
      </c>
      <c r="AC126" s="13">
        <v>8</v>
      </c>
      <c r="AD126" s="13">
        <v>3</v>
      </c>
      <c r="AE126" s="13">
        <v>3</v>
      </c>
      <c r="AF126" s="13">
        <v>910</v>
      </c>
      <c r="AG126" s="13">
        <v>3</v>
      </c>
      <c r="AH126" s="13">
        <v>1</v>
      </c>
      <c r="AI126" s="13">
        <v>3</v>
      </c>
      <c r="AJ126" s="13">
        <v>8</v>
      </c>
      <c r="AK126" s="13">
        <v>3</v>
      </c>
      <c r="AL126" s="13">
        <v>4</v>
      </c>
      <c r="AM126" s="13">
        <v>21</v>
      </c>
      <c r="AN126" s="13">
        <v>6</v>
      </c>
      <c r="AO126" s="13">
        <v>1</v>
      </c>
      <c r="AP126" s="13">
        <v>5</v>
      </c>
      <c r="AQ126" s="13">
        <v>5</v>
      </c>
      <c r="AR126" s="13">
        <v>4</v>
      </c>
      <c r="AS126" s="13">
        <v>3</v>
      </c>
      <c r="AT126" s="13">
        <v>3</v>
      </c>
      <c r="AU126" s="13">
        <v>6</v>
      </c>
      <c r="AV126" s="13">
        <v>1000</v>
      </c>
      <c r="AW126" s="13">
        <v>1000</v>
      </c>
      <c r="AX126" s="13">
        <v>0</v>
      </c>
      <c r="AY126" s="13">
        <v>0</v>
      </c>
      <c r="BO126" s="12" t="s">
        <v>120</v>
      </c>
      <c r="BP126" s="13">
        <v>459.8</v>
      </c>
      <c r="BQ126" s="13">
        <v>1</v>
      </c>
      <c r="BR126" s="13">
        <v>0</v>
      </c>
      <c r="BS126" s="13">
        <v>457.8</v>
      </c>
      <c r="BT126" s="13">
        <v>10</v>
      </c>
      <c r="BU126" s="13">
        <v>22.9</v>
      </c>
      <c r="BV126" s="13">
        <v>0</v>
      </c>
      <c r="BW126" s="13">
        <v>3</v>
      </c>
      <c r="BX126" s="13">
        <v>14.5</v>
      </c>
      <c r="BY126" s="13">
        <v>3</v>
      </c>
      <c r="BZ126" s="13">
        <v>0</v>
      </c>
      <c r="CA126" s="13">
        <v>972</v>
      </c>
      <c r="CB126" s="13">
        <v>1000</v>
      </c>
      <c r="CC126" s="13">
        <v>28</v>
      </c>
      <c r="CD126" s="13">
        <v>2.8</v>
      </c>
      <c r="CH126" s="12" t="s">
        <v>120</v>
      </c>
      <c r="CI126" s="13">
        <v>3</v>
      </c>
      <c r="CJ126" s="13">
        <v>1</v>
      </c>
      <c r="CK126" s="13">
        <v>3</v>
      </c>
      <c r="CL126" s="13">
        <v>1</v>
      </c>
      <c r="CM126" s="13">
        <v>615</v>
      </c>
      <c r="CN126" s="13">
        <v>4</v>
      </c>
      <c r="CO126" s="13">
        <v>14</v>
      </c>
      <c r="CP126" s="13">
        <v>3</v>
      </c>
      <c r="CQ126" s="13">
        <v>356</v>
      </c>
      <c r="CR126" s="13">
        <v>1000</v>
      </c>
      <c r="CS126" s="13">
        <v>1000</v>
      </c>
      <c r="CT126" s="13">
        <v>0</v>
      </c>
      <c r="CU126" s="13">
        <v>0</v>
      </c>
    </row>
    <row r="127" spans="1:99" ht="13.8" thickBot="1" x14ac:dyDescent="0.3">
      <c r="A127" s="12" t="s">
        <v>147</v>
      </c>
      <c r="B127" s="13">
        <v>17</v>
      </c>
      <c r="C127" s="13">
        <v>20.5</v>
      </c>
      <c r="D127" s="13">
        <v>25</v>
      </c>
      <c r="E127" s="13">
        <v>457.9</v>
      </c>
      <c r="F127" s="13">
        <v>17</v>
      </c>
      <c r="G127" s="13">
        <v>17</v>
      </c>
      <c r="H127" s="13">
        <v>28</v>
      </c>
      <c r="I127" s="13">
        <v>29.5</v>
      </c>
      <c r="J127" s="13">
        <v>33.5</v>
      </c>
      <c r="K127" s="13">
        <v>447.4</v>
      </c>
    </row>
    <row r="128" spans="1:99" ht="13.8" thickBot="1" x14ac:dyDescent="0.3">
      <c r="A128" s="12" t="s">
        <v>153</v>
      </c>
      <c r="B128" s="13">
        <v>16</v>
      </c>
      <c r="C128" s="13">
        <v>19.5</v>
      </c>
      <c r="D128" s="13">
        <v>24</v>
      </c>
      <c r="E128" s="13">
        <v>456.9</v>
      </c>
      <c r="F128" s="13">
        <v>16</v>
      </c>
      <c r="G128" s="13">
        <v>16</v>
      </c>
      <c r="H128" s="13">
        <v>27</v>
      </c>
      <c r="I128" s="13">
        <v>28.5</v>
      </c>
      <c r="J128" s="13">
        <v>32.5</v>
      </c>
      <c r="K128" s="13">
        <v>446.4</v>
      </c>
      <c r="AB128" s="14" t="s">
        <v>256</v>
      </c>
      <c r="AC128" s="15">
        <v>8289</v>
      </c>
      <c r="BO128" s="14" t="s">
        <v>256</v>
      </c>
      <c r="BP128" s="15">
        <v>1077.4000000000001</v>
      </c>
      <c r="CH128" s="14" t="s">
        <v>256</v>
      </c>
      <c r="CI128" s="15">
        <v>3091</v>
      </c>
    </row>
    <row r="129" spans="1:87" ht="13.8" thickBot="1" x14ac:dyDescent="0.3">
      <c r="A129" s="12" t="s">
        <v>159</v>
      </c>
      <c r="B129" s="13">
        <v>15</v>
      </c>
      <c r="C129" s="13">
        <v>18.5</v>
      </c>
      <c r="D129" s="13">
        <v>18</v>
      </c>
      <c r="E129" s="13">
        <v>455.9</v>
      </c>
      <c r="F129" s="13">
        <v>15</v>
      </c>
      <c r="G129" s="13">
        <v>15</v>
      </c>
      <c r="H129" s="13">
        <v>26</v>
      </c>
      <c r="I129" s="13">
        <v>27.5</v>
      </c>
      <c r="J129" s="13">
        <v>31.5</v>
      </c>
      <c r="K129" s="13">
        <v>445.4</v>
      </c>
      <c r="AB129" s="14" t="s">
        <v>903</v>
      </c>
      <c r="AC129" s="15">
        <v>0</v>
      </c>
      <c r="BO129" s="14" t="s">
        <v>903</v>
      </c>
      <c r="BP129" s="15">
        <v>455.8</v>
      </c>
      <c r="CH129" s="14" t="s">
        <v>903</v>
      </c>
      <c r="CI129" s="15">
        <v>0</v>
      </c>
    </row>
    <row r="130" spans="1:87" ht="13.8" thickBot="1" x14ac:dyDescent="0.3">
      <c r="A130" s="12" t="s">
        <v>165</v>
      </c>
      <c r="B130" s="13">
        <v>14</v>
      </c>
      <c r="C130" s="13">
        <v>17.5</v>
      </c>
      <c r="D130" s="13">
        <v>17</v>
      </c>
      <c r="E130" s="13">
        <v>454.9</v>
      </c>
      <c r="F130" s="13">
        <v>14</v>
      </c>
      <c r="G130" s="13">
        <v>14</v>
      </c>
      <c r="H130" s="13">
        <v>25</v>
      </c>
      <c r="I130" s="13">
        <v>26.5</v>
      </c>
      <c r="J130" s="13">
        <v>14</v>
      </c>
      <c r="K130" s="13">
        <v>444.4</v>
      </c>
      <c r="AB130" s="14" t="s">
        <v>258</v>
      </c>
      <c r="AC130" s="15">
        <v>10000</v>
      </c>
      <c r="BO130" s="14" t="s">
        <v>258</v>
      </c>
      <c r="BP130" s="15">
        <v>10000.1</v>
      </c>
      <c r="CH130" s="14" t="s">
        <v>258</v>
      </c>
      <c r="CI130" s="15">
        <v>10001</v>
      </c>
    </row>
    <row r="131" spans="1:87" ht="13.8" thickBot="1" x14ac:dyDescent="0.3">
      <c r="A131" s="12" t="s">
        <v>171</v>
      </c>
      <c r="B131" s="13">
        <v>13</v>
      </c>
      <c r="C131" s="13">
        <v>16.5</v>
      </c>
      <c r="D131" s="13">
        <v>16</v>
      </c>
      <c r="E131" s="13">
        <v>453.4</v>
      </c>
      <c r="F131" s="13">
        <v>13</v>
      </c>
      <c r="G131" s="13">
        <v>13</v>
      </c>
      <c r="H131" s="13">
        <v>24</v>
      </c>
      <c r="I131" s="13">
        <v>13</v>
      </c>
      <c r="J131" s="13">
        <v>13</v>
      </c>
      <c r="K131" s="13">
        <v>443.4</v>
      </c>
      <c r="AB131" s="14" t="s">
        <v>259</v>
      </c>
      <c r="AC131" s="15">
        <v>10000</v>
      </c>
      <c r="BO131" s="14" t="s">
        <v>259</v>
      </c>
      <c r="BP131" s="15">
        <v>10000</v>
      </c>
      <c r="CH131" s="14" t="s">
        <v>259</v>
      </c>
      <c r="CI131" s="15">
        <v>10000</v>
      </c>
    </row>
    <row r="132" spans="1:87" ht="13.8" thickBot="1" x14ac:dyDescent="0.3">
      <c r="A132" s="12" t="s">
        <v>177</v>
      </c>
      <c r="B132" s="13">
        <v>12</v>
      </c>
      <c r="C132" s="13">
        <v>15.5</v>
      </c>
      <c r="D132" s="13">
        <v>15</v>
      </c>
      <c r="E132" s="13">
        <v>452.4</v>
      </c>
      <c r="F132" s="13">
        <v>12</v>
      </c>
      <c r="G132" s="13">
        <v>12</v>
      </c>
      <c r="H132" s="13">
        <v>23</v>
      </c>
      <c r="I132" s="13">
        <v>12</v>
      </c>
      <c r="J132" s="13">
        <v>12</v>
      </c>
      <c r="K132" s="13">
        <v>442.4</v>
      </c>
      <c r="AB132" s="14" t="s">
        <v>260</v>
      </c>
      <c r="AC132" s="15">
        <v>0</v>
      </c>
      <c r="BO132" s="14" t="s">
        <v>260</v>
      </c>
      <c r="BP132" s="15">
        <v>0.1</v>
      </c>
      <c r="CH132" s="14" t="s">
        <v>260</v>
      </c>
      <c r="CI132" s="15">
        <v>1</v>
      </c>
    </row>
    <row r="133" spans="1:87" ht="13.8" thickBot="1" x14ac:dyDescent="0.3">
      <c r="A133" s="12" t="s">
        <v>183</v>
      </c>
      <c r="B133" s="13">
        <v>11</v>
      </c>
      <c r="C133" s="13">
        <v>14.5</v>
      </c>
      <c r="D133" s="13">
        <v>14</v>
      </c>
      <c r="E133" s="13">
        <v>451.4</v>
      </c>
      <c r="F133" s="13">
        <v>11</v>
      </c>
      <c r="G133" s="13">
        <v>11</v>
      </c>
      <c r="H133" s="13">
        <v>22</v>
      </c>
      <c r="I133" s="13">
        <v>11</v>
      </c>
      <c r="J133" s="13">
        <v>11</v>
      </c>
      <c r="K133" s="13">
        <v>441.4</v>
      </c>
      <c r="AB133" s="14" t="s">
        <v>261</v>
      </c>
      <c r="AC133" s="15"/>
      <c r="BO133" s="14" t="s">
        <v>261</v>
      </c>
      <c r="BP133" s="15"/>
      <c r="CH133" s="14" t="s">
        <v>261</v>
      </c>
      <c r="CI133" s="15"/>
    </row>
    <row r="134" spans="1:87" ht="13.8" thickBot="1" x14ac:dyDescent="0.3">
      <c r="A134" s="12" t="s">
        <v>189</v>
      </c>
      <c r="B134" s="13">
        <v>10</v>
      </c>
      <c r="C134" s="13">
        <v>13.5</v>
      </c>
      <c r="D134" s="13">
        <v>10</v>
      </c>
      <c r="E134" s="13">
        <v>450.4</v>
      </c>
      <c r="F134" s="13">
        <v>10</v>
      </c>
      <c r="G134" s="13">
        <v>10</v>
      </c>
      <c r="H134" s="13">
        <v>21</v>
      </c>
      <c r="I134" s="13">
        <v>10</v>
      </c>
      <c r="J134" s="13">
        <v>10</v>
      </c>
      <c r="K134" s="13">
        <v>440.4</v>
      </c>
      <c r="AB134" s="14" t="s">
        <v>262</v>
      </c>
      <c r="AC134" s="15"/>
      <c r="BO134" s="14" t="s">
        <v>262</v>
      </c>
      <c r="BP134" s="15"/>
      <c r="CH134" s="14" t="s">
        <v>262</v>
      </c>
      <c r="CI134" s="15"/>
    </row>
    <row r="135" spans="1:87" ht="13.8" thickBot="1" x14ac:dyDescent="0.3">
      <c r="A135" s="12" t="s">
        <v>195</v>
      </c>
      <c r="B135" s="13">
        <v>9</v>
      </c>
      <c r="C135" s="13">
        <v>9</v>
      </c>
      <c r="D135" s="13">
        <v>9</v>
      </c>
      <c r="E135" s="13">
        <v>449.4</v>
      </c>
      <c r="F135" s="13">
        <v>9</v>
      </c>
      <c r="G135" s="13">
        <v>9</v>
      </c>
      <c r="H135" s="13">
        <v>20</v>
      </c>
      <c r="I135" s="13">
        <v>9</v>
      </c>
      <c r="J135" s="13">
        <v>9</v>
      </c>
      <c r="K135" s="13">
        <v>439.4</v>
      </c>
      <c r="AB135" s="14" t="s">
        <v>263</v>
      </c>
      <c r="AC135" s="15">
        <v>0</v>
      </c>
      <c r="BO135" s="14" t="s">
        <v>263</v>
      </c>
      <c r="BP135" s="15">
        <v>0</v>
      </c>
      <c r="CH135" s="14" t="s">
        <v>263</v>
      </c>
      <c r="CI135" s="15">
        <v>0</v>
      </c>
    </row>
    <row r="136" spans="1:87" ht="13.8" thickBot="1" x14ac:dyDescent="0.3">
      <c r="A136" s="12" t="s">
        <v>201</v>
      </c>
      <c r="B136" s="13">
        <v>8</v>
      </c>
      <c r="C136" s="13">
        <v>8</v>
      </c>
      <c r="D136" s="13">
        <v>8</v>
      </c>
      <c r="E136" s="13">
        <v>448.4</v>
      </c>
      <c r="F136" s="13">
        <v>8</v>
      </c>
      <c r="G136" s="13">
        <v>8</v>
      </c>
      <c r="H136" s="13">
        <v>19</v>
      </c>
      <c r="I136" s="13">
        <v>8</v>
      </c>
      <c r="J136" s="13">
        <v>8</v>
      </c>
      <c r="K136" s="13">
        <v>438.4</v>
      </c>
    </row>
    <row r="137" spans="1:87" ht="13.8" thickBot="1" x14ac:dyDescent="0.3">
      <c r="A137" s="12" t="s">
        <v>207</v>
      </c>
      <c r="B137" s="13">
        <v>7</v>
      </c>
      <c r="C137" s="13">
        <v>7</v>
      </c>
      <c r="D137" s="13">
        <v>7</v>
      </c>
      <c r="E137" s="13">
        <v>447.4</v>
      </c>
      <c r="F137" s="13">
        <v>7</v>
      </c>
      <c r="G137" s="13">
        <v>7</v>
      </c>
      <c r="H137" s="13">
        <v>18</v>
      </c>
      <c r="I137" s="13">
        <v>7</v>
      </c>
      <c r="J137" s="13">
        <v>7</v>
      </c>
      <c r="K137" s="13">
        <v>437.4</v>
      </c>
      <c r="AB137" s="16" t="s">
        <v>264</v>
      </c>
      <c r="BO137" s="16" t="s">
        <v>264</v>
      </c>
      <c r="CH137" s="16" t="s">
        <v>264</v>
      </c>
    </row>
    <row r="138" spans="1:87" ht="13.8" thickBot="1" x14ac:dyDescent="0.3">
      <c r="A138" s="12" t="s">
        <v>213</v>
      </c>
      <c r="B138" s="13">
        <v>6</v>
      </c>
      <c r="C138" s="13">
        <v>6</v>
      </c>
      <c r="D138" s="13">
        <v>6</v>
      </c>
      <c r="E138" s="13">
        <v>446.4</v>
      </c>
      <c r="F138" s="13">
        <v>6</v>
      </c>
      <c r="G138" s="13">
        <v>6</v>
      </c>
      <c r="H138" s="13">
        <v>8</v>
      </c>
      <c r="I138" s="13">
        <v>6</v>
      </c>
      <c r="J138" s="13">
        <v>6</v>
      </c>
      <c r="K138" s="13">
        <v>436.4</v>
      </c>
    </row>
    <row r="139" spans="1:87" ht="13.8" thickBot="1" x14ac:dyDescent="0.3">
      <c r="A139" s="12" t="s">
        <v>219</v>
      </c>
      <c r="B139" s="13">
        <v>5</v>
      </c>
      <c r="C139" s="13">
        <v>5</v>
      </c>
      <c r="D139" s="13">
        <v>5</v>
      </c>
      <c r="E139" s="13">
        <v>445.4</v>
      </c>
      <c r="F139" s="13">
        <v>5</v>
      </c>
      <c r="G139" s="13">
        <v>5</v>
      </c>
      <c r="H139" s="13">
        <v>7</v>
      </c>
      <c r="I139" s="13">
        <v>5</v>
      </c>
      <c r="J139" s="13">
        <v>5</v>
      </c>
      <c r="K139" s="13">
        <v>435.4</v>
      </c>
      <c r="AB139" s="17" t="s">
        <v>265</v>
      </c>
      <c r="BO139" s="17" t="s">
        <v>954</v>
      </c>
      <c r="CH139" s="17" t="s">
        <v>1389</v>
      </c>
    </row>
    <row r="140" spans="1:87" ht="13.8" thickBot="1" x14ac:dyDescent="0.3">
      <c r="A140" s="12" t="s">
        <v>225</v>
      </c>
      <c r="B140" s="13">
        <v>4</v>
      </c>
      <c r="C140" s="13">
        <v>4</v>
      </c>
      <c r="D140" s="13">
        <v>4</v>
      </c>
      <c r="E140" s="13">
        <v>444.4</v>
      </c>
      <c r="F140" s="13">
        <v>4</v>
      </c>
      <c r="G140" s="13">
        <v>4</v>
      </c>
      <c r="H140" s="13">
        <v>4</v>
      </c>
      <c r="I140" s="13">
        <v>4</v>
      </c>
      <c r="J140" s="13">
        <v>4</v>
      </c>
      <c r="K140" s="13">
        <v>434.4</v>
      </c>
      <c r="AB140" s="17" t="s">
        <v>1358</v>
      </c>
      <c r="BO140" s="17" t="s">
        <v>955</v>
      </c>
      <c r="CH140" s="17" t="s">
        <v>1358</v>
      </c>
    </row>
    <row r="141" spans="1:87" ht="13.8" thickBot="1" x14ac:dyDescent="0.3">
      <c r="A141" s="12" t="s">
        <v>231</v>
      </c>
      <c r="B141" s="13">
        <v>3</v>
      </c>
      <c r="C141" s="13">
        <v>3</v>
      </c>
      <c r="D141" s="13">
        <v>3</v>
      </c>
      <c r="E141" s="13">
        <v>3</v>
      </c>
      <c r="F141" s="13">
        <v>3</v>
      </c>
      <c r="G141" s="13">
        <v>3</v>
      </c>
      <c r="H141" s="13">
        <v>3</v>
      </c>
      <c r="I141" s="13">
        <v>3</v>
      </c>
      <c r="J141" s="13">
        <v>3</v>
      </c>
      <c r="K141" s="13">
        <v>433.4</v>
      </c>
    </row>
    <row r="142" spans="1:87" ht="13.8" thickBot="1" x14ac:dyDescent="0.3">
      <c r="A142" s="12" t="s">
        <v>236</v>
      </c>
      <c r="B142" s="13">
        <v>2</v>
      </c>
      <c r="C142" s="13">
        <v>2</v>
      </c>
      <c r="D142" s="13">
        <v>2</v>
      </c>
      <c r="E142" s="13">
        <v>2</v>
      </c>
      <c r="F142" s="13">
        <v>2</v>
      </c>
      <c r="G142" s="13">
        <v>2</v>
      </c>
      <c r="H142" s="13">
        <v>2</v>
      </c>
      <c r="I142" s="13">
        <v>2</v>
      </c>
      <c r="J142" s="13">
        <v>2</v>
      </c>
      <c r="K142" s="13">
        <v>432.4</v>
      </c>
    </row>
    <row r="143" spans="1:87" ht="13.8" thickBot="1" x14ac:dyDescent="0.3">
      <c r="A143" s="12" t="s">
        <v>241</v>
      </c>
      <c r="B143" s="13">
        <v>1</v>
      </c>
      <c r="C143" s="13">
        <v>1</v>
      </c>
      <c r="D143" s="13">
        <v>1</v>
      </c>
      <c r="E143" s="13">
        <v>1</v>
      </c>
      <c r="F143" s="13">
        <v>1</v>
      </c>
      <c r="G143" s="13">
        <v>1</v>
      </c>
      <c r="H143" s="13">
        <v>1</v>
      </c>
      <c r="I143" s="13">
        <v>1</v>
      </c>
      <c r="J143" s="13">
        <v>1</v>
      </c>
      <c r="K143" s="13">
        <v>431.4</v>
      </c>
    </row>
    <row r="144" spans="1:87" ht="13.8" thickBot="1" x14ac:dyDescent="0.3">
      <c r="A144" s="12" t="s">
        <v>246</v>
      </c>
      <c r="B144" s="13">
        <v>0</v>
      </c>
      <c r="C144" s="13">
        <v>0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424.9</v>
      </c>
    </row>
    <row r="145" spans="1:49" ht="18.600000000000001" thickBot="1" x14ac:dyDescent="0.3">
      <c r="A145" s="8"/>
      <c r="AB145" s="8"/>
    </row>
    <row r="146" spans="1:49" ht="13.8" thickBot="1" x14ac:dyDescent="0.3">
      <c r="A146" s="12" t="s">
        <v>251</v>
      </c>
      <c r="B146" s="12" t="s">
        <v>100</v>
      </c>
      <c r="C146" s="12" t="s">
        <v>101</v>
      </c>
      <c r="D146" s="12" t="s">
        <v>102</v>
      </c>
      <c r="E146" s="12" t="s">
        <v>103</v>
      </c>
      <c r="F146" s="12" t="s">
        <v>104</v>
      </c>
      <c r="G146" s="12" t="s">
        <v>105</v>
      </c>
      <c r="H146" s="12" t="s">
        <v>106</v>
      </c>
      <c r="I146" s="12" t="s">
        <v>107</v>
      </c>
      <c r="J146" s="12" t="s">
        <v>108</v>
      </c>
      <c r="K146" s="12" t="s">
        <v>109</v>
      </c>
      <c r="L146" s="12" t="s">
        <v>252</v>
      </c>
      <c r="M146" s="12" t="s">
        <v>253</v>
      </c>
      <c r="N146" s="12" t="s">
        <v>254</v>
      </c>
      <c r="O146" s="12" t="s">
        <v>255</v>
      </c>
      <c r="AB146" s="9"/>
    </row>
    <row r="147" spans="1:49" ht="13.8" thickBot="1" x14ac:dyDescent="0.3">
      <c r="A147" s="12" t="s">
        <v>111</v>
      </c>
      <c r="B147" s="13">
        <v>5</v>
      </c>
      <c r="C147" s="13">
        <v>7</v>
      </c>
      <c r="D147" s="13">
        <v>14</v>
      </c>
      <c r="E147" s="13">
        <v>447.4</v>
      </c>
      <c r="F147" s="13">
        <v>6</v>
      </c>
      <c r="G147" s="13">
        <v>6</v>
      </c>
      <c r="H147" s="13">
        <v>22</v>
      </c>
      <c r="I147" s="13">
        <v>10</v>
      </c>
      <c r="J147" s="13">
        <v>2</v>
      </c>
      <c r="K147" s="13">
        <v>444.4</v>
      </c>
      <c r="L147" s="13">
        <v>963.7</v>
      </c>
      <c r="M147" s="13">
        <v>1000</v>
      </c>
      <c r="N147" s="13">
        <v>36.299999999999997</v>
      </c>
      <c r="O147" s="13">
        <v>3.63</v>
      </c>
    </row>
    <row r="148" spans="1:49" ht="13.8" thickBot="1" x14ac:dyDescent="0.3">
      <c r="A148" s="12" t="s">
        <v>112</v>
      </c>
      <c r="B148" s="13">
        <v>14</v>
      </c>
      <c r="C148" s="13">
        <v>17.5</v>
      </c>
      <c r="D148" s="13">
        <v>26</v>
      </c>
      <c r="E148" s="13">
        <v>459.9</v>
      </c>
      <c r="F148" s="13">
        <v>11</v>
      </c>
      <c r="G148" s="13">
        <v>11</v>
      </c>
      <c r="H148" s="13">
        <v>30</v>
      </c>
      <c r="I148" s="13">
        <v>10</v>
      </c>
      <c r="J148" s="13">
        <v>9</v>
      </c>
      <c r="K148" s="13">
        <v>443.4</v>
      </c>
      <c r="L148" s="13">
        <v>1031.5999999999999</v>
      </c>
      <c r="M148" s="13">
        <v>1000</v>
      </c>
      <c r="N148" s="13">
        <v>-31.6</v>
      </c>
      <c r="O148" s="13">
        <v>-3.16</v>
      </c>
    </row>
    <row r="149" spans="1:49" ht="18.600000000000001" thickBot="1" x14ac:dyDescent="0.3">
      <c r="A149" s="12" t="s">
        <v>113</v>
      </c>
      <c r="B149" s="13">
        <v>12</v>
      </c>
      <c r="C149" s="13">
        <v>7</v>
      </c>
      <c r="D149" s="13">
        <v>25</v>
      </c>
      <c r="E149" s="13">
        <v>449.4</v>
      </c>
      <c r="F149" s="13">
        <v>9</v>
      </c>
      <c r="G149" s="13">
        <v>17</v>
      </c>
      <c r="H149" s="13">
        <v>28</v>
      </c>
      <c r="I149" s="13">
        <v>29.5</v>
      </c>
      <c r="J149" s="13">
        <v>2</v>
      </c>
      <c r="K149" s="13">
        <v>438.4</v>
      </c>
      <c r="L149" s="13">
        <v>1017.1</v>
      </c>
      <c r="M149" s="13">
        <v>1000</v>
      </c>
      <c r="N149" s="13">
        <v>-17.100000000000001</v>
      </c>
      <c r="O149" s="13">
        <v>-1.71</v>
      </c>
      <c r="AB149" s="10" t="s">
        <v>92</v>
      </c>
      <c r="AC149" s="11">
        <v>2500735</v>
      </c>
      <c r="AD149" s="10" t="s">
        <v>93</v>
      </c>
      <c r="AE149" s="11">
        <v>10</v>
      </c>
      <c r="AF149" s="10" t="s">
        <v>94</v>
      </c>
      <c r="AG149" s="11">
        <v>20</v>
      </c>
      <c r="AH149" s="10" t="s">
        <v>95</v>
      </c>
      <c r="AI149" s="11">
        <v>10</v>
      </c>
      <c r="AJ149" s="10" t="s">
        <v>96</v>
      </c>
      <c r="AK149" s="11">
        <v>0</v>
      </c>
      <c r="AL149" s="10" t="s">
        <v>97</v>
      </c>
      <c r="AM149" s="11" t="s">
        <v>1521</v>
      </c>
    </row>
    <row r="150" spans="1:49" ht="18.600000000000001" thickBot="1" x14ac:dyDescent="0.3">
      <c r="A150" s="12" t="s">
        <v>114</v>
      </c>
      <c r="B150" s="13">
        <v>8</v>
      </c>
      <c r="C150" s="13">
        <v>17.5</v>
      </c>
      <c r="D150" s="13">
        <v>10</v>
      </c>
      <c r="E150" s="13">
        <v>446.4</v>
      </c>
      <c r="F150" s="13">
        <v>14</v>
      </c>
      <c r="G150" s="13">
        <v>23</v>
      </c>
      <c r="H150" s="13">
        <v>24</v>
      </c>
      <c r="I150" s="13">
        <v>10</v>
      </c>
      <c r="J150" s="13">
        <v>9</v>
      </c>
      <c r="K150" s="13">
        <v>458.4</v>
      </c>
      <c r="L150" s="13">
        <v>1020.1</v>
      </c>
      <c r="M150" s="13">
        <v>1000</v>
      </c>
      <c r="N150" s="13">
        <v>-20.100000000000001</v>
      </c>
      <c r="O150" s="13">
        <v>-2.0099999999999998</v>
      </c>
      <c r="AB150" s="8"/>
    </row>
    <row r="151" spans="1:49" ht="13.8" thickBot="1" x14ac:dyDescent="0.3">
      <c r="A151" s="12" t="s">
        <v>115</v>
      </c>
      <c r="B151" s="13">
        <v>14</v>
      </c>
      <c r="C151" s="13">
        <v>14.5</v>
      </c>
      <c r="D151" s="13">
        <v>4</v>
      </c>
      <c r="E151" s="13">
        <v>448.4</v>
      </c>
      <c r="F151" s="13">
        <v>6</v>
      </c>
      <c r="G151" s="13">
        <v>12</v>
      </c>
      <c r="H151" s="13">
        <v>25</v>
      </c>
      <c r="I151" s="13">
        <v>13</v>
      </c>
      <c r="J151" s="13">
        <v>35.5</v>
      </c>
      <c r="K151" s="13">
        <v>445.4</v>
      </c>
      <c r="L151" s="13">
        <v>1017.6</v>
      </c>
      <c r="M151" s="13">
        <v>1000</v>
      </c>
      <c r="N151" s="13">
        <v>-17.600000000000001</v>
      </c>
      <c r="O151" s="13">
        <v>-1.76</v>
      </c>
      <c r="AB151" s="12" t="s">
        <v>99</v>
      </c>
      <c r="AC151" s="12" t="s">
        <v>100</v>
      </c>
      <c r="AD151" s="12" t="s">
        <v>101</v>
      </c>
      <c r="AE151" s="12" t="s">
        <v>102</v>
      </c>
      <c r="AF151" s="12" t="s">
        <v>103</v>
      </c>
      <c r="AG151" s="12" t="s">
        <v>104</v>
      </c>
      <c r="AH151" s="12" t="s">
        <v>105</v>
      </c>
      <c r="AI151" s="12" t="s">
        <v>106</v>
      </c>
      <c r="AJ151" s="12" t="s">
        <v>107</v>
      </c>
      <c r="AK151" s="12" t="s">
        <v>108</v>
      </c>
      <c r="AL151" s="12" t="s">
        <v>109</v>
      </c>
      <c r="AM151" s="12" t="s">
        <v>862</v>
      </c>
      <c r="AN151" s="12" t="s">
        <v>863</v>
      </c>
      <c r="AO151" s="12" t="s">
        <v>864</v>
      </c>
      <c r="AP151" s="12" t="s">
        <v>865</v>
      </c>
      <c r="AQ151" s="12" t="s">
        <v>866</v>
      </c>
      <c r="AR151" s="12" t="s">
        <v>867</v>
      </c>
      <c r="AS151" s="12" t="s">
        <v>868</v>
      </c>
      <c r="AT151" s="12" t="s">
        <v>869</v>
      </c>
      <c r="AU151" s="12" t="s">
        <v>870</v>
      </c>
      <c r="AV151" s="12" t="s">
        <v>1499</v>
      </c>
      <c r="AW151" s="12" t="s">
        <v>1500</v>
      </c>
    </row>
    <row r="152" spans="1:49" ht="13.8" thickBot="1" x14ac:dyDescent="0.3">
      <c r="A152" s="12" t="s">
        <v>116</v>
      </c>
      <c r="B152" s="13">
        <v>16</v>
      </c>
      <c r="C152" s="13">
        <v>20.5</v>
      </c>
      <c r="D152" s="13">
        <v>17</v>
      </c>
      <c r="E152" s="13">
        <v>456.9</v>
      </c>
      <c r="F152" s="13">
        <v>16</v>
      </c>
      <c r="G152" s="13">
        <v>6</v>
      </c>
      <c r="H152" s="13">
        <v>27</v>
      </c>
      <c r="I152" s="13">
        <v>28.5</v>
      </c>
      <c r="J152" s="13">
        <v>5</v>
      </c>
      <c r="K152" s="13">
        <v>433.4</v>
      </c>
      <c r="L152" s="13">
        <v>1026.0999999999999</v>
      </c>
      <c r="M152" s="13">
        <v>1000</v>
      </c>
      <c r="N152" s="13">
        <v>-26.1</v>
      </c>
      <c r="O152" s="13">
        <v>-2.61</v>
      </c>
      <c r="AB152" s="12" t="s">
        <v>111</v>
      </c>
      <c r="AC152" s="13">
        <v>2</v>
      </c>
      <c r="AD152" s="13">
        <v>5</v>
      </c>
      <c r="AE152" s="13">
        <v>6</v>
      </c>
      <c r="AF152" s="13">
        <v>4</v>
      </c>
      <c r="AG152" s="13">
        <v>5</v>
      </c>
      <c r="AH152" s="13">
        <v>4</v>
      </c>
      <c r="AI152" s="13">
        <v>5</v>
      </c>
      <c r="AJ152" s="13">
        <v>7</v>
      </c>
      <c r="AK152" s="13">
        <v>5</v>
      </c>
      <c r="AL152" s="13">
        <v>5</v>
      </c>
      <c r="AM152" s="13">
        <v>3</v>
      </c>
      <c r="AN152" s="13">
        <v>1</v>
      </c>
      <c r="AO152" s="13">
        <v>6</v>
      </c>
      <c r="AP152" s="13">
        <v>3</v>
      </c>
      <c r="AQ152" s="13">
        <v>6</v>
      </c>
      <c r="AR152" s="13">
        <v>2</v>
      </c>
      <c r="AS152" s="13">
        <v>4</v>
      </c>
      <c r="AT152" s="13">
        <v>6</v>
      </c>
      <c r="AU152" s="13">
        <v>1</v>
      </c>
      <c r="AV152" s="13">
        <v>4</v>
      </c>
      <c r="AW152" s="13">
        <v>1000</v>
      </c>
    </row>
    <row r="153" spans="1:49" ht="13.8" thickBot="1" x14ac:dyDescent="0.3">
      <c r="A153" s="12" t="s">
        <v>117</v>
      </c>
      <c r="B153" s="13">
        <v>12</v>
      </c>
      <c r="C153" s="13">
        <v>8</v>
      </c>
      <c r="D153" s="13">
        <v>10</v>
      </c>
      <c r="E153" s="13">
        <v>450.4</v>
      </c>
      <c r="F153" s="13">
        <v>13</v>
      </c>
      <c r="G153" s="13">
        <v>17</v>
      </c>
      <c r="H153" s="13">
        <v>22</v>
      </c>
      <c r="I153" s="13">
        <v>30.5</v>
      </c>
      <c r="J153" s="13">
        <v>14</v>
      </c>
      <c r="K153" s="13">
        <v>443.4</v>
      </c>
      <c r="L153" s="13">
        <v>1020.1</v>
      </c>
      <c r="M153" s="13">
        <v>1000</v>
      </c>
      <c r="N153" s="13">
        <v>-20.100000000000001</v>
      </c>
      <c r="O153" s="13">
        <v>-2.0099999999999998</v>
      </c>
      <c r="AB153" s="12" t="s">
        <v>112</v>
      </c>
      <c r="AC153" s="13">
        <v>6</v>
      </c>
      <c r="AD153" s="13">
        <v>4</v>
      </c>
      <c r="AE153" s="13">
        <v>9</v>
      </c>
      <c r="AF153" s="13">
        <v>3</v>
      </c>
      <c r="AG153" s="13">
        <v>3</v>
      </c>
      <c r="AH153" s="13">
        <v>2</v>
      </c>
      <c r="AI153" s="13">
        <v>8</v>
      </c>
      <c r="AJ153" s="13">
        <v>2</v>
      </c>
      <c r="AK153" s="13">
        <v>2</v>
      </c>
      <c r="AL153" s="13">
        <v>8</v>
      </c>
      <c r="AM153" s="13">
        <v>8</v>
      </c>
      <c r="AN153" s="13">
        <v>5</v>
      </c>
      <c r="AO153" s="13">
        <v>9</v>
      </c>
      <c r="AP153" s="13">
        <v>1</v>
      </c>
      <c r="AQ153" s="13">
        <v>1</v>
      </c>
      <c r="AR153" s="13">
        <v>8</v>
      </c>
      <c r="AS153" s="13">
        <v>1</v>
      </c>
      <c r="AT153" s="13">
        <v>3</v>
      </c>
      <c r="AU153" s="13">
        <v>6</v>
      </c>
      <c r="AV153" s="13">
        <v>6</v>
      </c>
      <c r="AW153" s="13">
        <v>1000</v>
      </c>
    </row>
    <row r="154" spans="1:49" ht="13.8" thickBot="1" x14ac:dyDescent="0.3">
      <c r="A154" s="12" t="s">
        <v>118</v>
      </c>
      <c r="B154" s="13">
        <v>1</v>
      </c>
      <c r="C154" s="13">
        <v>9</v>
      </c>
      <c r="D154" s="13">
        <v>10</v>
      </c>
      <c r="E154" s="13">
        <v>444.4</v>
      </c>
      <c r="F154" s="13">
        <v>6</v>
      </c>
      <c r="G154" s="13">
        <v>11</v>
      </c>
      <c r="H154" s="13">
        <v>29</v>
      </c>
      <c r="I154" s="13">
        <v>10</v>
      </c>
      <c r="J154" s="13">
        <v>5</v>
      </c>
      <c r="K154" s="13">
        <v>443.4</v>
      </c>
      <c r="L154" s="13">
        <v>968.7</v>
      </c>
      <c r="M154" s="13">
        <v>1000</v>
      </c>
      <c r="N154" s="13">
        <v>31.3</v>
      </c>
      <c r="O154" s="13">
        <v>3.13</v>
      </c>
      <c r="AB154" s="12" t="s">
        <v>113</v>
      </c>
      <c r="AC154" s="13">
        <v>2</v>
      </c>
      <c r="AD154" s="13">
        <v>2</v>
      </c>
      <c r="AE154" s="13">
        <v>1</v>
      </c>
      <c r="AF154" s="13">
        <v>9</v>
      </c>
      <c r="AG154" s="13">
        <v>9</v>
      </c>
      <c r="AH154" s="13">
        <v>6</v>
      </c>
      <c r="AI154" s="13">
        <v>8</v>
      </c>
      <c r="AJ154" s="13">
        <v>4</v>
      </c>
      <c r="AK154" s="13">
        <v>7</v>
      </c>
      <c r="AL154" s="13">
        <v>6</v>
      </c>
      <c r="AM154" s="13">
        <v>5</v>
      </c>
      <c r="AN154" s="13">
        <v>2</v>
      </c>
      <c r="AO154" s="13">
        <v>5</v>
      </c>
      <c r="AP154" s="13">
        <v>5</v>
      </c>
      <c r="AQ154" s="13">
        <v>6</v>
      </c>
      <c r="AR154" s="13">
        <v>8</v>
      </c>
      <c r="AS154" s="13">
        <v>5</v>
      </c>
      <c r="AT154" s="13">
        <v>1</v>
      </c>
      <c r="AU154" s="13">
        <v>3</v>
      </c>
      <c r="AV154" s="13">
        <v>6</v>
      </c>
      <c r="AW154" s="13">
        <v>1000</v>
      </c>
    </row>
    <row r="155" spans="1:49" ht="13.8" thickBot="1" x14ac:dyDescent="0.3">
      <c r="A155" s="12" t="s">
        <v>119</v>
      </c>
      <c r="B155" s="13">
        <v>12</v>
      </c>
      <c r="C155" s="13">
        <v>18.5</v>
      </c>
      <c r="D155" s="13">
        <v>4</v>
      </c>
      <c r="E155" s="13">
        <v>457.9</v>
      </c>
      <c r="F155" s="13">
        <v>9</v>
      </c>
      <c r="G155" s="13">
        <v>13</v>
      </c>
      <c r="H155" s="13">
        <v>7</v>
      </c>
      <c r="I155" s="13">
        <v>11</v>
      </c>
      <c r="J155" s="13">
        <v>7</v>
      </c>
      <c r="K155" s="13">
        <v>433.4</v>
      </c>
      <c r="L155" s="13">
        <v>972.7</v>
      </c>
      <c r="M155" s="13">
        <v>1000</v>
      </c>
      <c r="N155" s="13">
        <v>27.3</v>
      </c>
      <c r="O155" s="13">
        <v>2.73</v>
      </c>
      <c r="AB155" s="12" t="s">
        <v>114</v>
      </c>
      <c r="AC155" s="13">
        <v>1</v>
      </c>
      <c r="AD155" s="13">
        <v>1</v>
      </c>
      <c r="AE155" s="13">
        <v>4</v>
      </c>
      <c r="AF155" s="13">
        <v>6</v>
      </c>
      <c r="AG155" s="13">
        <v>6</v>
      </c>
      <c r="AH155" s="13">
        <v>1</v>
      </c>
      <c r="AI155" s="13">
        <v>4</v>
      </c>
      <c r="AJ155" s="13">
        <v>7</v>
      </c>
      <c r="AK155" s="13">
        <v>1</v>
      </c>
      <c r="AL155" s="13">
        <v>4</v>
      </c>
      <c r="AM155" s="13">
        <v>2</v>
      </c>
      <c r="AN155" s="13">
        <v>3</v>
      </c>
      <c r="AO155" s="13">
        <v>3</v>
      </c>
      <c r="AP155" s="13">
        <v>9</v>
      </c>
      <c r="AQ155" s="13">
        <v>3</v>
      </c>
      <c r="AR155" s="13">
        <v>8</v>
      </c>
      <c r="AS155" s="13">
        <v>3</v>
      </c>
      <c r="AT155" s="13">
        <v>8</v>
      </c>
      <c r="AU155" s="13">
        <v>6</v>
      </c>
      <c r="AV155" s="13">
        <v>1</v>
      </c>
      <c r="AW155" s="13">
        <v>1000</v>
      </c>
    </row>
    <row r="156" spans="1:49" ht="13.8" thickBot="1" x14ac:dyDescent="0.3">
      <c r="A156" s="12" t="s">
        <v>120</v>
      </c>
      <c r="B156" s="13">
        <v>8</v>
      </c>
      <c r="C156" s="13">
        <v>7</v>
      </c>
      <c r="D156" s="13">
        <v>10</v>
      </c>
      <c r="E156" s="13">
        <v>451.4</v>
      </c>
      <c r="F156" s="13">
        <v>23.5</v>
      </c>
      <c r="G156" s="13">
        <v>14</v>
      </c>
      <c r="H156" s="13">
        <v>2</v>
      </c>
      <c r="I156" s="13">
        <v>10</v>
      </c>
      <c r="J156" s="13">
        <v>34.5</v>
      </c>
      <c r="K156" s="13">
        <v>438.4</v>
      </c>
      <c r="L156" s="13">
        <v>998.6</v>
      </c>
      <c r="M156" s="13">
        <v>1000</v>
      </c>
      <c r="N156" s="13">
        <v>1.4</v>
      </c>
      <c r="O156" s="13">
        <v>0.14000000000000001</v>
      </c>
      <c r="AB156" s="12" t="s">
        <v>115</v>
      </c>
      <c r="AC156" s="13">
        <v>6</v>
      </c>
      <c r="AD156" s="13">
        <v>7</v>
      </c>
      <c r="AE156" s="13">
        <v>8</v>
      </c>
      <c r="AF156" s="13">
        <v>5</v>
      </c>
      <c r="AG156" s="13">
        <v>10</v>
      </c>
      <c r="AH156" s="13">
        <v>5</v>
      </c>
      <c r="AI156" s="13">
        <v>6</v>
      </c>
      <c r="AJ156" s="13">
        <v>7</v>
      </c>
      <c r="AK156" s="13">
        <v>9</v>
      </c>
      <c r="AL156" s="13">
        <v>1</v>
      </c>
      <c r="AM156" s="13">
        <v>7</v>
      </c>
      <c r="AN156" s="13">
        <v>8</v>
      </c>
      <c r="AO156" s="13">
        <v>4</v>
      </c>
      <c r="AP156" s="13">
        <v>4</v>
      </c>
      <c r="AQ156" s="13">
        <v>6</v>
      </c>
      <c r="AR156" s="13">
        <v>3</v>
      </c>
      <c r="AS156" s="13">
        <v>5</v>
      </c>
      <c r="AT156" s="13">
        <v>4</v>
      </c>
      <c r="AU156" s="13">
        <v>6</v>
      </c>
      <c r="AV156" s="13">
        <v>6</v>
      </c>
      <c r="AW156" s="13">
        <v>1000</v>
      </c>
    </row>
    <row r="157" spans="1:49" ht="13.8" thickBot="1" x14ac:dyDescent="0.3">
      <c r="A157" s="12" t="s">
        <v>121</v>
      </c>
      <c r="B157" s="13">
        <v>12</v>
      </c>
      <c r="C157" s="13">
        <v>7</v>
      </c>
      <c r="D157" s="13">
        <v>10</v>
      </c>
      <c r="E157" s="13">
        <v>452.4</v>
      </c>
      <c r="F157" s="13">
        <v>9</v>
      </c>
      <c r="G157" s="13">
        <v>6</v>
      </c>
      <c r="H157" s="13">
        <v>22</v>
      </c>
      <c r="I157" s="13">
        <v>10</v>
      </c>
      <c r="J157" s="13">
        <v>13</v>
      </c>
      <c r="K157" s="13">
        <v>443.4</v>
      </c>
      <c r="L157" s="13">
        <v>984.6</v>
      </c>
      <c r="M157" s="13">
        <v>1000</v>
      </c>
      <c r="N157" s="13">
        <v>15.4</v>
      </c>
      <c r="O157" s="13">
        <v>1.54</v>
      </c>
      <c r="AB157" s="12" t="s">
        <v>116</v>
      </c>
      <c r="AC157" s="13">
        <v>6</v>
      </c>
      <c r="AD157" s="13">
        <v>9</v>
      </c>
      <c r="AE157" s="13">
        <v>2</v>
      </c>
      <c r="AF157" s="13">
        <v>1</v>
      </c>
      <c r="AG157" s="13">
        <v>4</v>
      </c>
      <c r="AH157" s="13">
        <v>10</v>
      </c>
      <c r="AI157" s="13">
        <v>2</v>
      </c>
      <c r="AJ157" s="13">
        <v>4</v>
      </c>
      <c r="AK157" s="13">
        <v>4</v>
      </c>
      <c r="AL157" s="13">
        <v>3</v>
      </c>
      <c r="AM157" s="13">
        <v>8</v>
      </c>
      <c r="AN157" s="13">
        <v>8</v>
      </c>
      <c r="AO157" s="13">
        <v>1</v>
      </c>
      <c r="AP157" s="13">
        <v>5</v>
      </c>
      <c r="AQ157" s="13">
        <v>6</v>
      </c>
      <c r="AR157" s="13">
        <v>4</v>
      </c>
      <c r="AS157" s="13">
        <v>2</v>
      </c>
      <c r="AT157" s="13">
        <v>8</v>
      </c>
      <c r="AU157" s="13">
        <v>5</v>
      </c>
      <c r="AV157" s="13">
        <v>6</v>
      </c>
      <c r="AW157" s="13">
        <v>1000</v>
      </c>
    </row>
    <row r="158" spans="1:49" ht="13.8" thickBot="1" x14ac:dyDescent="0.3">
      <c r="A158" s="12" t="s">
        <v>122</v>
      </c>
      <c r="B158" s="13">
        <v>26.5</v>
      </c>
      <c r="C158" s="13">
        <v>19.5</v>
      </c>
      <c r="D158" s="13">
        <v>27</v>
      </c>
      <c r="E158" s="13">
        <v>458.9</v>
      </c>
      <c r="F158" s="13">
        <v>6</v>
      </c>
      <c r="G158" s="13">
        <v>6</v>
      </c>
      <c r="H158" s="13">
        <v>7</v>
      </c>
      <c r="I158" s="13">
        <v>13</v>
      </c>
      <c r="J158" s="13">
        <v>2</v>
      </c>
      <c r="K158" s="13">
        <v>448.9</v>
      </c>
      <c r="L158" s="13">
        <v>1014.6</v>
      </c>
      <c r="M158" s="13">
        <v>1000</v>
      </c>
      <c r="N158" s="13">
        <v>-14.6</v>
      </c>
      <c r="O158" s="13">
        <v>-1.46</v>
      </c>
      <c r="AB158" s="12" t="s">
        <v>117</v>
      </c>
      <c r="AC158" s="13">
        <v>5</v>
      </c>
      <c r="AD158" s="13">
        <v>3</v>
      </c>
      <c r="AE158" s="13">
        <v>4</v>
      </c>
      <c r="AF158" s="13">
        <v>8</v>
      </c>
      <c r="AG158" s="13">
        <v>8</v>
      </c>
      <c r="AH158" s="13">
        <v>7</v>
      </c>
      <c r="AI158" s="13">
        <v>8</v>
      </c>
      <c r="AJ158" s="13">
        <v>1</v>
      </c>
      <c r="AK158" s="13">
        <v>9</v>
      </c>
      <c r="AL158" s="13">
        <v>8</v>
      </c>
      <c r="AM158" s="13">
        <v>5</v>
      </c>
      <c r="AN158" s="13">
        <v>7</v>
      </c>
      <c r="AO158" s="13">
        <v>8</v>
      </c>
      <c r="AP158" s="13">
        <v>5</v>
      </c>
      <c r="AQ158" s="13">
        <v>4</v>
      </c>
      <c r="AR158" s="13">
        <v>4</v>
      </c>
      <c r="AS158" s="13">
        <v>9</v>
      </c>
      <c r="AT158" s="13">
        <v>8</v>
      </c>
      <c r="AU158" s="13">
        <v>6</v>
      </c>
      <c r="AV158" s="13">
        <v>5</v>
      </c>
      <c r="AW158" s="13">
        <v>1000</v>
      </c>
    </row>
    <row r="159" spans="1:49" ht="13.8" thickBot="1" x14ac:dyDescent="0.3">
      <c r="A159" s="12" t="s">
        <v>123</v>
      </c>
      <c r="B159" s="13">
        <v>5</v>
      </c>
      <c r="C159" s="13">
        <v>7</v>
      </c>
      <c r="D159" s="13">
        <v>15</v>
      </c>
      <c r="E159" s="13">
        <v>454.9</v>
      </c>
      <c r="F159" s="13">
        <v>22.5</v>
      </c>
      <c r="G159" s="13">
        <v>24</v>
      </c>
      <c r="H159" s="13">
        <v>7</v>
      </c>
      <c r="I159" s="13">
        <v>31.5</v>
      </c>
      <c r="J159" s="13">
        <v>7</v>
      </c>
      <c r="K159" s="13">
        <v>424.9</v>
      </c>
      <c r="L159" s="13">
        <v>998.6</v>
      </c>
      <c r="M159" s="13">
        <v>1000</v>
      </c>
      <c r="N159" s="13">
        <v>1.4</v>
      </c>
      <c r="O159" s="13">
        <v>0.14000000000000001</v>
      </c>
      <c r="AB159" s="12" t="s">
        <v>118</v>
      </c>
      <c r="AC159" s="13">
        <v>6</v>
      </c>
      <c r="AD159" s="13">
        <v>10</v>
      </c>
      <c r="AE159" s="13">
        <v>3</v>
      </c>
      <c r="AF159" s="13">
        <v>10</v>
      </c>
      <c r="AG159" s="13">
        <v>2</v>
      </c>
      <c r="AH159" s="13">
        <v>3</v>
      </c>
      <c r="AI159" s="13">
        <v>1</v>
      </c>
      <c r="AJ159" s="13">
        <v>7</v>
      </c>
      <c r="AK159" s="13">
        <v>3</v>
      </c>
      <c r="AL159" s="13">
        <v>8</v>
      </c>
      <c r="AM159" s="13">
        <v>8</v>
      </c>
      <c r="AN159" s="13">
        <v>6</v>
      </c>
      <c r="AO159" s="13">
        <v>2</v>
      </c>
      <c r="AP159" s="13">
        <v>9</v>
      </c>
      <c r="AQ159" s="13">
        <v>6</v>
      </c>
      <c r="AR159" s="13">
        <v>1</v>
      </c>
      <c r="AS159" s="13">
        <v>10</v>
      </c>
      <c r="AT159" s="13">
        <v>2</v>
      </c>
      <c r="AU159" s="13">
        <v>6</v>
      </c>
      <c r="AV159" s="13">
        <v>6</v>
      </c>
      <c r="AW159" s="13">
        <v>1000</v>
      </c>
    </row>
    <row r="160" spans="1:49" ht="13.8" thickBot="1" x14ac:dyDescent="0.3">
      <c r="A160" s="12" t="s">
        <v>124</v>
      </c>
      <c r="B160" s="13">
        <v>6</v>
      </c>
      <c r="C160" s="13">
        <v>27.5</v>
      </c>
      <c r="D160" s="13">
        <v>10</v>
      </c>
      <c r="E160" s="13">
        <v>444.4</v>
      </c>
      <c r="F160" s="13">
        <v>11</v>
      </c>
      <c r="G160" s="13">
        <v>11</v>
      </c>
      <c r="H160" s="13">
        <v>22</v>
      </c>
      <c r="I160" s="13">
        <v>10</v>
      </c>
      <c r="J160" s="13">
        <v>32.5</v>
      </c>
      <c r="K160" s="13">
        <v>438.4</v>
      </c>
      <c r="L160" s="13">
        <v>1012.6</v>
      </c>
      <c r="M160" s="13">
        <v>1000</v>
      </c>
      <c r="N160" s="13">
        <v>-12.6</v>
      </c>
      <c r="O160" s="13">
        <v>-1.26</v>
      </c>
      <c r="AB160" s="12" t="s">
        <v>119</v>
      </c>
      <c r="AC160" s="13">
        <v>6</v>
      </c>
      <c r="AD160" s="13">
        <v>6</v>
      </c>
      <c r="AE160" s="13">
        <v>9</v>
      </c>
      <c r="AF160" s="13">
        <v>6</v>
      </c>
      <c r="AG160" s="13">
        <v>1</v>
      </c>
      <c r="AH160" s="13">
        <v>8</v>
      </c>
      <c r="AI160" s="13">
        <v>3</v>
      </c>
      <c r="AJ160" s="13">
        <v>4</v>
      </c>
      <c r="AK160" s="13">
        <v>6</v>
      </c>
      <c r="AL160" s="13">
        <v>2</v>
      </c>
      <c r="AM160" s="13">
        <v>1</v>
      </c>
      <c r="AN160" s="13">
        <v>8</v>
      </c>
      <c r="AO160" s="13">
        <v>7</v>
      </c>
      <c r="AP160" s="13">
        <v>2</v>
      </c>
      <c r="AQ160" s="13">
        <v>2</v>
      </c>
      <c r="AR160" s="13">
        <v>6</v>
      </c>
      <c r="AS160" s="13">
        <v>8</v>
      </c>
      <c r="AT160" s="13">
        <v>5</v>
      </c>
      <c r="AU160" s="13">
        <v>2</v>
      </c>
      <c r="AV160" s="13">
        <v>2</v>
      </c>
      <c r="AW160" s="13">
        <v>1000</v>
      </c>
    </row>
    <row r="161" spans="1:49" ht="13.8" thickBot="1" x14ac:dyDescent="0.3">
      <c r="A161" s="12" t="s">
        <v>125</v>
      </c>
      <c r="B161" s="13">
        <v>1</v>
      </c>
      <c r="C161" s="13">
        <v>17.5</v>
      </c>
      <c r="D161" s="13">
        <v>2</v>
      </c>
      <c r="E161" s="13">
        <v>446.4</v>
      </c>
      <c r="F161" s="13">
        <v>6</v>
      </c>
      <c r="G161" s="13">
        <v>6</v>
      </c>
      <c r="H161" s="13">
        <v>24</v>
      </c>
      <c r="I161" s="13">
        <v>10</v>
      </c>
      <c r="J161" s="13">
        <v>12</v>
      </c>
      <c r="K161" s="13">
        <v>438.4</v>
      </c>
      <c r="L161" s="13">
        <v>963.2</v>
      </c>
      <c r="M161" s="13">
        <v>1000</v>
      </c>
      <c r="N161" s="13">
        <v>36.799999999999997</v>
      </c>
      <c r="O161" s="13">
        <v>3.68</v>
      </c>
      <c r="AB161" s="12" t="s">
        <v>120</v>
      </c>
      <c r="AC161" s="13">
        <v>2</v>
      </c>
      <c r="AD161" s="13">
        <v>7</v>
      </c>
      <c r="AE161" s="13">
        <v>7</v>
      </c>
      <c r="AF161" s="13">
        <v>2</v>
      </c>
      <c r="AG161" s="13">
        <v>7</v>
      </c>
      <c r="AH161" s="13">
        <v>9</v>
      </c>
      <c r="AI161" s="13">
        <v>7</v>
      </c>
      <c r="AJ161" s="13">
        <v>2</v>
      </c>
      <c r="AK161" s="13">
        <v>7</v>
      </c>
      <c r="AL161" s="13">
        <v>6</v>
      </c>
      <c r="AM161" s="13">
        <v>4</v>
      </c>
      <c r="AN161" s="13">
        <v>4</v>
      </c>
      <c r="AO161" s="13">
        <v>9</v>
      </c>
      <c r="AP161" s="13">
        <v>5</v>
      </c>
      <c r="AQ161" s="13">
        <v>5</v>
      </c>
      <c r="AR161" s="13">
        <v>6</v>
      </c>
      <c r="AS161" s="13">
        <v>7</v>
      </c>
      <c r="AT161" s="13">
        <v>7</v>
      </c>
      <c r="AU161" s="13">
        <v>4</v>
      </c>
      <c r="AV161" s="13">
        <v>3</v>
      </c>
      <c r="AW161" s="13">
        <v>1000</v>
      </c>
    </row>
    <row r="162" spans="1:49" ht="18.600000000000001" thickBot="1" x14ac:dyDescent="0.3">
      <c r="A162" s="12" t="s">
        <v>126</v>
      </c>
      <c r="B162" s="13">
        <v>16</v>
      </c>
      <c r="C162" s="13">
        <v>7</v>
      </c>
      <c r="D162" s="13">
        <v>2</v>
      </c>
      <c r="E162" s="13">
        <v>444.4</v>
      </c>
      <c r="F162" s="13">
        <v>13</v>
      </c>
      <c r="G162" s="13">
        <v>11</v>
      </c>
      <c r="H162" s="13">
        <v>22</v>
      </c>
      <c r="I162" s="13">
        <v>27.5</v>
      </c>
      <c r="J162" s="13">
        <v>3</v>
      </c>
      <c r="K162" s="13">
        <v>431.4</v>
      </c>
      <c r="L162" s="13">
        <v>977.2</v>
      </c>
      <c r="M162" s="13">
        <v>1000</v>
      </c>
      <c r="N162" s="13">
        <v>22.8</v>
      </c>
      <c r="O162" s="13">
        <v>2.2799999999999998</v>
      </c>
      <c r="AB162" s="8"/>
    </row>
    <row r="163" spans="1:49" ht="13.8" thickBot="1" x14ac:dyDescent="0.3">
      <c r="A163" s="12" t="s">
        <v>127</v>
      </c>
      <c r="B163" s="13">
        <v>17</v>
      </c>
      <c r="C163" s="13">
        <v>21.5</v>
      </c>
      <c r="D163" s="13">
        <v>18</v>
      </c>
      <c r="E163" s="13">
        <v>453.4</v>
      </c>
      <c r="F163" s="13">
        <v>17</v>
      </c>
      <c r="G163" s="13">
        <v>15</v>
      </c>
      <c r="H163" s="13">
        <v>26</v>
      </c>
      <c r="I163" s="13">
        <v>10</v>
      </c>
      <c r="J163" s="13">
        <v>12</v>
      </c>
      <c r="K163" s="13">
        <v>447.4</v>
      </c>
      <c r="L163" s="13">
        <v>1037.0999999999999</v>
      </c>
      <c r="M163" s="13">
        <v>1000</v>
      </c>
      <c r="N163" s="13">
        <v>-37.1</v>
      </c>
      <c r="O163" s="13">
        <v>-3.71</v>
      </c>
      <c r="AB163" s="12" t="s">
        <v>131</v>
      </c>
      <c r="AC163" s="12" t="s">
        <v>100</v>
      </c>
      <c r="AD163" s="12" t="s">
        <v>101</v>
      </c>
      <c r="AE163" s="12" t="s">
        <v>102</v>
      </c>
      <c r="AF163" s="12" t="s">
        <v>103</v>
      </c>
      <c r="AG163" s="12" t="s">
        <v>104</v>
      </c>
      <c r="AH163" s="12" t="s">
        <v>105</v>
      </c>
      <c r="AI163" s="12" t="s">
        <v>106</v>
      </c>
      <c r="AJ163" s="12" t="s">
        <v>107</v>
      </c>
      <c r="AK163" s="12" t="s">
        <v>108</v>
      </c>
      <c r="AL163" s="12" t="s">
        <v>109</v>
      </c>
      <c r="AM163" s="12" t="s">
        <v>862</v>
      </c>
      <c r="AN163" s="12" t="s">
        <v>863</v>
      </c>
      <c r="AO163" s="12" t="s">
        <v>864</v>
      </c>
      <c r="AP163" s="12" t="s">
        <v>865</v>
      </c>
      <c r="AQ163" s="12" t="s">
        <v>866</v>
      </c>
      <c r="AR163" s="12" t="s">
        <v>867</v>
      </c>
      <c r="AS163" s="12" t="s">
        <v>868</v>
      </c>
      <c r="AT163" s="12" t="s">
        <v>869</v>
      </c>
      <c r="AU163" s="12" t="s">
        <v>870</v>
      </c>
      <c r="AV163" s="12" t="s">
        <v>1499</v>
      </c>
    </row>
    <row r="164" spans="1:49" ht="13.8" thickBot="1" x14ac:dyDescent="0.3">
      <c r="A164" s="12" t="s">
        <v>128</v>
      </c>
      <c r="B164" s="13">
        <v>3</v>
      </c>
      <c r="C164" s="13">
        <v>13.5</v>
      </c>
      <c r="D164" s="13">
        <v>24</v>
      </c>
      <c r="E164" s="13">
        <v>444.4</v>
      </c>
      <c r="F164" s="13">
        <v>15</v>
      </c>
      <c r="G164" s="13">
        <v>6</v>
      </c>
      <c r="H164" s="13">
        <v>2</v>
      </c>
      <c r="I164" s="13">
        <v>27.5</v>
      </c>
      <c r="J164" s="13">
        <v>12</v>
      </c>
      <c r="K164" s="13">
        <v>438.4</v>
      </c>
      <c r="L164" s="13">
        <v>985.6</v>
      </c>
      <c r="M164" s="13">
        <v>1000</v>
      </c>
      <c r="N164" s="13">
        <v>14.4</v>
      </c>
      <c r="O164" s="13">
        <v>1.44</v>
      </c>
      <c r="AB164" s="12" t="s">
        <v>132</v>
      </c>
      <c r="AC164" s="13" t="s">
        <v>1522</v>
      </c>
      <c r="AD164" s="13" t="s">
        <v>872</v>
      </c>
      <c r="AE164" s="13" t="s">
        <v>1523</v>
      </c>
      <c r="AF164" s="13" t="s">
        <v>1524</v>
      </c>
      <c r="AG164" s="13" t="s">
        <v>1510</v>
      </c>
      <c r="AH164" s="13" t="s">
        <v>872</v>
      </c>
      <c r="AI164" s="13" t="s">
        <v>1525</v>
      </c>
      <c r="AJ164" s="13" t="s">
        <v>1526</v>
      </c>
      <c r="AK164" s="13" t="s">
        <v>872</v>
      </c>
      <c r="AL164" s="13" t="s">
        <v>1527</v>
      </c>
      <c r="AM164" s="13" t="s">
        <v>872</v>
      </c>
      <c r="AN164" s="13" t="s">
        <v>1528</v>
      </c>
      <c r="AO164" s="13" t="s">
        <v>872</v>
      </c>
      <c r="AP164" s="13" t="s">
        <v>1529</v>
      </c>
      <c r="AQ164" s="13" t="s">
        <v>872</v>
      </c>
      <c r="AR164" s="13" t="s">
        <v>872</v>
      </c>
      <c r="AS164" s="13" t="s">
        <v>872</v>
      </c>
      <c r="AT164" s="13" t="s">
        <v>872</v>
      </c>
      <c r="AU164" s="13" t="s">
        <v>872</v>
      </c>
      <c r="AV164" s="13" t="s">
        <v>1004</v>
      </c>
    </row>
    <row r="165" spans="1:49" ht="13.8" thickBot="1" x14ac:dyDescent="0.3">
      <c r="A165" s="12" t="s">
        <v>129</v>
      </c>
      <c r="B165" s="13">
        <v>25.5</v>
      </c>
      <c r="C165" s="13">
        <v>7</v>
      </c>
      <c r="D165" s="13">
        <v>16</v>
      </c>
      <c r="E165" s="13">
        <v>444.4</v>
      </c>
      <c r="F165" s="13">
        <v>6</v>
      </c>
      <c r="G165" s="13">
        <v>11</v>
      </c>
      <c r="H165" s="13">
        <v>2</v>
      </c>
      <c r="I165" s="13">
        <v>10</v>
      </c>
      <c r="J165" s="13">
        <v>33.5</v>
      </c>
      <c r="K165" s="13">
        <v>443.4</v>
      </c>
      <c r="L165" s="13">
        <v>998.6</v>
      </c>
      <c r="M165" s="13">
        <v>1000</v>
      </c>
      <c r="N165" s="13">
        <v>1.4</v>
      </c>
      <c r="O165" s="13">
        <v>0.14000000000000001</v>
      </c>
      <c r="AB165" s="12" t="s">
        <v>140</v>
      </c>
      <c r="AC165" s="13" t="s">
        <v>881</v>
      </c>
      <c r="AD165" s="13" t="s">
        <v>881</v>
      </c>
      <c r="AE165" s="13" t="s">
        <v>881</v>
      </c>
      <c r="AF165" s="13" t="s">
        <v>1530</v>
      </c>
      <c r="AG165" s="13" t="s">
        <v>881</v>
      </c>
      <c r="AH165" s="13" t="s">
        <v>881</v>
      </c>
      <c r="AI165" s="13" t="s">
        <v>881</v>
      </c>
      <c r="AJ165" s="13" t="s">
        <v>881</v>
      </c>
      <c r="AK165" s="13" t="s">
        <v>881</v>
      </c>
      <c r="AL165" s="13" t="s">
        <v>881</v>
      </c>
      <c r="AM165" s="13" t="s">
        <v>881</v>
      </c>
      <c r="AN165" s="13" t="s">
        <v>881</v>
      </c>
      <c r="AO165" s="13" t="s">
        <v>881</v>
      </c>
      <c r="AP165" s="13" t="s">
        <v>881</v>
      </c>
      <c r="AQ165" s="13" t="s">
        <v>881</v>
      </c>
      <c r="AR165" s="13" t="s">
        <v>881</v>
      </c>
      <c r="AS165" s="13" t="s">
        <v>881</v>
      </c>
      <c r="AT165" s="13" t="s">
        <v>881</v>
      </c>
      <c r="AU165" s="13" t="s">
        <v>881</v>
      </c>
      <c r="AV165" s="13" t="s">
        <v>1081</v>
      </c>
    </row>
    <row r="166" spans="1:49" ht="13.8" thickBot="1" x14ac:dyDescent="0.3">
      <c r="A166" s="12" t="s">
        <v>130</v>
      </c>
      <c r="B166" s="13">
        <v>3</v>
      </c>
      <c r="C166" s="13">
        <v>7</v>
      </c>
      <c r="D166" s="13">
        <v>2</v>
      </c>
      <c r="E166" s="13">
        <v>455.9</v>
      </c>
      <c r="F166" s="13">
        <v>6</v>
      </c>
      <c r="G166" s="13">
        <v>6</v>
      </c>
      <c r="H166" s="13">
        <v>22</v>
      </c>
      <c r="I166" s="13">
        <v>10</v>
      </c>
      <c r="J166" s="13">
        <v>32.5</v>
      </c>
      <c r="K166" s="13">
        <v>447.4</v>
      </c>
      <c r="L166" s="13">
        <v>991.6</v>
      </c>
      <c r="M166" s="13">
        <v>1000</v>
      </c>
      <c r="N166" s="13">
        <v>8.4</v>
      </c>
      <c r="O166" s="13">
        <v>0.84</v>
      </c>
      <c r="AB166" s="12" t="s">
        <v>147</v>
      </c>
      <c r="AC166" s="13" t="s">
        <v>887</v>
      </c>
      <c r="AD166" s="13" t="s">
        <v>887</v>
      </c>
      <c r="AE166" s="13" t="s">
        <v>887</v>
      </c>
      <c r="AF166" s="13" t="s">
        <v>887</v>
      </c>
      <c r="AG166" s="13" t="s">
        <v>887</v>
      </c>
      <c r="AH166" s="13" t="s">
        <v>887</v>
      </c>
      <c r="AI166" s="13" t="s">
        <v>887</v>
      </c>
      <c r="AJ166" s="13" t="s">
        <v>887</v>
      </c>
      <c r="AK166" s="13" t="s">
        <v>887</v>
      </c>
      <c r="AL166" s="13" t="s">
        <v>887</v>
      </c>
      <c r="AM166" s="13" t="s">
        <v>887</v>
      </c>
      <c r="AN166" s="13" t="s">
        <v>887</v>
      </c>
      <c r="AO166" s="13" t="s">
        <v>887</v>
      </c>
      <c r="AP166" s="13" t="s">
        <v>887</v>
      </c>
      <c r="AQ166" s="13" t="s">
        <v>887</v>
      </c>
      <c r="AR166" s="13" t="s">
        <v>887</v>
      </c>
      <c r="AS166" s="13" t="s">
        <v>887</v>
      </c>
      <c r="AT166" s="13" t="s">
        <v>887</v>
      </c>
      <c r="AU166" s="13" t="s">
        <v>887</v>
      </c>
      <c r="AV166" s="13" t="s">
        <v>1372</v>
      </c>
    </row>
    <row r="167" spans="1:49" ht="13.8" thickBot="1" x14ac:dyDescent="0.3">
      <c r="AB167" s="12" t="s">
        <v>153</v>
      </c>
      <c r="AC167" s="13" t="s">
        <v>891</v>
      </c>
      <c r="AD167" s="13" t="s">
        <v>891</v>
      </c>
      <c r="AE167" s="13" t="s">
        <v>891</v>
      </c>
      <c r="AF167" s="13" t="s">
        <v>891</v>
      </c>
      <c r="AG167" s="13" t="s">
        <v>891</v>
      </c>
      <c r="AH167" s="13" t="s">
        <v>891</v>
      </c>
      <c r="AI167" s="13" t="s">
        <v>891</v>
      </c>
      <c r="AJ167" s="13" t="s">
        <v>891</v>
      </c>
      <c r="AK167" s="13" t="s">
        <v>891</v>
      </c>
      <c r="AL167" s="13" t="s">
        <v>891</v>
      </c>
      <c r="AM167" s="13" t="s">
        <v>891</v>
      </c>
      <c r="AN167" s="13" t="s">
        <v>891</v>
      </c>
      <c r="AO167" s="13" t="s">
        <v>891</v>
      </c>
      <c r="AP167" s="13" t="s">
        <v>891</v>
      </c>
      <c r="AQ167" s="13" t="s">
        <v>891</v>
      </c>
      <c r="AR167" s="13" t="s">
        <v>891</v>
      </c>
      <c r="AS167" s="13" t="s">
        <v>891</v>
      </c>
      <c r="AT167" s="13" t="s">
        <v>891</v>
      </c>
      <c r="AU167" s="13" t="s">
        <v>891</v>
      </c>
      <c r="AV167" s="13" t="s">
        <v>891</v>
      </c>
    </row>
    <row r="168" spans="1:49" ht="13.8" thickBot="1" x14ac:dyDescent="0.3">
      <c r="A168" s="14" t="s">
        <v>256</v>
      </c>
      <c r="B168" s="15">
        <v>1143.8</v>
      </c>
      <c r="AB168" s="12" t="s">
        <v>159</v>
      </c>
      <c r="AC168" s="13" t="s">
        <v>893</v>
      </c>
      <c r="AD168" s="13" t="s">
        <v>893</v>
      </c>
      <c r="AE168" s="13" t="s">
        <v>893</v>
      </c>
      <c r="AF168" s="13" t="s">
        <v>893</v>
      </c>
      <c r="AG168" s="13" t="s">
        <v>893</v>
      </c>
      <c r="AH168" s="13" t="s">
        <v>893</v>
      </c>
      <c r="AI168" s="13" t="s">
        <v>893</v>
      </c>
      <c r="AJ168" s="13" t="s">
        <v>893</v>
      </c>
      <c r="AK168" s="13" t="s">
        <v>893</v>
      </c>
      <c r="AL168" s="13" t="s">
        <v>893</v>
      </c>
      <c r="AM168" s="13" t="s">
        <v>893</v>
      </c>
      <c r="AN168" s="13" t="s">
        <v>893</v>
      </c>
      <c r="AO168" s="13" t="s">
        <v>893</v>
      </c>
      <c r="AP168" s="13" t="s">
        <v>893</v>
      </c>
      <c r="AQ168" s="13" t="s">
        <v>893</v>
      </c>
      <c r="AR168" s="13" t="s">
        <v>893</v>
      </c>
      <c r="AS168" s="13" t="s">
        <v>893</v>
      </c>
      <c r="AT168" s="13" t="s">
        <v>893</v>
      </c>
      <c r="AU168" s="13" t="s">
        <v>893</v>
      </c>
      <c r="AV168" s="13" t="s">
        <v>893</v>
      </c>
    </row>
    <row r="169" spans="1:49" ht="13.8" thickBot="1" x14ac:dyDescent="0.3">
      <c r="A169" s="14" t="s">
        <v>257</v>
      </c>
      <c r="B169" s="15">
        <v>424.9</v>
      </c>
      <c r="AB169" s="12" t="s">
        <v>165</v>
      </c>
      <c r="AC169" s="13" t="s">
        <v>895</v>
      </c>
      <c r="AD169" s="13" t="s">
        <v>895</v>
      </c>
      <c r="AE169" s="13" t="s">
        <v>895</v>
      </c>
      <c r="AF169" s="13" t="s">
        <v>895</v>
      </c>
      <c r="AG169" s="13" t="s">
        <v>895</v>
      </c>
      <c r="AH169" s="13" t="s">
        <v>895</v>
      </c>
      <c r="AI169" s="13" t="s">
        <v>895</v>
      </c>
      <c r="AJ169" s="13" t="s">
        <v>895</v>
      </c>
      <c r="AK169" s="13" t="s">
        <v>895</v>
      </c>
      <c r="AL169" s="13" t="s">
        <v>895</v>
      </c>
      <c r="AM169" s="13" t="s">
        <v>895</v>
      </c>
      <c r="AN169" s="13" t="s">
        <v>895</v>
      </c>
      <c r="AO169" s="13" t="s">
        <v>895</v>
      </c>
      <c r="AP169" s="13" t="s">
        <v>895</v>
      </c>
      <c r="AQ169" s="13" t="s">
        <v>895</v>
      </c>
      <c r="AR169" s="13" t="s">
        <v>895</v>
      </c>
      <c r="AS169" s="13" t="s">
        <v>895</v>
      </c>
      <c r="AT169" s="13" t="s">
        <v>895</v>
      </c>
      <c r="AU169" s="13" t="s">
        <v>895</v>
      </c>
      <c r="AV169" s="13" t="s">
        <v>895</v>
      </c>
    </row>
    <row r="170" spans="1:49" ht="13.8" thickBot="1" x14ac:dyDescent="0.3">
      <c r="A170" s="14" t="s">
        <v>258</v>
      </c>
      <c r="B170" s="15">
        <v>20000</v>
      </c>
      <c r="AB170" s="12" t="s">
        <v>171</v>
      </c>
      <c r="AC170" s="13" t="s">
        <v>897</v>
      </c>
      <c r="AD170" s="13" t="s">
        <v>897</v>
      </c>
      <c r="AE170" s="13" t="s">
        <v>897</v>
      </c>
      <c r="AF170" s="13" t="s">
        <v>897</v>
      </c>
      <c r="AG170" s="13" t="s">
        <v>897</v>
      </c>
      <c r="AH170" s="13" t="s">
        <v>897</v>
      </c>
      <c r="AI170" s="13" t="s">
        <v>897</v>
      </c>
      <c r="AJ170" s="13" t="s">
        <v>897</v>
      </c>
      <c r="AK170" s="13" t="s">
        <v>897</v>
      </c>
      <c r="AL170" s="13" t="s">
        <v>897</v>
      </c>
      <c r="AM170" s="13" t="s">
        <v>897</v>
      </c>
      <c r="AN170" s="13" t="s">
        <v>897</v>
      </c>
      <c r="AO170" s="13" t="s">
        <v>897</v>
      </c>
      <c r="AP170" s="13" t="s">
        <v>897</v>
      </c>
      <c r="AQ170" s="13" t="s">
        <v>897</v>
      </c>
      <c r="AR170" s="13" t="s">
        <v>897</v>
      </c>
      <c r="AS170" s="13" t="s">
        <v>897</v>
      </c>
      <c r="AT170" s="13" t="s">
        <v>897</v>
      </c>
      <c r="AU170" s="13" t="s">
        <v>897</v>
      </c>
      <c r="AV170" s="13" t="s">
        <v>897</v>
      </c>
    </row>
    <row r="171" spans="1:49" ht="13.8" thickBot="1" x14ac:dyDescent="0.3">
      <c r="A171" s="14" t="s">
        <v>259</v>
      </c>
      <c r="B171" s="15">
        <v>20000</v>
      </c>
      <c r="AB171" s="12" t="s">
        <v>177</v>
      </c>
      <c r="AC171" s="13" t="s">
        <v>899</v>
      </c>
      <c r="AD171" s="13" t="s">
        <v>899</v>
      </c>
      <c r="AE171" s="13" t="s">
        <v>899</v>
      </c>
      <c r="AF171" s="13" t="s">
        <v>899</v>
      </c>
      <c r="AG171" s="13" t="s">
        <v>899</v>
      </c>
      <c r="AH171" s="13" t="s">
        <v>899</v>
      </c>
      <c r="AI171" s="13" t="s">
        <v>899</v>
      </c>
      <c r="AJ171" s="13" t="s">
        <v>899</v>
      </c>
      <c r="AK171" s="13" t="s">
        <v>899</v>
      </c>
      <c r="AL171" s="13" t="s">
        <v>899</v>
      </c>
      <c r="AM171" s="13" t="s">
        <v>899</v>
      </c>
      <c r="AN171" s="13" t="s">
        <v>899</v>
      </c>
      <c r="AO171" s="13" t="s">
        <v>899</v>
      </c>
      <c r="AP171" s="13" t="s">
        <v>899</v>
      </c>
      <c r="AQ171" s="13" t="s">
        <v>899</v>
      </c>
      <c r="AR171" s="13" t="s">
        <v>899</v>
      </c>
      <c r="AS171" s="13" t="s">
        <v>899</v>
      </c>
      <c r="AT171" s="13" t="s">
        <v>899</v>
      </c>
      <c r="AU171" s="13" t="s">
        <v>899</v>
      </c>
      <c r="AV171" s="13" t="s">
        <v>899</v>
      </c>
    </row>
    <row r="172" spans="1:49" ht="13.8" thickBot="1" x14ac:dyDescent="0.3">
      <c r="A172" s="14" t="s">
        <v>260</v>
      </c>
      <c r="B172" s="15">
        <v>0</v>
      </c>
      <c r="AB172" s="12" t="s">
        <v>183</v>
      </c>
      <c r="AC172" s="13" t="s">
        <v>901</v>
      </c>
      <c r="AD172" s="13" t="s">
        <v>901</v>
      </c>
      <c r="AE172" s="13" t="s">
        <v>901</v>
      </c>
      <c r="AF172" s="13" t="s">
        <v>901</v>
      </c>
      <c r="AG172" s="13" t="s">
        <v>901</v>
      </c>
      <c r="AH172" s="13" t="s">
        <v>901</v>
      </c>
      <c r="AI172" s="13" t="s">
        <v>901</v>
      </c>
      <c r="AJ172" s="13" t="s">
        <v>901</v>
      </c>
      <c r="AK172" s="13" t="s">
        <v>901</v>
      </c>
      <c r="AL172" s="13" t="s">
        <v>901</v>
      </c>
      <c r="AM172" s="13" t="s">
        <v>901</v>
      </c>
      <c r="AN172" s="13" t="s">
        <v>901</v>
      </c>
      <c r="AO172" s="13" t="s">
        <v>901</v>
      </c>
      <c r="AP172" s="13" t="s">
        <v>901</v>
      </c>
      <c r="AQ172" s="13" t="s">
        <v>901</v>
      </c>
      <c r="AR172" s="13" t="s">
        <v>901</v>
      </c>
      <c r="AS172" s="13" t="s">
        <v>901</v>
      </c>
      <c r="AT172" s="13" t="s">
        <v>901</v>
      </c>
      <c r="AU172" s="13" t="s">
        <v>901</v>
      </c>
      <c r="AV172" s="13" t="s">
        <v>901</v>
      </c>
    </row>
    <row r="173" spans="1:49" ht="13.8" thickBot="1" x14ac:dyDescent="0.3">
      <c r="A173" s="14" t="s">
        <v>261</v>
      </c>
      <c r="B173" s="15"/>
      <c r="AB173" s="12" t="s">
        <v>189</v>
      </c>
      <c r="AC173" s="13" t="s">
        <v>902</v>
      </c>
      <c r="AD173" s="13" t="s">
        <v>902</v>
      </c>
      <c r="AE173" s="13" t="s">
        <v>902</v>
      </c>
      <c r="AF173" s="13" t="s">
        <v>902</v>
      </c>
      <c r="AG173" s="13" t="s">
        <v>902</v>
      </c>
      <c r="AH173" s="13" t="s">
        <v>902</v>
      </c>
      <c r="AI173" s="13" t="s">
        <v>902</v>
      </c>
      <c r="AJ173" s="13" t="s">
        <v>902</v>
      </c>
      <c r="AK173" s="13" t="s">
        <v>902</v>
      </c>
      <c r="AL173" s="13" t="s">
        <v>902</v>
      </c>
      <c r="AM173" s="13" t="s">
        <v>902</v>
      </c>
      <c r="AN173" s="13" t="s">
        <v>902</v>
      </c>
      <c r="AO173" s="13" t="s">
        <v>902</v>
      </c>
      <c r="AP173" s="13" t="s">
        <v>902</v>
      </c>
      <c r="AQ173" s="13" t="s">
        <v>902</v>
      </c>
      <c r="AR173" s="13" t="s">
        <v>902</v>
      </c>
      <c r="AS173" s="13" t="s">
        <v>902</v>
      </c>
      <c r="AT173" s="13" t="s">
        <v>902</v>
      </c>
      <c r="AU173" s="13" t="s">
        <v>902</v>
      </c>
      <c r="AV173" s="13" t="s">
        <v>902</v>
      </c>
    </row>
    <row r="174" spans="1:49" ht="18.600000000000001" thickBot="1" x14ac:dyDescent="0.3">
      <c r="A174" s="14" t="s">
        <v>262</v>
      </c>
      <c r="B174" s="15"/>
      <c r="AB174" s="8"/>
    </row>
    <row r="175" spans="1:49" ht="13.8" thickBot="1" x14ac:dyDescent="0.3">
      <c r="A175" s="14" t="s">
        <v>263</v>
      </c>
      <c r="B175" s="15">
        <v>0</v>
      </c>
      <c r="AB175" s="12" t="s">
        <v>250</v>
      </c>
      <c r="AC175" s="12" t="s">
        <v>100</v>
      </c>
      <c r="AD175" s="12" t="s">
        <v>101</v>
      </c>
      <c r="AE175" s="12" t="s">
        <v>102</v>
      </c>
      <c r="AF175" s="12" t="s">
        <v>103</v>
      </c>
      <c r="AG175" s="12" t="s">
        <v>104</v>
      </c>
      <c r="AH175" s="12" t="s">
        <v>105</v>
      </c>
      <c r="AI175" s="12" t="s">
        <v>106</v>
      </c>
      <c r="AJ175" s="12" t="s">
        <v>107</v>
      </c>
      <c r="AK175" s="12" t="s">
        <v>108</v>
      </c>
      <c r="AL175" s="12" t="s">
        <v>109</v>
      </c>
      <c r="AM175" s="12" t="s">
        <v>862</v>
      </c>
      <c r="AN175" s="12" t="s">
        <v>863</v>
      </c>
      <c r="AO175" s="12" t="s">
        <v>864</v>
      </c>
      <c r="AP175" s="12" t="s">
        <v>865</v>
      </c>
      <c r="AQ175" s="12" t="s">
        <v>866</v>
      </c>
      <c r="AR175" s="12" t="s">
        <v>867</v>
      </c>
      <c r="AS175" s="12" t="s">
        <v>868</v>
      </c>
      <c r="AT175" s="12" t="s">
        <v>869</v>
      </c>
      <c r="AU175" s="12" t="s">
        <v>870</v>
      </c>
      <c r="AV175" s="12" t="s">
        <v>1499</v>
      </c>
    </row>
    <row r="176" spans="1:49" ht="13.8" thickBot="1" x14ac:dyDescent="0.3">
      <c r="AB176" s="12" t="s">
        <v>132</v>
      </c>
      <c r="AC176" s="13">
        <v>878</v>
      </c>
      <c r="AD176" s="13">
        <v>9</v>
      </c>
      <c r="AE176" s="13">
        <v>909</v>
      </c>
      <c r="AF176" s="13">
        <v>907</v>
      </c>
      <c r="AG176" s="13">
        <v>891</v>
      </c>
      <c r="AH176" s="13">
        <v>9</v>
      </c>
      <c r="AI176" s="13">
        <v>918</v>
      </c>
      <c r="AJ176" s="13">
        <v>931</v>
      </c>
      <c r="AK176" s="13">
        <v>9</v>
      </c>
      <c r="AL176" s="13">
        <v>926</v>
      </c>
      <c r="AM176" s="13">
        <v>9</v>
      </c>
      <c r="AN176" s="13">
        <v>893</v>
      </c>
      <c r="AO176" s="13">
        <v>9</v>
      </c>
      <c r="AP176" s="13">
        <v>904</v>
      </c>
      <c r="AQ176" s="13">
        <v>9</v>
      </c>
      <c r="AR176" s="13">
        <v>9</v>
      </c>
      <c r="AS176" s="13">
        <v>9</v>
      </c>
      <c r="AT176" s="13">
        <v>9</v>
      </c>
      <c r="AU176" s="13">
        <v>9</v>
      </c>
      <c r="AV176" s="13">
        <v>21</v>
      </c>
    </row>
    <row r="177" spans="1:52" ht="13.8" thickBot="1" x14ac:dyDescent="0.3">
      <c r="A177" s="16" t="s">
        <v>264</v>
      </c>
      <c r="AB177" s="12" t="s">
        <v>140</v>
      </c>
      <c r="AC177" s="13">
        <v>8</v>
      </c>
      <c r="AD177" s="13">
        <v>8</v>
      </c>
      <c r="AE177" s="13">
        <v>8</v>
      </c>
      <c r="AF177" s="13">
        <v>906</v>
      </c>
      <c r="AG177" s="13">
        <v>8</v>
      </c>
      <c r="AH177" s="13">
        <v>8</v>
      </c>
      <c r="AI177" s="13">
        <v>8</v>
      </c>
      <c r="AJ177" s="13">
        <v>8</v>
      </c>
      <c r="AK177" s="13">
        <v>8</v>
      </c>
      <c r="AL177" s="13">
        <v>8</v>
      </c>
      <c r="AM177" s="13">
        <v>8</v>
      </c>
      <c r="AN177" s="13">
        <v>8</v>
      </c>
      <c r="AO177" s="13">
        <v>8</v>
      </c>
      <c r="AP177" s="13">
        <v>8</v>
      </c>
      <c r="AQ177" s="13">
        <v>8</v>
      </c>
      <c r="AR177" s="13">
        <v>8</v>
      </c>
      <c r="AS177" s="13">
        <v>8</v>
      </c>
      <c r="AT177" s="13">
        <v>8</v>
      </c>
      <c r="AU177" s="13">
        <v>8</v>
      </c>
      <c r="AV177" s="13">
        <v>20</v>
      </c>
    </row>
    <row r="178" spans="1:52" ht="13.8" thickBot="1" x14ac:dyDescent="0.3">
      <c r="AB178" s="12" t="s">
        <v>147</v>
      </c>
      <c r="AC178" s="13">
        <v>7</v>
      </c>
      <c r="AD178" s="13">
        <v>7</v>
      </c>
      <c r="AE178" s="13">
        <v>7</v>
      </c>
      <c r="AF178" s="13">
        <v>7</v>
      </c>
      <c r="AG178" s="13">
        <v>7</v>
      </c>
      <c r="AH178" s="13">
        <v>7</v>
      </c>
      <c r="AI178" s="13">
        <v>7</v>
      </c>
      <c r="AJ178" s="13">
        <v>7</v>
      </c>
      <c r="AK178" s="13">
        <v>7</v>
      </c>
      <c r="AL178" s="13">
        <v>7</v>
      </c>
      <c r="AM178" s="13">
        <v>7</v>
      </c>
      <c r="AN178" s="13">
        <v>7</v>
      </c>
      <c r="AO178" s="13">
        <v>7</v>
      </c>
      <c r="AP178" s="13">
        <v>7</v>
      </c>
      <c r="AQ178" s="13">
        <v>7</v>
      </c>
      <c r="AR178" s="13">
        <v>7</v>
      </c>
      <c r="AS178" s="13">
        <v>7</v>
      </c>
      <c r="AT178" s="13">
        <v>7</v>
      </c>
      <c r="AU178" s="13">
        <v>7</v>
      </c>
      <c r="AV178" s="13">
        <v>19</v>
      </c>
    </row>
    <row r="179" spans="1:52" ht="13.8" thickBot="1" x14ac:dyDescent="0.3">
      <c r="A179" s="17" t="s">
        <v>265</v>
      </c>
      <c r="AB179" s="12" t="s">
        <v>153</v>
      </c>
      <c r="AC179" s="13">
        <v>6</v>
      </c>
      <c r="AD179" s="13">
        <v>6</v>
      </c>
      <c r="AE179" s="13">
        <v>6</v>
      </c>
      <c r="AF179" s="13">
        <v>6</v>
      </c>
      <c r="AG179" s="13">
        <v>6</v>
      </c>
      <c r="AH179" s="13">
        <v>6</v>
      </c>
      <c r="AI179" s="13">
        <v>6</v>
      </c>
      <c r="AJ179" s="13">
        <v>6</v>
      </c>
      <c r="AK179" s="13">
        <v>6</v>
      </c>
      <c r="AL179" s="13">
        <v>6</v>
      </c>
      <c r="AM179" s="13">
        <v>6</v>
      </c>
      <c r="AN179" s="13">
        <v>6</v>
      </c>
      <c r="AO179" s="13">
        <v>6</v>
      </c>
      <c r="AP179" s="13">
        <v>6</v>
      </c>
      <c r="AQ179" s="13">
        <v>6</v>
      </c>
      <c r="AR179" s="13">
        <v>6</v>
      </c>
      <c r="AS179" s="13">
        <v>6</v>
      </c>
      <c r="AT179" s="13">
        <v>6</v>
      </c>
      <c r="AU179" s="13">
        <v>6</v>
      </c>
      <c r="AV179" s="13">
        <v>6</v>
      </c>
    </row>
    <row r="180" spans="1:52" ht="13.8" thickBot="1" x14ac:dyDescent="0.3">
      <c r="A180" s="17" t="s">
        <v>1344</v>
      </c>
      <c r="AB180" s="12" t="s">
        <v>159</v>
      </c>
      <c r="AC180" s="13">
        <v>5</v>
      </c>
      <c r="AD180" s="13">
        <v>5</v>
      </c>
      <c r="AE180" s="13">
        <v>5</v>
      </c>
      <c r="AF180" s="13">
        <v>5</v>
      </c>
      <c r="AG180" s="13">
        <v>5</v>
      </c>
      <c r="AH180" s="13">
        <v>5</v>
      </c>
      <c r="AI180" s="13">
        <v>5</v>
      </c>
      <c r="AJ180" s="13">
        <v>5</v>
      </c>
      <c r="AK180" s="13">
        <v>5</v>
      </c>
      <c r="AL180" s="13">
        <v>5</v>
      </c>
      <c r="AM180" s="13">
        <v>5</v>
      </c>
      <c r="AN180" s="13">
        <v>5</v>
      </c>
      <c r="AO180" s="13">
        <v>5</v>
      </c>
      <c r="AP180" s="13">
        <v>5</v>
      </c>
      <c r="AQ180" s="13">
        <v>5</v>
      </c>
      <c r="AR180" s="13">
        <v>5</v>
      </c>
      <c r="AS180" s="13">
        <v>5</v>
      </c>
      <c r="AT180" s="13">
        <v>5</v>
      </c>
      <c r="AU180" s="13">
        <v>5</v>
      </c>
      <c r="AV180" s="13">
        <v>5</v>
      </c>
    </row>
    <row r="181" spans="1:52" ht="13.8" thickBot="1" x14ac:dyDescent="0.3">
      <c r="AB181" s="12" t="s">
        <v>165</v>
      </c>
      <c r="AC181" s="13">
        <v>4</v>
      </c>
      <c r="AD181" s="13">
        <v>4</v>
      </c>
      <c r="AE181" s="13">
        <v>4</v>
      </c>
      <c r="AF181" s="13">
        <v>4</v>
      </c>
      <c r="AG181" s="13">
        <v>4</v>
      </c>
      <c r="AH181" s="13">
        <v>4</v>
      </c>
      <c r="AI181" s="13">
        <v>4</v>
      </c>
      <c r="AJ181" s="13">
        <v>4</v>
      </c>
      <c r="AK181" s="13">
        <v>4</v>
      </c>
      <c r="AL181" s="13">
        <v>4</v>
      </c>
      <c r="AM181" s="13">
        <v>4</v>
      </c>
      <c r="AN181" s="13">
        <v>4</v>
      </c>
      <c r="AO181" s="13">
        <v>4</v>
      </c>
      <c r="AP181" s="13">
        <v>4</v>
      </c>
      <c r="AQ181" s="13">
        <v>4</v>
      </c>
      <c r="AR181" s="13">
        <v>4</v>
      </c>
      <c r="AS181" s="13">
        <v>4</v>
      </c>
      <c r="AT181" s="13">
        <v>4</v>
      </c>
      <c r="AU181" s="13">
        <v>4</v>
      </c>
      <c r="AV181" s="13">
        <v>4</v>
      </c>
    </row>
    <row r="182" spans="1:52" ht="13.8" thickBot="1" x14ac:dyDescent="0.3">
      <c r="AB182" s="12" t="s">
        <v>171</v>
      </c>
      <c r="AC182" s="13">
        <v>3</v>
      </c>
      <c r="AD182" s="13">
        <v>3</v>
      </c>
      <c r="AE182" s="13">
        <v>3</v>
      </c>
      <c r="AF182" s="13">
        <v>3</v>
      </c>
      <c r="AG182" s="13">
        <v>3</v>
      </c>
      <c r="AH182" s="13">
        <v>3</v>
      </c>
      <c r="AI182" s="13">
        <v>3</v>
      </c>
      <c r="AJ182" s="13">
        <v>3</v>
      </c>
      <c r="AK182" s="13">
        <v>3</v>
      </c>
      <c r="AL182" s="13">
        <v>3</v>
      </c>
      <c r="AM182" s="13">
        <v>3</v>
      </c>
      <c r="AN182" s="13">
        <v>3</v>
      </c>
      <c r="AO182" s="13">
        <v>3</v>
      </c>
      <c r="AP182" s="13">
        <v>3</v>
      </c>
      <c r="AQ182" s="13">
        <v>3</v>
      </c>
      <c r="AR182" s="13">
        <v>3</v>
      </c>
      <c r="AS182" s="13">
        <v>3</v>
      </c>
      <c r="AT182" s="13">
        <v>3</v>
      </c>
      <c r="AU182" s="13">
        <v>3</v>
      </c>
      <c r="AV182" s="13">
        <v>3</v>
      </c>
    </row>
    <row r="183" spans="1:52" ht="13.8" thickBot="1" x14ac:dyDescent="0.3">
      <c r="AB183" s="12" t="s">
        <v>177</v>
      </c>
      <c r="AC183" s="13">
        <v>2</v>
      </c>
      <c r="AD183" s="13">
        <v>2</v>
      </c>
      <c r="AE183" s="13">
        <v>2</v>
      </c>
      <c r="AF183" s="13">
        <v>2</v>
      </c>
      <c r="AG183" s="13">
        <v>2</v>
      </c>
      <c r="AH183" s="13">
        <v>2</v>
      </c>
      <c r="AI183" s="13">
        <v>2</v>
      </c>
      <c r="AJ183" s="13">
        <v>2</v>
      </c>
      <c r="AK183" s="13">
        <v>2</v>
      </c>
      <c r="AL183" s="13">
        <v>2</v>
      </c>
      <c r="AM183" s="13">
        <v>2</v>
      </c>
      <c r="AN183" s="13">
        <v>2</v>
      </c>
      <c r="AO183" s="13">
        <v>2</v>
      </c>
      <c r="AP183" s="13">
        <v>2</v>
      </c>
      <c r="AQ183" s="13">
        <v>2</v>
      </c>
      <c r="AR183" s="13">
        <v>2</v>
      </c>
      <c r="AS183" s="13">
        <v>2</v>
      </c>
      <c r="AT183" s="13">
        <v>2</v>
      </c>
      <c r="AU183" s="13">
        <v>2</v>
      </c>
      <c r="AV183" s="13">
        <v>2</v>
      </c>
    </row>
    <row r="184" spans="1:52" ht="13.8" thickBot="1" x14ac:dyDescent="0.3">
      <c r="AB184" s="12" t="s">
        <v>183</v>
      </c>
      <c r="AC184" s="13">
        <v>1</v>
      </c>
      <c r="AD184" s="13">
        <v>1</v>
      </c>
      <c r="AE184" s="13">
        <v>1</v>
      </c>
      <c r="AF184" s="13">
        <v>1</v>
      </c>
      <c r="AG184" s="13">
        <v>1</v>
      </c>
      <c r="AH184" s="13">
        <v>1</v>
      </c>
      <c r="AI184" s="13">
        <v>1</v>
      </c>
      <c r="AJ184" s="13">
        <v>1</v>
      </c>
      <c r="AK184" s="13">
        <v>1</v>
      </c>
      <c r="AL184" s="13">
        <v>1</v>
      </c>
      <c r="AM184" s="13">
        <v>1</v>
      </c>
      <c r="AN184" s="13">
        <v>1</v>
      </c>
      <c r="AO184" s="13">
        <v>1</v>
      </c>
      <c r="AP184" s="13">
        <v>1</v>
      </c>
      <c r="AQ184" s="13">
        <v>1</v>
      </c>
      <c r="AR184" s="13">
        <v>1</v>
      </c>
      <c r="AS184" s="13">
        <v>1</v>
      </c>
      <c r="AT184" s="13">
        <v>1</v>
      </c>
      <c r="AU184" s="13">
        <v>1</v>
      </c>
      <c r="AV184" s="13">
        <v>1</v>
      </c>
    </row>
    <row r="185" spans="1:52" ht="13.8" thickBot="1" x14ac:dyDescent="0.3">
      <c r="AB185" s="12" t="s">
        <v>189</v>
      </c>
      <c r="AC185" s="13">
        <v>0</v>
      </c>
      <c r="AD185" s="13">
        <v>0</v>
      </c>
      <c r="AE185" s="13">
        <v>0</v>
      </c>
      <c r="AF185" s="13">
        <v>0</v>
      </c>
      <c r="AG185" s="13">
        <v>0</v>
      </c>
      <c r="AH185" s="13">
        <v>0</v>
      </c>
      <c r="AI185" s="13">
        <v>0</v>
      </c>
      <c r="AJ185" s="13">
        <v>0</v>
      </c>
      <c r="AK185" s="13">
        <v>0</v>
      </c>
      <c r="AL185" s="13">
        <v>0</v>
      </c>
      <c r="AM185" s="13">
        <v>0</v>
      </c>
      <c r="AN185" s="13">
        <v>0</v>
      </c>
      <c r="AO185" s="13">
        <v>0</v>
      </c>
      <c r="AP185" s="13">
        <v>0</v>
      </c>
      <c r="AQ185" s="13">
        <v>0</v>
      </c>
      <c r="AR185" s="13">
        <v>0</v>
      </c>
      <c r="AS185" s="13">
        <v>0</v>
      </c>
      <c r="AT185" s="13">
        <v>0</v>
      </c>
      <c r="AU185" s="13">
        <v>0</v>
      </c>
      <c r="AV185" s="13">
        <v>0</v>
      </c>
    </row>
    <row r="186" spans="1:52" ht="18.600000000000001" thickBot="1" x14ac:dyDescent="0.3">
      <c r="AB186" s="8"/>
    </row>
    <row r="187" spans="1:52" ht="13.8" thickBot="1" x14ac:dyDescent="0.3">
      <c r="AB187" s="12" t="s">
        <v>251</v>
      </c>
      <c r="AC187" s="12" t="s">
        <v>100</v>
      </c>
      <c r="AD187" s="12" t="s">
        <v>101</v>
      </c>
      <c r="AE187" s="12" t="s">
        <v>102</v>
      </c>
      <c r="AF187" s="12" t="s">
        <v>103</v>
      </c>
      <c r="AG187" s="12" t="s">
        <v>104</v>
      </c>
      <c r="AH187" s="12" t="s">
        <v>105</v>
      </c>
      <c r="AI187" s="12" t="s">
        <v>106</v>
      </c>
      <c r="AJ187" s="12" t="s">
        <v>107</v>
      </c>
      <c r="AK187" s="12" t="s">
        <v>108</v>
      </c>
      <c r="AL187" s="12" t="s">
        <v>109</v>
      </c>
      <c r="AM187" s="12" t="s">
        <v>862</v>
      </c>
      <c r="AN187" s="12" t="s">
        <v>863</v>
      </c>
      <c r="AO187" s="12" t="s">
        <v>864</v>
      </c>
      <c r="AP187" s="12" t="s">
        <v>865</v>
      </c>
      <c r="AQ187" s="12" t="s">
        <v>866</v>
      </c>
      <c r="AR187" s="12" t="s">
        <v>867</v>
      </c>
      <c r="AS187" s="12" t="s">
        <v>868</v>
      </c>
      <c r="AT187" s="12" t="s">
        <v>869</v>
      </c>
      <c r="AU187" s="12" t="s">
        <v>870</v>
      </c>
      <c r="AV187" s="12" t="s">
        <v>1499</v>
      </c>
      <c r="AW187" s="12" t="s">
        <v>252</v>
      </c>
      <c r="AX187" s="12" t="s">
        <v>253</v>
      </c>
      <c r="AY187" s="12" t="s">
        <v>254</v>
      </c>
      <c r="AZ187" s="12" t="s">
        <v>255</v>
      </c>
    </row>
    <row r="188" spans="1:52" ht="13.8" thickBot="1" x14ac:dyDescent="0.3">
      <c r="AB188" s="12" t="s">
        <v>111</v>
      </c>
      <c r="AC188" s="13">
        <v>8</v>
      </c>
      <c r="AD188" s="13">
        <v>5</v>
      </c>
      <c r="AE188" s="13">
        <v>4</v>
      </c>
      <c r="AF188" s="13">
        <v>6</v>
      </c>
      <c r="AG188" s="13">
        <v>5</v>
      </c>
      <c r="AH188" s="13">
        <v>6</v>
      </c>
      <c r="AI188" s="13">
        <v>5</v>
      </c>
      <c r="AJ188" s="13">
        <v>3</v>
      </c>
      <c r="AK188" s="13">
        <v>5</v>
      </c>
      <c r="AL188" s="13">
        <v>5</v>
      </c>
      <c r="AM188" s="13">
        <v>7</v>
      </c>
      <c r="AN188" s="13">
        <v>893</v>
      </c>
      <c r="AO188" s="13">
        <v>4</v>
      </c>
      <c r="AP188" s="13">
        <v>7</v>
      </c>
      <c r="AQ188" s="13">
        <v>4</v>
      </c>
      <c r="AR188" s="13">
        <v>8</v>
      </c>
      <c r="AS188" s="13">
        <v>6</v>
      </c>
      <c r="AT188" s="13">
        <v>4</v>
      </c>
      <c r="AU188" s="13">
        <v>9</v>
      </c>
      <c r="AV188" s="13">
        <v>6</v>
      </c>
      <c r="AW188" s="13">
        <v>1000</v>
      </c>
      <c r="AX188" s="13">
        <v>1000</v>
      </c>
      <c r="AY188" s="13">
        <v>0</v>
      </c>
      <c r="AZ188" s="13">
        <v>0</v>
      </c>
    </row>
    <row r="189" spans="1:52" ht="13.8" thickBot="1" x14ac:dyDescent="0.3">
      <c r="AB189" s="12" t="s">
        <v>112</v>
      </c>
      <c r="AC189" s="13">
        <v>4</v>
      </c>
      <c r="AD189" s="13">
        <v>6</v>
      </c>
      <c r="AE189" s="13">
        <v>1</v>
      </c>
      <c r="AF189" s="13">
        <v>7</v>
      </c>
      <c r="AG189" s="13">
        <v>7</v>
      </c>
      <c r="AH189" s="13">
        <v>8</v>
      </c>
      <c r="AI189" s="13">
        <v>2</v>
      </c>
      <c r="AJ189" s="13">
        <v>8</v>
      </c>
      <c r="AK189" s="13">
        <v>8</v>
      </c>
      <c r="AL189" s="13">
        <v>2</v>
      </c>
      <c r="AM189" s="13">
        <v>2</v>
      </c>
      <c r="AN189" s="13">
        <v>5</v>
      </c>
      <c r="AO189" s="13">
        <v>1</v>
      </c>
      <c r="AP189" s="13">
        <v>904</v>
      </c>
      <c r="AQ189" s="13">
        <v>9</v>
      </c>
      <c r="AR189" s="13">
        <v>2</v>
      </c>
      <c r="AS189" s="13">
        <v>9</v>
      </c>
      <c r="AT189" s="13">
        <v>7</v>
      </c>
      <c r="AU189" s="13">
        <v>4</v>
      </c>
      <c r="AV189" s="13">
        <v>4</v>
      </c>
      <c r="AW189" s="13">
        <v>1000</v>
      </c>
      <c r="AX189" s="13">
        <v>1000</v>
      </c>
      <c r="AY189" s="13">
        <v>0</v>
      </c>
      <c r="AZ189" s="13">
        <v>0</v>
      </c>
    </row>
    <row r="190" spans="1:52" ht="13.8" thickBot="1" x14ac:dyDescent="0.3">
      <c r="AB190" s="12" t="s">
        <v>113</v>
      </c>
      <c r="AC190" s="13">
        <v>8</v>
      </c>
      <c r="AD190" s="13">
        <v>8</v>
      </c>
      <c r="AE190" s="13">
        <v>909</v>
      </c>
      <c r="AF190" s="13">
        <v>1</v>
      </c>
      <c r="AG190" s="13">
        <v>1</v>
      </c>
      <c r="AH190" s="13">
        <v>4</v>
      </c>
      <c r="AI190" s="13">
        <v>2</v>
      </c>
      <c r="AJ190" s="13">
        <v>6</v>
      </c>
      <c r="AK190" s="13">
        <v>3</v>
      </c>
      <c r="AL190" s="13">
        <v>4</v>
      </c>
      <c r="AM190" s="13">
        <v>5</v>
      </c>
      <c r="AN190" s="13">
        <v>8</v>
      </c>
      <c r="AO190" s="13">
        <v>5</v>
      </c>
      <c r="AP190" s="13">
        <v>5</v>
      </c>
      <c r="AQ190" s="13">
        <v>4</v>
      </c>
      <c r="AR190" s="13">
        <v>2</v>
      </c>
      <c r="AS190" s="13">
        <v>5</v>
      </c>
      <c r="AT190" s="13">
        <v>9</v>
      </c>
      <c r="AU190" s="13">
        <v>7</v>
      </c>
      <c r="AV190" s="13">
        <v>4</v>
      </c>
      <c r="AW190" s="13">
        <v>1000</v>
      </c>
      <c r="AX190" s="13">
        <v>1000</v>
      </c>
      <c r="AY190" s="13">
        <v>0</v>
      </c>
      <c r="AZ190" s="13">
        <v>0</v>
      </c>
    </row>
    <row r="191" spans="1:52" ht="13.8" thickBot="1" x14ac:dyDescent="0.3">
      <c r="AB191" s="12" t="s">
        <v>114</v>
      </c>
      <c r="AC191" s="13">
        <v>878</v>
      </c>
      <c r="AD191" s="13">
        <v>9</v>
      </c>
      <c r="AE191" s="13">
        <v>6</v>
      </c>
      <c r="AF191" s="13">
        <v>4</v>
      </c>
      <c r="AG191" s="13">
        <v>4</v>
      </c>
      <c r="AH191" s="13">
        <v>9</v>
      </c>
      <c r="AI191" s="13">
        <v>6</v>
      </c>
      <c r="AJ191" s="13">
        <v>3</v>
      </c>
      <c r="AK191" s="13">
        <v>9</v>
      </c>
      <c r="AL191" s="13">
        <v>6</v>
      </c>
      <c r="AM191" s="13">
        <v>8</v>
      </c>
      <c r="AN191" s="13">
        <v>7</v>
      </c>
      <c r="AO191" s="13">
        <v>7</v>
      </c>
      <c r="AP191" s="13">
        <v>1</v>
      </c>
      <c r="AQ191" s="13">
        <v>7</v>
      </c>
      <c r="AR191" s="13">
        <v>2</v>
      </c>
      <c r="AS191" s="13">
        <v>7</v>
      </c>
      <c r="AT191" s="13">
        <v>2</v>
      </c>
      <c r="AU191" s="13">
        <v>4</v>
      </c>
      <c r="AV191" s="13">
        <v>21</v>
      </c>
      <c r="AW191" s="13">
        <v>1000</v>
      </c>
      <c r="AX191" s="13">
        <v>1000</v>
      </c>
      <c r="AY191" s="13">
        <v>0</v>
      </c>
      <c r="AZ191" s="13">
        <v>0</v>
      </c>
    </row>
    <row r="192" spans="1:52" ht="13.8" thickBot="1" x14ac:dyDescent="0.3">
      <c r="AB192" s="12" t="s">
        <v>115</v>
      </c>
      <c r="AC192" s="13">
        <v>4</v>
      </c>
      <c r="AD192" s="13">
        <v>3</v>
      </c>
      <c r="AE192" s="13">
        <v>2</v>
      </c>
      <c r="AF192" s="13">
        <v>5</v>
      </c>
      <c r="AG192" s="13">
        <v>0</v>
      </c>
      <c r="AH192" s="13">
        <v>5</v>
      </c>
      <c r="AI192" s="13">
        <v>4</v>
      </c>
      <c r="AJ192" s="13">
        <v>3</v>
      </c>
      <c r="AK192" s="13">
        <v>1</v>
      </c>
      <c r="AL192" s="13">
        <v>926</v>
      </c>
      <c r="AM192" s="13">
        <v>3</v>
      </c>
      <c r="AN192" s="13">
        <v>2</v>
      </c>
      <c r="AO192" s="13">
        <v>6</v>
      </c>
      <c r="AP192" s="13">
        <v>6</v>
      </c>
      <c r="AQ192" s="13">
        <v>4</v>
      </c>
      <c r="AR192" s="13">
        <v>7</v>
      </c>
      <c r="AS192" s="13">
        <v>5</v>
      </c>
      <c r="AT192" s="13">
        <v>6</v>
      </c>
      <c r="AU192" s="13">
        <v>4</v>
      </c>
      <c r="AV192" s="13">
        <v>4</v>
      </c>
      <c r="AW192" s="13">
        <v>1000</v>
      </c>
      <c r="AX192" s="13">
        <v>1000</v>
      </c>
      <c r="AY192" s="13">
        <v>0</v>
      </c>
      <c r="AZ192" s="13">
        <v>0</v>
      </c>
    </row>
    <row r="193" spans="28:52" ht="13.8" thickBot="1" x14ac:dyDescent="0.3">
      <c r="AB193" s="12" t="s">
        <v>116</v>
      </c>
      <c r="AC193" s="13">
        <v>4</v>
      </c>
      <c r="AD193" s="13">
        <v>1</v>
      </c>
      <c r="AE193" s="13">
        <v>8</v>
      </c>
      <c r="AF193" s="13">
        <v>907</v>
      </c>
      <c r="AG193" s="13">
        <v>6</v>
      </c>
      <c r="AH193" s="13">
        <v>0</v>
      </c>
      <c r="AI193" s="13">
        <v>8</v>
      </c>
      <c r="AJ193" s="13">
        <v>6</v>
      </c>
      <c r="AK193" s="13">
        <v>6</v>
      </c>
      <c r="AL193" s="13">
        <v>7</v>
      </c>
      <c r="AM193" s="13">
        <v>2</v>
      </c>
      <c r="AN193" s="13">
        <v>2</v>
      </c>
      <c r="AO193" s="13">
        <v>9</v>
      </c>
      <c r="AP193" s="13">
        <v>5</v>
      </c>
      <c r="AQ193" s="13">
        <v>4</v>
      </c>
      <c r="AR193" s="13">
        <v>6</v>
      </c>
      <c r="AS193" s="13">
        <v>8</v>
      </c>
      <c r="AT193" s="13">
        <v>2</v>
      </c>
      <c r="AU193" s="13">
        <v>5</v>
      </c>
      <c r="AV193" s="13">
        <v>4</v>
      </c>
      <c r="AW193" s="13">
        <v>1000</v>
      </c>
      <c r="AX193" s="13">
        <v>1000</v>
      </c>
      <c r="AY193" s="13">
        <v>0</v>
      </c>
      <c r="AZ193" s="13">
        <v>0</v>
      </c>
    </row>
    <row r="194" spans="28:52" ht="13.8" thickBot="1" x14ac:dyDescent="0.3">
      <c r="AB194" s="12" t="s">
        <v>117</v>
      </c>
      <c r="AC194" s="13">
        <v>5</v>
      </c>
      <c r="AD194" s="13">
        <v>7</v>
      </c>
      <c r="AE194" s="13">
        <v>6</v>
      </c>
      <c r="AF194" s="13">
        <v>2</v>
      </c>
      <c r="AG194" s="13">
        <v>2</v>
      </c>
      <c r="AH194" s="13">
        <v>3</v>
      </c>
      <c r="AI194" s="13">
        <v>2</v>
      </c>
      <c r="AJ194" s="13">
        <v>931</v>
      </c>
      <c r="AK194" s="13">
        <v>1</v>
      </c>
      <c r="AL194" s="13">
        <v>2</v>
      </c>
      <c r="AM194" s="13">
        <v>5</v>
      </c>
      <c r="AN194" s="13">
        <v>3</v>
      </c>
      <c r="AO194" s="13">
        <v>2</v>
      </c>
      <c r="AP194" s="13">
        <v>5</v>
      </c>
      <c r="AQ194" s="13">
        <v>6</v>
      </c>
      <c r="AR194" s="13">
        <v>6</v>
      </c>
      <c r="AS194" s="13">
        <v>1</v>
      </c>
      <c r="AT194" s="13">
        <v>2</v>
      </c>
      <c r="AU194" s="13">
        <v>4</v>
      </c>
      <c r="AV194" s="13">
        <v>5</v>
      </c>
      <c r="AW194" s="13">
        <v>1000</v>
      </c>
      <c r="AX194" s="13">
        <v>1000</v>
      </c>
      <c r="AY194" s="13">
        <v>0</v>
      </c>
      <c r="AZ194" s="13">
        <v>0</v>
      </c>
    </row>
    <row r="195" spans="28:52" ht="13.8" thickBot="1" x14ac:dyDescent="0.3">
      <c r="AB195" s="12" t="s">
        <v>118</v>
      </c>
      <c r="AC195" s="13">
        <v>4</v>
      </c>
      <c r="AD195" s="13">
        <v>0</v>
      </c>
      <c r="AE195" s="13">
        <v>7</v>
      </c>
      <c r="AF195" s="13">
        <v>0</v>
      </c>
      <c r="AG195" s="13">
        <v>8</v>
      </c>
      <c r="AH195" s="13">
        <v>7</v>
      </c>
      <c r="AI195" s="13">
        <v>918</v>
      </c>
      <c r="AJ195" s="13">
        <v>3</v>
      </c>
      <c r="AK195" s="13">
        <v>7</v>
      </c>
      <c r="AL195" s="13">
        <v>2</v>
      </c>
      <c r="AM195" s="13">
        <v>2</v>
      </c>
      <c r="AN195" s="13">
        <v>4</v>
      </c>
      <c r="AO195" s="13">
        <v>8</v>
      </c>
      <c r="AP195" s="13">
        <v>1</v>
      </c>
      <c r="AQ195" s="13">
        <v>4</v>
      </c>
      <c r="AR195" s="13">
        <v>9</v>
      </c>
      <c r="AS195" s="13">
        <v>0</v>
      </c>
      <c r="AT195" s="13">
        <v>8</v>
      </c>
      <c r="AU195" s="13">
        <v>4</v>
      </c>
      <c r="AV195" s="13">
        <v>4</v>
      </c>
      <c r="AW195" s="13">
        <v>1000</v>
      </c>
      <c r="AX195" s="13">
        <v>1000</v>
      </c>
      <c r="AY195" s="13">
        <v>0</v>
      </c>
      <c r="AZ195" s="13">
        <v>0</v>
      </c>
    </row>
    <row r="196" spans="28:52" ht="13.8" thickBot="1" x14ac:dyDescent="0.3">
      <c r="AB196" s="12" t="s">
        <v>119</v>
      </c>
      <c r="AC196" s="13">
        <v>4</v>
      </c>
      <c r="AD196" s="13">
        <v>4</v>
      </c>
      <c r="AE196" s="13">
        <v>1</v>
      </c>
      <c r="AF196" s="13">
        <v>4</v>
      </c>
      <c r="AG196" s="13">
        <v>891</v>
      </c>
      <c r="AH196" s="13">
        <v>2</v>
      </c>
      <c r="AI196" s="13">
        <v>7</v>
      </c>
      <c r="AJ196" s="13">
        <v>6</v>
      </c>
      <c r="AK196" s="13">
        <v>4</v>
      </c>
      <c r="AL196" s="13">
        <v>8</v>
      </c>
      <c r="AM196" s="13">
        <v>9</v>
      </c>
      <c r="AN196" s="13">
        <v>2</v>
      </c>
      <c r="AO196" s="13">
        <v>3</v>
      </c>
      <c r="AP196" s="13">
        <v>8</v>
      </c>
      <c r="AQ196" s="13">
        <v>8</v>
      </c>
      <c r="AR196" s="13">
        <v>4</v>
      </c>
      <c r="AS196" s="13">
        <v>2</v>
      </c>
      <c r="AT196" s="13">
        <v>5</v>
      </c>
      <c r="AU196" s="13">
        <v>8</v>
      </c>
      <c r="AV196" s="13">
        <v>20</v>
      </c>
      <c r="AW196" s="13">
        <v>1000</v>
      </c>
      <c r="AX196" s="13">
        <v>1000</v>
      </c>
      <c r="AY196" s="13">
        <v>0</v>
      </c>
      <c r="AZ196" s="13">
        <v>0</v>
      </c>
    </row>
    <row r="197" spans="28:52" ht="13.8" thickBot="1" x14ac:dyDescent="0.3">
      <c r="AB197" s="12" t="s">
        <v>120</v>
      </c>
      <c r="AC197" s="13">
        <v>8</v>
      </c>
      <c r="AD197" s="13">
        <v>3</v>
      </c>
      <c r="AE197" s="13">
        <v>3</v>
      </c>
      <c r="AF197" s="13">
        <v>906</v>
      </c>
      <c r="AG197" s="13">
        <v>3</v>
      </c>
      <c r="AH197" s="13">
        <v>1</v>
      </c>
      <c r="AI197" s="13">
        <v>3</v>
      </c>
      <c r="AJ197" s="13">
        <v>8</v>
      </c>
      <c r="AK197" s="13">
        <v>3</v>
      </c>
      <c r="AL197" s="13">
        <v>4</v>
      </c>
      <c r="AM197" s="13">
        <v>6</v>
      </c>
      <c r="AN197" s="13">
        <v>6</v>
      </c>
      <c r="AO197" s="13">
        <v>1</v>
      </c>
      <c r="AP197" s="13">
        <v>5</v>
      </c>
      <c r="AQ197" s="13">
        <v>5</v>
      </c>
      <c r="AR197" s="13">
        <v>4</v>
      </c>
      <c r="AS197" s="13">
        <v>3</v>
      </c>
      <c r="AT197" s="13">
        <v>3</v>
      </c>
      <c r="AU197" s="13">
        <v>6</v>
      </c>
      <c r="AV197" s="13">
        <v>19</v>
      </c>
      <c r="AW197" s="13">
        <v>1000</v>
      </c>
      <c r="AX197" s="13">
        <v>1000</v>
      </c>
      <c r="AY197" s="13">
        <v>0</v>
      </c>
      <c r="AZ197" s="13">
        <v>0</v>
      </c>
    </row>
    <row r="198" spans="28:52" ht="13.8" thickBot="1" x14ac:dyDescent="0.3"/>
    <row r="199" spans="28:52" ht="13.8" thickBot="1" x14ac:dyDescent="0.3">
      <c r="AB199" s="14" t="s">
        <v>256</v>
      </c>
      <c r="AC199" s="15">
        <v>8268</v>
      </c>
    </row>
    <row r="200" spans="28:52" ht="13.8" thickBot="1" x14ac:dyDescent="0.3">
      <c r="AB200" s="14" t="s">
        <v>903</v>
      </c>
      <c r="AC200" s="15">
        <v>0</v>
      </c>
    </row>
    <row r="201" spans="28:52" ht="13.8" thickBot="1" x14ac:dyDescent="0.3">
      <c r="AB201" s="14" t="s">
        <v>258</v>
      </c>
      <c r="AC201" s="15">
        <v>10000</v>
      </c>
    </row>
    <row r="202" spans="28:52" ht="13.8" thickBot="1" x14ac:dyDescent="0.3">
      <c r="AB202" s="14" t="s">
        <v>259</v>
      </c>
      <c r="AC202" s="15">
        <v>10000</v>
      </c>
    </row>
    <row r="203" spans="28:52" ht="13.8" thickBot="1" x14ac:dyDescent="0.3">
      <c r="AB203" s="14" t="s">
        <v>260</v>
      </c>
      <c r="AC203" s="15">
        <v>0</v>
      </c>
    </row>
    <row r="204" spans="28:52" ht="13.8" thickBot="1" x14ac:dyDescent="0.3">
      <c r="AB204" s="14" t="s">
        <v>261</v>
      </c>
      <c r="AC204" s="15"/>
    </row>
    <row r="205" spans="28:52" ht="13.8" thickBot="1" x14ac:dyDescent="0.3">
      <c r="AB205" s="14" t="s">
        <v>262</v>
      </c>
      <c r="AC205" s="15"/>
    </row>
    <row r="206" spans="28:52" ht="13.8" thickBot="1" x14ac:dyDescent="0.3">
      <c r="AB206" s="14" t="s">
        <v>263</v>
      </c>
      <c r="AC206" s="15">
        <v>0</v>
      </c>
    </row>
    <row r="208" spans="28:52" x14ac:dyDescent="0.25">
      <c r="AB208" s="16" t="s">
        <v>264</v>
      </c>
    </row>
    <row r="210" spans="28:28" x14ac:dyDescent="0.25">
      <c r="AB210" s="17" t="s">
        <v>265</v>
      </c>
    </row>
    <row r="211" spans="28:28" x14ac:dyDescent="0.25">
      <c r="AB211" s="17" t="s">
        <v>955</v>
      </c>
    </row>
  </sheetData>
  <conditionalFormatting sqref="B3:K22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2:K54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0:M49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3:K53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4:K54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30:O49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30:AA49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N30:BN39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S30:BS39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:V22 N23:O23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:E22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:G22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:I2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:J2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:K2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0:K49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24:Y2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30:AB4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F58" r:id="rId1" xr:uid="{30A7D35F-238A-435D-BD04-93975A78F50E}"/>
    <hyperlink ref="BO137" r:id="rId2" display="https://miau.my-x.hu/myx-free/coco/test/480480320231012091231.html" xr:uid="{72434430-1D58-4EF1-B4CE-88D483F8AB3D}"/>
    <hyperlink ref="A177" r:id="rId3" display="https://miau.my-x.hu/myx-free/coco/test/591563820231012102104.html" xr:uid="{62255DD8-FCC9-4FF7-B8E0-6DE2A47D5177}"/>
    <hyperlink ref="AB137" r:id="rId4" display="https://miau.my-x.hu/myx-free/coco/test/127623620231012102355.html" xr:uid="{07D2F81A-977B-4C65-A8B1-B8D010E9D777}"/>
    <hyperlink ref="CH137" r:id="rId5" display="https://miau.my-x.hu/myx-free/coco/test/480029420231012102543.html" xr:uid="{24BE2AB7-03AE-4827-AF16-CE1B9F450D1B}"/>
    <hyperlink ref="AB208" r:id="rId6" display="https://miau.my-x.hu/myx-free/coco/test/250073520231012105418.html" xr:uid="{534B30D4-EAE1-4EA1-925D-EC65C3BE95EF}"/>
  </hyperlinks>
  <pageMargins left="0.7" right="0.7" top="0.75" bottom="0.75" header="0.3" footer="0.3"/>
  <drawing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FDAE0-8E7D-45A0-B92C-F84703CD666E}">
  <sheetPr>
    <tabColor rgb="FFFF0000"/>
  </sheetPr>
  <dimension ref="A1:CV180"/>
  <sheetViews>
    <sheetView zoomScale="44" zoomScaleNormal="20" workbookViewId="0">
      <selection activeCell="N56" sqref="N56"/>
    </sheetView>
  </sheetViews>
  <sheetFormatPr defaultRowHeight="13.2" x14ac:dyDescent="0.25"/>
  <cols>
    <col min="1" max="1" width="46.109375" bestFit="1" customWidth="1"/>
    <col min="14" max="14" width="35.109375" customWidth="1"/>
    <col min="28" max="28" width="36.88671875" bestFit="1" customWidth="1"/>
    <col min="68" max="68" width="11.109375" bestFit="1" customWidth="1"/>
    <col min="72" max="72" width="11.33203125" bestFit="1" customWidth="1"/>
    <col min="74" max="74" width="11.44140625" bestFit="1" customWidth="1"/>
  </cols>
  <sheetData>
    <row r="1" spans="1:22" x14ac:dyDescent="0.25">
      <c r="A1" t="s">
        <v>1396</v>
      </c>
      <c r="B1" s="22" t="str">
        <f>'oam2 (2)'!B2</f>
        <v>Audi</v>
      </c>
      <c r="C1" s="22" t="str">
        <f>'oam2 (2)'!C2</f>
        <v>Mercedes</v>
      </c>
      <c r="D1" s="22" t="str">
        <f>'oam2 (2)'!D2</f>
        <v>Fiat</v>
      </c>
      <c r="E1" t="str">
        <f>'oam2 (2)'!E2</f>
        <v>Volkswagen</v>
      </c>
      <c r="F1" s="22" t="str">
        <f>'oam2 (2)'!F2</f>
        <v>Seat</v>
      </c>
      <c r="G1" t="str">
        <f>'oam2 (2)'!G2</f>
        <v>Skoda</v>
      </c>
      <c r="H1" t="str">
        <f>'oam2 (2)'!H2</f>
        <v>Suzuki</v>
      </c>
      <c r="I1" t="str">
        <f>'oam2 (2)'!I2</f>
        <v>Volvo</v>
      </c>
      <c r="J1" s="22" t="str">
        <f>'oam2 (2)'!J2</f>
        <v>Ford</v>
      </c>
      <c r="K1" t="str">
        <f>'oam2 (2)'!K2</f>
        <v>Opel</v>
      </c>
      <c r="M1" s="22" t="str">
        <f>B1</f>
        <v>Audi</v>
      </c>
      <c r="N1" s="22" t="str">
        <f t="shared" ref="N1:V1" si="0">C1</f>
        <v>Mercedes</v>
      </c>
      <c r="O1" s="22" t="str">
        <f t="shared" si="0"/>
        <v>Fiat</v>
      </c>
      <c r="P1" t="str">
        <f t="shared" si="0"/>
        <v>Volkswagen</v>
      </c>
      <c r="Q1" s="22" t="str">
        <f t="shared" si="0"/>
        <v>Seat</v>
      </c>
      <c r="R1" t="str">
        <f t="shared" si="0"/>
        <v>Skoda</v>
      </c>
      <c r="S1" t="str">
        <f t="shared" si="0"/>
        <v>Suzuki</v>
      </c>
      <c r="T1" t="str">
        <f t="shared" si="0"/>
        <v>Volvo</v>
      </c>
      <c r="U1" s="22" t="str">
        <f t="shared" si="0"/>
        <v>Ford</v>
      </c>
      <c r="V1" t="str">
        <f t="shared" si="0"/>
        <v>Opel</v>
      </c>
    </row>
    <row r="2" spans="1:22" ht="13.8" thickBot="1" x14ac:dyDescent="0.3">
      <c r="A2" t="str">
        <f>'oam2 (2)'!L2</f>
        <v>Megye</v>
      </c>
      <c r="B2" t="str">
        <f>'oam2 (2)'!Z2</f>
        <v>elt</v>
      </c>
      <c r="C2" t="str">
        <f>merci!L1</f>
        <v>elt</v>
      </c>
      <c r="D2" t="str">
        <f>fiat!L1</f>
        <v>elt</v>
      </c>
      <c r="E2" t="str">
        <f>VW!L1</f>
        <v>elt</v>
      </c>
      <c r="F2" t="str">
        <f>seat!L1</f>
        <v>elt</v>
      </c>
      <c r="G2" t="str">
        <f>skoda!L1</f>
        <v>elt</v>
      </c>
      <c r="H2" t="str">
        <f>suzuki!L1</f>
        <v>elt</v>
      </c>
      <c r="I2" t="str">
        <f>volvo!L1</f>
        <v>elt</v>
      </c>
      <c r="J2" t="str">
        <f>ford!L1</f>
        <v>elt</v>
      </c>
      <c r="K2" t="str">
        <f>opel!L1</f>
        <v>elt</v>
      </c>
      <c r="M2" t="s">
        <v>1021</v>
      </c>
      <c r="N2" t="s">
        <v>1021</v>
      </c>
      <c r="O2" t="s">
        <v>1021</v>
      </c>
      <c r="P2" t="s">
        <v>1021</v>
      </c>
      <c r="Q2" t="s">
        <v>1021</v>
      </c>
      <c r="R2" t="s">
        <v>1021</v>
      </c>
      <c r="S2" t="s">
        <v>1021</v>
      </c>
      <c r="T2" t="s">
        <v>1021</v>
      </c>
      <c r="U2" t="s">
        <v>1021</v>
      </c>
      <c r="V2" t="s">
        <v>1021</v>
      </c>
    </row>
    <row r="3" spans="1:22" ht="13.8" thickBot="1" x14ac:dyDescent="0.3">
      <c r="A3" t="str">
        <f>'oam2 (2)'!L3</f>
        <v>Bács-Kiskun</v>
      </c>
      <c r="B3" s="27">
        <f>IF(M3=1,'oam3'!B3,"")</f>
        <v>0.40000000000000568</v>
      </c>
      <c r="C3" s="27" t="str">
        <f>IF(N3=1,'oam3'!C3,"")</f>
        <v/>
      </c>
      <c r="D3" s="27">
        <f>IF(O3=1,'oam3'!D3,"")</f>
        <v>0.40000000000000568</v>
      </c>
      <c r="E3" s="27">
        <f>IF(P3=1,'oam3'!E3,"")</f>
        <v>-0.59999999999999432</v>
      </c>
      <c r="F3" s="27" t="str">
        <f>IF(Q3=1,'oam3'!F3,"")</f>
        <v/>
      </c>
      <c r="G3" s="27" t="str">
        <f>IF(R3=1,'oam3'!G3,"")</f>
        <v/>
      </c>
      <c r="H3" s="27">
        <f>IF(S3=1,'oam3'!H3,"")</f>
        <v>-0.20000000000000284</v>
      </c>
      <c r="I3" s="27">
        <f>IF(T3=1,'oam3'!I3,"")</f>
        <v>0</v>
      </c>
      <c r="J3" s="27" t="str">
        <f>IF(U3=1,'oam3'!J3,"")</f>
        <v/>
      </c>
      <c r="K3" s="27">
        <f>IF(V3=1,'oam3'!K3,"")</f>
        <v>0.40000000000000568</v>
      </c>
      <c r="M3">
        <f>'oam2 (2)'!AB25</f>
        <v>1</v>
      </c>
      <c r="N3">
        <f>merci!N24</f>
        <v>0</v>
      </c>
      <c r="O3">
        <f>fiat!N24</f>
        <v>1</v>
      </c>
      <c r="P3">
        <f>VW!N24</f>
        <v>1</v>
      </c>
      <c r="Q3">
        <f>seat!N24</f>
        <v>0</v>
      </c>
      <c r="R3">
        <f>skoda!N24</f>
        <v>0</v>
      </c>
      <c r="S3">
        <f>suzuki!N24</f>
        <v>1</v>
      </c>
      <c r="T3">
        <f>volvo!N24</f>
        <v>1</v>
      </c>
      <c r="U3">
        <f>ford!N24</f>
        <v>0</v>
      </c>
      <c r="V3">
        <f>opel!N24</f>
        <v>1</v>
      </c>
    </row>
    <row r="4" spans="1:22" ht="13.8" thickBot="1" x14ac:dyDescent="0.3">
      <c r="A4" t="str">
        <f>'oam2 (2)'!L4</f>
        <v>Békés</v>
      </c>
      <c r="B4" s="27">
        <f>IF(M4=1,'oam3'!B4,"")</f>
        <v>0.70000000000000284</v>
      </c>
      <c r="C4" s="27">
        <f>IF(N4=1,'oam3'!C4,"")</f>
        <v>1.2000000000000028</v>
      </c>
      <c r="D4" s="27">
        <f>IF(O4=1,'oam3'!D4,"")</f>
        <v>7.7999999999999972</v>
      </c>
      <c r="E4" s="27">
        <f>IF(P4=1,'oam3'!E4,"")</f>
        <v>8.9000000000000057</v>
      </c>
      <c r="F4" s="27">
        <f>IF(Q4=1,'oam3'!F4,"")</f>
        <v>0.29999999999999716</v>
      </c>
      <c r="G4" s="27">
        <f>IF(R4=1,'oam3'!G4,"")</f>
        <v>-0.20000000000000284</v>
      </c>
      <c r="H4" s="27">
        <f>IF(S4=1,'oam3'!H4,"")</f>
        <v>6.2999999999999972</v>
      </c>
      <c r="I4" s="27" t="str">
        <f>IF(T4=1,'oam3'!I4,"")</f>
        <v/>
      </c>
      <c r="J4" s="27">
        <f>IF(U4=1,'oam3'!J4,"")</f>
        <v>0.40000000000000568</v>
      </c>
      <c r="K4" s="27">
        <f>IF(V4=1,'oam3'!K4,"")</f>
        <v>0.29999999999999716</v>
      </c>
      <c r="M4">
        <f>'oam2 (2)'!AB26</f>
        <v>1</v>
      </c>
      <c r="N4">
        <f>merci!N25</f>
        <v>1</v>
      </c>
      <c r="O4">
        <f>fiat!N25</f>
        <v>1</v>
      </c>
      <c r="P4">
        <f>VW!N25</f>
        <v>1</v>
      </c>
      <c r="Q4">
        <f>seat!N25</f>
        <v>1</v>
      </c>
      <c r="R4">
        <f>skoda!N25</f>
        <v>1</v>
      </c>
      <c r="S4">
        <f>suzuki!N25</f>
        <v>1</v>
      </c>
      <c r="T4">
        <f>volvo!N25</f>
        <v>0</v>
      </c>
      <c r="U4">
        <f>ford!N25</f>
        <v>1</v>
      </c>
      <c r="V4">
        <f>opel!N25</f>
        <v>1</v>
      </c>
    </row>
    <row r="5" spans="1:22" ht="13.8" thickBot="1" x14ac:dyDescent="0.3">
      <c r="A5" t="str">
        <f>'oam2 (2)'!L5</f>
        <v>Baranya</v>
      </c>
      <c r="B5" s="27">
        <f>IF(M5=1,'oam3'!B5,"")</f>
        <v>0.60000000000000142</v>
      </c>
      <c r="C5" s="27" t="str">
        <f>IF(N5=1,'oam3'!C5,"")</f>
        <v/>
      </c>
      <c r="D5" s="27">
        <f>IF(O5=1,'oam3'!D5,"")</f>
        <v>5.4000000000000057</v>
      </c>
      <c r="E5" s="27">
        <f>IF(P5=1,'oam3'!E5,"")</f>
        <v>0.79999999999999716</v>
      </c>
      <c r="F5" s="27">
        <f>IF(Q5=1,'oam3'!F5,"")</f>
        <v>-9.9999999999994316E-2</v>
      </c>
      <c r="G5" s="27">
        <f>IF(R5=1,'oam3'!G5,"")</f>
        <v>5.2999999999999972</v>
      </c>
      <c r="H5" s="27">
        <f>IF(S5=1,'oam3'!H5,"")</f>
        <v>0.79999999999999716</v>
      </c>
      <c r="I5" s="27">
        <f>IF(T5=1,'oam3'!I5,"")</f>
        <v>5</v>
      </c>
      <c r="J5" s="27" t="str">
        <f>IF(U5=1,'oam3'!J5,"")</f>
        <v/>
      </c>
      <c r="K5" s="27">
        <f>IF(V5=1,'oam3'!K5,"")</f>
        <v>0.20000000000000284</v>
      </c>
      <c r="M5">
        <f>'oam2 (2)'!AB27</f>
        <v>1</v>
      </c>
      <c r="N5">
        <f>merci!N26</f>
        <v>0</v>
      </c>
      <c r="O5">
        <f>fiat!N26</f>
        <v>1</v>
      </c>
      <c r="P5">
        <f>VW!N26</f>
        <v>1</v>
      </c>
      <c r="Q5">
        <f>seat!N26</f>
        <v>1</v>
      </c>
      <c r="R5">
        <f>skoda!N26</f>
        <v>1</v>
      </c>
      <c r="S5">
        <f>suzuki!N26</f>
        <v>1</v>
      </c>
      <c r="T5">
        <f>volvo!N26</f>
        <v>1</v>
      </c>
      <c r="U5">
        <f>ford!N26</f>
        <v>0</v>
      </c>
      <c r="V5">
        <f>opel!N26</f>
        <v>1</v>
      </c>
    </row>
    <row r="6" spans="1:22" ht="13.8" thickBot="1" x14ac:dyDescent="0.3">
      <c r="A6" t="str">
        <f>'oam2 (2)'!L6</f>
        <v>Borsod-Abaúj-Zemplén</v>
      </c>
      <c r="B6" s="27">
        <f>IF(M6=1,'oam3'!B6,"")</f>
        <v>0.59999999999999432</v>
      </c>
      <c r="C6" s="27">
        <f>IF(N6=1,'oam3'!C6,"")</f>
        <v>1.2000000000000028</v>
      </c>
      <c r="D6" s="27">
        <f>IF(O6=1,'oam3'!D6,"")</f>
        <v>-0.20000000000000284</v>
      </c>
      <c r="E6" s="27">
        <f>IF(P6=1,'oam3'!E6,"")</f>
        <v>0.40000000000000568</v>
      </c>
      <c r="F6" s="27">
        <f>IF(Q6=1,'oam3'!F6,"")</f>
        <v>0.5</v>
      </c>
      <c r="G6" s="27">
        <f>IF(R6=1,'oam3'!G6,"")</f>
        <v>8.2999999999999972</v>
      </c>
      <c r="H6" s="27">
        <f>IF(S6=1,'oam3'!H6,"")</f>
        <v>0.29999999999999716</v>
      </c>
      <c r="I6" s="27" t="str">
        <f>IF(T6=1,'oam3'!I6,"")</f>
        <v/>
      </c>
      <c r="J6" s="27">
        <f>IF(U6=1,'oam3'!J6,"")</f>
        <v>0.40000000000000568</v>
      </c>
      <c r="K6" s="27">
        <f>IF(V6=1,'oam3'!K6,"")</f>
        <v>4.9000000000000057</v>
      </c>
      <c r="M6">
        <f>'oam2 (2)'!AB28</f>
        <v>1</v>
      </c>
      <c r="N6">
        <f>merci!N27</f>
        <v>1</v>
      </c>
      <c r="O6">
        <f>fiat!N27</f>
        <v>1</v>
      </c>
      <c r="P6">
        <f>VW!N27</f>
        <v>1</v>
      </c>
      <c r="Q6">
        <f>seat!N27</f>
        <v>1</v>
      </c>
      <c r="R6">
        <f>skoda!N27</f>
        <v>1</v>
      </c>
      <c r="S6">
        <f>suzuki!N27</f>
        <v>1</v>
      </c>
      <c r="T6">
        <f>volvo!N27</f>
        <v>0</v>
      </c>
      <c r="U6">
        <f>ford!N27</f>
        <v>1</v>
      </c>
      <c r="V6">
        <f>opel!N27</f>
        <v>1</v>
      </c>
    </row>
    <row r="7" spans="1:22" ht="13.8" thickBot="1" x14ac:dyDescent="0.3">
      <c r="A7" t="str">
        <f>'oam2 (2)'!L7</f>
        <v>Budapest</v>
      </c>
      <c r="B7" s="27">
        <f>IF(M7=1,'oam3'!B7,"")</f>
        <v>0.70000000000000284</v>
      </c>
      <c r="C7" s="27">
        <f>IF(N7=1,'oam3'!C7,"")</f>
        <v>1.0999999999999943</v>
      </c>
      <c r="D7" s="27">
        <f>IF(O7=1,'oam3'!D7,"")</f>
        <v>0.10000000000000142</v>
      </c>
      <c r="E7" s="27">
        <f>IF(P7=1,'oam3'!E7,"")</f>
        <v>0.60000000000000142</v>
      </c>
      <c r="F7" s="27">
        <f>IF(Q7=1,'oam3'!F7,"")</f>
        <v>0</v>
      </c>
      <c r="G7" s="27">
        <f>IF(R7=1,'oam3'!G7,"")</f>
        <v>0.89999999999999858</v>
      </c>
      <c r="H7" s="27">
        <f>IF(S7=1,'oam3'!H7,"")</f>
        <v>0.39999999999999858</v>
      </c>
      <c r="I7" s="27">
        <f>IF(T7=1,'oam3'!I7,"")</f>
        <v>3</v>
      </c>
      <c r="J7" s="27">
        <f>IF(U7=1,'oam3'!J7,"")</f>
        <v>4.6000000000000014</v>
      </c>
      <c r="K7" s="27">
        <f>IF(V7=1,'oam3'!K7,"")</f>
        <v>0.5</v>
      </c>
      <c r="M7">
        <f>'oam2 (2)'!AB29</f>
        <v>1</v>
      </c>
      <c r="N7">
        <f>merci!N28</f>
        <v>1</v>
      </c>
      <c r="O7">
        <f>fiat!N28</f>
        <v>1</v>
      </c>
      <c r="P7">
        <f>VW!N28</f>
        <v>1</v>
      </c>
      <c r="Q7">
        <f>seat!N28</f>
        <v>1</v>
      </c>
      <c r="R7">
        <f>skoda!N28</f>
        <v>1</v>
      </c>
      <c r="S7">
        <f>suzuki!N28</f>
        <v>1</v>
      </c>
      <c r="T7">
        <f>volvo!N28</f>
        <v>1</v>
      </c>
      <c r="U7">
        <f>ford!N28</f>
        <v>1</v>
      </c>
      <c r="V7">
        <f>opel!N28</f>
        <v>1</v>
      </c>
    </row>
    <row r="8" spans="1:22" ht="13.8" thickBot="1" x14ac:dyDescent="0.3">
      <c r="A8" t="str">
        <f>'oam2 (2)'!L8</f>
        <v>Csongrád</v>
      </c>
      <c r="B8" s="27">
        <f>IF(M8=1,'oam3'!B8,"")</f>
        <v>1</v>
      </c>
      <c r="C8" s="27">
        <f>IF(N8=1,'oam3'!C8,"")</f>
        <v>5.0999999999999943</v>
      </c>
      <c r="D8" s="27">
        <f>IF(O8=1,'oam3'!D8,"")</f>
        <v>0.60000000000000142</v>
      </c>
      <c r="E8" s="27">
        <f>IF(P8=1,'oam3'!E8,"")</f>
        <v>6.6000000000000014</v>
      </c>
      <c r="F8" s="27">
        <f>IF(Q8=1,'oam3'!F8,"")</f>
        <v>0.70000000000000284</v>
      </c>
      <c r="G8" s="27" t="str">
        <f>IF(R8=1,'oam3'!G8,"")</f>
        <v/>
      </c>
      <c r="H8" s="27">
        <f>IF(S8=1,'oam3'!H8,"")</f>
        <v>0.5</v>
      </c>
      <c r="I8" s="27">
        <f>IF(T8=1,'oam3'!I8,"")</f>
        <v>4</v>
      </c>
      <c r="J8" s="27">
        <f>IF(U8=1,'oam3'!J8,"")</f>
        <v>0.20000000000000284</v>
      </c>
      <c r="K8" s="27">
        <f>IF(V8=1,'oam3'!K8,"")</f>
        <v>0.10000000000000142</v>
      </c>
      <c r="M8">
        <f>'oam2 (2)'!AB30</f>
        <v>1</v>
      </c>
      <c r="N8">
        <f>merci!N29</f>
        <v>1</v>
      </c>
      <c r="O8">
        <f>fiat!N29</f>
        <v>1</v>
      </c>
      <c r="P8">
        <f>VW!N29</f>
        <v>1</v>
      </c>
      <c r="Q8">
        <f>seat!N29</f>
        <v>1</v>
      </c>
      <c r="R8">
        <f>skoda!N29</f>
        <v>0</v>
      </c>
      <c r="S8">
        <f>suzuki!N29</f>
        <v>1</v>
      </c>
      <c r="T8">
        <f>volvo!N29</f>
        <v>1</v>
      </c>
      <c r="U8">
        <f>ford!N29</f>
        <v>1</v>
      </c>
      <c r="V8">
        <f>opel!N29</f>
        <v>1</v>
      </c>
    </row>
    <row r="9" spans="1:22" ht="13.8" thickBot="1" x14ac:dyDescent="0.3">
      <c r="A9" t="str">
        <f>'oam2 (2)'!L9</f>
        <v>Fejér</v>
      </c>
      <c r="B9" s="27">
        <f>IF(M9=1,'oam3'!B9,"")</f>
        <v>0.60000000000000142</v>
      </c>
      <c r="C9" s="27">
        <f>IF(N9=1,'oam3'!C9,"")</f>
        <v>0.20000000000000284</v>
      </c>
      <c r="D9" s="27">
        <f>IF(O9=1,'oam3'!D9,"")</f>
        <v>-0.20000000000000284</v>
      </c>
      <c r="E9" s="27">
        <f>IF(P9=1,'oam3'!E9,"")</f>
        <v>1.2000000000000028</v>
      </c>
      <c r="F9" s="27">
        <f>IF(Q9=1,'oam3'!F9,"")</f>
        <v>0.40000000000000568</v>
      </c>
      <c r="G9" s="27">
        <f>IF(R9=1,'oam3'!G9,"")</f>
        <v>5.2999999999999972</v>
      </c>
      <c r="H9" s="27">
        <f>IF(S9=1,'oam3'!H9,"")</f>
        <v>0.20000000000000284</v>
      </c>
      <c r="I9" s="27">
        <f>IF(T9=1,'oam3'!I9,"")</f>
        <v>5.5</v>
      </c>
      <c r="J9" s="27">
        <f>IF(U9=1,'oam3'!J9,"")</f>
        <v>2.4000000000000057</v>
      </c>
      <c r="K9" s="27">
        <f>IF(V9=1,'oam3'!K9,"")</f>
        <v>-0.29999999999999716</v>
      </c>
      <c r="M9">
        <f>'oam2 (2)'!AB31</f>
        <v>1</v>
      </c>
      <c r="N9">
        <f>merci!N30</f>
        <v>1</v>
      </c>
      <c r="O9">
        <f>fiat!N30</f>
        <v>1</v>
      </c>
      <c r="P9">
        <f>VW!N30</f>
        <v>1</v>
      </c>
      <c r="Q9">
        <f>seat!N30</f>
        <v>1</v>
      </c>
      <c r="R9">
        <f>skoda!N30</f>
        <v>1</v>
      </c>
      <c r="S9">
        <f>suzuki!N30</f>
        <v>1</v>
      </c>
      <c r="T9">
        <f>volvo!N30</f>
        <v>1</v>
      </c>
      <c r="U9">
        <f>ford!N30</f>
        <v>1</v>
      </c>
      <c r="V9">
        <f>opel!N30</f>
        <v>1</v>
      </c>
    </row>
    <row r="10" spans="1:22" ht="13.8" thickBot="1" x14ac:dyDescent="0.3">
      <c r="A10" t="str">
        <f>'oam2 (2)'!L10</f>
        <v>Győr-Moson-Sopron</v>
      </c>
      <c r="B10" s="27" t="str">
        <f>IF(M10=1,'oam3'!B10,"")</f>
        <v/>
      </c>
      <c r="C10" s="27">
        <f>IF(N10=1,'oam3'!C10,"")</f>
        <v>-0.29999999999999716</v>
      </c>
      <c r="D10" s="27">
        <f>IF(O10=1,'oam3'!D10,"")</f>
        <v>-0.20000000000000284</v>
      </c>
      <c r="E10" s="27" t="str">
        <f>IF(P10=1,'oam3'!E10,"")</f>
        <v/>
      </c>
      <c r="F10" s="27" t="str">
        <f>IF(Q10=1,'oam3'!F10,"")</f>
        <v/>
      </c>
      <c r="G10" s="27">
        <f>IF(R10=1,'oam3'!G10,"")</f>
        <v>-0.20000000000000284</v>
      </c>
      <c r="H10" s="27">
        <f>IF(S10=1,'oam3'!H10,"")</f>
        <v>-0.90000000000000568</v>
      </c>
      <c r="I10" s="27">
        <f>IF(T10=1,'oam3'!I10,"")</f>
        <v>0</v>
      </c>
      <c r="J10" s="27">
        <f>IF(U10=1,'oam3'!J10,"")</f>
        <v>-0.20000000000000284</v>
      </c>
      <c r="K10" s="27">
        <f>IF(V10=1,'oam3'!K10,"")</f>
        <v>0.29999999999999716</v>
      </c>
      <c r="M10">
        <f>'oam2 (2)'!AB32</f>
        <v>0</v>
      </c>
      <c r="N10">
        <f>merci!N31</f>
        <v>1</v>
      </c>
      <c r="O10">
        <f>fiat!N31</f>
        <v>1</v>
      </c>
      <c r="P10">
        <f>VW!N31</f>
        <v>0</v>
      </c>
      <c r="Q10">
        <f>seat!N31</f>
        <v>0</v>
      </c>
      <c r="R10">
        <f>skoda!N31</f>
        <v>1</v>
      </c>
      <c r="S10">
        <f>suzuki!N31</f>
        <v>1</v>
      </c>
      <c r="T10">
        <f>volvo!N31</f>
        <v>1</v>
      </c>
      <c r="U10">
        <f>ford!N31</f>
        <v>1</v>
      </c>
      <c r="V10">
        <f>opel!N31</f>
        <v>1</v>
      </c>
    </row>
    <row r="11" spans="1:22" ht="13.8" thickBot="1" x14ac:dyDescent="0.3">
      <c r="A11" t="str">
        <f>'oam2 (2)'!L11</f>
        <v>Hajdú-Bihar</v>
      </c>
      <c r="B11" s="27">
        <f>IF(M11=1,'oam3'!B11,"")</f>
        <v>0.60000000000000142</v>
      </c>
      <c r="C11" s="27">
        <f>IF(N11=1,'oam3'!C11,"")</f>
        <v>2.7000000000000028</v>
      </c>
      <c r="D11" s="27">
        <f>IF(O11=1,'oam3'!D11,"")</f>
        <v>0.10000000000000142</v>
      </c>
      <c r="E11" s="27">
        <f>IF(P11=1,'oam3'!E11,"")</f>
        <v>7.2999999999999972</v>
      </c>
      <c r="F11" s="27">
        <f>IF(Q11=1,'oam3'!F11,"")</f>
        <v>-9.9999999999994316E-2</v>
      </c>
      <c r="G11" s="27">
        <f>IF(R11=1,'oam3'!G11,"")</f>
        <v>1.2999999999999972</v>
      </c>
      <c r="H11" s="27">
        <f>IF(S11=1,'oam3'!H11,"")</f>
        <v>9.9999999999994316E-2</v>
      </c>
      <c r="I11" s="27">
        <f>IF(T11=1,'oam3'!I11,"")</f>
        <v>2</v>
      </c>
      <c r="J11" s="27">
        <f>IF(U11=1,'oam3'!J11,"")</f>
        <v>0.29999999999999716</v>
      </c>
      <c r="K11" s="27">
        <f>IF(V11=1,'oam3'!K11,"")</f>
        <v>0.10000000000000142</v>
      </c>
      <c r="M11">
        <f>'oam2 (2)'!AB33</f>
        <v>1</v>
      </c>
      <c r="N11">
        <f>merci!N32</f>
        <v>1</v>
      </c>
      <c r="O11">
        <f>fiat!N32</f>
        <v>1</v>
      </c>
      <c r="P11">
        <f>VW!N32</f>
        <v>1</v>
      </c>
      <c r="Q11">
        <f>seat!N32</f>
        <v>1</v>
      </c>
      <c r="R11">
        <f>skoda!N32</f>
        <v>1</v>
      </c>
      <c r="S11">
        <f>suzuki!N32</f>
        <v>1</v>
      </c>
      <c r="T11">
        <f>volvo!N32</f>
        <v>1</v>
      </c>
      <c r="U11">
        <f>ford!N32</f>
        <v>1</v>
      </c>
      <c r="V11">
        <f>opel!N32</f>
        <v>1</v>
      </c>
    </row>
    <row r="12" spans="1:22" ht="13.8" thickBot="1" x14ac:dyDescent="0.3">
      <c r="A12" t="str">
        <f>'oam2 (2)'!L12</f>
        <v>Heves</v>
      </c>
      <c r="B12" s="27">
        <f>IF(M12=1,'oam3'!B12,"")</f>
        <v>0.59999999999999432</v>
      </c>
      <c r="C12" s="27" t="str">
        <f>IF(N12=1,'oam3'!C12,"")</f>
        <v/>
      </c>
      <c r="D12" s="27">
        <f>IF(O12=1,'oam3'!D12,"")</f>
        <v>-0.20000000000000284</v>
      </c>
      <c r="E12" s="27">
        <f>IF(P12=1,'oam3'!E12,"")</f>
        <v>1.2999999999999972</v>
      </c>
      <c r="F12" s="27">
        <f>IF(Q12=1,'oam3'!F12,"")</f>
        <v>4</v>
      </c>
      <c r="G12" s="27">
        <f>IF(R12=1,'oam3'!G12,"")</f>
        <v>1.7999999999999972</v>
      </c>
      <c r="H12" s="27" t="str">
        <f>IF(S12=1,'oam3'!H12,"")</f>
        <v/>
      </c>
      <c r="I12" s="27" t="str">
        <f>IF(T12=1,'oam3'!I12,"")</f>
        <v/>
      </c>
      <c r="J12" s="27">
        <f>IF(U12=1,'oam3'!J12,"")</f>
        <v>3</v>
      </c>
      <c r="K12" s="27">
        <f>IF(V12=1,'oam3'!K12,"")</f>
        <v>-0.20000000000000284</v>
      </c>
      <c r="M12">
        <f>'oam2 (2)'!AB34</f>
        <v>1</v>
      </c>
      <c r="N12">
        <f>merci!N33</f>
        <v>0</v>
      </c>
      <c r="O12">
        <f>fiat!N33</f>
        <v>1</v>
      </c>
      <c r="P12">
        <f>VW!N33</f>
        <v>1</v>
      </c>
      <c r="Q12">
        <f>seat!N33</f>
        <v>1</v>
      </c>
      <c r="R12">
        <f>skoda!N33</f>
        <v>1</v>
      </c>
      <c r="S12">
        <f>suzuki!N33</f>
        <v>0</v>
      </c>
      <c r="T12">
        <f>volvo!N33</f>
        <v>0</v>
      </c>
      <c r="U12">
        <f>ford!N33</f>
        <v>1</v>
      </c>
      <c r="V12">
        <f>opel!N33</f>
        <v>1</v>
      </c>
    </row>
    <row r="13" spans="1:22" ht="13.8" thickBot="1" x14ac:dyDescent="0.3">
      <c r="A13" t="str">
        <f>'oam2 (2)'!L13</f>
        <v>Jász-Nagykun-Szolnok</v>
      </c>
      <c r="B13" s="27">
        <f>IF(M13=1,'oam3'!B13,"")</f>
        <v>0.60000000000000142</v>
      </c>
      <c r="C13" s="27" t="str">
        <f>IF(N13=1,'oam3'!C13,"")</f>
        <v/>
      </c>
      <c r="D13" s="27">
        <f>IF(O13=1,'oam3'!D13,"")</f>
        <v>-0.20000000000000284</v>
      </c>
      <c r="E13" s="27">
        <f>IF(P13=1,'oam3'!E13,"")</f>
        <v>1.9000000000000057</v>
      </c>
      <c r="F13" s="27">
        <f>IF(Q13=1,'oam3'!F13,"")</f>
        <v>-9.9999999999994316E-2</v>
      </c>
      <c r="G13" s="27" t="str">
        <f>IF(R13=1,'oam3'!G13,"")</f>
        <v/>
      </c>
      <c r="H13" s="27">
        <f>IF(S13=1,'oam3'!H13,"")</f>
        <v>-0.20000000000000284</v>
      </c>
      <c r="I13" s="27" t="str">
        <f>IF(T13=1,'oam3'!I13,"")</f>
        <v/>
      </c>
      <c r="J13" s="27">
        <f>IF(U13=1,'oam3'!J13,"")</f>
        <v>2</v>
      </c>
      <c r="K13" s="27">
        <f>IF(V13=1,'oam3'!K13,"")</f>
        <v>0.29999999999999716</v>
      </c>
      <c r="M13">
        <f>'oam2 (2)'!AB35</f>
        <v>1</v>
      </c>
      <c r="N13">
        <f>merci!N34</f>
        <v>0</v>
      </c>
      <c r="O13">
        <f>fiat!N34</f>
        <v>1</v>
      </c>
      <c r="P13">
        <f>VW!N34</f>
        <v>1</v>
      </c>
      <c r="Q13">
        <f>seat!N34</f>
        <v>1</v>
      </c>
      <c r="R13">
        <f>skoda!N34</f>
        <v>0</v>
      </c>
      <c r="S13">
        <f>suzuki!N34</f>
        <v>1</v>
      </c>
      <c r="T13">
        <f>volvo!N34</f>
        <v>0</v>
      </c>
      <c r="U13">
        <f>ford!N34</f>
        <v>1</v>
      </c>
      <c r="V13">
        <f>opel!N34</f>
        <v>1</v>
      </c>
    </row>
    <row r="14" spans="1:22" ht="13.8" thickBot="1" x14ac:dyDescent="0.3">
      <c r="A14" t="str">
        <f>'oam2 (2)'!L14</f>
        <v>Komárom-Esztergom</v>
      </c>
      <c r="B14" s="27">
        <f>IF(M14=1,'oam3'!B14,"")</f>
        <v>-11.599999999999994</v>
      </c>
      <c r="C14" s="27">
        <f>IF(N14=1,'oam3'!C14,"")</f>
        <v>-4.2000000000000028</v>
      </c>
      <c r="D14" s="27">
        <f>IF(O14=1,'oam3'!D14,"")</f>
        <v>-8.5999999999999943</v>
      </c>
      <c r="E14" s="27">
        <f>IF(P14=1,'oam3'!E14,"")</f>
        <v>-8.0999999999999943</v>
      </c>
      <c r="F14" s="27" t="str">
        <f>IF(Q14=1,'oam3'!F14,"")</f>
        <v/>
      </c>
      <c r="G14" s="27" t="str">
        <f>IF(R14=1,'oam3'!G14,"")</f>
        <v/>
      </c>
      <c r="H14" s="27">
        <f>IF(S14=1,'oam3'!H14,"")</f>
        <v>-9.9999999999994316E-2</v>
      </c>
      <c r="I14" s="27">
        <f>IF(T14=1,'oam3'!I14,"")</f>
        <v>-3</v>
      </c>
      <c r="J14" s="27">
        <f>IF(U14=1,'oam3'!J14,"")</f>
        <v>0</v>
      </c>
      <c r="K14" s="27">
        <f>IF(V14=1,'oam3'!K14,"")</f>
        <v>-4.7000000000000028</v>
      </c>
      <c r="M14">
        <f>'oam2 (2)'!AB36</f>
        <v>1</v>
      </c>
      <c r="N14">
        <f>merci!N35</f>
        <v>1</v>
      </c>
      <c r="O14">
        <f>fiat!N35</f>
        <v>1</v>
      </c>
      <c r="P14">
        <f>VW!N35</f>
        <v>1</v>
      </c>
      <c r="Q14">
        <f>seat!N35</f>
        <v>0</v>
      </c>
      <c r="R14">
        <f>skoda!N35</f>
        <v>0</v>
      </c>
      <c r="S14">
        <f>suzuki!N35</f>
        <v>1</v>
      </c>
      <c r="T14">
        <f>volvo!N35</f>
        <v>1</v>
      </c>
      <c r="U14">
        <f>ford!N35</f>
        <v>1</v>
      </c>
      <c r="V14">
        <f>opel!N35</f>
        <v>1</v>
      </c>
    </row>
    <row r="15" spans="1:22" ht="13.8" thickBot="1" x14ac:dyDescent="0.3">
      <c r="A15" t="str">
        <f>'oam2 (2)'!L15</f>
        <v>Nógrád megye</v>
      </c>
      <c r="B15" s="27">
        <f>IF(M15=1,'oam3'!B15,"")</f>
        <v>0.40000000000000568</v>
      </c>
      <c r="C15" s="27" t="str">
        <f>IF(N15=1,'oam3'!C15,"")</f>
        <v/>
      </c>
      <c r="D15" s="27">
        <f>IF(O15=1,'oam3'!D15,"")</f>
        <v>-0.5</v>
      </c>
      <c r="E15" s="27">
        <f>IF(P15=1,'oam3'!E15,"")</f>
        <v>-3</v>
      </c>
      <c r="F15" s="27">
        <f>IF(Q15=1,'oam3'!F15,"")</f>
        <v>-1.9000000000000057</v>
      </c>
      <c r="G15" s="27">
        <f>IF(R15=1,'oam3'!G15,"")</f>
        <v>-12.799999999999997</v>
      </c>
      <c r="H15" s="27">
        <f>IF(S15=1,'oam3'!H15,"")</f>
        <v>-9.9999999999994316E-2</v>
      </c>
      <c r="I15" s="27">
        <f>IF(T15=1,'oam3'!I15,"")</f>
        <v>-7.5</v>
      </c>
      <c r="J15" s="27">
        <f>IF(U15=1,'oam3'!J15,"")</f>
        <v>0.29999999999999716</v>
      </c>
      <c r="K15" s="27">
        <f>IF(V15=1,'oam3'!K15,"")</f>
        <v>0</v>
      </c>
      <c r="M15">
        <f>'oam2 (2)'!AB37</f>
        <v>1</v>
      </c>
      <c r="N15">
        <f>merci!N36</f>
        <v>0</v>
      </c>
      <c r="O15">
        <f>fiat!N36</f>
        <v>1</v>
      </c>
      <c r="P15">
        <f>VW!N36</f>
        <v>1</v>
      </c>
      <c r="Q15">
        <f>seat!N36</f>
        <v>1</v>
      </c>
      <c r="R15">
        <f>skoda!N36</f>
        <v>1</v>
      </c>
      <c r="S15">
        <f>suzuki!N36</f>
        <v>1</v>
      </c>
      <c r="T15">
        <f>volvo!N36</f>
        <v>1</v>
      </c>
      <c r="U15">
        <f>ford!N36</f>
        <v>1</v>
      </c>
      <c r="V15">
        <f>opel!N36</f>
        <v>1</v>
      </c>
    </row>
    <row r="16" spans="1:22" ht="13.8" thickBot="1" x14ac:dyDescent="0.3">
      <c r="A16" t="str">
        <f>'oam2 (2)'!L16</f>
        <v>Pest</v>
      </c>
      <c r="B16" s="27">
        <f>IF(M16=1,'oam3'!B16,"")</f>
        <v>0.5</v>
      </c>
      <c r="C16" s="27">
        <f>IF(N16=1,'oam3'!C16,"")</f>
        <v>10.299999999999997</v>
      </c>
      <c r="D16" s="27">
        <f>IF(O16=1,'oam3'!D16,"")</f>
        <v>-0.20000000000000284</v>
      </c>
      <c r="E16" s="27" t="str">
        <f>IF(P16=1,'oam3'!E16,"")</f>
        <v/>
      </c>
      <c r="F16" s="27">
        <f>IF(Q16=1,'oam3'!F16,"")</f>
        <v>0.29999999999999716</v>
      </c>
      <c r="G16" s="27">
        <f>IF(R16=1,'oam3'!G16,"")</f>
        <v>-0.20000000000000284</v>
      </c>
      <c r="H16" s="27">
        <f>IF(S16=1,'oam3'!H16,"")</f>
        <v>0.20000000000000284</v>
      </c>
      <c r="I16" s="27" t="str">
        <f>IF(T16=1,'oam3'!I16,"")</f>
        <v/>
      </c>
      <c r="J16" s="27">
        <f>IF(U16=1,'oam3'!J16,"")</f>
        <v>2.5</v>
      </c>
      <c r="K16" s="27">
        <f>IF(V16=1,'oam3'!K16,"")</f>
        <v>0.20000000000000284</v>
      </c>
      <c r="M16">
        <f>'oam2 (2)'!AB38</f>
        <v>1</v>
      </c>
      <c r="N16">
        <f>merci!N37</f>
        <v>1</v>
      </c>
      <c r="O16">
        <f>fiat!N37</f>
        <v>1</v>
      </c>
      <c r="P16">
        <f>VW!N37</f>
        <v>0</v>
      </c>
      <c r="Q16">
        <f>seat!N37</f>
        <v>1</v>
      </c>
      <c r="R16">
        <f>skoda!N37</f>
        <v>1</v>
      </c>
      <c r="S16">
        <f>suzuki!N37</f>
        <v>1</v>
      </c>
      <c r="T16">
        <f>volvo!N37</f>
        <v>0</v>
      </c>
      <c r="U16">
        <f>ford!N37</f>
        <v>1</v>
      </c>
      <c r="V16">
        <f>opel!N37</f>
        <v>1</v>
      </c>
    </row>
    <row r="17" spans="1:76" ht="13.8" thickBot="1" x14ac:dyDescent="0.3">
      <c r="A17" t="str">
        <f>'oam2 (2)'!L17</f>
        <v>Somogy</v>
      </c>
      <c r="B17" s="27" t="str">
        <f>IF(M17=1,'oam3'!B17,"")</f>
        <v/>
      </c>
      <c r="C17" s="27">
        <f>IF(N17=1,'oam3'!C17,"")</f>
        <v>-1.2000000000000028</v>
      </c>
      <c r="D17" s="27">
        <f>IF(O17=1,'oam3'!D17,"")</f>
        <v>0</v>
      </c>
      <c r="E17" s="27">
        <f>IF(P17=1,'oam3'!E17,"")</f>
        <v>0.40000000000000568</v>
      </c>
      <c r="F17" s="27" t="str">
        <f>IF(Q17=1,'oam3'!F17,"")</f>
        <v/>
      </c>
      <c r="G17" s="27" t="str">
        <f>IF(R17=1,'oam3'!G17,"")</f>
        <v/>
      </c>
      <c r="H17" s="27">
        <f>IF(S17=1,'oam3'!H17,"")</f>
        <v>0.29999999999999716</v>
      </c>
      <c r="I17" s="27">
        <f>IF(T17=1,'oam3'!I17,"")</f>
        <v>0</v>
      </c>
      <c r="J17" s="27">
        <f>IF(U17=1,'oam3'!J17,"")</f>
        <v>-0.5</v>
      </c>
      <c r="K17" s="27">
        <f>IF(V17=1,'oam3'!K17,"")</f>
        <v>-0.20000000000000284</v>
      </c>
      <c r="M17">
        <f>'oam2 (2)'!AB39</f>
        <v>0</v>
      </c>
      <c r="N17">
        <f>merci!N38</f>
        <v>1</v>
      </c>
      <c r="O17">
        <f>fiat!N38</f>
        <v>1</v>
      </c>
      <c r="P17">
        <f>VW!N38</f>
        <v>1</v>
      </c>
      <c r="Q17">
        <f>seat!N38</f>
        <v>0</v>
      </c>
      <c r="R17">
        <f>skoda!N38</f>
        <v>0</v>
      </c>
      <c r="S17">
        <f>suzuki!N38</f>
        <v>1</v>
      </c>
      <c r="T17">
        <f>volvo!N38</f>
        <v>1</v>
      </c>
      <c r="U17">
        <f>ford!N38</f>
        <v>1</v>
      </c>
      <c r="V17">
        <f>opel!N38</f>
        <v>1</v>
      </c>
    </row>
    <row r="18" spans="1:76" ht="13.8" thickBot="1" x14ac:dyDescent="0.3">
      <c r="A18" t="str">
        <f>'oam2 (2)'!L18</f>
        <v>Szabolcs-Szatmár-Bereg</v>
      </c>
      <c r="B18" s="27">
        <f>IF(M18=1,'oam3'!B18,"")</f>
        <v>1</v>
      </c>
      <c r="C18" s="27" t="str">
        <f>IF(N18=1,'oam3'!C18,"")</f>
        <v/>
      </c>
      <c r="D18" s="27" t="str">
        <f>IF(O18=1,'oam3'!D18,"")</f>
        <v/>
      </c>
      <c r="E18" s="27" t="str">
        <f>IF(P18=1,'oam3'!E18,"")</f>
        <v/>
      </c>
      <c r="F18" s="27">
        <f>IF(Q18=1,'oam3'!F18,"")</f>
        <v>0.40000000000000568</v>
      </c>
      <c r="G18" s="27">
        <f>IF(R18=1,'oam3'!G18,"")</f>
        <v>-0.20000000000000284</v>
      </c>
      <c r="H18" s="27">
        <f>IF(S18=1,'oam3'!H18,"")</f>
        <v>0.20000000000000284</v>
      </c>
      <c r="I18" s="27">
        <f>IF(T18=1,'oam3'!I18,"")</f>
        <v>-3.5</v>
      </c>
      <c r="J18" s="27">
        <f>IF(U18=1,'oam3'!J18,"")</f>
        <v>-9.9999999999994316E-2</v>
      </c>
      <c r="K18" s="27">
        <f>IF(V18=1,'oam3'!K18,"")</f>
        <v>-9.9999999999994316E-2</v>
      </c>
      <c r="M18">
        <f>'oam2 (2)'!AB40</f>
        <v>1</v>
      </c>
      <c r="N18">
        <f>merci!N39</f>
        <v>0</v>
      </c>
      <c r="O18">
        <f>fiat!N39</f>
        <v>0</v>
      </c>
      <c r="P18">
        <f>VW!N39</f>
        <v>0</v>
      </c>
      <c r="Q18">
        <f>seat!N39</f>
        <v>1</v>
      </c>
      <c r="R18">
        <f>skoda!N39</f>
        <v>1</v>
      </c>
      <c r="S18">
        <f>suzuki!N39</f>
        <v>1</v>
      </c>
      <c r="T18">
        <f>volvo!N39</f>
        <v>1</v>
      </c>
      <c r="U18">
        <f>ford!N39</f>
        <v>1</v>
      </c>
      <c r="V18">
        <f>opel!N39</f>
        <v>1</v>
      </c>
    </row>
    <row r="19" spans="1:76" ht="13.8" thickBot="1" x14ac:dyDescent="0.3">
      <c r="A19" t="str">
        <f>'oam2 (2)'!L19</f>
        <v>Tolna</v>
      </c>
      <c r="B19" s="27">
        <f>IF(M19=1,'oam3'!B19,"")</f>
        <v>-1.2000000000000028</v>
      </c>
      <c r="C19" s="27">
        <f>IF(N19=1,'oam3'!C19,"")</f>
        <v>-6.0999999999999943</v>
      </c>
      <c r="D19" s="27">
        <f>IF(O19=1,'oam3'!D19,"")</f>
        <v>-0.90000000000000568</v>
      </c>
      <c r="E19" s="27">
        <f>IF(P19=1,'oam3'!E19,"")</f>
        <v>-2</v>
      </c>
      <c r="F19" s="27">
        <f>IF(Q19=1,'oam3'!F19,"")</f>
        <v>-0.90000000000000568</v>
      </c>
      <c r="G19" s="27">
        <f>IF(R19=1,'oam3'!G19,"")</f>
        <v>-2.7000000000000028</v>
      </c>
      <c r="H19" s="27">
        <f>IF(S19=1,'oam3'!H19,"")</f>
        <v>0.40000000000000568</v>
      </c>
      <c r="I19" s="27">
        <f>IF(T19=1,'oam3'!I19,"")</f>
        <v>0</v>
      </c>
      <c r="J19" s="27">
        <f>IF(U19=1,'oam3'!J19,"")</f>
        <v>-0.5</v>
      </c>
      <c r="K19" s="27">
        <f>IF(V19=1,'oam3'!K19,"")</f>
        <v>-0.70000000000000284</v>
      </c>
      <c r="M19">
        <f>'oam2 (2)'!AB41</f>
        <v>1</v>
      </c>
      <c r="N19">
        <f>merci!N40</f>
        <v>1</v>
      </c>
      <c r="O19">
        <f>fiat!N40</f>
        <v>1</v>
      </c>
      <c r="P19">
        <f>VW!N40</f>
        <v>1</v>
      </c>
      <c r="Q19">
        <f>seat!N40</f>
        <v>1</v>
      </c>
      <c r="R19">
        <f>skoda!N40</f>
        <v>1</v>
      </c>
      <c r="S19">
        <f>suzuki!N40</f>
        <v>1</v>
      </c>
      <c r="T19">
        <f>volvo!N40</f>
        <v>1</v>
      </c>
      <c r="U19">
        <f>ford!N40</f>
        <v>1</v>
      </c>
      <c r="V19">
        <f>opel!N40</f>
        <v>1</v>
      </c>
    </row>
    <row r="20" spans="1:76" ht="13.8" thickBot="1" x14ac:dyDescent="0.3">
      <c r="A20" t="str">
        <f>'oam2 (2)'!L20</f>
        <v>Vas</v>
      </c>
      <c r="B20" s="27">
        <f>IF(M20=1,'oam3'!B20,"")</f>
        <v>0.29999999999999716</v>
      </c>
      <c r="C20" s="27">
        <f>IF(N20=1,'oam3'!C20,"")</f>
        <v>0.79999999999999716</v>
      </c>
      <c r="D20" s="27">
        <f>IF(O20=1,'oam3'!D20,"")</f>
        <v>4.9000000000000057</v>
      </c>
      <c r="E20" s="27" t="str">
        <f>IF(P20=1,'oam3'!E20,"")</f>
        <v/>
      </c>
      <c r="F20" s="27">
        <f>IF(Q20=1,'oam3'!F20,"")</f>
        <v>0.59999999999999432</v>
      </c>
      <c r="G20" s="27" t="str">
        <f>IF(R20=1,'oam3'!G20,"")</f>
        <v/>
      </c>
      <c r="H20" s="27" t="str">
        <f>IF(S20=1,'oam3'!H20,"")</f>
        <v/>
      </c>
      <c r="I20" s="27">
        <f>IF(T20=1,'oam3'!I20,"")</f>
        <v>3.5</v>
      </c>
      <c r="J20" s="27">
        <f>IF(U20=1,'oam3'!J20,"")</f>
        <v>0.5</v>
      </c>
      <c r="K20" s="27">
        <f>IF(V20=1,'oam3'!K20,"")</f>
        <v>-0.20000000000000284</v>
      </c>
      <c r="M20">
        <f>'oam2 (2)'!AB42</f>
        <v>1</v>
      </c>
      <c r="N20">
        <f>merci!N41</f>
        <v>1</v>
      </c>
      <c r="O20">
        <f>fiat!N41</f>
        <v>1</v>
      </c>
      <c r="P20">
        <f>VW!N41</f>
        <v>0</v>
      </c>
      <c r="Q20">
        <f>seat!N41</f>
        <v>1</v>
      </c>
      <c r="R20">
        <f>skoda!N41</f>
        <v>0</v>
      </c>
      <c r="S20">
        <f>suzuki!N41</f>
        <v>0</v>
      </c>
      <c r="T20">
        <f>volvo!N41</f>
        <v>1</v>
      </c>
      <c r="U20">
        <f>ford!N41</f>
        <v>1</v>
      </c>
      <c r="V20">
        <f>opel!N41</f>
        <v>1</v>
      </c>
    </row>
    <row r="21" spans="1:76" ht="13.8" thickBot="1" x14ac:dyDescent="0.3">
      <c r="A21" t="str">
        <f>'oam2 (2)'!L21</f>
        <v>Veszprém</v>
      </c>
      <c r="B21" s="27">
        <f>IF(M21=1,'oam3'!B21,"")</f>
        <v>-10.599999999999994</v>
      </c>
      <c r="C21" s="27" t="str">
        <f>IF(N21=1,'oam3'!C21,"")</f>
        <v/>
      </c>
      <c r="D21" s="27">
        <f>IF(O21=1,'oam3'!D21,"")</f>
        <v>-0.59999999999999432</v>
      </c>
      <c r="E21" s="27" t="str">
        <f>IF(P21=1,'oam3'!E21,"")</f>
        <v/>
      </c>
      <c r="F21" s="27" t="str">
        <f>IF(Q21=1,'oam3'!F21,"")</f>
        <v/>
      </c>
      <c r="G21" s="27">
        <f>IF(R21=1,'oam3'!G21,"")</f>
        <v>-0.20000000000000284</v>
      </c>
      <c r="H21" s="27" t="str">
        <f>IF(S21=1,'oam3'!H21,"")</f>
        <v/>
      </c>
      <c r="I21" s="27">
        <f>IF(T21=1,'oam3'!I21,"")</f>
        <v>0</v>
      </c>
      <c r="J21" s="27">
        <f>IF(U21=1,'oam3'!J21,"")</f>
        <v>-2.5999999999999943</v>
      </c>
      <c r="K21" s="27">
        <f>IF(V21=1,'oam3'!K21,"")</f>
        <v>-0.29999999999999716</v>
      </c>
      <c r="M21">
        <f>'oam2 (2)'!AB43</f>
        <v>1</v>
      </c>
      <c r="N21">
        <f>merci!N42</f>
        <v>0</v>
      </c>
      <c r="O21">
        <f>fiat!N42</f>
        <v>1</v>
      </c>
      <c r="P21">
        <f>VW!N42</f>
        <v>0</v>
      </c>
      <c r="Q21">
        <f>seat!N42</f>
        <v>0</v>
      </c>
      <c r="R21">
        <f>skoda!N42</f>
        <v>1</v>
      </c>
      <c r="S21">
        <f>suzuki!N42</f>
        <v>0</v>
      </c>
      <c r="T21">
        <f>volvo!N42</f>
        <v>1</v>
      </c>
      <c r="U21">
        <f>ford!N42</f>
        <v>1</v>
      </c>
      <c r="V21">
        <f>opel!N42</f>
        <v>1</v>
      </c>
    </row>
    <row r="22" spans="1:76" x14ac:dyDescent="0.25">
      <c r="A22" t="str">
        <f>'oam2 (2)'!L22</f>
        <v>Zala</v>
      </c>
      <c r="B22" s="27">
        <f>IF(M22=1,'oam3'!B22,"")</f>
        <v>0.29999999999999716</v>
      </c>
      <c r="C22" s="27" t="str">
        <f>IF(N22=1,'oam3'!C22,"")</f>
        <v/>
      </c>
      <c r="D22" s="27" t="str">
        <f>IF(O22=1,'oam3'!D22,"")</f>
        <v/>
      </c>
      <c r="E22" s="27">
        <f>IF(P22=1,'oam3'!E22,"")</f>
        <v>-4.0999999999999943</v>
      </c>
      <c r="F22" s="27" t="str">
        <f>IF(Q22=1,'oam3'!F22,"")</f>
        <v/>
      </c>
      <c r="G22" s="27" t="str">
        <f>IF(R22=1,'oam3'!G22,"")</f>
        <v/>
      </c>
      <c r="H22" s="27">
        <f>IF(S22=1,'oam3'!H22,"")</f>
        <v>-0.20000000000000284</v>
      </c>
      <c r="I22" s="27" t="str">
        <f>IF(T22=1,'oam3'!I22,"")</f>
        <v/>
      </c>
      <c r="J22" s="27">
        <f>IF(U22=1,'oam3'!J22,"")</f>
        <v>-2.5</v>
      </c>
      <c r="K22" s="27">
        <f>IF(V22=1,'oam3'!K22,"")</f>
        <v>-0.70000000000000284</v>
      </c>
      <c r="M22">
        <f>'oam2 (2)'!AB44</f>
        <v>1</v>
      </c>
      <c r="N22">
        <f>merci!N43</f>
        <v>0</v>
      </c>
      <c r="O22">
        <f>fiat!N43</f>
        <v>0</v>
      </c>
      <c r="P22">
        <f>VW!N43</f>
        <v>1</v>
      </c>
      <c r="Q22">
        <f>seat!N43</f>
        <v>0</v>
      </c>
      <c r="R22">
        <f>skoda!N43</f>
        <v>0</v>
      </c>
      <c r="S22">
        <f>suzuki!N43</f>
        <v>1</v>
      </c>
      <c r="T22">
        <f>volvo!N43</f>
        <v>0</v>
      </c>
      <c r="U22">
        <f>ford!N43</f>
        <v>1</v>
      </c>
      <c r="V22">
        <f>opel!N43</f>
        <v>1</v>
      </c>
    </row>
    <row r="23" spans="1:76" x14ac:dyDescent="0.25">
      <c r="X23" s="22" t="s">
        <v>1254</v>
      </c>
      <c r="Y23" t="s">
        <v>1255</v>
      </c>
    </row>
    <row r="24" spans="1:76" x14ac:dyDescent="0.25">
      <c r="A24" t="s">
        <v>1253</v>
      </c>
      <c r="M24" s="21">
        <f>M26-M25</f>
        <v>1</v>
      </c>
      <c r="N24" s="21">
        <f t="shared" ref="N24:V24" si="1">N26-N25</f>
        <v>3</v>
      </c>
      <c r="O24" s="21">
        <f t="shared" si="1"/>
        <v>2</v>
      </c>
      <c r="P24" s="21">
        <f t="shared" si="1"/>
        <v>3</v>
      </c>
      <c r="Q24" s="21">
        <f t="shared" si="1"/>
        <v>3</v>
      </c>
      <c r="R24" s="60">
        <f t="shared" si="1"/>
        <v>5</v>
      </c>
      <c r="S24" s="21">
        <f t="shared" si="1"/>
        <v>2</v>
      </c>
      <c r="T24" s="60">
        <f t="shared" si="1"/>
        <v>5</v>
      </c>
      <c r="U24" s="21">
        <f t="shared" si="1"/>
        <v>2</v>
      </c>
      <c r="V24" s="21">
        <f t="shared" si="1"/>
        <v>0</v>
      </c>
      <c r="X24" s="21">
        <f>M24+N24+O24+Q24+U24</f>
        <v>11</v>
      </c>
      <c r="Y24" s="21">
        <f>SUM(M24:V24)-X24</f>
        <v>15</v>
      </c>
    </row>
    <row r="25" spans="1:76" x14ac:dyDescent="0.25">
      <c r="A25" t="s">
        <v>1225</v>
      </c>
      <c r="M25">
        <f>'oam2 (2)'!AB46</f>
        <v>1</v>
      </c>
      <c r="N25">
        <f>merci!N45</f>
        <v>5</v>
      </c>
      <c r="O25">
        <f>fiat!N45</f>
        <v>0</v>
      </c>
      <c r="P25">
        <f>VW!N45</f>
        <v>2</v>
      </c>
      <c r="Q25">
        <f>seat!N45</f>
        <v>3</v>
      </c>
      <c r="R25">
        <f>skoda!N45</f>
        <v>2</v>
      </c>
      <c r="S25">
        <f>suzuki!N45</f>
        <v>1</v>
      </c>
      <c r="T25">
        <f>volvo!N45</f>
        <v>1</v>
      </c>
      <c r="U25">
        <f>ford!N45</f>
        <v>0</v>
      </c>
      <c r="V25">
        <f>opel!N45</f>
        <v>0</v>
      </c>
      <c r="X25" s="21">
        <f>M25+N25+O25+Q25+U25</f>
        <v>9</v>
      </c>
      <c r="Y25" s="21">
        <f>SUM(M25:V25)-X25</f>
        <v>6</v>
      </c>
    </row>
    <row r="26" spans="1:76" x14ac:dyDescent="0.25">
      <c r="A26" t="s">
        <v>81</v>
      </c>
      <c r="B26" s="21">
        <f>SUM(B3:B22)</f>
        <v>-14.499999999999986</v>
      </c>
      <c r="C26" s="21">
        <f t="shared" ref="C26:K26" si="2">SUM(C3:C22)</f>
        <v>10.799999999999997</v>
      </c>
      <c r="D26" s="21">
        <f t="shared" si="2"/>
        <v>7.5000000000000071</v>
      </c>
      <c r="E26" s="21">
        <f t="shared" si="2"/>
        <v>11.600000000000037</v>
      </c>
      <c r="F26" s="21">
        <f t="shared" si="2"/>
        <v>4.1000000000000085</v>
      </c>
      <c r="G26" s="21">
        <f t="shared" si="2"/>
        <v>6.3999999999999702</v>
      </c>
      <c r="H26" s="21">
        <f t="shared" si="2"/>
        <v>7.9999999999999929</v>
      </c>
      <c r="I26" s="21">
        <f t="shared" si="2"/>
        <v>9</v>
      </c>
      <c r="J26" s="21">
        <f t="shared" si="2"/>
        <v>10.200000000000024</v>
      </c>
      <c r="K26" s="21">
        <f t="shared" si="2"/>
        <v>-9.9999999999994316E-2</v>
      </c>
      <c r="M26" s="21">
        <f>COUNTIF(M3:M22,0)</f>
        <v>2</v>
      </c>
      <c r="N26" s="21">
        <f t="shared" ref="N26:V26" si="3">COUNTIF(N3:N22,0)</f>
        <v>8</v>
      </c>
      <c r="O26" s="21">
        <f t="shared" si="3"/>
        <v>2</v>
      </c>
      <c r="P26" s="21">
        <f t="shared" si="3"/>
        <v>5</v>
      </c>
      <c r="Q26" s="21">
        <f t="shared" si="3"/>
        <v>6</v>
      </c>
      <c r="R26" s="21">
        <f t="shared" si="3"/>
        <v>7</v>
      </c>
      <c r="S26" s="21">
        <f t="shared" si="3"/>
        <v>3</v>
      </c>
      <c r="T26" s="21">
        <f t="shared" si="3"/>
        <v>6</v>
      </c>
      <c r="U26" s="21">
        <f t="shared" si="3"/>
        <v>2</v>
      </c>
      <c r="V26" s="21">
        <f t="shared" si="3"/>
        <v>0</v>
      </c>
      <c r="X26" s="21">
        <f>M26+N26+O26+Q26+U26</f>
        <v>20</v>
      </c>
      <c r="Y26" s="21">
        <f>SUM(M26:V26)-X26</f>
        <v>21</v>
      </c>
    </row>
    <row r="27" spans="1:76" ht="13.8" thickBot="1" x14ac:dyDescent="0.3">
      <c r="A27" t="s">
        <v>557</v>
      </c>
      <c r="AB27" t="s">
        <v>1347</v>
      </c>
    </row>
    <row r="28" spans="1:76" x14ac:dyDescent="0.25">
      <c r="B28" s="22" t="str">
        <f>B1</f>
        <v>Audi</v>
      </c>
      <c r="C28" s="22" t="str">
        <f t="shared" ref="C28:K28" si="4">C1</f>
        <v>Mercedes</v>
      </c>
      <c r="D28" s="22" t="str">
        <f t="shared" si="4"/>
        <v>Fiat</v>
      </c>
      <c r="E28" t="str">
        <f t="shared" si="4"/>
        <v>Volkswagen</v>
      </c>
      <c r="F28" s="22" t="str">
        <f t="shared" si="4"/>
        <v>Seat</v>
      </c>
      <c r="G28" t="str">
        <f t="shared" si="4"/>
        <v>Skoda</v>
      </c>
      <c r="H28" t="str">
        <f t="shared" si="4"/>
        <v>Suzuki</v>
      </c>
      <c r="I28" t="str">
        <f t="shared" si="4"/>
        <v>Volvo</v>
      </c>
      <c r="J28" s="22" t="str">
        <f t="shared" si="4"/>
        <v>Ford</v>
      </c>
      <c r="K28" t="str">
        <f t="shared" si="4"/>
        <v>Opel</v>
      </c>
      <c r="L28" s="27" t="s">
        <v>86</v>
      </c>
      <c r="M28" s="29" t="s">
        <v>722</v>
      </c>
      <c r="O28" s="37" t="s">
        <v>732</v>
      </c>
      <c r="P28" t="str">
        <f>B28</f>
        <v>Audi</v>
      </c>
      <c r="Q28" t="str">
        <f>C28</f>
        <v>Mercedes</v>
      </c>
      <c r="R28" t="str">
        <f>D28</f>
        <v>Fiat</v>
      </c>
      <c r="S28" t="str">
        <f>E28</f>
        <v>Volkswagen</v>
      </c>
      <c r="T28" t="str">
        <f>F28</f>
        <v>Seat</v>
      </c>
      <c r="U28" t="str">
        <f>G28</f>
        <v>Skoda</v>
      </c>
      <c r="V28" t="str">
        <f>H28</f>
        <v>Suzuki</v>
      </c>
      <c r="W28" t="str">
        <f>I28</f>
        <v>Volvo</v>
      </c>
      <c r="X28" t="str">
        <f>J28</f>
        <v>Ford</v>
      </c>
      <c r="Y28" t="str">
        <f>K28</f>
        <v>Opel</v>
      </c>
      <c r="AB28" t="s">
        <v>1346</v>
      </c>
      <c r="AC28">
        <f>CORREL(AA30:AA49,'oam3'!AA30:AA49)</f>
        <v>0.53160550840538701</v>
      </c>
      <c r="BM28" t="s">
        <v>1532</v>
      </c>
      <c r="BO28" t="s">
        <v>716</v>
      </c>
      <c r="BQ28" t="s">
        <v>958</v>
      </c>
      <c r="BR28" t="s">
        <v>721</v>
      </c>
      <c r="BV28" t="s">
        <v>964</v>
      </c>
      <c r="BW28" t="str">
        <f>BQ28</f>
        <v>opt</v>
      </c>
      <c r="BX28" t="str">
        <f>BR28</f>
        <v>naiv</v>
      </c>
    </row>
    <row r="29" spans="1:76" ht="13.8" thickBot="1" x14ac:dyDescent="0.3">
      <c r="A29" t="str">
        <f>A2</f>
        <v>Megye</v>
      </c>
      <c r="B29" t="str">
        <f t="shared" ref="B29:K29" si="5">B2</f>
        <v>elt</v>
      </c>
      <c r="C29" t="str">
        <f t="shared" si="5"/>
        <v>elt</v>
      </c>
      <c r="D29" t="str">
        <f t="shared" si="5"/>
        <v>elt</v>
      </c>
      <c r="E29" t="str">
        <f>VW!L1</f>
        <v>elt</v>
      </c>
      <c r="F29" t="str">
        <f t="shared" si="5"/>
        <v>elt</v>
      </c>
      <c r="G29" t="str">
        <f t="shared" si="5"/>
        <v>elt</v>
      </c>
      <c r="H29" t="str">
        <f t="shared" si="5"/>
        <v>elt</v>
      </c>
      <c r="I29" t="str">
        <f t="shared" si="5"/>
        <v>elt</v>
      </c>
      <c r="J29" t="str">
        <f t="shared" si="5"/>
        <v>elt</v>
      </c>
      <c r="K29" t="str">
        <f t="shared" si="5"/>
        <v>elt</v>
      </c>
      <c r="L29" s="53" t="s">
        <v>90</v>
      </c>
      <c r="M29" s="54" t="s">
        <v>90</v>
      </c>
      <c r="O29" s="38" t="s">
        <v>730</v>
      </c>
      <c r="P29" t="str">
        <f>B29</f>
        <v>elt</v>
      </c>
      <c r="Q29" t="str">
        <f>C29</f>
        <v>elt</v>
      </c>
      <c r="R29" t="str">
        <f>D29</f>
        <v>elt</v>
      </c>
      <c r="S29" t="str">
        <f>E29</f>
        <v>elt</v>
      </c>
      <c r="T29" t="str">
        <f>F29</f>
        <v>elt</v>
      </c>
      <c r="U29" t="str">
        <f>G29</f>
        <v>elt</v>
      </c>
      <c r="V29" t="str">
        <f>H29</f>
        <v>elt</v>
      </c>
      <c r="W29" t="str">
        <f>I29</f>
        <v>elt</v>
      </c>
      <c r="X29" t="str">
        <f>J29</f>
        <v>elt</v>
      </c>
      <c r="Y29" t="str">
        <f>K29</f>
        <v>elt</v>
      </c>
      <c r="Z29" t="s">
        <v>91</v>
      </c>
      <c r="AA29" t="str">
        <f>L146</f>
        <v>Becslés</v>
      </c>
      <c r="AB29" t="s">
        <v>1345</v>
      </c>
      <c r="AE29" t="str">
        <f>B28</f>
        <v>Audi</v>
      </c>
      <c r="AF29" t="str">
        <f t="shared" ref="AF29:AN30" si="6">C28</f>
        <v>Mercedes</v>
      </c>
      <c r="AG29" t="str">
        <f t="shared" si="6"/>
        <v>Fiat</v>
      </c>
      <c r="AH29" t="str">
        <f t="shared" si="6"/>
        <v>Volkswagen</v>
      </c>
      <c r="AI29" t="str">
        <f t="shared" si="6"/>
        <v>Seat</v>
      </c>
      <c r="AJ29" t="str">
        <f t="shared" si="6"/>
        <v>Skoda</v>
      </c>
      <c r="AK29" t="str">
        <f t="shared" si="6"/>
        <v>Suzuki</v>
      </c>
      <c r="AL29" t="str">
        <f t="shared" si="6"/>
        <v>Volvo</v>
      </c>
      <c r="AM29" t="str">
        <f t="shared" si="6"/>
        <v>Ford</v>
      </c>
      <c r="AN29" t="str">
        <f t="shared" si="6"/>
        <v>Opel</v>
      </c>
      <c r="AR29" t="s">
        <v>64</v>
      </c>
      <c r="AS29" t="s">
        <v>65</v>
      </c>
      <c r="AT29" t="s">
        <v>34</v>
      </c>
      <c r="AU29" t="s">
        <v>66</v>
      </c>
      <c r="AV29" t="s">
        <v>36</v>
      </c>
      <c r="AW29" t="s">
        <v>67</v>
      </c>
      <c r="AX29" t="s">
        <v>68</v>
      </c>
      <c r="AY29" t="s">
        <v>69</v>
      </c>
      <c r="AZ29" t="s">
        <v>70</v>
      </c>
      <c r="BA29" t="s">
        <v>41</v>
      </c>
      <c r="BB29" t="s">
        <v>71</v>
      </c>
      <c r="BC29" t="s">
        <v>72</v>
      </c>
      <c r="BD29" t="s">
        <v>73</v>
      </c>
      <c r="BE29" t="s">
        <v>45</v>
      </c>
      <c r="BF29" t="s">
        <v>46</v>
      </c>
      <c r="BG29" t="s">
        <v>74</v>
      </c>
      <c r="BH29" t="s">
        <v>48</v>
      </c>
      <c r="BI29" t="s">
        <v>49</v>
      </c>
      <c r="BJ29" t="s">
        <v>75</v>
      </c>
      <c r="BK29" t="s">
        <v>51</v>
      </c>
      <c r="BL29" t="s">
        <v>91</v>
      </c>
      <c r="BM29" t="s">
        <v>956</v>
      </c>
      <c r="BN29" t="s">
        <v>957</v>
      </c>
      <c r="BO29" t="s">
        <v>725</v>
      </c>
      <c r="BP29" t="s">
        <v>963</v>
      </c>
      <c r="BQ29" t="s">
        <v>1392</v>
      </c>
      <c r="BR29" t="s">
        <v>712</v>
      </c>
      <c r="BS29" t="s">
        <v>86</v>
      </c>
      <c r="BV29" t="s">
        <v>725</v>
      </c>
      <c r="BW29" t="str">
        <f>BQ29</f>
        <v>step3</v>
      </c>
      <c r="BX29" t="str">
        <f>BR29</f>
        <v>sorrend</v>
      </c>
    </row>
    <row r="30" spans="1:76" x14ac:dyDescent="0.25">
      <c r="A30" t="str">
        <f>A3</f>
        <v>Bács-Kiskun</v>
      </c>
      <c r="B30">
        <f>IFERROR(ABS(B3),"")</f>
        <v>0.40000000000000568</v>
      </c>
      <c r="C30" t="str">
        <f t="shared" ref="C30:K30" si="7">IFERROR(ABS(C3),"")</f>
        <v/>
      </c>
      <c r="D30">
        <f t="shared" si="7"/>
        <v>0.40000000000000568</v>
      </c>
      <c r="E30">
        <f t="shared" si="7"/>
        <v>0.59999999999999432</v>
      </c>
      <c r="F30" t="str">
        <f t="shared" si="7"/>
        <v/>
      </c>
      <c r="G30" t="str">
        <f t="shared" si="7"/>
        <v/>
      </c>
      <c r="H30">
        <f t="shared" si="7"/>
        <v>0.20000000000000284</v>
      </c>
      <c r="I30">
        <f t="shared" si="7"/>
        <v>0</v>
      </c>
      <c r="J30" t="str">
        <f t="shared" si="7"/>
        <v/>
      </c>
      <c r="K30">
        <f t="shared" si="7"/>
        <v>0.40000000000000568</v>
      </c>
      <c r="L30" s="55">
        <f>AVERAGE(B30:K30)</f>
        <v>0.3333333333333357</v>
      </c>
      <c r="M30" s="56">
        <f>STDEV(B30:K30)</f>
        <v>0.20655911179772818</v>
      </c>
      <c r="O30" s="7">
        <f>AVERAGE(P30:Y30)</f>
        <v>10.333333333333334</v>
      </c>
      <c r="P30">
        <f>IFERROR(RANK(B30,B$30:B$49,0),"")</f>
        <v>15</v>
      </c>
      <c r="Q30" t="str">
        <f t="shared" ref="Q30:Q49" si="8">IFERROR(RANK(C30,C$30:C$49,0),"")</f>
        <v/>
      </c>
      <c r="R30">
        <f t="shared" ref="R30:R49" si="9">IFERROR(RANK(D30,D$30:D$49,0),"")</f>
        <v>9</v>
      </c>
      <c r="S30">
        <f t="shared" ref="S30:S49" si="10">IFERROR(RANK(E30,E$30:E$49,0),"")</f>
        <v>13</v>
      </c>
      <c r="T30" t="str">
        <f t="shared" ref="T30:T49" si="11">IFERROR(RANK(F30,F$30:F$49,0),"")</f>
        <v/>
      </c>
      <c r="U30" t="str">
        <f t="shared" ref="U30:U49" si="12">IFERROR(RANK(G30,G$30:G$49,0),"")</f>
        <v/>
      </c>
      <c r="V30">
        <f t="shared" ref="V30:V49" si="13">IFERROR(RANK(H30,H$30:H$49,0),"")</f>
        <v>9</v>
      </c>
      <c r="W30">
        <f t="shared" ref="W30:W49" si="14">IFERROR(RANK(I30,I$30:I$49,0),"")</f>
        <v>10</v>
      </c>
      <c r="X30" t="str">
        <f t="shared" ref="X30:X49" si="15">IFERROR(RANK(J30,J$30:J$49,0),"")</f>
        <v/>
      </c>
      <c r="Y30">
        <f t="shared" ref="Y30:Y49" si="16">IFERROR(RANK(K30,K$30:K$49,0),"")</f>
        <v>6</v>
      </c>
      <c r="Z30">
        <v>1000</v>
      </c>
      <c r="AA30">
        <f t="shared" ref="AA30:AA49" si="17">L147</f>
        <v>963.7</v>
      </c>
      <c r="AB30">
        <f>'oam3'!AA30</f>
        <v>1000.2</v>
      </c>
      <c r="AE30" t="str">
        <f t="shared" ref="AE30:AE49" si="18">B29</f>
        <v>elt</v>
      </c>
      <c r="AF30" t="str">
        <f t="shared" si="6"/>
        <v>elt</v>
      </c>
      <c r="AG30" t="str">
        <f t="shared" si="6"/>
        <v>elt</v>
      </c>
      <c r="AH30" t="str">
        <f t="shared" si="6"/>
        <v>elt</v>
      </c>
      <c r="AI30" t="str">
        <f t="shared" si="6"/>
        <v>elt</v>
      </c>
      <c r="AJ30" t="str">
        <f t="shared" si="6"/>
        <v>elt</v>
      </c>
      <c r="AK30" t="str">
        <f t="shared" si="6"/>
        <v>elt</v>
      </c>
      <c r="AL30" t="str">
        <f t="shared" si="6"/>
        <v>elt</v>
      </c>
      <c r="AM30" t="str">
        <f t="shared" si="6"/>
        <v>elt</v>
      </c>
      <c r="AN30" t="str">
        <f t="shared" si="6"/>
        <v>elt</v>
      </c>
      <c r="AP30" t="s">
        <v>6</v>
      </c>
      <c r="AQ30" t="s">
        <v>90</v>
      </c>
      <c r="AR30">
        <v>2</v>
      </c>
      <c r="AS30">
        <v>5</v>
      </c>
      <c r="AT30">
        <v>6</v>
      </c>
      <c r="AU30">
        <v>4</v>
      </c>
      <c r="AV30">
        <v>5</v>
      </c>
      <c r="AW30">
        <v>4</v>
      </c>
      <c r="AX30">
        <v>5</v>
      </c>
      <c r="AY30" t="s">
        <v>1531</v>
      </c>
      <c r="AZ30">
        <v>5</v>
      </c>
      <c r="BA30">
        <v>5</v>
      </c>
      <c r="BB30">
        <v>3</v>
      </c>
      <c r="BC30">
        <v>1</v>
      </c>
      <c r="BD30">
        <v>6</v>
      </c>
      <c r="BE30">
        <v>3</v>
      </c>
      <c r="BF30" t="s">
        <v>1531</v>
      </c>
      <c r="BG30">
        <v>2</v>
      </c>
      <c r="BH30">
        <v>4</v>
      </c>
      <c r="BI30">
        <v>6</v>
      </c>
      <c r="BJ30">
        <v>1</v>
      </c>
      <c r="BK30">
        <v>4</v>
      </c>
      <c r="BL30">
        <v>1000</v>
      </c>
      <c r="BN30" s="26"/>
      <c r="BO30" s="4">
        <v>1</v>
      </c>
      <c r="BP30" s="22" t="str">
        <f t="shared" ref="BP30:BP39" si="19">AP30</f>
        <v>Audi</v>
      </c>
      <c r="BQ30" s="40">
        <f>CU81</f>
        <v>4</v>
      </c>
      <c r="BR30" s="40">
        <v>5</v>
      </c>
      <c r="BS30" s="25">
        <v>1.6149999999999998</v>
      </c>
      <c r="BV30" s="4">
        <v>1</v>
      </c>
      <c r="BW30" s="4">
        <f>BQ30</f>
        <v>4</v>
      </c>
      <c r="BX30" s="4">
        <f>BR30</f>
        <v>5</v>
      </c>
    </row>
    <row r="31" spans="1:76" x14ac:dyDescent="0.25">
      <c r="A31" t="str">
        <f>A4</f>
        <v>Békés</v>
      </c>
      <c r="B31">
        <f t="shared" ref="B31:K31" si="20">IFERROR(ABS(B4),"")</f>
        <v>0.70000000000000284</v>
      </c>
      <c r="C31">
        <f t="shared" si="20"/>
        <v>1.2000000000000028</v>
      </c>
      <c r="D31">
        <f t="shared" si="20"/>
        <v>7.7999999999999972</v>
      </c>
      <c r="E31">
        <f t="shared" si="20"/>
        <v>8.9000000000000057</v>
      </c>
      <c r="F31">
        <f t="shared" si="20"/>
        <v>0.29999999999999716</v>
      </c>
      <c r="G31">
        <f t="shared" si="20"/>
        <v>0.20000000000000284</v>
      </c>
      <c r="H31">
        <f t="shared" si="20"/>
        <v>6.2999999999999972</v>
      </c>
      <c r="I31" t="str">
        <f t="shared" si="20"/>
        <v/>
      </c>
      <c r="J31">
        <f t="shared" si="20"/>
        <v>0.40000000000000568</v>
      </c>
      <c r="K31">
        <f t="shared" si="20"/>
        <v>0.29999999999999716</v>
      </c>
      <c r="L31" s="55">
        <f t="shared" ref="L31:L49" si="21">AVERAGE(B31:K31)</f>
        <v>2.9000000000000008</v>
      </c>
      <c r="M31" s="56">
        <f t="shared" ref="M31:M49" si="22">STDEV(B31:K31)</f>
        <v>3.6462309307009062</v>
      </c>
      <c r="O31" s="7">
        <f t="shared" ref="O31:O49" si="23">AVERAGE(P31:Y31)</f>
        <v>5.7777777777777777</v>
      </c>
      <c r="P31">
        <f t="shared" ref="P31:P49" si="24">IFERROR(RANK(B31,B$30:B$49,0),"")</f>
        <v>6</v>
      </c>
      <c r="Q31">
        <f t="shared" si="8"/>
        <v>6</v>
      </c>
      <c r="R31">
        <f t="shared" si="9"/>
        <v>2</v>
      </c>
      <c r="S31">
        <f t="shared" si="10"/>
        <v>1</v>
      </c>
      <c r="T31">
        <f t="shared" si="11"/>
        <v>9</v>
      </c>
      <c r="U31">
        <f t="shared" si="12"/>
        <v>9</v>
      </c>
      <c r="V31">
        <f t="shared" si="13"/>
        <v>1</v>
      </c>
      <c r="W31" t="str">
        <f t="shared" si="14"/>
        <v/>
      </c>
      <c r="X31">
        <f t="shared" si="15"/>
        <v>11</v>
      </c>
      <c r="Y31">
        <f t="shared" si="16"/>
        <v>7</v>
      </c>
      <c r="Z31">
        <v>1000</v>
      </c>
      <c r="AA31">
        <f t="shared" si="17"/>
        <v>1031.5999999999999</v>
      </c>
      <c r="AB31">
        <f>'oam3'!AA31</f>
        <v>1016.2</v>
      </c>
      <c r="AD31" t="str">
        <f>A30</f>
        <v>Bács-Kiskun</v>
      </c>
      <c r="AE31">
        <f>IFERROR(RANK(B30,$B30:$K30,0),"")</f>
        <v>2</v>
      </c>
      <c r="AF31" t="str">
        <f t="shared" ref="AF31:AF49" si="25">IFERROR(RANK(C30,$B30:$K30,0),"")</f>
        <v/>
      </c>
      <c r="AG31">
        <f t="shared" ref="AG31:AG49" si="26">IFERROR(RANK(D30,$B30:$K30,0),"")</f>
        <v>2</v>
      </c>
      <c r="AH31">
        <f t="shared" ref="AH31:AH49" si="27">IFERROR(RANK(E30,$B30:$K30,0),"")</f>
        <v>1</v>
      </c>
      <c r="AI31" t="str">
        <f t="shared" ref="AI31:AI49" si="28">IFERROR(RANK(F30,$B30:$K30,0),"")</f>
        <v/>
      </c>
      <c r="AJ31" t="str">
        <f t="shared" ref="AJ31:AJ49" si="29">IFERROR(RANK(G30,$B30:$K30,0),"")</f>
        <v/>
      </c>
      <c r="AK31">
        <f t="shared" ref="AK31:AK49" si="30">IFERROR(RANK(H30,$B30:$K30,0),"")</f>
        <v>5</v>
      </c>
      <c r="AL31">
        <f t="shared" ref="AL31:AL49" si="31">IFERROR(RANK(I30,$B30:$K30,0),"")</f>
        <v>6</v>
      </c>
      <c r="AM31" t="str">
        <f t="shared" ref="AM31:AM49" si="32">IFERROR(RANK(J30,$B30:$K30,0),"")</f>
        <v/>
      </c>
      <c r="AN31">
        <f t="shared" ref="AN31:AN49" si="33">IFERROR(RANK(K30,$B30:$K30,0),"")</f>
        <v>2</v>
      </c>
      <c r="AP31" t="s">
        <v>8</v>
      </c>
      <c r="AQ31" t="s">
        <v>90</v>
      </c>
      <c r="AR31" t="s">
        <v>1531</v>
      </c>
      <c r="AS31">
        <v>4</v>
      </c>
      <c r="AT31" t="s">
        <v>1531</v>
      </c>
      <c r="AU31">
        <v>3</v>
      </c>
      <c r="AV31">
        <v>3</v>
      </c>
      <c r="AW31">
        <v>2</v>
      </c>
      <c r="AX31">
        <v>8</v>
      </c>
      <c r="AY31">
        <v>2</v>
      </c>
      <c r="AZ31">
        <v>2</v>
      </c>
      <c r="BA31" t="s">
        <v>1531</v>
      </c>
      <c r="BB31" t="s">
        <v>1531</v>
      </c>
      <c r="BC31">
        <v>5</v>
      </c>
      <c r="BD31" t="s">
        <v>1531</v>
      </c>
      <c r="BE31">
        <v>1</v>
      </c>
      <c r="BF31">
        <v>1</v>
      </c>
      <c r="BG31" t="s">
        <v>1531</v>
      </c>
      <c r="BH31">
        <v>1</v>
      </c>
      <c r="BI31">
        <v>3</v>
      </c>
      <c r="BJ31" t="s">
        <v>1531</v>
      </c>
      <c r="BK31" t="s">
        <v>1531</v>
      </c>
      <c r="BL31">
        <v>1000</v>
      </c>
      <c r="BN31" s="26"/>
      <c r="BO31" s="4">
        <v>1</v>
      </c>
      <c r="BP31" s="22" t="str">
        <f t="shared" si="19"/>
        <v>Mercedes</v>
      </c>
      <c r="BQ31" s="40">
        <f t="shared" ref="BQ31:BQ39" si="34">CU82</f>
        <v>2</v>
      </c>
      <c r="BR31" s="40">
        <v>4</v>
      </c>
      <c r="BS31" s="25">
        <v>1.7199999999999995</v>
      </c>
      <c r="BV31" s="4">
        <v>1</v>
      </c>
      <c r="BW31" s="4">
        <f>BQ31</f>
        <v>2</v>
      </c>
      <c r="BX31" s="4">
        <f>BR31</f>
        <v>4</v>
      </c>
    </row>
    <row r="32" spans="1:76" x14ac:dyDescent="0.25">
      <c r="A32" t="str">
        <f>A5</f>
        <v>Baranya</v>
      </c>
      <c r="B32">
        <f t="shared" ref="B32:K32" si="35">IFERROR(ABS(B5),"")</f>
        <v>0.60000000000000142</v>
      </c>
      <c r="C32" t="str">
        <f t="shared" si="35"/>
        <v/>
      </c>
      <c r="D32">
        <f t="shared" si="35"/>
        <v>5.4000000000000057</v>
      </c>
      <c r="E32">
        <f t="shared" si="35"/>
        <v>0.79999999999999716</v>
      </c>
      <c r="F32">
        <f t="shared" si="35"/>
        <v>9.9999999999994316E-2</v>
      </c>
      <c r="G32">
        <f t="shared" si="35"/>
        <v>5.2999999999999972</v>
      </c>
      <c r="H32">
        <f t="shared" si="35"/>
        <v>0.79999999999999716</v>
      </c>
      <c r="I32">
        <f t="shared" si="35"/>
        <v>5</v>
      </c>
      <c r="J32" t="str">
        <f t="shared" si="35"/>
        <v/>
      </c>
      <c r="K32">
        <f t="shared" si="35"/>
        <v>0.20000000000000284</v>
      </c>
      <c r="L32" s="55">
        <f t="shared" si="21"/>
        <v>2.2749999999999995</v>
      </c>
      <c r="M32" s="56">
        <f t="shared" si="22"/>
        <v>2.4650412920331739</v>
      </c>
      <c r="O32" s="7">
        <f t="shared" si="23"/>
        <v>6.75</v>
      </c>
      <c r="P32">
        <f t="shared" si="24"/>
        <v>8</v>
      </c>
      <c r="Q32" t="str">
        <f t="shared" si="8"/>
        <v/>
      </c>
      <c r="R32">
        <f t="shared" si="9"/>
        <v>3</v>
      </c>
      <c r="S32">
        <f t="shared" si="10"/>
        <v>11</v>
      </c>
      <c r="T32">
        <f t="shared" si="11"/>
        <v>11</v>
      </c>
      <c r="U32">
        <f t="shared" si="12"/>
        <v>3</v>
      </c>
      <c r="V32">
        <f t="shared" si="13"/>
        <v>3</v>
      </c>
      <c r="W32">
        <f t="shared" si="14"/>
        <v>3</v>
      </c>
      <c r="X32" t="str">
        <f t="shared" si="15"/>
        <v/>
      </c>
      <c r="Y32">
        <f t="shared" si="16"/>
        <v>12</v>
      </c>
      <c r="Z32">
        <v>1000</v>
      </c>
      <c r="AA32">
        <f t="shared" si="17"/>
        <v>1017.1</v>
      </c>
      <c r="AB32">
        <f>'oam3'!AA32</f>
        <v>999.7</v>
      </c>
      <c r="AD32" t="str">
        <f t="shared" ref="AD32:AD49" si="36">A31</f>
        <v>Békés</v>
      </c>
      <c r="AE32">
        <f t="shared" ref="AE32:AE49" si="37">IFERROR(RANK(B31,$B31:$K31,0),"")</f>
        <v>5</v>
      </c>
      <c r="AF32">
        <f t="shared" si="25"/>
        <v>4</v>
      </c>
      <c r="AG32">
        <f t="shared" si="26"/>
        <v>2</v>
      </c>
      <c r="AH32">
        <f t="shared" si="27"/>
        <v>1</v>
      </c>
      <c r="AI32">
        <f t="shared" si="28"/>
        <v>7</v>
      </c>
      <c r="AJ32">
        <f t="shared" si="29"/>
        <v>9</v>
      </c>
      <c r="AK32">
        <f t="shared" si="30"/>
        <v>3</v>
      </c>
      <c r="AL32" t="str">
        <f t="shared" si="31"/>
        <v/>
      </c>
      <c r="AM32">
        <f t="shared" si="32"/>
        <v>6</v>
      </c>
      <c r="AN32">
        <f t="shared" si="33"/>
        <v>7</v>
      </c>
      <c r="AP32" t="s">
        <v>10</v>
      </c>
      <c r="AQ32" t="s">
        <v>90</v>
      </c>
      <c r="AR32">
        <v>2</v>
      </c>
      <c r="AS32">
        <v>2</v>
      </c>
      <c r="AT32">
        <v>1</v>
      </c>
      <c r="AU32">
        <v>9</v>
      </c>
      <c r="AV32">
        <v>9</v>
      </c>
      <c r="AW32">
        <v>6</v>
      </c>
      <c r="AX32">
        <v>8</v>
      </c>
      <c r="AY32">
        <v>4</v>
      </c>
      <c r="AZ32">
        <v>7</v>
      </c>
      <c r="BA32">
        <v>6</v>
      </c>
      <c r="BB32">
        <v>5</v>
      </c>
      <c r="BC32">
        <v>2</v>
      </c>
      <c r="BD32">
        <v>5</v>
      </c>
      <c r="BE32">
        <v>5</v>
      </c>
      <c r="BF32">
        <v>6</v>
      </c>
      <c r="BG32" t="s">
        <v>1531</v>
      </c>
      <c r="BH32">
        <v>5</v>
      </c>
      <c r="BI32">
        <v>1</v>
      </c>
      <c r="BJ32">
        <v>3</v>
      </c>
      <c r="BK32" t="s">
        <v>1531</v>
      </c>
      <c r="BL32">
        <v>1000</v>
      </c>
      <c r="BN32" s="26"/>
      <c r="BO32" s="4">
        <v>1</v>
      </c>
      <c r="BP32" s="22" t="str">
        <f t="shared" si="19"/>
        <v>Fiat</v>
      </c>
      <c r="BQ32" s="40">
        <f t="shared" si="34"/>
        <v>6</v>
      </c>
      <c r="BR32" s="40">
        <v>6</v>
      </c>
      <c r="BS32" s="25">
        <v>1.5550000000000015</v>
      </c>
      <c r="BV32">
        <v>2</v>
      </c>
      <c r="BW32">
        <f>BQ32</f>
        <v>6</v>
      </c>
      <c r="BX32">
        <f>BR32</f>
        <v>6</v>
      </c>
    </row>
    <row r="33" spans="1:76" x14ac:dyDescent="0.25">
      <c r="A33" t="str">
        <f>A6</f>
        <v>Borsod-Abaúj-Zemplén</v>
      </c>
      <c r="B33">
        <f t="shared" ref="B33:K33" si="38">IFERROR(ABS(B6),"")</f>
        <v>0.59999999999999432</v>
      </c>
      <c r="C33">
        <f t="shared" si="38"/>
        <v>1.2000000000000028</v>
      </c>
      <c r="D33">
        <f t="shared" si="38"/>
        <v>0.20000000000000284</v>
      </c>
      <c r="E33">
        <f t="shared" si="38"/>
        <v>0.40000000000000568</v>
      </c>
      <c r="F33">
        <f t="shared" si="38"/>
        <v>0.5</v>
      </c>
      <c r="G33">
        <f t="shared" si="38"/>
        <v>8.2999999999999972</v>
      </c>
      <c r="H33">
        <f t="shared" si="38"/>
        <v>0.29999999999999716</v>
      </c>
      <c r="I33" t="str">
        <f t="shared" si="38"/>
        <v/>
      </c>
      <c r="J33">
        <f t="shared" si="38"/>
        <v>0.40000000000000568</v>
      </c>
      <c r="K33">
        <f t="shared" si="38"/>
        <v>4.9000000000000057</v>
      </c>
      <c r="L33" s="55">
        <f t="shared" si="21"/>
        <v>1.866666666666668</v>
      </c>
      <c r="M33" s="56">
        <f t="shared" si="22"/>
        <v>2.8293108701590213</v>
      </c>
      <c r="O33" s="7">
        <f t="shared" si="23"/>
        <v>7.666666666666667</v>
      </c>
      <c r="P33">
        <f t="shared" si="24"/>
        <v>12</v>
      </c>
      <c r="Q33">
        <f t="shared" si="8"/>
        <v>6</v>
      </c>
      <c r="R33">
        <f t="shared" si="9"/>
        <v>10</v>
      </c>
      <c r="S33">
        <f t="shared" si="10"/>
        <v>14</v>
      </c>
      <c r="T33">
        <f t="shared" si="11"/>
        <v>6</v>
      </c>
      <c r="U33">
        <f t="shared" si="12"/>
        <v>2</v>
      </c>
      <c r="V33">
        <f t="shared" si="13"/>
        <v>7</v>
      </c>
      <c r="W33" t="str">
        <f t="shared" si="14"/>
        <v/>
      </c>
      <c r="X33">
        <f t="shared" si="15"/>
        <v>11</v>
      </c>
      <c r="Y33">
        <f t="shared" si="16"/>
        <v>1</v>
      </c>
      <c r="Z33">
        <v>1000</v>
      </c>
      <c r="AA33">
        <f t="shared" si="17"/>
        <v>1020.1</v>
      </c>
      <c r="AB33">
        <f>'oam3'!AA33</f>
        <v>1000.2</v>
      </c>
      <c r="AD33" t="str">
        <f t="shared" si="36"/>
        <v>Baranya</v>
      </c>
      <c r="AE33">
        <f t="shared" si="37"/>
        <v>6</v>
      </c>
      <c r="AF33" t="str">
        <f t="shared" si="25"/>
        <v/>
      </c>
      <c r="AG33">
        <f t="shared" si="26"/>
        <v>1</v>
      </c>
      <c r="AH33">
        <f t="shared" si="27"/>
        <v>4</v>
      </c>
      <c r="AI33">
        <f t="shared" si="28"/>
        <v>8</v>
      </c>
      <c r="AJ33">
        <f t="shared" si="29"/>
        <v>2</v>
      </c>
      <c r="AK33">
        <f t="shared" si="30"/>
        <v>4</v>
      </c>
      <c r="AL33">
        <f t="shared" si="31"/>
        <v>3</v>
      </c>
      <c r="AM33" t="str">
        <f t="shared" si="32"/>
        <v/>
      </c>
      <c r="AN33">
        <f t="shared" si="33"/>
        <v>7</v>
      </c>
      <c r="AP33" t="s">
        <v>12</v>
      </c>
      <c r="AQ33" t="s">
        <v>90</v>
      </c>
      <c r="AR33">
        <v>1</v>
      </c>
      <c r="AS33">
        <v>1</v>
      </c>
      <c r="AT33">
        <v>4</v>
      </c>
      <c r="AU33">
        <v>6</v>
      </c>
      <c r="AV33">
        <v>6</v>
      </c>
      <c r="AW33">
        <v>1</v>
      </c>
      <c r="AX33">
        <v>4</v>
      </c>
      <c r="AY33" t="s">
        <v>1531</v>
      </c>
      <c r="AZ33">
        <v>1</v>
      </c>
      <c r="BA33">
        <v>4</v>
      </c>
      <c r="BB33">
        <v>2</v>
      </c>
      <c r="BC33">
        <v>3</v>
      </c>
      <c r="BD33">
        <v>3</v>
      </c>
      <c r="BE33" t="s">
        <v>1531</v>
      </c>
      <c r="BF33">
        <v>3</v>
      </c>
      <c r="BG33" t="s">
        <v>1531</v>
      </c>
      <c r="BH33">
        <v>3</v>
      </c>
      <c r="BI33" t="s">
        <v>1531</v>
      </c>
      <c r="BJ33" t="s">
        <v>1531</v>
      </c>
      <c r="BK33">
        <v>1</v>
      </c>
      <c r="BL33">
        <v>1000</v>
      </c>
      <c r="BN33" s="26"/>
      <c r="BO33">
        <v>2</v>
      </c>
      <c r="BP33" t="str">
        <f t="shared" si="19"/>
        <v>Volkswagen</v>
      </c>
      <c r="BQ33" s="41">
        <f t="shared" si="34"/>
        <v>1</v>
      </c>
      <c r="BR33" s="41">
        <v>1</v>
      </c>
      <c r="BS33" s="25">
        <v>2.3600000000000003</v>
      </c>
      <c r="BV33">
        <v>2</v>
      </c>
      <c r="BW33">
        <f>BQ33</f>
        <v>1</v>
      </c>
      <c r="BX33">
        <f>BR33</f>
        <v>1</v>
      </c>
    </row>
    <row r="34" spans="1:76" x14ac:dyDescent="0.25">
      <c r="A34" t="str">
        <f>A7</f>
        <v>Budapest</v>
      </c>
      <c r="B34">
        <f t="shared" ref="B34:K34" si="39">IFERROR(ABS(B7),"")</f>
        <v>0.70000000000000284</v>
      </c>
      <c r="C34">
        <f t="shared" si="39"/>
        <v>1.0999999999999943</v>
      </c>
      <c r="D34">
        <f t="shared" si="39"/>
        <v>0.10000000000000142</v>
      </c>
      <c r="E34">
        <f t="shared" si="39"/>
        <v>0.60000000000000142</v>
      </c>
      <c r="F34">
        <f t="shared" si="39"/>
        <v>0</v>
      </c>
      <c r="G34">
        <f t="shared" si="39"/>
        <v>0.89999999999999858</v>
      </c>
      <c r="H34">
        <f t="shared" si="39"/>
        <v>0.39999999999999858</v>
      </c>
      <c r="I34">
        <f t="shared" si="39"/>
        <v>3</v>
      </c>
      <c r="J34">
        <f t="shared" si="39"/>
        <v>4.6000000000000014</v>
      </c>
      <c r="K34">
        <f t="shared" si="39"/>
        <v>0.5</v>
      </c>
      <c r="L34" s="55">
        <f t="shared" si="21"/>
        <v>1.19</v>
      </c>
      <c r="M34" s="56">
        <f t="shared" si="22"/>
        <v>1.4639748024546813</v>
      </c>
      <c r="O34" s="7">
        <f t="shared" si="23"/>
        <v>8.4</v>
      </c>
      <c r="P34">
        <f t="shared" si="24"/>
        <v>6</v>
      </c>
      <c r="Q34">
        <f t="shared" si="8"/>
        <v>9</v>
      </c>
      <c r="R34">
        <f t="shared" si="9"/>
        <v>16</v>
      </c>
      <c r="S34">
        <f t="shared" si="10"/>
        <v>12</v>
      </c>
      <c r="T34">
        <f t="shared" si="11"/>
        <v>14</v>
      </c>
      <c r="U34">
        <f t="shared" si="12"/>
        <v>8</v>
      </c>
      <c r="V34">
        <f t="shared" si="13"/>
        <v>6</v>
      </c>
      <c r="W34">
        <f t="shared" si="14"/>
        <v>7</v>
      </c>
      <c r="X34">
        <f t="shared" si="15"/>
        <v>1</v>
      </c>
      <c r="Y34">
        <f t="shared" si="16"/>
        <v>5</v>
      </c>
      <c r="Z34">
        <v>1000</v>
      </c>
      <c r="AA34">
        <f t="shared" si="17"/>
        <v>1017.6</v>
      </c>
      <c r="AB34">
        <f>'oam3'!AA34</f>
        <v>1000.2</v>
      </c>
      <c r="AD34" t="str">
        <f t="shared" si="36"/>
        <v>Borsod-Abaúj-Zemplén</v>
      </c>
      <c r="AE34">
        <f t="shared" si="37"/>
        <v>4</v>
      </c>
      <c r="AF34">
        <f t="shared" si="25"/>
        <v>3</v>
      </c>
      <c r="AG34">
        <f t="shared" si="26"/>
        <v>9</v>
      </c>
      <c r="AH34">
        <f t="shared" si="27"/>
        <v>6</v>
      </c>
      <c r="AI34">
        <f t="shared" si="28"/>
        <v>5</v>
      </c>
      <c r="AJ34">
        <f t="shared" si="29"/>
        <v>1</v>
      </c>
      <c r="AK34">
        <f t="shared" si="30"/>
        <v>8</v>
      </c>
      <c r="AL34" t="str">
        <f t="shared" si="31"/>
        <v/>
      </c>
      <c r="AM34">
        <f t="shared" si="32"/>
        <v>6</v>
      </c>
      <c r="AN34">
        <f t="shared" si="33"/>
        <v>2</v>
      </c>
      <c r="AP34" t="s">
        <v>14</v>
      </c>
      <c r="AQ34" t="s">
        <v>90</v>
      </c>
      <c r="AR34" t="s">
        <v>1531</v>
      </c>
      <c r="AS34">
        <v>7</v>
      </c>
      <c r="AT34">
        <v>8</v>
      </c>
      <c r="AU34">
        <v>5</v>
      </c>
      <c r="AV34">
        <v>10</v>
      </c>
      <c r="AW34">
        <v>5</v>
      </c>
      <c r="AX34">
        <v>6</v>
      </c>
      <c r="AY34" t="s">
        <v>1531</v>
      </c>
      <c r="AZ34">
        <v>9</v>
      </c>
      <c r="BA34">
        <v>1</v>
      </c>
      <c r="BB34">
        <v>7</v>
      </c>
      <c r="BC34" t="s">
        <v>1531</v>
      </c>
      <c r="BD34">
        <v>4</v>
      </c>
      <c r="BE34">
        <v>4</v>
      </c>
      <c r="BF34" t="s">
        <v>1531</v>
      </c>
      <c r="BG34">
        <v>3</v>
      </c>
      <c r="BH34">
        <v>5</v>
      </c>
      <c r="BI34">
        <v>4</v>
      </c>
      <c r="BJ34" t="s">
        <v>1531</v>
      </c>
      <c r="BK34" t="s">
        <v>1531</v>
      </c>
      <c r="BL34">
        <v>1000</v>
      </c>
      <c r="BN34" s="26"/>
      <c r="BO34" s="4">
        <v>1</v>
      </c>
      <c r="BP34" s="22" t="str">
        <f t="shared" si="19"/>
        <v>Seat</v>
      </c>
      <c r="BQ34" s="40">
        <f t="shared" si="34"/>
        <v>5</v>
      </c>
      <c r="BR34" s="40">
        <v>10</v>
      </c>
      <c r="BS34" s="25">
        <v>0.5149999999999999</v>
      </c>
      <c r="BV34">
        <v>2</v>
      </c>
      <c r="BW34">
        <f>BQ34</f>
        <v>5</v>
      </c>
      <c r="BX34">
        <f>BR34</f>
        <v>10</v>
      </c>
    </row>
    <row r="35" spans="1:76" x14ac:dyDescent="0.25">
      <c r="A35" t="str">
        <f>A8</f>
        <v>Csongrád</v>
      </c>
      <c r="B35">
        <f t="shared" ref="B35:K35" si="40">IFERROR(ABS(B8),"")</f>
        <v>1</v>
      </c>
      <c r="C35">
        <f t="shared" si="40"/>
        <v>5.0999999999999943</v>
      </c>
      <c r="D35">
        <f t="shared" si="40"/>
        <v>0.60000000000000142</v>
      </c>
      <c r="E35">
        <f t="shared" si="40"/>
        <v>6.6000000000000014</v>
      </c>
      <c r="F35">
        <f t="shared" si="40"/>
        <v>0.70000000000000284</v>
      </c>
      <c r="G35" t="str">
        <f t="shared" si="40"/>
        <v/>
      </c>
      <c r="H35">
        <f t="shared" si="40"/>
        <v>0.5</v>
      </c>
      <c r="I35">
        <f t="shared" si="40"/>
        <v>4</v>
      </c>
      <c r="J35">
        <f t="shared" si="40"/>
        <v>0.20000000000000284</v>
      </c>
      <c r="K35">
        <f t="shared" si="40"/>
        <v>0.10000000000000142</v>
      </c>
      <c r="L35" s="55">
        <f t="shared" si="21"/>
        <v>2.0888888888888895</v>
      </c>
      <c r="M35" s="56">
        <f t="shared" si="22"/>
        <v>2.4609167216935859</v>
      </c>
      <c r="O35" s="7">
        <f t="shared" si="23"/>
        <v>6.7777777777777777</v>
      </c>
      <c r="P35">
        <f t="shared" si="24"/>
        <v>4</v>
      </c>
      <c r="Q35">
        <f t="shared" si="8"/>
        <v>3</v>
      </c>
      <c r="R35">
        <f t="shared" si="9"/>
        <v>6</v>
      </c>
      <c r="S35">
        <f t="shared" si="10"/>
        <v>4</v>
      </c>
      <c r="T35">
        <f t="shared" si="11"/>
        <v>4</v>
      </c>
      <c r="U35" t="str">
        <f t="shared" si="12"/>
        <v/>
      </c>
      <c r="V35">
        <f t="shared" si="13"/>
        <v>4</v>
      </c>
      <c r="W35">
        <f t="shared" si="14"/>
        <v>4</v>
      </c>
      <c r="X35">
        <f t="shared" si="15"/>
        <v>15</v>
      </c>
      <c r="Y35">
        <f t="shared" si="16"/>
        <v>17</v>
      </c>
      <c r="Z35">
        <v>1000</v>
      </c>
      <c r="AA35">
        <f t="shared" si="17"/>
        <v>1026.0999999999999</v>
      </c>
      <c r="AB35">
        <f>'oam3'!AA35</f>
        <v>1016.7</v>
      </c>
      <c r="AD35" t="str">
        <f t="shared" si="36"/>
        <v>Budapest</v>
      </c>
      <c r="AE35">
        <f t="shared" si="37"/>
        <v>5</v>
      </c>
      <c r="AF35">
        <f t="shared" si="25"/>
        <v>3</v>
      </c>
      <c r="AG35">
        <f t="shared" si="26"/>
        <v>9</v>
      </c>
      <c r="AH35">
        <f t="shared" si="27"/>
        <v>6</v>
      </c>
      <c r="AI35">
        <f t="shared" si="28"/>
        <v>10</v>
      </c>
      <c r="AJ35">
        <f t="shared" si="29"/>
        <v>4</v>
      </c>
      <c r="AK35">
        <f t="shared" si="30"/>
        <v>8</v>
      </c>
      <c r="AL35">
        <f t="shared" si="31"/>
        <v>2</v>
      </c>
      <c r="AM35">
        <f t="shared" si="32"/>
        <v>1</v>
      </c>
      <c r="AN35">
        <f t="shared" si="33"/>
        <v>7</v>
      </c>
      <c r="AP35" t="s">
        <v>76</v>
      </c>
      <c r="AQ35" t="s">
        <v>90</v>
      </c>
      <c r="AR35" t="s">
        <v>1531</v>
      </c>
      <c r="AS35">
        <v>9</v>
      </c>
      <c r="AT35">
        <v>2</v>
      </c>
      <c r="AU35">
        <v>1</v>
      </c>
      <c r="AV35">
        <v>4</v>
      </c>
      <c r="AW35" t="s">
        <v>1531</v>
      </c>
      <c r="AX35">
        <v>2</v>
      </c>
      <c r="AY35">
        <v>4</v>
      </c>
      <c r="AZ35">
        <v>4</v>
      </c>
      <c r="BA35">
        <v>3</v>
      </c>
      <c r="BB35" t="s">
        <v>1531</v>
      </c>
      <c r="BC35" t="s">
        <v>1531</v>
      </c>
      <c r="BD35">
        <v>1</v>
      </c>
      <c r="BE35">
        <v>5</v>
      </c>
      <c r="BF35" t="s">
        <v>1531</v>
      </c>
      <c r="BG35">
        <v>4</v>
      </c>
      <c r="BH35">
        <v>2</v>
      </c>
      <c r="BI35" t="s">
        <v>1531</v>
      </c>
      <c r="BJ35">
        <v>5</v>
      </c>
      <c r="BK35" t="s">
        <v>1531</v>
      </c>
      <c r="BL35">
        <v>1000</v>
      </c>
      <c r="BN35" s="26"/>
      <c r="BO35">
        <v>2</v>
      </c>
      <c r="BP35" t="str">
        <f t="shared" si="19"/>
        <v>Skoda</v>
      </c>
      <c r="BQ35" s="42">
        <f t="shared" si="34"/>
        <v>10</v>
      </c>
      <c r="BR35" s="41">
        <v>2</v>
      </c>
      <c r="BS35" s="25">
        <v>1.97</v>
      </c>
      <c r="BV35">
        <v>2</v>
      </c>
      <c r="BW35">
        <f>BQ35</f>
        <v>10</v>
      </c>
      <c r="BX35">
        <f>BR35</f>
        <v>2</v>
      </c>
    </row>
    <row r="36" spans="1:76" ht="13.8" thickBot="1" x14ac:dyDescent="0.3">
      <c r="A36" t="str">
        <f>A9</f>
        <v>Fejér</v>
      </c>
      <c r="B36">
        <f t="shared" ref="B36:K36" si="41">IFERROR(ABS(B9),"")</f>
        <v>0.60000000000000142</v>
      </c>
      <c r="C36">
        <f t="shared" si="41"/>
        <v>0.20000000000000284</v>
      </c>
      <c r="D36">
        <f t="shared" si="41"/>
        <v>0.20000000000000284</v>
      </c>
      <c r="E36">
        <f t="shared" si="41"/>
        <v>1.2000000000000028</v>
      </c>
      <c r="F36">
        <f t="shared" si="41"/>
        <v>0.40000000000000568</v>
      </c>
      <c r="G36">
        <f t="shared" si="41"/>
        <v>5.2999999999999972</v>
      </c>
      <c r="H36">
        <f t="shared" si="41"/>
        <v>0.20000000000000284</v>
      </c>
      <c r="I36">
        <f t="shared" si="41"/>
        <v>5.5</v>
      </c>
      <c r="J36">
        <f t="shared" si="41"/>
        <v>2.4000000000000057</v>
      </c>
      <c r="K36">
        <f t="shared" si="41"/>
        <v>0.29999999999999716</v>
      </c>
      <c r="L36" s="55">
        <f t="shared" si="21"/>
        <v>1.6300000000000019</v>
      </c>
      <c r="M36" s="56">
        <f t="shared" si="22"/>
        <v>2.1002909851309219</v>
      </c>
      <c r="O36" s="7">
        <f t="shared" si="23"/>
        <v>7.4</v>
      </c>
      <c r="P36">
        <f t="shared" si="24"/>
        <v>8</v>
      </c>
      <c r="Q36">
        <f t="shared" si="8"/>
        <v>12</v>
      </c>
      <c r="R36">
        <f t="shared" si="9"/>
        <v>10</v>
      </c>
      <c r="S36">
        <f t="shared" si="10"/>
        <v>10</v>
      </c>
      <c r="T36">
        <f t="shared" si="11"/>
        <v>7</v>
      </c>
      <c r="U36">
        <f t="shared" si="12"/>
        <v>3</v>
      </c>
      <c r="V36">
        <f t="shared" si="13"/>
        <v>9</v>
      </c>
      <c r="W36">
        <f t="shared" si="14"/>
        <v>2</v>
      </c>
      <c r="X36">
        <f t="shared" si="15"/>
        <v>6</v>
      </c>
      <c r="Y36">
        <f t="shared" si="16"/>
        <v>7</v>
      </c>
      <c r="Z36">
        <v>1000</v>
      </c>
      <c r="AA36">
        <f t="shared" si="17"/>
        <v>1020.1</v>
      </c>
      <c r="AB36">
        <f>'oam3'!AA36</f>
        <v>999.7</v>
      </c>
      <c r="AD36" t="str">
        <f t="shared" si="36"/>
        <v>Csongrád</v>
      </c>
      <c r="AE36">
        <f t="shared" si="37"/>
        <v>4</v>
      </c>
      <c r="AF36">
        <f t="shared" si="25"/>
        <v>2</v>
      </c>
      <c r="AG36">
        <f t="shared" si="26"/>
        <v>6</v>
      </c>
      <c r="AH36">
        <f t="shared" si="27"/>
        <v>1</v>
      </c>
      <c r="AI36">
        <f t="shared" si="28"/>
        <v>5</v>
      </c>
      <c r="AJ36" t="str">
        <f t="shared" si="29"/>
        <v/>
      </c>
      <c r="AK36">
        <f t="shared" si="30"/>
        <v>7</v>
      </c>
      <c r="AL36">
        <f t="shared" si="31"/>
        <v>3</v>
      </c>
      <c r="AM36">
        <f t="shared" si="32"/>
        <v>8</v>
      </c>
      <c r="AN36">
        <f t="shared" si="33"/>
        <v>9</v>
      </c>
      <c r="AP36" t="s">
        <v>18</v>
      </c>
      <c r="AQ36" t="s">
        <v>90</v>
      </c>
      <c r="AR36">
        <v>5</v>
      </c>
      <c r="AS36">
        <v>3</v>
      </c>
      <c r="AT36">
        <v>4</v>
      </c>
      <c r="AU36">
        <v>8</v>
      </c>
      <c r="AV36">
        <v>8</v>
      </c>
      <c r="AW36">
        <v>7</v>
      </c>
      <c r="AX36">
        <v>8</v>
      </c>
      <c r="AY36">
        <v>1</v>
      </c>
      <c r="AZ36">
        <v>9</v>
      </c>
      <c r="BA36" t="s">
        <v>1531</v>
      </c>
      <c r="BB36">
        <v>5</v>
      </c>
      <c r="BC36">
        <v>7</v>
      </c>
      <c r="BD36">
        <v>8</v>
      </c>
      <c r="BE36">
        <v>5</v>
      </c>
      <c r="BF36">
        <v>4</v>
      </c>
      <c r="BG36">
        <v>4</v>
      </c>
      <c r="BH36">
        <v>9</v>
      </c>
      <c r="BI36" t="s">
        <v>1531</v>
      </c>
      <c r="BJ36" t="s">
        <v>1531</v>
      </c>
      <c r="BK36">
        <v>5</v>
      </c>
      <c r="BL36">
        <v>1000</v>
      </c>
      <c r="BN36" s="26"/>
      <c r="BO36">
        <v>2</v>
      </c>
      <c r="BP36" t="str">
        <f t="shared" si="19"/>
        <v>Suzuki</v>
      </c>
      <c r="BQ36" s="42">
        <f t="shared" si="34"/>
        <v>7</v>
      </c>
      <c r="BR36" s="42">
        <v>9</v>
      </c>
      <c r="BS36" s="25">
        <v>0.56999999999999995</v>
      </c>
      <c r="BV36" s="4">
        <v>1</v>
      </c>
      <c r="BW36" s="4">
        <f>BQ36</f>
        <v>7</v>
      </c>
      <c r="BX36" s="4">
        <f>BR36</f>
        <v>9</v>
      </c>
    </row>
    <row r="37" spans="1:76" ht="13.8" thickBot="1" x14ac:dyDescent="0.3">
      <c r="A37" t="str">
        <f>A10</f>
        <v>Győr-Moson-Sopron</v>
      </c>
      <c r="B37" t="str">
        <f t="shared" ref="B37:K37" si="42">IFERROR(ABS(B10),"")</f>
        <v/>
      </c>
      <c r="C37">
        <f t="shared" si="42"/>
        <v>0.29999999999999716</v>
      </c>
      <c r="D37">
        <f t="shared" si="42"/>
        <v>0.20000000000000284</v>
      </c>
      <c r="E37" t="str">
        <f t="shared" si="42"/>
        <v/>
      </c>
      <c r="F37" t="str">
        <f t="shared" si="42"/>
        <v/>
      </c>
      <c r="G37">
        <f t="shared" si="42"/>
        <v>0.20000000000000284</v>
      </c>
      <c r="H37">
        <f t="shared" si="42"/>
        <v>0.90000000000000568</v>
      </c>
      <c r="I37">
        <f t="shared" si="42"/>
        <v>0</v>
      </c>
      <c r="J37">
        <f t="shared" si="42"/>
        <v>0.20000000000000284</v>
      </c>
      <c r="K37">
        <f t="shared" si="42"/>
        <v>0.29999999999999716</v>
      </c>
      <c r="L37" s="55">
        <f t="shared" si="21"/>
        <v>0.30000000000000121</v>
      </c>
      <c r="M37" s="56">
        <f t="shared" si="22"/>
        <v>0.28284271247462056</v>
      </c>
      <c r="O37" s="7">
        <f t="shared" si="23"/>
        <v>9.1428571428571423</v>
      </c>
      <c r="P37" t="str">
        <f t="shared" si="24"/>
        <v/>
      </c>
      <c r="Q37">
        <f t="shared" si="8"/>
        <v>11</v>
      </c>
      <c r="R37">
        <f t="shared" si="9"/>
        <v>10</v>
      </c>
      <c r="S37" t="str">
        <f t="shared" si="10"/>
        <v/>
      </c>
      <c r="T37" t="str">
        <f t="shared" si="11"/>
        <v/>
      </c>
      <c r="U37">
        <f t="shared" si="12"/>
        <v>9</v>
      </c>
      <c r="V37">
        <f t="shared" si="13"/>
        <v>2</v>
      </c>
      <c r="W37">
        <f t="shared" si="14"/>
        <v>10</v>
      </c>
      <c r="X37">
        <f t="shared" si="15"/>
        <v>15</v>
      </c>
      <c r="Y37">
        <f t="shared" si="16"/>
        <v>7</v>
      </c>
      <c r="Z37">
        <v>1000</v>
      </c>
      <c r="AA37">
        <f t="shared" si="17"/>
        <v>968.7</v>
      </c>
      <c r="AB37">
        <f>'oam3'!AA37</f>
        <v>999.7</v>
      </c>
      <c r="AD37" t="str">
        <f t="shared" si="36"/>
        <v>Fejér</v>
      </c>
      <c r="AE37">
        <f t="shared" si="37"/>
        <v>5</v>
      </c>
      <c r="AF37">
        <f t="shared" si="25"/>
        <v>8</v>
      </c>
      <c r="AG37">
        <f t="shared" si="26"/>
        <v>8</v>
      </c>
      <c r="AH37">
        <f t="shared" si="27"/>
        <v>4</v>
      </c>
      <c r="AI37">
        <f t="shared" si="28"/>
        <v>6</v>
      </c>
      <c r="AJ37">
        <f t="shared" si="29"/>
        <v>2</v>
      </c>
      <c r="AK37">
        <f t="shared" si="30"/>
        <v>8</v>
      </c>
      <c r="AL37">
        <f t="shared" si="31"/>
        <v>1</v>
      </c>
      <c r="AM37">
        <f t="shared" si="32"/>
        <v>3</v>
      </c>
      <c r="AN37">
        <f t="shared" si="33"/>
        <v>7</v>
      </c>
      <c r="AP37" t="s">
        <v>20</v>
      </c>
      <c r="AQ37" t="s">
        <v>90</v>
      </c>
      <c r="AR37">
        <v>6</v>
      </c>
      <c r="AS37" t="s">
        <v>1531</v>
      </c>
      <c r="AT37">
        <v>3</v>
      </c>
      <c r="AU37" t="s">
        <v>1531</v>
      </c>
      <c r="AV37">
        <v>2</v>
      </c>
      <c r="AW37">
        <v>3</v>
      </c>
      <c r="AX37">
        <v>1</v>
      </c>
      <c r="AY37">
        <v>7</v>
      </c>
      <c r="AZ37">
        <v>3</v>
      </c>
      <c r="BA37" t="s">
        <v>1531</v>
      </c>
      <c r="BB37" t="s">
        <v>1531</v>
      </c>
      <c r="BC37">
        <v>6</v>
      </c>
      <c r="BD37">
        <v>2</v>
      </c>
      <c r="BE37" t="s">
        <v>1531</v>
      </c>
      <c r="BF37">
        <v>6</v>
      </c>
      <c r="BG37">
        <v>1</v>
      </c>
      <c r="BH37">
        <v>10</v>
      </c>
      <c r="BI37">
        <v>2</v>
      </c>
      <c r="BJ37">
        <v>6</v>
      </c>
      <c r="BK37" t="s">
        <v>1531</v>
      </c>
      <c r="BL37">
        <v>1000</v>
      </c>
      <c r="BN37" s="26"/>
      <c r="BO37">
        <v>2</v>
      </c>
      <c r="BP37" s="43" t="str">
        <f t="shared" si="19"/>
        <v>Volvo</v>
      </c>
      <c r="BQ37" s="41">
        <f t="shared" si="34"/>
        <v>3</v>
      </c>
      <c r="BR37" s="45">
        <v>3</v>
      </c>
      <c r="BS37" s="25">
        <v>1.85</v>
      </c>
      <c r="BV37">
        <v>2</v>
      </c>
      <c r="BW37">
        <f>BQ37</f>
        <v>3</v>
      </c>
      <c r="BX37">
        <f>BR37</f>
        <v>3</v>
      </c>
    </row>
    <row r="38" spans="1:76" x14ac:dyDescent="0.25">
      <c r="A38" t="str">
        <f>A11</f>
        <v>Hajdú-Bihar</v>
      </c>
      <c r="B38">
        <f t="shared" ref="B38:K38" si="43">IFERROR(ABS(B11),"")</f>
        <v>0.60000000000000142</v>
      </c>
      <c r="C38">
        <f t="shared" si="43"/>
        <v>2.7000000000000028</v>
      </c>
      <c r="D38">
        <f t="shared" si="43"/>
        <v>0.10000000000000142</v>
      </c>
      <c r="E38">
        <f t="shared" si="43"/>
        <v>7.2999999999999972</v>
      </c>
      <c r="F38">
        <f t="shared" si="43"/>
        <v>9.9999999999994316E-2</v>
      </c>
      <c r="G38">
        <f t="shared" si="43"/>
        <v>1.2999999999999972</v>
      </c>
      <c r="H38">
        <f t="shared" si="43"/>
        <v>9.9999999999994316E-2</v>
      </c>
      <c r="I38">
        <f t="shared" si="43"/>
        <v>2</v>
      </c>
      <c r="J38">
        <f t="shared" si="43"/>
        <v>0.29999999999999716</v>
      </c>
      <c r="K38">
        <f t="shared" si="43"/>
        <v>0.10000000000000142</v>
      </c>
      <c r="L38" s="55">
        <f t="shared" si="21"/>
        <v>1.4599999999999986</v>
      </c>
      <c r="M38" s="56">
        <f t="shared" si="22"/>
        <v>2.2470721691421782</v>
      </c>
      <c r="O38" s="7">
        <f t="shared" si="23"/>
        <v>10.4</v>
      </c>
      <c r="P38">
        <f t="shared" si="24"/>
        <v>8</v>
      </c>
      <c r="Q38">
        <f t="shared" si="8"/>
        <v>5</v>
      </c>
      <c r="R38">
        <f t="shared" si="9"/>
        <v>16</v>
      </c>
      <c r="S38">
        <f t="shared" si="10"/>
        <v>3</v>
      </c>
      <c r="T38">
        <f t="shared" si="11"/>
        <v>11</v>
      </c>
      <c r="U38">
        <f t="shared" si="12"/>
        <v>7</v>
      </c>
      <c r="V38">
        <f t="shared" si="13"/>
        <v>15</v>
      </c>
      <c r="W38">
        <f t="shared" si="14"/>
        <v>9</v>
      </c>
      <c r="X38">
        <f t="shared" si="15"/>
        <v>13</v>
      </c>
      <c r="Y38">
        <f t="shared" si="16"/>
        <v>17</v>
      </c>
      <c r="Z38">
        <v>1000</v>
      </c>
      <c r="AA38">
        <f t="shared" si="17"/>
        <v>972.7</v>
      </c>
      <c r="AB38">
        <f>'oam3'!AA38</f>
        <v>988.2</v>
      </c>
      <c r="AD38" t="str">
        <f t="shared" si="36"/>
        <v>Győr-Moson-Sopron</v>
      </c>
      <c r="AE38" t="str">
        <f t="shared" si="37"/>
        <v/>
      </c>
      <c r="AF38">
        <f t="shared" si="25"/>
        <v>2</v>
      </c>
      <c r="AG38">
        <f t="shared" si="26"/>
        <v>4</v>
      </c>
      <c r="AH38" t="str">
        <f t="shared" si="27"/>
        <v/>
      </c>
      <c r="AI38" t="str">
        <f t="shared" si="28"/>
        <v/>
      </c>
      <c r="AJ38">
        <f t="shared" si="29"/>
        <v>4</v>
      </c>
      <c r="AK38">
        <f t="shared" si="30"/>
        <v>1</v>
      </c>
      <c r="AL38">
        <f t="shared" si="31"/>
        <v>7</v>
      </c>
      <c r="AM38">
        <f t="shared" si="32"/>
        <v>4</v>
      </c>
      <c r="AN38">
        <f t="shared" si="33"/>
        <v>2</v>
      </c>
      <c r="AP38" t="s">
        <v>22</v>
      </c>
      <c r="AQ38" t="s">
        <v>90</v>
      </c>
      <c r="AR38" t="s">
        <v>1531</v>
      </c>
      <c r="AS38">
        <v>6</v>
      </c>
      <c r="AT38" t="s">
        <v>1531</v>
      </c>
      <c r="AU38">
        <v>6</v>
      </c>
      <c r="AV38">
        <v>1</v>
      </c>
      <c r="AW38">
        <v>8</v>
      </c>
      <c r="AX38">
        <v>3</v>
      </c>
      <c r="AY38">
        <v>4</v>
      </c>
      <c r="AZ38">
        <v>6</v>
      </c>
      <c r="BA38">
        <v>2</v>
      </c>
      <c r="BB38">
        <v>1</v>
      </c>
      <c r="BC38">
        <v>8</v>
      </c>
      <c r="BD38">
        <v>7</v>
      </c>
      <c r="BE38">
        <v>2</v>
      </c>
      <c r="BF38">
        <v>2</v>
      </c>
      <c r="BG38">
        <v>6</v>
      </c>
      <c r="BH38">
        <v>8</v>
      </c>
      <c r="BI38">
        <v>5</v>
      </c>
      <c r="BJ38">
        <v>2</v>
      </c>
      <c r="BK38">
        <v>2</v>
      </c>
      <c r="BL38">
        <v>1000</v>
      </c>
      <c r="BN38" s="26"/>
      <c r="BO38" s="4">
        <v>1</v>
      </c>
      <c r="BP38" s="22" t="str">
        <f t="shared" si="19"/>
        <v>Ford</v>
      </c>
      <c r="BQ38" s="40">
        <f t="shared" si="34"/>
        <v>8</v>
      </c>
      <c r="BR38" s="40">
        <v>7</v>
      </c>
      <c r="BS38" s="25">
        <v>1.1500000000000004</v>
      </c>
      <c r="BV38">
        <v>2</v>
      </c>
      <c r="BW38">
        <f>BQ38</f>
        <v>8</v>
      </c>
      <c r="BX38">
        <f>BR38</f>
        <v>7</v>
      </c>
    </row>
    <row r="39" spans="1:76" x14ac:dyDescent="0.25">
      <c r="A39" t="str">
        <f>A12</f>
        <v>Heves</v>
      </c>
      <c r="B39">
        <f t="shared" ref="B39:K39" si="44">IFERROR(ABS(B12),"")</f>
        <v>0.59999999999999432</v>
      </c>
      <c r="C39" t="str">
        <f t="shared" si="44"/>
        <v/>
      </c>
      <c r="D39">
        <f t="shared" si="44"/>
        <v>0.20000000000000284</v>
      </c>
      <c r="E39">
        <f t="shared" si="44"/>
        <v>1.2999999999999972</v>
      </c>
      <c r="F39">
        <f t="shared" si="44"/>
        <v>4</v>
      </c>
      <c r="G39">
        <f t="shared" si="44"/>
        <v>1.7999999999999972</v>
      </c>
      <c r="H39" t="str">
        <f t="shared" si="44"/>
        <v/>
      </c>
      <c r="I39" t="str">
        <f t="shared" si="44"/>
        <v/>
      </c>
      <c r="J39">
        <f t="shared" si="44"/>
        <v>3</v>
      </c>
      <c r="K39">
        <f t="shared" si="44"/>
        <v>0.20000000000000284</v>
      </c>
      <c r="L39" s="55">
        <f t="shared" si="21"/>
        <v>1.585714285714285</v>
      </c>
      <c r="M39" s="56">
        <f t="shared" si="22"/>
        <v>1.4587992453025322</v>
      </c>
      <c r="O39" s="7">
        <f t="shared" si="23"/>
        <v>7.4285714285714288</v>
      </c>
      <c r="P39">
        <f t="shared" si="24"/>
        <v>12</v>
      </c>
      <c r="Q39" t="str">
        <f t="shared" si="8"/>
        <v/>
      </c>
      <c r="R39">
        <f t="shared" si="9"/>
        <v>10</v>
      </c>
      <c r="S39">
        <f t="shared" si="10"/>
        <v>9</v>
      </c>
      <c r="T39">
        <f t="shared" si="11"/>
        <v>1</v>
      </c>
      <c r="U39">
        <f t="shared" si="12"/>
        <v>6</v>
      </c>
      <c r="V39" t="str">
        <f t="shared" si="13"/>
        <v/>
      </c>
      <c r="W39" t="str">
        <f t="shared" si="14"/>
        <v/>
      </c>
      <c r="X39">
        <f t="shared" si="15"/>
        <v>2</v>
      </c>
      <c r="Y39">
        <f t="shared" si="16"/>
        <v>12</v>
      </c>
      <c r="Z39">
        <v>1000</v>
      </c>
      <c r="AA39">
        <f t="shared" si="17"/>
        <v>998.6</v>
      </c>
      <c r="AB39">
        <f>'oam3'!AA39</f>
        <v>999.2</v>
      </c>
      <c r="AD39" t="str">
        <f t="shared" si="36"/>
        <v>Hajdú-Bihar</v>
      </c>
      <c r="AE39">
        <f t="shared" si="37"/>
        <v>5</v>
      </c>
      <c r="AF39">
        <f t="shared" si="25"/>
        <v>2</v>
      </c>
      <c r="AG39">
        <f t="shared" si="26"/>
        <v>7</v>
      </c>
      <c r="AH39">
        <f t="shared" si="27"/>
        <v>1</v>
      </c>
      <c r="AI39">
        <f t="shared" si="28"/>
        <v>9</v>
      </c>
      <c r="AJ39">
        <f t="shared" si="29"/>
        <v>4</v>
      </c>
      <c r="AK39">
        <f t="shared" si="30"/>
        <v>9</v>
      </c>
      <c r="AL39">
        <f t="shared" si="31"/>
        <v>3</v>
      </c>
      <c r="AM39">
        <f t="shared" si="32"/>
        <v>6</v>
      </c>
      <c r="AN39">
        <f t="shared" si="33"/>
        <v>7</v>
      </c>
      <c r="AP39" t="s">
        <v>24</v>
      </c>
      <c r="AQ39" t="s">
        <v>90</v>
      </c>
      <c r="AR39">
        <v>2</v>
      </c>
      <c r="AS39">
        <v>7</v>
      </c>
      <c r="AT39">
        <v>7</v>
      </c>
      <c r="AU39">
        <v>2</v>
      </c>
      <c r="AV39">
        <v>7</v>
      </c>
      <c r="AW39">
        <v>9</v>
      </c>
      <c r="AX39">
        <v>7</v>
      </c>
      <c r="AY39">
        <v>2</v>
      </c>
      <c r="AZ39">
        <v>7</v>
      </c>
      <c r="BA39">
        <v>6</v>
      </c>
      <c r="BB39">
        <v>4</v>
      </c>
      <c r="BC39">
        <v>4</v>
      </c>
      <c r="BD39">
        <v>9</v>
      </c>
      <c r="BE39">
        <v>5</v>
      </c>
      <c r="BF39">
        <v>5</v>
      </c>
      <c r="BG39">
        <v>6</v>
      </c>
      <c r="BH39">
        <v>7</v>
      </c>
      <c r="BI39">
        <v>7</v>
      </c>
      <c r="BJ39">
        <v>4</v>
      </c>
      <c r="BK39">
        <v>3</v>
      </c>
      <c r="BL39">
        <v>1000</v>
      </c>
      <c r="BN39" s="26"/>
      <c r="BO39">
        <v>2</v>
      </c>
      <c r="BP39" t="str">
        <f t="shared" si="19"/>
        <v>Opel</v>
      </c>
      <c r="BQ39" s="42">
        <f t="shared" si="34"/>
        <v>9</v>
      </c>
      <c r="BR39" s="42">
        <v>8</v>
      </c>
      <c r="BS39" s="25">
        <v>0.73500000000000087</v>
      </c>
      <c r="BV39" s="4">
        <v>1</v>
      </c>
      <c r="BW39" s="4">
        <f>BQ39</f>
        <v>9</v>
      </c>
      <c r="BX39" s="4">
        <f>BR39</f>
        <v>8</v>
      </c>
    </row>
    <row r="40" spans="1:76" x14ac:dyDescent="0.25">
      <c r="A40" t="str">
        <f>A13</f>
        <v>Jász-Nagykun-Szolnok</v>
      </c>
      <c r="B40">
        <f t="shared" ref="B40:K40" si="45">IFERROR(ABS(B13),"")</f>
        <v>0.60000000000000142</v>
      </c>
      <c r="C40" t="str">
        <f t="shared" si="45"/>
        <v/>
      </c>
      <c r="D40">
        <f t="shared" si="45"/>
        <v>0.20000000000000284</v>
      </c>
      <c r="E40">
        <f t="shared" si="45"/>
        <v>1.9000000000000057</v>
      </c>
      <c r="F40">
        <f t="shared" si="45"/>
        <v>9.9999999999994316E-2</v>
      </c>
      <c r="G40" t="str">
        <f t="shared" si="45"/>
        <v/>
      </c>
      <c r="H40">
        <f t="shared" si="45"/>
        <v>0.20000000000000284</v>
      </c>
      <c r="I40" t="str">
        <f t="shared" si="45"/>
        <v/>
      </c>
      <c r="J40">
        <f t="shared" si="45"/>
        <v>2</v>
      </c>
      <c r="K40">
        <f t="shared" si="45"/>
        <v>0.29999999999999716</v>
      </c>
      <c r="L40" s="55">
        <f t="shared" si="21"/>
        <v>0.75714285714285778</v>
      </c>
      <c r="M40" s="56">
        <f t="shared" si="22"/>
        <v>0.8303757038376135</v>
      </c>
      <c r="O40" s="7">
        <f t="shared" si="23"/>
        <v>8.5714285714285712</v>
      </c>
      <c r="P40">
        <f t="shared" si="24"/>
        <v>8</v>
      </c>
      <c r="Q40" t="str">
        <f t="shared" si="8"/>
        <v/>
      </c>
      <c r="R40">
        <f t="shared" si="9"/>
        <v>10</v>
      </c>
      <c r="S40">
        <f t="shared" si="10"/>
        <v>8</v>
      </c>
      <c r="T40">
        <f t="shared" si="11"/>
        <v>11</v>
      </c>
      <c r="U40" t="str">
        <f t="shared" si="12"/>
        <v/>
      </c>
      <c r="V40">
        <f t="shared" si="13"/>
        <v>9</v>
      </c>
      <c r="W40" t="str">
        <f t="shared" si="14"/>
        <v/>
      </c>
      <c r="X40">
        <f t="shared" si="15"/>
        <v>7</v>
      </c>
      <c r="Y40">
        <f t="shared" si="16"/>
        <v>7</v>
      </c>
      <c r="Z40">
        <v>1000</v>
      </c>
      <c r="AA40">
        <f t="shared" si="17"/>
        <v>984.6</v>
      </c>
      <c r="AB40">
        <f>'oam3'!AA40</f>
        <v>999.2</v>
      </c>
      <c r="AD40" t="str">
        <f t="shared" si="36"/>
        <v>Heves</v>
      </c>
      <c r="AE40">
        <f t="shared" si="37"/>
        <v>5</v>
      </c>
      <c r="AF40" t="str">
        <f t="shared" si="25"/>
        <v/>
      </c>
      <c r="AG40">
        <f t="shared" si="26"/>
        <v>6</v>
      </c>
      <c r="AH40">
        <f t="shared" si="27"/>
        <v>4</v>
      </c>
      <c r="AI40">
        <f t="shared" si="28"/>
        <v>1</v>
      </c>
      <c r="AJ40">
        <f t="shared" si="29"/>
        <v>3</v>
      </c>
      <c r="AK40" t="str">
        <f t="shared" si="30"/>
        <v/>
      </c>
      <c r="AL40" t="str">
        <f t="shared" si="31"/>
        <v/>
      </c>
      <c r="AM40">
        <f t="shared" si="32"/>
        <v>2</v>
      </c>
      <c r="AN40">
        <f t="shared" si="33"/>
        <v>6</v>
      </c>
      <c r="BO40" t="s">
        <v>731</v>
      </c>
      <c r="BQ40" t="s">
        <v>731</v>
      </c>
      <c r="BR40" t="s">
        <v>731</v>
      </c>
      <c r="BW40" t="s">
        <v>731</v>
      </c>
      <c r="BX40" t="s">
        <v>731</v>
      </c>
    </row>
    <row r="41" spans="1:76" x14ac:dyDescent="0.25">
      <c r="A41" t="str">
        <f>A14</f>
        <v>Komárom-Esztergom</v>
      </c>
      <c r="B41">
        <f t="shared" ref="B41:K41" si="46">IFERROR(ABS(B14),"")</f>
        <v>11.599999999999994</v>
      </c>
      <c r="C41">
        <f t="shared" si="46"/>
        <v>4.2000000000000028</v>
      </c>
      <c r="D41">
        <f t="shared" si="46"/>
        <v>8.5999999999999943</v>
      </c>
      <c r="E41">
        <f t="shared" si="46"/>
        <v>8.0999999999999943</v>
      </c>
      <c r="F41" t="str">
        <f t="shared" si="46"/>
        <v/>
      </c>
      <c r="G41" t="str">
        <f t="shared" si="46"/>
        <v/>
      </c>
      <c r="H41">
        <f t="shared" si="46"/>
        <v>9.9999999999994316E-2</v>
      </c>
      <c r="I41">
        <f t="shared" si="46"/>
        <v>3</v>
      </c>
      <c r="J41">
        <f t="shared" si="46"/>
        <v>0</v>
      </c>
      <c r="K41">
        <f t="shared" si="46"/>
        <v>4.7000000000000028</v>
      </c>
      <c r="L41" s="55">
        <f t="shared" si="21"/>
        <v>5.0374999999999979</v>
      </c>
      <c r="M41" s="56">
        <f t="shared" si="22"/>
        <v>4.1379558445479523</v>
      </c>
      <c r="O41" s="7">
        <f t="shared" si="23"/>
        <v>6.25</v>
      </c>
      <c r="P41">
        <f t="shared" si="24"/>
        <v>1</v>
      </c>
      <c r="Q41">
        <f t="shared" si="8"/>
        <v>4</v>
      </c>
      <c r="R41">
        <f t="shared" si="9"/>
        <v>1</v>
      </c>
      <c r="S41">
        <f t="shared" si="10"/>
        <v>2</v>
      </c>
      <c r="T41" t="str">
        <f t="shared" si="11"/>
        <v/>
      </c>
      <c r="U41" t="str">
        <f t="shared" si="12"/>
        <v/>
      </c>
      <c r="V41">
        <f t="shared" si="13"/>
        <v>15</v>
      </c>
      <c r="W41">
        <f t="shared" si="14"/>
        <v>7</v>
      </c>
      <c r="X41">
        <f t="shared" si="15"/>
        <v>18</v>
      </c>
      <c r="Y41">
        <f t="shared" si="16"/>
        <v>2</v>
      </c>
      <c r="Z41">
        <v>1000</v>
      </c>
      <c r="AA41">
        <f t="shared" si="17"/>
        <v>1014.6</v>
      </c>
      <c r="AB41">
        <f>'oam3'!AA41</f>
        <v>999.7</v>
      </c>
      <c r="AD41" t="str">
        <f t="shared" si="36"/>
        <v>Jász-Nagykun-Szolnok</v>
      </c>
      <c r="AE41">
        <f t="shared" si="37"/>
        <v>3</v>
      </c>
      <c r="AF41" t="str">
        <f t="shared" si="25"/>
        <v/>
      </c>
      <c r="AG41">
        <f t="shared" si="26"/>
        <v>5</v>
      </c>
      <c r="AH41">
        <f t="shared" si="27"/>
        <v>2</v>
      </c>
      <c r="AI41">
        <f t="shared" si="28"/>
        <v>7</v>
      </c>
      <c r="AJ41" t="str">
        <f t="shared" si="29"/>
        <v/>
      </c>
      <c r="AK41">
        <f t="shared" si="30"/>
        <v>5</v>
      </c>
      <c r="AL41" t="str">
        <f t="shared" si="31"/>
        <v/>
      </c>
      <c r="AM41">
        <f t="shared" si="32"/>
        <v>1</v>
      </c>
      <c r="AN41">
        <f t="shared" si="33"/>
        <v>4</v>
      </c>
      <c r="BO41" t="e">
        <f>CORREL($BO$30:$BO$39,BN30:BN39)</f>
        <v>#DIV/0!</v>
      </c>
      <c r="BQ41">
        <f>CORREL($BO$30:$BO$39,BQ30:BQ39)</f>
        <v>0.17407765595569785</v>
      </c>
      <c r="BR41">
        <f>CORREL($BO$30:$BO$39,BR30:BR39)</f>
        <v>-0.31333978072025614</v>
      </c>
      <c r="BW41">
        <f>CORREL(BW30:BW39,$BV$30:$BV$39)</f>
        <v>0</v>
      </c>
      <c r="BX41">
        <f>CORREL(BX30:BX39,$BV$30:$BV$39)</f>
        <v>-0.28426762180748061</v>
      </c>
    </row>
    <row r="42" spans="1:76" ht="13.8" thickBot="1" x14ac:dyDescent="0.3">
      <c r="A42" t="str">
        <f>A15</f>
        <v>Nógrád megye</v>
      </c>
      <c r="B42">
        <f t="shared" ref="B42:K42" si="47">IFERROR(ABS(B15),"")</f>
        <v>0.40000000000000568</v>
      </c>
      <c r="C42" t="str">
        <f t="shared" si="47"/>
        <v/>
      </c>
      <c r="D42">
        <f t="shared" si="47"/>
        <v>0.5</v>
      </c>
      <c r="E42">
        <f t="shared" si="47"/>
        <v>3</v>
      </c>
      <c r="F42">
        <f t="shared" si="47"/>
        <v>1.9000000000000057</v>
      </c>
      <c r="G42">
        <f t="shared" si="47"/>
        <v>12.799999999999997</v>
      </c>
      <c r="H42">
        <f t="shared" si="47"/>
        <v>9.9999999999994316E-2</v>
      </c>
      <c r="I42">
        <f t="shared" si="47"/>
        <v>7.5</v>
      </c>
      <c r="J42">
        <f t="shared" si="47"/>
        <v>0.29999999999999716</v>
      </c>
      <c r="K42">
        <f t="shared" si="47"/>
        <v>0</v>
      </c>
      <c r="L42" s="55">
        <f t="shared" si="21"/>
        <v>2.9444444444444446</v>
      </c>
      <c r="M42" s="56">
        <f t="shared" si="22"/>
        <v>4.4042908371016747</v>
      </c>
      <c r="O42" s="7">
        <f t="shared" si="23"/>
        <v>9</v>
      </c>
      <c r="P42">
        <f t="shared" si="24"/>
        <v>15</v>
      </c>
      <c r="Q42" t="str">
        <f t="shared" si="8"/>
        <v/>
      </c>
      <c r="R42">
        <f t="shared" si="9"/>
        <v>8</v>
      </c>
      <c r="S42">
        <f t="shared" si="10"/>
        <v>6</v>
      </c>
      <c r="T42">
        <f t="shared" si="11"/>
        <v>2</v>
      </c>
      <c r="U42">
        <f t="shared" si="12"/>
        <v>1</v>
      </c>
      <c r="V42">
        <f t="shared" si="13"/>
        <v>15</v>
      </c>
      <c r="W42">
        <f t="shared" si="14"/>
        <v>1</v>
      </c>
      <c r="X42">
        <f t="shared" si="15"/>
        <v>13</v>
      </c>
      <c r="Y42">
        <f t="shared" si="16"/>
        <v>20</v>
      </c>
      <c r="Z42">
        <v>1000</v>
      </c>
      <c r="AA42">
        <f t="shared" si="17"/>
        <v>998.6</v>
      </c>
      <c r="AB42">
        <f>'oam3'!AA42</f>
        <v>999.7</v>
      </c>
      <c r="AD42" t="str">
        <f t="shared" si="36"/>
        <v>Komárom-Esztergom</v>
      </c>
      <c r="AE42">
        <f t="shared" si="37"/>
        <v>1</v>
      </c>
      <c r="AF42">
        <f t="shared" si="25"/>
        <v>5</v>
      </c>
      <c r="AG42">
        <f t="shared" si="26"/>
        <v>2</v>
      </c>
      <c r="AH42">
        <f t="shared" si="27"/>
        <v>3</v>
      </c>
      <c r="AI42" t="str">
        <f t="shared" si="28"/>
        <v/>
      </c>
      <c r="AJ42" t="str">
        <f t="shared" si="29"/>
        <v/>
      </c>
      <c r="AK42">
        <f t="shared" si="30"/>
        <v>7</v>
      </c>
      <c r="AL42">
        <f t="shared" si="31"/>
        <v>6</v>
      </c>
      <c r="AM42">
        <f t="shared" si="32"/>
        <v>8</v>
      </c>
      <c r="AN42">
        <f t="shared" si="33"/>
        <v>4</v>
      </c>
    </row>
    <row r="43" spans="1:76" ht="13.8" thickBot="1" x14ac:dyDescent="0.3">
      <c r="A43" t="str">
        <f>A16</f>
        <v>Pest</v>
      </c>
      <c r="B43">
        <f t="shared" ref="B43:K43" si="48">IFERROR(ABS(B16),"")</f>
        <v>0.5</v>
      </c>
      <c r="C43">
        <f t="shared" si="48"/>
        <v>10.299999999999997</v>
      </c>
      <c r="D43">
        <f t="shared" si="48"/>
        <v>0.20000000000000284</v>
      </c>
      <c r="E43" t="str">
        <f t="shared" si="48"/>
        <v/>
      </c>
      <c r="F43">
        <f t="shared" si="48"/>
        <v>0.29999999999999716</v>
      </c>
      <c r="G43">
        <f t="shared" si="48"/>
        <v>0.20000000000000284</v>
      </c>
      <c r="H43">
        <f t="shared" si="48"/>
        <v>0.20000000000000284</v>
      </c>
      <c r="I43" t="str">
        <f t="shared" si="48"/>
        <v/>
      </c>
      <c r="J43">
        <f t="shared" si="48"/>
        <v>2.5</v>
      </c>
      <c r="K43">
        <f t="shared" si="48"/>
        <v>0.20000000000000284</v>
      </c>
      <c r="L43" s="55">
        <f t="shared" si="21"/>
        <v>1.8000000000000007</v>
      </c>
      <c r="M43" s="56">
        <f t="shared" si="22"/>
        <v>3.5237966537731502</v>
      </c>
      <c r="O43" s="7">
        <f t="shared" si="23"/>
        <v>8.5</v>
      </c>
      <c r="P43">
        <f t="shared" si="24"/>
        <v>14</v>
      </c>
      <c r="Q43">
        <f t="shared" si="8"/>
        <v>1</v>
      </c>
      <c r="R43">
        <f t="shared" si="9"/>
        <v>10</v>
      </c>
      <c r="S43" t="str">
        <f t="shared" si="10"/>
        <v/>
      </c>
      <c r="T43">
        <f t="shared" si="11"/>
        <v>9</v>
      </c>
      <c r="U43">
        <f t="shared" si="12"/>
        <v>9</v>
      </c>
      <c r="V43">
        <f t="shared" si="13"/>
        <v>9</v>
      </c>
      <c r="W43" t="str">
        <f t="shared" si="14"/>
        <v/>
      </c>
      <c r="X43">
        <f t="shared" si="15"/>
        <v>4</v>
      </c>
      <c r="Y43">
        <f t="shared" si="16"/>
        <v>12</v>
      </c>
      <c r="Z43">
        <v>1000</v>
      </c>
      <c r="AA43">
        <f t="shared" si="17"/>
        <v>1012.6</v>
      </c>
      <c r="AB43">
        <f>'oam3'!AA43</f>
        <v>1000.2</v>
      </c>
      <c r="AD43" t="str">
        <f t="shared" si="36"/>
        <v>Nógrád megye</v>
      </c>
      <c r="AE43">
        <f t="shared" si="37"/>
        <v>6</v>
      </c>
      <c r="AF43" t="str">
        <f t="shared" si="25"/>
        <v/>
      </c>
      <c r="AG43">
        <f t="shared" si="26"/>
        <v>5</v>
      </c>
      <c r="AH43">
        <f t="shared" si="27"/>
        <v>3</v>
      </c>
      <c r="AI43">
        <f t="shared" si="28"/>
        <v>4</v>
      </c>
      <c r="AJ43">
        <f t="shared" si="29"/>
        <v>1</v>
      </c>
      <c r="AK43">
        <f t="shared" si="30"/>
        <v>8</v>
      </c>
      <c r="AL43">
        <f t="shared" si="31"/>
        <v>2</v>
      </c>
      <c r="AM43">
        <f t="shared" si="32"/>
        <v>7</v>
      </c>
      <c r="AN43">
        <f t="shared" si="33"/>
        <v>9</v>
      </c>
      <c r="BQ43" s="46" t="s">
        <v>967</v>
      </c>
      <c r="BR43" s="46" t="s">
        <v>967</v>
      </c>
      <c r="BW43" s="46" t="s">
        <v>967</v>
      </c>
      <c r="BX43" s="46" t="s">
        <v>967</v>
      </c>
    </row>
    <row r="44" spans="1:76" ht="13.8" thickBot="1" x14ac:dyDescent="0.3">
      <c r="A44" t="str">
        <f>A17</f>
        <v>Somogy</v>
      </c>
      <c r="B44" t="str">
        <f t="shared" ref="B44:K44" si="49">IFERROR(ABS(B17),"")</f>
        <v/>
      </c>
      <c r="C44">
        <f t="shared" si="49"/>
        <v>1.2000000000000028</v>
      </c>
      <c r="D44">
        <f t="shared" si="49"/>
        <v>0</v>
      </c>
      <c r="E44">
        <f t="shared" si="49"/>
        <v>0.40000000000000568</v>
      </c>
      <c r="F44" t="str">
        <f t="shared" si="49"/>
        <v/>
      </c>
      <c r="G44" t="str">
        <f t="shared" si="49"/>
        <v/>
      </c>
      <c r="H44">
        <f t="shared" si="49"/>
        <v>0.29999999999999716</v>
      </c>
      <c r="I44">
        <f t="shared" si="49"/>
        <v>0</v>
      </c>
      <c r="J44">
        <f t="shared" si="49"/>
        <v>0.5</v>
      </c>
      <c r="K44">
        <f t="shared" si="49"/>
        <v>0.20000000000000284</v>
      </c>
      <c r="L44" s="55">
        <f t="shared" si="21"/>
        <v>0.37142857142857266</v>
      </c>
      <c r="M44" s="56">
        <f t="shared" si="22"/>
        <v>0.41115400891590465</v>
      </c>
      <c r="O44" s="7">
        <f t="shared" si="23"/>
        <v>10.714285714285714</v>
      </c>
      <c r="P44" t="str">
        <f t="shared" si="24"/>
        <v/>
      </c>
      <c r="Q44">
        <f t="shared" si="8"/>
        <v>6</v>
      </c>
      <c r="R44">
        <f t="shared" si="9"/>
        <v>18</v>
      </c>
      <c r="S44">
        <f t="shared" si="10"/>
        <v>14</v>
      </c>
      <c r="T44" t="str">
        <f t="shared" si="11"/>
        <v/>
      </c>
      <c r="U44" t="str">
        <f t="shared" si="12"/>
        <v/>
      </c>
      <c r="V44">
        <f t="shared" si="13"/>
        <v>7</v>
      </c>
      <c r="W44">
        <f t="shared" si="14"/>
        <v>10</v>
      </c>
      <c r="X44">
        <f t="shared" si="15"/>
        <v>8</v>
      </c>
      <c r="Y44">
        <f t="shared" si="16"/>
        <v>12</v>
      </c>
      <c r="Z44">
        <v>1000</v>
      </c>
      <c r="AA44">
        <f t="shared" si="17"/>
        <v>963.2</v>
      </c>
      <c r="AB44">
        <f>'oam3'!AA44</f>
        <v>999.2</v>
      </c>
      <c r="AD44" t="str">
        <f t="shared" si="36"/>
        <v>Pest</v>
      </c>
      <c r="AE44">
        <f t="shared" si="37"/>
        <v>3</v>
      </c>
      <c r="AF44">
        <f t="shared" si="25"/>
        <v>1</v>
      </c>
      <c r="AG44">
        <f t="shared" si="26"/>
        <v>5</v>
      </c>
      <c r="AH44" t="str">
        <f t="shared" si="27"/>
        <v/>
      </c>
      <c r="AI44">
        <f t="shared" si="28"/>
        <v>4</v>
      </c>
      <c r="AJ44">
        <f t="shared" si="29"/>
        <v>5</v>
      </c>
      <c r="AK44">
        <f t="shared" si="30"/>
        <v>5</v>
      </c>
      <c r="AL44" t="str">
        <f t="shared" si="31"/>
        <v/>
      </c>
      <c r="AM44">
        <f t="shared" si="32"/>
        <v>2</v>
      </c>
      <c r="AN44">
        <f t="shared" si="33"/>
        <v>5</v>
      </c>
      <c r="BQ44" t="s">
        <v>966</v>
      </c>
      <c r="BR44" t="s">
        <v>966</v>
      </c>
      <c r="BW44" t="s">
        <v>966</v>
      </c>
      <c r="BX44" t="s">
        <v>966</v>
      </c>
    </row>
    <row r="45" spans="1:76" ht="13.8" thickBot="1" x14ac:dyDescent="0.3">
      <c r="A45" t="str">
        <f>A18</f>
        <v>Szabolcs-Szatmár-Bereg</v>
      </c>
      <c r="B45">
        <f t="shared" ref="B45:K45" si="50">IFERROR(ABS(B18),"")</f>
        <v>1</v>
      </c>
      <c r="C45" t="str">
        <f t="shared" si="50"/>
        <v/>
      </c>
      <c r="D45" t="str">
        <f t="shared" si="50"/>
        <v/>
      </c>
      <c r="E45" t="str">
        <f t="shared" si="50"/>
        <v/>
      </c>
      <c r="F45">
        <f t="shared" si="50"/>
        <v>0.40000000000000568</v>
      </c>
      <c r="G45">
        <f t="shared" si="50"/>
        <v>0.20000000000000284</v>
      </c>
      <c r="H45">
        <f t="shared" si="50"/>
        <v>0.20000000000000284</v>
      </c>
      <c r="I45">
        <f t="shared" si="50"/>
        <v>3.5</v>
      </c>
      <c r="J45">
        <f t="shared" si="50"/>
        <v>9.9999999999994316E-2</v>
      </c>
      <c r="K45">
        <f t="shared" si="50"/>
        <v>9.9999999999994316E-2</v>
      </c>
      <c r="L45" s="55">
        <f t="shared" si="21"/>
        <v>0.7857142857142857</v>
      </c>
      <c r="M45" s="56">
        <f t="shared" si="22"/>
        <v>1.2375090187261555</v>
      </c>
      <c r="O45" s="7">
        <f t="shared" si="23"/>
        <v>10</v>
      </c>
      <c r="P45">
        <f t="shared" si="24"/>
        <v>4</v>
      </c>
      <c r="Q45" t="str">
        <f t="shared" si="8"/>
        <v/>
      </c>
      <c r="R45" t="str">
        <f t="shared" si="9"/>
        <v/>
      </c>
      <c r="S45" t="str">
        <f t="shared" si="10"/>
        <v/>
      </c>
      <c r="T45">
        <f t="shared" si="11"/>
        <v>7</v>
      </c>
      <c r="U45">
        <f t="shared" si="12"/>
        <v>9</v>
      </c>
      <c r="V45">
        <f t="shared" si="13"/>
        <v>9</v>
      </c>
      <c r="W45">
        <f t="shared" si="14"/>
        <v>5</v>
      </c>
      <c r="X45">
        <f t="shared" si="15"/>
        <v>17</v>
      </c>
      <c r="Y45">
        <f t="shared" si="16"/>
        <v>19</v>
      </c>
      <c r="Z45">
        <v>1000</v>
      </c>
      <c r="AA45">
        <f t="shared" si="17"/>
        <v>977.2</v>
      </c>
      <c r="AB45">
        <f>'oam3'!AA45</f>
        <v>982.7</v>
      </c>
      <c r="AD45" t="str">
        <f t="shared" si="36"/>
        <v>Somogy</v>
      </c>
      <c r="AE45" t="str">
        <f t="shared" si="37"/>
        <v/>
      </c>
      <c r="AF45">
        <f t="shared" si="25"/>
        <v>1</v>
      </c>
      <c r="AG45">
        <f t="shared" si="26"/>
        <v>6</v>
      </c>
      <c r="AH45">
        <f t="shared" si="27"/>
        <v>3</v>
      </c>
      <c r="AI45" t="str">
        <f t="shared" si="28"/>
        <v/>
      </c>
      <c r="AJ45" t="str">
        <f t="shared" si="29"/>
        <v/>
      </c>
      <c r="AK45">
        <f t="shared" si="30"/>
        <v>4</v>
      </c>
      <c r="AL45">
        <f t="shared" si="31"/>
        <v>6</v>
      </c>
      <c r="AM45">
        <f t="shared" si="32"/>
        <v>2</v>
      </c>
      <c r="AN45">
        <f t="shared" si="33"/>
        <v>5</v>
      </c>
      <c r="BQ45" s="46" t="s">
        <v>967</v>
      </c>
      <c r="BR45" s="46" t="s">
        <v>967</v>
      </c>
      <c r="BW45" s="46" t="s">
        <v>967</v>
      </c>
      <c r="BX45" s="46" t="s">
        <v>967</v>
      </c>
    </row>
    <row r="46" spans="1:76" x14ac:dyDescent="0.25">
      <c r="A46" t="str">
        <f>A19</f>
        <v>Tolna</v>
      </c>
      <c r="B46">
        <f t="shared" ref="B46:K46" si="51">IFERROR(ABS(B19),"")</f>
        <v>1.2000000000000028</v>
      </c>
      <c r="C46">
        <f t="shared" si="51"/>
        <v>6.0999999999999943</v>
      </c>
      <c r="D46">
        <f t="shared" si="51"/>
        <v>0.90000000000000568</v>
      </c>
      <c r="E46">
        <f t="shared" si="51"/>
        <v>2</v>
      </c>
      <c r="F46">
        <f t="shared" si="51"/>
        <v>0.90000000000000568</v>
      </c>
      <c r="G46">
        <f t="shared" si="51"/>
        <v>2.7000000000000028</v>
      </c>
      <c r="H46">
        <f t="shared" si="51"/>
        <v>0.40000000000000568</v>
      </c>
      <c r="I46">
        <f t="shared" si="51"/>
        <v>0</v>
      </c>
      <c r="J46">
        <f t="shared" si="51"/>
        <v>0.5</v>
      </c>
      <c r="K46">
        <f t="shared" si="51"/>
        <v>0.70000000000000284</v>
      </c>
      <c r="L46" s="55">
        <f t="shared" si="21"/>
        <v>1.540000000000002</v>
      </c>
      <c r="M46" s="56">
        <f t="shared" si="22"/>
        <v>1.78711437176745</v>
      </c>
      <c r="O46" s="7">
        <f t="shared" si="23"/>
        <v>5.0999999999999996</v>
      </c>
      <c r="P46">
        <f t="shared" si="24"/>
        <v>3</v>
      </c>
      <c r="Q46">
        <f t="shared" si="8"/>
        <v>2</v>
      </c>
      <c r="R46">
        <f t="shared" si="9"/>
        <v>5</v>
      </c>
      <c r="S46">
        <f t="shared" si="10"/>
        <v>7</v>
      </c>
      <c r="T46">
        <f t="shared" si="11"/>
        <v>3</v>
      </c>
      <c r="U46">
        <f t="shared" si="12"/>
        <v>5</v>
      </c>
      <c r="V46">
        <f t="shared" si="13"/>
        <v>5</v>
      </c>
      <c r="W46">
        <f t="shared" si="14"/>
        <v>10</v>
      </c>
      <c r="X46">
        <f t="shared" si="15"/>
        <v>8</v>
      </c>
      <c r="Y46">
        <f t="shared" si="16"/>
        <v>3</v>
      </c>
      <c r="Z46">
        <v>1000</v>
      </c>
      <c r="AA46">
        <f t="shared" si="17"/>
        <v>1037.0999999999999</v>
      </c>
      <c r="AB46">
        <f>'oam3'!AA46</f>
        <v>999.7</v>
      </c>
      <c r="AD46" t="str">
        <f t="shared" si="36"/>
        <v>Szabolcs-Szatmár-Bereg</v>
      </c>
      <c r="AE46">
        <f t="shared" si="37"/>
        <v>2</v>
      </c>
      <c r="AF46" t="str">
        <f t="shared" si="25"/>
        <v/>
      </c>
      <c r="AG46" t="str">
        <f t="shared" si="26"/>
        <v/>
      </c>
      <c r="AH46" t="str">
        <f t="shared" si="27"/>
        <v/>
      </c>
      <c r="AI46">
        <f t="shared" si="28"/>
        <v>3</v>
      </c>
      <c r="AJ46">
        <f t="shared" si="29"/>
        <v>4</v>
      </c>
      <c r="AK46">
        <f t="shared" si="30"/>
        <v>4</v>
      </c>
      <c r="AL46">
        <f t="shared" si="31"/>
        <v>1</v>
      </c>
      <c r="AM46">
        <f t="shared" si="32"/>
        <v>6</v>
      </c>
      <c r="AN46">
        <f t="shared" si="33"/>
        <v>6</v>
      </c>
      <c r="BQ46" s="1" t="s">
        <v>968</v>
      </c>
      <c r="BR46" t="s">
        <v>968</v>
      </c>
      <c r="BW46" s="1" t="s">
        <v>968</v>
      </c>
      <c r="BX46" t="s">
        <v>968</v>
      </c>
    </row>
    <row r="47" spans="1:76" x14ac:dyDescent="0.25">
      <c r="A47" t="str">
        <f>A20</f>
        <v>Vas</v>
      </c>
      <c r="B47">
        <f t="shared" ref="B47:K47" si="52">IFERROR(ABS(B20),"")</f>
        <v>0.29999999999999716</v>
      </c>
      <c r="C47">
        <f t="shared" si="52"/>
        <v>0.79999999999999716</v>
      </c>
      <c r="D47">
        <f t="shared" si="52"/>
        <v>4.9000000000000057</v>
      </c>
      <c r="E47" t="str">
        <f t="shared" si="52"/>
        <v/>
      </c>
      <c r="F47">
        <f t="shared" si="52"/>
        <v>0.59999999999999432</v>
      </c>
      <c r="G47" t="str">
        <f t="shared" si="52"/>
        <v/>
      </c>
      <c r="H47" t="str">
        <f t="shared" si="52"/>
        <v/>
      </c>
      <c r="I47">
        <f t="shared" si="52"/>
        <v>3.5</v>
      </c>
      <c r="J47">
        <f t="shared" si="52"/>
        <v>0.5</v>
      </c>
      <c r="K47">
        <f t="shared" si="52"/>
        <v>0.20000000000000284</v>
      </c>
      <c r="L47" s="55">
        <f t="shared" si="21"/>
        <v>1.5428571428571425</v>
      </c>
      <c r="M47" s="56">
        <f t="shared" si="22"/>
        <v>1.8698102781272981</v>
      </c>
      <c r="O47" s="7">
        <f t="shared" si="23"/>
        <v>8.7142857142857135</v>
      </c>
      <c r="P47">
        <f t="shared" si="24"/>
        <v>17</v>
      </c>
      <c r="Q47">
        <f t="shared" si="8"/>
        <v>10</v>
      </c>
      <c r="R47">
        <f t="shared" si="9"/>
        <v>4</v>
      </c>
      <c r="S47" t="str">
        <f t="shared" si="10"/>
        <v/>
      </c>
      <c r="T47">
        <f t="shared" si="11"/>
        <v>5</v>
      </c>
      <c r="U47" t="str">
        <f t="shared" si="12"/>
        <v/>
      </c>
      <c r="V47" t="str">
        <f t="shared" si="13"/>
        <v/>
      </c>
      <c r="W47">
        <f t="shared" si="14"/>
        <v>5</v>
      </c>
      <c r="X47">
        <f t="shared" si="15"/>
        <v>8</v>
      </c>
      <c r="Y47">
        <f t="shared" si="16"/>
        <v>12</v>
      </c>
      <c r="Z47">
        <v>1000</v>
      </c>
      <c r="AA47">
        <f t="shared" si="17"/>
        <v>985.6</v>
      </c>
      <c r="AB47">
        <f>'oam3'!AA47</f>
        <v>1000.2</v>
      </c>
      <c r="AD47" t="str">
        <f t="shared" si="36"/>
        <v>Tolna</v>
      </c>
      <c r="AE47">
        <f t="shared" si="37"/>
        <v>4</v>
      </c>
      <c r="AF47">
        <f t="shared" si="25"/>
        <v>1</v>
      </c>
      <c r="AG47">
        <f t="shared" si="26"/>
        <v>5</v>
      </c>
      <c r="AH47">
        <f t="shared" si="27"/>
        <v>3</v>
      </c>
      <c r="AI47">
        <f t="shared" si="28"/>
        <v>5</v>
      </c>
      <c r="AJ47">
        <f t="shared" si="29"/>
        <v>2</v>
      </c>
      <c r="AK47">
        <f t="shared" si="30"/>
        <v>9</v>
      </c>
      <c r="AL47">
        <f t="shared" si="31"/>
        <v>10</v>
      </c>
      <c r="AM47">
        <f t="shared" si="32"/>
        <v>8</v>
      </c>
      <c r="AN47">
        <f t="shared" si="33"/>
        <v>7</v>
      </c>
    </row>
    <row r="48" spans="1:76" x14ac:dyDescent="0.25">
      <c r="A48" t="str">
        <f>A21</f>
        <v>Veszprém</v>
      </c>
      <c r="B48">
        <f t="shared" ref="B48:K48" si="53">IFERROR(ABS(B21),"")</f>
        <v>10.599999999999994</v>
      </c>
      <c r="C48" t="str">
        <f t="shared" si="53"/>
        <v/>
      </c>
      <c r="D48">
        <f t="shared" si="53"/>
        <v>0.59999999999999432</v>
      </c>
      <c r="E48" t="str">
        <f t="shared" si="53"/>
        <v/>
      </c>
      <c r="F48" t="str">
        <f t="shared" si="53"/>
        <v/>
      </c>
      <c r="G48">
        <f t="shared" si="53"/>
        <v>0.20000000000000284</v>
      </c>
      <c r="H48" t="str">
        <f t="shared" si="53"/>
        <v/>
      </c>
      <c r="I48">
        <f t="shared" si="53"/>
        <v>0</v>
      </c>
      <c r="J48">
        <f t="shared" si="53"/>
        <v>2.5999999999999943</v>
      </c>
      <c r="K48">
        <f t="shared" si="53"/>
        <v>0.29999999999999716</v>
      </c>
      <c r="L48" s="55">
        <f t="shared" si="21"/>
        <v>2.3833333333333306</v>
      </c>
      <c r="M48" s="56">
        <f t="shared" si="22"/>
        <v>4.135899740886698</v>
      </c>
      <c r="O48" s="7">
        <f t="shared" si="23"/>
        <v>6.333333333333333</v>
      </c>
      <c r="P48">
        <f t="shared" si="24"/>
        <v>2</v>
      </c>
      <c r="Q48" t="str">
        <f t="shared" si="8"/>
        <v/>
      </c>
      <c r="R48">
        <f t="shared" si="9"/>
        <v>7</v>
      </c>
      <c r="S48" t="str">
        <f t="shared" si="10"/>
        <v/>
      </c>
      <c r="T48" t="str">
        <f t="shared" si="11"/>
        <v/>
      </c>
      <c r="U48">
        <f t="shared" si="12"/>
        <v>9</v>
      </c>
      <c r="V48" t="str">
        <f t="shared" si="13"/>
        <v/>
      </c>
      <c r="W48">
        <f t="shared" si="14"/>
        <v>10</v>
      </c>
      <c r="X48">
        <f t="shared" si="15"/>
        <v>3</v>
      </c>
      <c r="Y48">
        <f t="shared" si="16"/>
        <v>7</v>
      </c>
      <c r="Z48">
        <v>1000</v>
      </c>
      <c r="AA48">
        <f t="shared" si="17"/>
        <v>998.6</v>
      </c>
      <c r="AB48">
        <f>'oam3'!AA48</f>
        <v>999.2</v>
      </c>
      <c r="AD48" t="str">
        <f t="shared" si="36"/>
        <v>Vas</v>
      </c>
      <c r="AE48">
        <f t="shared" si="37"/>
        <v>6</v>
      </c>
      <c r="AF48">
        <f t="shared" si="25"/>
        <v>3</v>
      </c>
      <c r="AG48">
        <f t="shared" si="26"/>
        <v>1</v>
      </c>
      <c r="AH48" t="str">
        <f t="shared" si="27"/>
        <v/>
      </c>
      <c r="AI48">
        <f t="shared" si="28"/>
        <v>4</v>
      </c>
      <c r="AJ48" t="str">
        <f t="shared" si="29"/>
        <v/>
      </c>
      <c r="AK48" t="str">
        <f t="shared" si="30"/>
        <v/>
      </c>
      <c r="AL48">
        <f t="shared" si="31"/>
        <v>2</v>
      </c>
      <c r="AM48">
        <f t="shared" si="32"/>
        <v>5</v>
      </c>
      <c r="AN48">
        <f t="shared" si="33"/>
        <v>7</v>
      </c>
      <c r="BQ48" t="s">
        <v>970</v>
      </c>
    </row>
    <row r="49" spans="1:69" x14ac:dyDescent="0.25">
      <c r="A49" t="str">
        <f>A22</f>
        <v>Zala</v>
      </c>
      <c r="B49">
        <f t="shared" ref="B49:K49" si="54">IFERROR(ABS(B22),"")</f>
        <v>0.29999999999999716</v>
      </c>
      <c r="C49" t="str">
        <f t="shared" si="54"/>
        <v/>
      </c>
      <c r="D49" t="str">
        <f t="shared" si="54"/>
        <v/>
      </c>
      <c r="E49">
        <f t="shared" si="54"/>
        <v>4.0999999999999943</v>
      </c>
      <c r="F49" t="str">
        <f t="shared" si="54"/>
        <v/>
      </c>
      <c r="G49" t="str">
        <f t="shared" si="54"/>
        <v/>
      </c>
      <c r="H49">
        <f t="shared" si="54"/>
        <v>0.20000000000000284</v>
      </c>
      <c r="I49" t="str">
        <f t="shared" si="54"/>
        <v/>
      </c>
      <c r="J49">
        <f t="shared" si="54"/>
        <v>2.5</v>
      </c>
      <c r="K49">
        <f t="shared" si="54"/>
        <v>0.70000000000000284</v>
      </c>
      <c r="L49" s="55">
        <f t="shared" si="21"/>
        <v>1.5599999999999994</v>
      </c>
      <c r="M49" s="56">
        <f t="shared" si="22"/>
        <v>1.6964669168598581</v>
      </c>
      <c r="O49" s="7">
        <f t="shared" si="23"/>
        <v>7.6</v>
      </c>
      <c r="P49">
        <f t="shared" si="24"/>
        <v>17</v>
      </c>
      <c r="Q49" t="str">
        <f t="shared" si="8"/>
        <v/>
      </c>
      <c r="R49" t="str">
        <f t="shared" si="9"/>
        <v/>
      </c>
      <c r="S49">
        <f t="shared" si="10"/>
        <v>5</v>
      </c>
      <c r="T49" t="str">
        <f t="shared" si="11"/>
        <v/>
      </c>
      <c r="U49" t="str">
        <f t="shared" si="12"/>
        <v/>
      </c>
      <c r="V49">
        <f t="shared" si="13"/>
        <v>9</v>
      </c>
      <c r="W49" t="str">
        <f t="shared" si="14"/>
        <v/>
      </c>
      <c r="X49">
        <f t="shared" si="15"/>
        <v>4</v>
      </c>
      <c r="Y49">
        <f t="shared" si="16"/>
        <v>3</v>
      </c>
      <c r="Z49">
        <v>1000</v>
      </c>
      <c r="AA49">
        <f t="shared" si="17"/>
        <v>991.6</v>
      </c>
      <c r="AB49">
        <f>'oam3'!AA49</f>
        <v>1000.2</v>
      </c>
      <c r="AD49" t="str">
        <f t="shared" si="36"/>
        <v>Veszprém</v>
      </c>
      <c r="AE49">
        <f t="shared" si="37"/>
        <v>1</v>
      </c>
      <c r="AF49" t="str">
        <f t="shared" si="25"/>
        <v/>
      </c>
      <c r="AG49">
        <f t="shared" si="26"/>
        <v>3</v>
      </c>
      <c r="AH49" t="str">
        <f t="shared" si="27"/>
        <v/>
      </c>
      <c r="AI49" t="str">
        <f t="shared" si="28"/>
        <v/>
      </c>
      <c r="AJ49">
        <f t="shared" si="29"/>
        <v>5</v>
      </c>
      <c r="AK49" t="str">
        <f t="shared" si="30"/>
        <v/>
      </c>
      <c r="AL49">
        <f t="shared" si="31"/>
        <v>6</v>
      </c>
      <c r="AM49">
        <f t="shared" si="32"/>
        <v>2</v>
      </c>
      <c r="AN49">
        <f t="shared" si="33"/>
        <v>4</v>
      </c>
      <c r="BQ49" t="s">
        <v>1393</v>
      </c>
    </row>
    <row r="50" spans="1:69" ht="13.8" thickBot="1" x14ac:dyDescent="0.3">
      <c r="L50" s="30" t="s">
        <v>721</v>
      </c>
      <c r="M50" s="57" t="s">
        <v>721</v>
      </c>
      <c r="O50" t="s">
        <v>731</v>
      </c>
      <c r="AD50" t="str">
        <f t="shared" ref="AD50" si="55">A49</f>
        <v>Zala</v>
      </c>
      <c r="AE50">
        <f t="shared" ref="AE50" si="56">IFERROR(RANK(B49,$B49:$K49,0),"")</f>
        <v>4</v>
      </c>
      <c r="AF50" t="str">
        <f t="shared" ref="AF50" si="57">IFERROR(RANK(C49,$B49:$K49,0),"")</f>
        <v/>
      </c>
      <c r="AG50" t="str">
        <f t="shared" ref="AG50" si="58">IFERROR(RANK(D49,$B49:$K49,0),"")</f>
        <v/>
      </c>
      <c r="AH50">
        <f t="shared" ref="AH50" si="59">IFERROR(RANK(E49,$B49:$K49,0),"")</f>
        <v>1</v>
      </c>
      <c r="AI50" t="str">
        <f t="shared" ref="AI50" si="60">IFERROR(RANK(F49,$B49:$K49,0),"")</f>
        <v/>
      </c>
      <c r="AJ50" t="str">
        <f t="shared" ref="AJ50" si="61">IFERROR(RANK(G49,$B49:$K49,0),"")</f>
        <v/>
      </c>
      <c r="AK50">
        <f t="shared" ref="AK50" si="62">IFERROR(RANK(H49,$B49:$K49,0),"")</f>
        <v>5</v>
      </c>
      <c r="AL50" t="str">
        <f t="shared" ref="AL50" si="63">IFERROR(RANK(I49,$B49:$K49,0),"")</f>
        <v/>
      </c>
      <c r="AM50">
        <f t="shared" ref="AM50" si="64">IFERROR(RANK(J49,$B49:$K49,0),"")</f>
        <v>2</v>
      </c>
      <c r="AN50">
        <f t="shared" ref="AN50" si="65">IFERROR(RANK(K49,$B49:$K49,0),"")</f>
        <v>3</v>
      </c>
    </row>
    <row r="51" spans="1:69" ht="13.8" thickBot="1" x14ac:dyDescent="0.3">
      <c r="O51" s="36">
        <f>CORREL(O30:O49,L30:L49)</f>
        <v>-0.61538132867883621</v>
      </c>
      <c r="AD51" t="s">
        <v>91</v>
      </c>
      <c r="AE51">
        <v>1000</v>
      </c>
      <c r="AF51">
        <v>1000</v>
      </c>
      <c r="AG51">
        <v>1000</v>
      </c>
      <c r="AH51">
        <v>1000</v>
      </c>
      <c r="AI51">
        <v>1000</v>
      </c>
      <c r="AJ51">
        <v>1000</v>
      </c>
      <c r="AK51">
        <v>1000</v>
      </c>
      <c r="AL51">
        <v>1000</v>
      </c>
      <c r="AM51">
        <v>1000</v>
      </c>
      <c r="AN51">
        <v>1000</v>
      </c>
    </row>
    <row r="52" spans="1:69" ht="13.8" thickBot="1" x14ac:dyDescent="0.3">
      <c r="A52" t="s">
        <v>86</v>
      </c>
      <c r="B52" s="25">
        <f>AVERAGE(B30:B49)</f>
        <v>1.7944444444444443</v>
      </c>
      <c r="C52" s="25">
        <f t="shared" ref="C52:K52" si="66">AVERAGE(C30:C49)</f>
        <v>2.8666666666666658</v>
      </c>
      <c r="D52" s="25">
        <f t="shared" si="66"/>
        <v>1.7277777777777794</v>
      </c>
      <c r="E52" s="25">
        <f t="shared" si="66"/>
        <v>3.1466666666666669</v>
      </c>
      <c r="F52" s="25">
        <f t="shared" si="66"/>
        <v>0.73571428571428554</v>
      </c>
      <c r="G52" s="25">
        <f t="shared" si="66"/>
        <v>3.0307692307692307</v>
      </c>
      <c r="H52" s="25">
        <f t="shared" si="66"/>
        <v>0.6705882352941176</v>
      </c>
      <c r="I52" s="25">
        <f t="shared" si="66"/>
        <v>2.6428571428571428</v>
      </c>
      <c r="J52" s="25">
        <f t="shared" si="66"/>
        <v>1.2777777777777781</v>
      </c>
      <c r="K52" s="25">
        <f t="shared" si="66"/>
        <v>0.73500000000000087</v>
      </c>
      <c r="L52" t="s">
        <v>713</v>
      </c>
      <c r="M52" s="25">
        <f>CORREL($B$55:$K$55,B52:K52)</f>
        <v>0.19266946105751553</v>
      </c>
      <c r="O52" s="36">
        <f>CORREL(O30:O49,M30:M49)</f>
        <v>-0.52203868417720589</v>
      </c>
    </row>
    <row r="53" spans="1:69" x14ac:dyDescent="0.25">
      <c r="A53" t="s">
        <v>722</v>
      </c>
      <c r="B53" s="25">
        <f>STDEV(B30:B49)</f>
        <v>3.3980049894749591</v>
      </c>
      <c r="C53" s="25">
        <f t="shared" ref="C53:K53" si="67">STDEV(C30:C49)</f>
        <v>3.0440204674181475</v>
      </c>
      <c r="D53" s="25">
        <f t="shared" si="67"/>
        <v>2.8329584527082701</v>
      </c>
      <c r="E53" s="25">
        <f t="shared" si="67"/>
        <v>3.0633470645839718</v>
      </c>
      <c r="F53" s="25">
        <f t="shared" si="67"/>
        <v>1.0551027240234767</v>
      </c>
      <c r="G53" s="25">
        <f t="shared" si="67"/>
        <v>3.902218304030117</v>
      </c>
      <c r="H53" s="25">
        <f t="shared" si="67"/>
        <v>1.4687429599330639</v>
      </c>
      <c r="I53" s="25">
        <f t="shared" si="67"/>
        <v>2.4212883683356186</v>
      </c>
      <c r="J53" s="25">
        <f t="shared" si="67"/>
        <v>1.3532338416051231</v>
      </c>
      <c r="K53" s="25">
        <f t="shared" si="67"/>
        <v>1.4023570384028092</v>
      </c>
      <c r="L53" t="s">
        <v>713</v>
      </c>
      <c r="M53" s="25">
        <f t="shared" ref="M53:M56" si="68">CORREL($B$55:$K$55,B53:K53)</f>
        <v>6.0364013328592196E-2</v>
      </c>
    </row>
    <row r="54" spans="1:69" ht="13.8" thickBot="1" x14ac:dyDescent="0.3">
      <c r="A54" t="s">
        <v>724</v>
      </c>
      <c r="B54" s="25">
        <f>B53/B52</f>
        <v>1.893625071534033</v>
      </c>
      <c r="C54" s="25">
        <f t="shared" ref="C54:K54" si="69">C53/C52</f>
        <v>1.0618676049133076</v>
      </c>
      <c r="D54" s="25">
        <f t="shared" si="69"/>
        <v>1.6396544099276145</v>
      </c>
      <c r="E54" s="25">
        <f t="shared" si="69"/>
        <v>0.97352131289744859</v>
      </c>
      <c r="F54" s="25">
        <f t="shared" si="69"/>
        <v>1.4341202074105512</v>
      </c>
      <c r="G54" s="25">
        <f t="shared" si="69"/>
        <v>1.287533958182526</v>
      </c>
      <c r="H54" s="25">
        <f t="shared" si="69"/>
        <v>2.1902307297247448</v>
      </c>
      <c r="I54" s="25">
        <f t="shared" si="69"/>
        <v>0.91616316639726114</v>
      </c>
      <c r="J54" s="25">
        <f t="shared" si="69"/>
        <v>1.0590525716909656</v>
      </c>
      <c r="K54" s="25">
        <f t="shared" si="69"/>
        <v>1.907968759731711</v>
      </c>
      <c r="L54" t="s">
        <v>713</v>
      </c>
      <c r="M54" s="25">
        <f t="shared" si="68"/>
        <v>4.372763233404655E-2</v>
      </c>
    </row>
    <row r="55" spans="1:69" x14ac:dyDescent="0.25">
      <c r="A55" s="27" t="s">
        <v>725</v>
      </c>
      <c r="B55" s="28">
        <v>1</v>
      </c>
      <c r="C55" s="28">
        <v>1</v>
      </c>
      <c r="D55" s="28">
        <v>1</v>
      </c>
      <c r="E55" s="28">
        <v>2</v>
      </c>
      <c r="F55" s="28">
        <v>1</v>
      </c>
      <c r="G55" s="28">
        <v>2</v>
      </c>
      <c r="H55" s="28">
        <v>2</v>
      </c>
      <c r="I55" s="28">
        <v>2</v>
      </c>
      <c r="J55" s="28">
        <v>1</v>
      </c>
      <c r="K55" s="28">
        <v>2</v>
      </c>
      <c r="L55" s="28"/>
      <c r="M55" s="29"/>
    </row>
    <row r="56" spans="1:69" ht="145.80000000000001" thickBot="1" x14ac:dyDescent="0.3">
      <c r="A56" s="30" t="s">
        <v>712</v>
      </c>
      <c r="B56" s="31">
        <f>RANK(B52,$B52:$K52,0)</f>
        <v>5</v>
      </c>
      <c r="C56" s="31">
        <f t="shared" ref="C56:K56" si="70">RANK(C52,$B52:$K52,0)</f>
        <v>3</v>
      </c>
      <c r="D56" s="31">
        <f t="shared" si="70"/>
        <v>6</v>
      </c>
      <c r="E56" s="32">
        <f t="shared" si="70"/>
        <v>1</v>
      </c>
      <c r="F56" s="31">
        <f t="shared" si="70"/>
        <v>8</v>
      </c>
      <c r="G56" s="32">
        <f t="shared" si="70"/>
        <v>2</v>
      </c>
      <c r="H56" s="33">
        <f t="shared" si="70"/>
        <v>10</v>
      </c>
      <c r="I56" s="32">
        <f t="shared" si="70"/>
        <v>4</v>
      </c>
      <c r="J56" s="31">
        <f t="shared" si="70"/>
        <v>7</v>
      </c>
      <c r="K56" s="33">
        <f t="shared" si="70"/>
        <v>9</v>
      </c>
      <c r="L56" s="34" t="s">
        <v>713</v>
      </c>
      <c r="M56" s="35">
        <f t="shared" si="68"/>
        <v>-0.10444659357341871</v>
      </c>
      <c r="N56" s="24" t="s">
        <v>1398</v>
      </c>
      <c r="P56" s="61" t="s">
        <v>1397</v>
      </c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</row>
    <row r="57" spans="1:69" x14ac:dyDescent="0.25">
      <c r="A57" s="24" t="s">
        <v>723</v>
      </c>
      <c r="B57" s="22" t="str">
        <f>B28</f>
        <v>Audi</v>
      </c>
      <c r="C57" s="22" t="str">
        <f t="shared" ref="C57:K57" si="71">C28</f>
        <v>Mercedes</v>
      </c>
      <c r="D57" s="22" t="str">
        <f t="shared" si="71"/>
        <v>Fiat</v>
      </c>
      <c r="E57" t="str">
        <f t="shared" si="71"/>
        <v>Volkswagen</v>
      </c>
      <c r="F57" s="22" t="str">
        <f t="shared" si="71"/>
        <v>Seat</v>
      </c>
      <c r="G57" t="str">
        <f t="shared" si="71"/>
        <v>Skoda</v>
      </c>
      <c r="H57" t="str">
        <f t="shared" si="71"/>
        <v>Suzuki</v>
      </c>
      <c r="I57" t="str">
        <f t="shared" si="71"/>
        <v>Volvo</v>
      </c>
      <c r="J57" s="22" t="str">
        <f t="shared" si="71"/>
        <v>Ford</v>
      </c>
      <c r="K57" t="str">
        <f t="shared" si="71"/>
        <v>Opel</v>
      </c>
    </row>
    <row r="58" spans="1:69" ht="52.8" x14ac:dyDescent="0.25">
      <c r="A58" t="s">
        <v>717</v>
      </c>
      <c r="B58" t="s">
        <v>714</v>
      </c>
      <c r="C58" t="s">
        <v>715</v>
      </c>
      <c r="D58" s="24" t="s">
        <v>718</v>
      </c>
      <c r="E58" t="s">
        <v>78</v>
      </c>
      <c r="F58" s="16" t="s">
        <v>719</v>
      </c>
      <c r="G58" t="s">
        <v>78</v>
      </c>
      <c r="H58" t="s">
        <v>78</v>
      </c>
      <c r="I58" t="s">
        <v>78</v>
      </c>
      <c r="J58" s="24" t="s">
        <v>720</v>
      </c>
      <c r="K58" t="s">
        <v>78</v>
      </c>
    </row>
    <row r="59" spans="1:69" ht="13.8" thickBot="1" x14ac:dyDescent="0.3"/>
    <row r="60" spans="1:69" x14ac:dyDescent="0.25">
      <c r="A60" s="27" t="str">
        <f>A55</f>
        <v>csoport</v>
      </c>
      <c r="B60" s="28">
        <f t="shared" ref="B60:K60" si="72">B55</f>
        <v>1</v>
      </c>
      <c r="C60" s="28">
        <f t="shared" si="72"/>
        <v>1</v>
      </c>
      <c r="D60" s="28">
        <f t="shared" si="72"/>
        <v>1</v>
      </c>
      <c r="E60" s="28">
        <f t="shared" si="72"/>
        <v>2</v>
      </c>
      <c r="F60" s="28">
        <f t="shared" si="72"/>
        <v>1</v>
      </c>
      <c r="G60" s="28">
        <f t="shared" si="72"/>
        <v>2</v>
      </c>
      <c r="H60" s="28">
        <f t="shared" si="72"/>
        <v>2</v>
      </c>
      <c r="I60" s="28">
        <f t="shared" si="72"/>
        <v>2</v>
      </c>
      <c r="J60" s="28">
        <f t="shared" si="72"/>
        <v>1</v>
      </c>
      <c r="K60" s="28">
        <f t="shared" si="72"/>
        <v>2</v>
      </c>
      <c r="L60" s="28"/>
      <c r="M60" s="29"/>
    </row>
    <row r="61" spans="1:69" ht="13.8" thickBot="1" x14ac:dyDescent="0.3">
      <c r="A61" s="30" t="s">
        <v>726</v>
      </c>
      <c r="B61" s="34">
        <f>RANK(B53,$B53:$K53,0)</f>
        <v>2</v>
      </c>
      <c r="C61" s="34">
        <f t="shared" ref="C61:K61" si="73">RANK(C53,$B53:$K53,0)</f>
        <v>4</v>
      </c>
      <c r="D61" s="34">
        <f t="shared" si="73"/>
        <v>5</v>
      </c>
      <c r="E61" s="33">
        <f t="shared" si="73"/>
        <v>3</v>
      </c>
      <c r="F61" s="34">
        <f t="shared" si="73"/>
        <v>10</v>
      </c>
      <c r="G61" s="33">
        <f t="shared" si="73"/>
        <v>1</v>
      </c>
      <c r="H61" s="33">
        <f t="shared" si="73"/>
        <v>7</v>
      </c>
      <c r="I61" s="33">
        <f t="shared" si="73"/>
        <v>6</v>
      </c>
      <c r="J61" s="34">
        <f t="shared" si="73"/>
        <v>9</v>
      </c>
      <c r="K61" s="33">
        <f t="shared" si="73"/>
        <v>8</v>
      </c>
      <c r="L61" s="34" t="s">
        <v>713</v>
      </c>
      <c r="M61" s="35">
        <f t="shared" ref="M61" si="74">CORREL($B$55:$K$55,B61:K61)</f>
        <v>-0.17407765595569785</v>
      </c>
      <c r="N61" t="s">
        <v>727</v>
      </c>
    </row>
    <row r="62" spans="1:69" ht="13.8" thickBot="1" x14ac:dyDescent="0.3"/>
    <row r="63" spans="1:69" x14ac:dyDescent="0.25">
      <c r="A63" s="27" t="str">
        <f>A60</f>
        <v>csoport</v>
      </c>
      <c r="B63" s="28">
        <f t="shared" ref="B63:K63" si="75">B60</f>
        <v>1</v>
      </c>
      <c r="C63" s="28">
        <f t="shared" si="75"/>
        <v>1</v>
      </c>
      <c r="D63" s="28">
        <f t="shared" si="75"/>
        <v>1</v>
      </c>
      <c r="E63" s="28">
        <f t="shared" si="75"/>
        <v>2</v>
      </c>
      <c r="F63" s="28">
        <f t="shared" si="75"/>
        <v>1</v>
      </c>
      <c r="G63" s="28">
        <f t="shared" si="75"/>
        <v>2</v>
      </c>
      <c r="H63" s="28">
        <f t="shared" si="75"/>
        <v>2</v>
      </c>
      <c r="I63" s="28">
        <f t="shared" si="75"/>
        <v>2</v>
      </c>
      <c r="J63" s="28">
        <f t="shared" si="75"/>
        <v>1</v>
      </c>
      <c r="K63" s="28">
        <f t="shared" si="75"/>
        <v>2</v>
      </c>
      <c r="L63" s="28"/>
      <c r="M63" s="29"/>
    </row>
    <row r="64" spans="1:69" ht="13.8" thickBot="1" x14ac:dyDescent="0.3">
      <c r="A64" s="30" t="s">
        <v>728</v>
      </c>
      <c r="B64" s="34">
        <f>RANK(B54,$B54:$K54,0)</f>
        <v>3</v>
      </c>
      <c r="C64" s="34">
        <f t="shared" ref="C64:K64" si="76">RANK(C54,$B54:$K54,0)</f>
        <v>7</v>
      </c>
      <c r="D64" s="34">
        <f t="shared" si="76"/>
        <v>4</v>
      </c>
      <c r="E64" s="33">
        <f t="shared" si="76"/>
        <v>9</v>
      </c>
      <c r="F64" s="34">
        <f t="shared" si="76"/>
        <v>5</v>
      </c>
      <c r="G64" s="33">
        <f t="shared" si="76"/>
        <v>6</v>
      </c>
      <c r="H64" s="33">
        <f t="shared" si="76"/>
        <v>1</v>
      </c>
      <c r="I64" s="33">
        <f t="shared" si="76"/>
        <v>10</v>
      </c>
      <c r="J64" s="34">
        <f t="shared" si="76"/>
        <v>8</v>
      </c>
      <c r="K64" s="33">
        <f t="shared" si="76"/>
        <v>2</v>
      </c>
      <c r="L64" s="34" t="s">
        <v>713</v>
      </c>
      <c r="M64" s="35">
        <f t="shared" ref="M64" si="77">CORREL($B$55:$K$55,B64:K64)</f>
        <v>3.4815531191139573E-2</v>
      </c>
      <c r="N64" t="s">
        <v>729</v>
      </c>
    </row>
    <row r="74" spans="1:100" ht="18" x14ac:dyDescent="0.25">
      <c r="A74" s="8"/>
      <c r="CH74" s="8"/>
    </row>
    <row r="75" spans="1:100" x14ac:dyDescent="0.25">
      <c r="A75" s="9"/>
      <c r="CH75" s="9"/>
    </row>
    <row r="77" spans="1:100" x14ac:dyDescent="0.25">
      <c r="CM77" s="59" t="s">
        <v>1391</v>
      </c>
    </row>
    <row r="78" spans="1:100" ht="18" x14ac:dyDescent="0.25">
      <c r="A78" s="10" t="s">
        <v>92</v>
      </c>
      <c r="B78" s="11">
        <v>5915638</v>
      </c>
      <c r="C78" s="10" t="s">
        <v>93</v>
      </c>
      <c r="D78" s="11">
        <v>20</v>
      </c>
      <c r="E78" s="10" t="s">
        <v>94</v>
      </c>
      <c r="F78" s="11">
        <v>10</v>
      </c>
      <c r="G78" s="10" t="s">
        <v>95</v>
      </c>
      <c r="H78" s="11">
        <v>20</v>
      </c>
      <c r="I78" s="10" t="s">
        <v>96</v>
      </c>
      <c r="J78" s="11">
        <v>0</v>
      </c>
      <c r="K78" s="10" t="s">
        <v>97</v>
      </c>
      <c r="L78" s="11" t="s">
        <v>1256</v>
      </c>
      <c r="CH78" s="10" t="s">
        <v>92</v>
      </c>
      <c r="CI78" s="11">
        <v>4800294</v>
      </c>
      <c r="CJ78" s="10" t="s">
        <v>93</v>
      </c>
      <c r="CK78" s="11">
        <v>10</v>
      </c>
      <c r="CL78" s="10" t="s">
        <v>94</v>
      </c>
      <c r="CM78" s="11">
        <v>9</v>
      </c>
      <c r="CN78" s="10" t="s">
        <v>95</v>
      </c>
      <c r="CO78" s="11">
        <v>10</v>
      </c>
      <c r="CP78" s="10" t="s">
        <v>96</v>
      </c>
      <c r="CQ78" s="11">
        <v>0</v>
      </c>
      <c r="CR78" s="10" t="s">
        <v>97</v>
      </c>
      <c r="CS78" s="11" t="s">
        <v>1360</v>
      </c>
    </row>
    <row r="79" spans="1:100" ht="18.600000000000001" thickBot="1" x14ac:dyDescent="0.3">
      <c r="A79" s="8"/>
      <c r="CH79" s="8"/>
    </row>
    <row r="80" spans="1:100" ht="13.8" thickBot="1" x14ac:dyDescent="0.3">
      <c r="A80" s="12" t="s">
        <v>99</v>
      </c>
      <c r="B80" s="12" t="s">
        <v>100</v>
      </c>
      <c r="C80" s="12" t="s">
        <v>101</v>
      </c>
      <c r="D80" s="12" t="s">
        <v>102</v>
      </c>
      <c r="E80" s="12" t="s">
        <v>103</v>
      </c>
      <c r="F80" s="12" t="s">
        <v>104</v>
      </c>
      <c r="G80" s="12" t="s">
        <v>105</v>
      </c>
      <c r="H80" s="12" t="s">
        <v>106</v>
      </c>
      <c r="I80" s="12" t="s">
        <v>107</v>
      </c>
      <c r="J80" s="12" t="s">
        <v>108</v>
      </c>
      <c r="K80" s="12" t="s">
        <v>109</v>
      </c>
      <c r="L80" s="12" t="s">
        <v>110</v>
      </c>
      <c r="CH80" s="12" t="s">
        <v>99</v>
      </c>
      <c r="CI80" s="12" t="s">
        <v>100</v>
      </c>
      <c r="CJ80" s="39" t="s">
        <v>101</v>
      </c>
      <c r="CK80" s="12" t="s">
        <v>102</v>
      </c>
      <c r="CL80" s="12" t="s">
        <v>103</v>
      </c>
      <c r="CM80" s="12" t="s">
        <v>104</v>
      </c>
      <c r="CN80" s="12" t="s">
        <v>105</v>
      </c>
      <c r="CO80" s="12" t="s">
        <v>106</v>
      </c>
      <c r="CP80" s="12" t="s">
        <v>107</v>
      </c>
      <c r="CQ80" s="12" t="s">
        <v>108</v>
      </c>
      <c r="CR80" s="12" t="s">
        <v>515</v>
      </c>
      <c r="CU80" s="39" t="s">
        <v>101</v>
      </c>
      <c r="CV80" s="12" t="s">
        <v>515</v>
      </c>
    </row>
    <row r="81" spans="1:100" ht="13.8" thickBot="1" x14ac:dyDescent="0.3">
      <c r="A81" s="12" t="s">
        <v>111</v>
      </c>
      <c r="B81" s="13">
        <v>15</v>
      </c>
      <c r="C81" s="13">
        <v>13</v>
      </c>
      <c r="D81" s="13">
        <v>9</v>
      </c>
      <c r="E81" s="13">
        <v>13</v>
      </c>
      <c r="F81" s="13">
        <v>14</v>
      </c>
      <c r="G81" s="13">
        <v>14</v>
      </c>
      <c r="H81" s="13">
        <v>9</v>
      </c>
      <c r="I81" s="13">
        <v>10</v>
      </c>
      <c r="J81" s="13">
        <v>18</v>
      </c>
      <c r="K81" s="13">
        <v>6</v>
      </c>
      <c r="L81" s="13">
        <v>1000</v>
      </c>
      <c r="CH81" s="12" t="s">
        <v>111</v>
      </c>
      <c r="CI81" s="13">
        <v>5</v>
      </c>
      <c r="CJ81" s="13">
        <v>4</v>
      </c>
      <c r="CK81" s="13">
        <v>5</v>
      </c>
      <c r="CL81" s="13">
        <v>6</v>
      </c>
      <c r="CM81" s="13">
        <v>6</v>
      </c>
      <c r="CN81" s="13">
        <v>2</v>
      </c>
      <c r="CO81" s="13">
        <v>4</v>
      </c>
      <c r="CP81" s="13">
        <v>6</v>
      </c>
      <c r="CQ81" s="13">
        <v>1</v>
      </c>
      <c r="CR81" s="13">
        <v>1000</v>
      </c>
      <c r="CU81" s="13">
        <v>4</v>
      </c>
      <c r="CV81" s="13">
        <v>1000</v>
      </c>
    </row>
    <row r="82" spans="1:100" ht="13.8" thickBot="1" x14ac:dyDescent="0.3">
      <c r="A82" s="12" t="s">
        <v>112</v>
      </c>
      <c r="B82" s="13">
        <v>6</v>
      </c>
      <c r="C82" s="13">
        <v>6</v>
      </c>
      <c r="D82" s="13">
        <v>2</v>
      </c>
      <c r="E82" s="13">
        <v>1</v>
      </c>
      <c r="F82" s="13">
        <v>9</v>
      </c>
      <c r="G82" s="13">
        <v>9</v>
      </c>
      <c r="H82" s="13">
        <v>1</v>
      </c>
      <c r="I82" s="13">
        <v>10</v>
      </c>
      <c r="J82" s="13">
        <v>11</v>
      </c>
      <c r="K82" s="13">
        <v>7</v>
      </c>
      <c r="L82" s="13">
        <v>1000</v>
      </c>
      <c r="CH82" s="12" t="s">
        <v>112</v>
      </c>
      <c r="CI82" s="13">
        <v>4</v>
      </c>
      <c r="CJ82" s="13">
        <v>2</v>
      </c>
      <c r="CK82" s="13">
        <v>2</v>
      </c>
      <c r="CL82" s="13">
        <v>9</v>
      </c>
      <c r="CM82" s="13">
        <v>1</v>
      </c>
      <c r="CN82" s="13">
        <v>8</v>
      </c>
      <c r="CO82" s="13">
        <v>1</v>
      </c>
      <c r="CP82" s="13">
        <v>3</v>
      </c>
      <c r="CQ82" s="13">
        <v>6</v>
      </c>
      <c r="CR82" s="13">
        <v>1000</v>
      </c>
      <c r="CU82" s="13">
        <v>2</v>
      </c>
      <c r="CV82" s="13">
        <v>1000</v>
      </c>
    </row>
    <row r="83" spans="1:100" ht="13.8" thickBot="1" x14ac:dyDescent="0.3">
      <c r="A83" s="12" t="s">
        <v>113</v>
      </c>
      <c r="B83" s="13">
        <v>8</v>
      </c>
      <c r="C83" s="13">
        <v>13</v>
      </c>
      <c r="D83" s="13">
        <v>3</v>
      </c>
      <c r="E83" s="13">
        <v>11</v>
      </c>
      <c r="F83" s="13">
        <v>11</v>
      </c>
      <c r="G83" s="13">
        <v>3</v>
      </c>
      <c r="H83" s="13">
        <v>3</v>
      </c>
      <c r="I83" s="13">
        <v>3</v>
      </c>
      <c r="J83" s="13">
        <v>18</v>
      </c>
      <c r="K83" s="13">
        <v>12</v>
      </c>
      <c r="L83" s="13">
        <v>1000</v>
      </c>
      <c r="CH83" s="12" t="s">
        <v>113</v>
      </c>
      <c r="CI83" s="13">
        <v>2</v>
      </c>
      <c r="CJ83" s="13">
        <v>6</v>
      </c>
      <c r="CK83" s="13">
        <v>7</v>
      </c>
      <c r="CL83" s="13">
        <v>5</v>
      </c>
      <c r="CM83" s="13">
        <v>6</v>
      </c>
      <c r="CN83" s="13">
        <v>8</v>
      </c>
      <c r="CO83" s="13">
        <v>5</v>
      </c>
      <c r="CP83" s="13">
        <v>1</v>
      </c>
      <c r="CQ83" s="13">
        <v>3</v>
      </c>
      <c r="CR83" s="13">
        <v>1000</v>
      </c>
      <c r="CU83" s="13">
        <v>6</v>
      </c>
      <c r="CV83" s="13">
        <v>1000</v>
      </c>
    </row>
    <row r="84" spans="1:100" ht="13.8" thickBot="1" x14ac:dyDescent="0.3">
      <c r="A84" s="12" t="s">
        <v>114</v>
      </c>
      <c r="B84" s="13">
        <v>12</v>
      </c>
      <c r="C84" s="13">
        <v>6</v>
      </c>
      <c r="D84" s="13">
        <v>10</v>
      </c>
      <c r="E84" s="13">
        <v>14</v>
      </c>
      <c r="F84" s="13">
        <v>6</v>
      </c>
      <c r="G84" s="13">
        <v>2</v>
      </c>
      <c r="H84" s="13">
        <v>7</v>
      </c>
      <c r="I84" s="13">
        <v>10</v>
      </c>
      <c r="J84" s="13">
        <v>11</v>
      </c>
      <c r="K84" s="13">
        <v>1</v>
      </c>
      <c r="L84" s="13">
        <v>1000</v>
      </c>
      <c r="CH84" s="12" t="s">
        <v>114</v>
      </c>
      <c r="CI84" s="13">
        <v>1</v>
      </c>
      <c r="CJ84" s="13">
        <v>1</v>
      </c>
      <c r="CK84" s="13">
        <v>1</v>
      </c>
      <c r="CL84" s="13">
        <v>3</v>
      </c>
      <c r="CM84" s="13">
        <v>3</v>
      </c>
      <c r="CN84" s="13">
        <v>8</v>
      </c>
      <c r="CO84" s="13">
        <v>3</v>
      </c>
      <c r="CP84" s="13">
        <v>8</v>
      </c>
      <c r="CQ84" s="13">
        <v>6</v>
      </c>
      <c r="CR84" s="13">
        <v>1000</v>
      </c>
      <c r="CU84" s="13">
        <v>1</v>
      </c>
      <c r="CV84" s="13">
        <v>1000</v>
      </c>
    </row>
    <row r="85" spans="1:100" ht="13.8" thickBot="1" x14ac:dyDescent="0.3">
      <c r="A85" s="12" t="s">
        <v>115</v>
      </c>
      <c r="B85" s="13">
        <v>6</v>
      </c>
      <c r="C85" s="13">
        <v>9</v>
      </c>
      <c r="D85" s="13">
        <v>16</v>
      </c>
      <c r="E85" s="13">
        <v>12</v>
      </c>
      <c r="F85" s="13">
        <v>14</v>
      </c>
      <c r="G85" s="13">
        <v>8</v>
      </c>
      <c r="H85" s="13">
        <v>6</v>
      </c>
      <c r="I85" s="13">
        <v>7</v>
      </c>
      <c r="J85" s="13">
        <v>1</v>
      </c>
      <c r="K85" s="13">
        <v>5</v>
      </c>
      <c r="L85" s="13">
        <v>1000</v>
      </c>
      <c r="CH85" s="12" t="s">
        <v>115</v>
      </c>
      <c r="CI85" s="13">
        <v>7</v>
      </c>
      <c r="CJ85" s="13">
        <v>5</v>
      </c>
      <c r="CK85" s="13">
        <v>9</v>
      </c>
      <c r="CL85" s="13">
        <v>4</v>
      </c>
      <c r="CM85" s="13">
        <v>6</v>
      </c>
      <c r="CN85" s="13">
        <v>3</v>
      </c>
      <c r="CO85" s="13">
        <v>5</v>
      </c>
      <c r="CP85" s="13">
        <v>4</v>
      </c>
      <c r="CQ85" s="13">
        <v>6</v>
      </c>
      <c r="CR85" s="13">
        <v>1000</v>
      </c>
      <c r="CU85" s="13">
        <v>5</v>
      </c>
      <c r="CV85" s="13">
        <v>1000</v>
      </c>
    </row>
    <row r="86" spans="1:100" ht="13.8" thickBot="1" x14ac:dyDescent="0.3">
      <c r="A86" s="12" t="s">
        <v>116</v>
      </c>
      <c r="B86" s="13">
        <v>4</v>
      </c>
      <c r="C86" s="13">
        <v>3</v>
      </c>
      <c r="D86" s="13">
        <v>6</v>
      </c>
      <c r="E86" s="13">
        <v>4</v>
      </c>
      <c r="F86" s="13">
        <v>4</v>
      </c>
      <c r="G86" s="13">
        <v>14</v>
      </c>
      <c r="H86" s="13">
        <v>4</v>
      </c>
      <c r="I86" s="13">
        <v>4</v>
      </c>
      <c r="J86" s="13">
        <v>15</v>
      </c>
      <c r="K86" s="13">
        <v>17</v>
      </c>
      <c r="L86" s="13">
        <v>1000</v>
      </c>
      <c r="CH86" s="12" t="s">
        <v>116</v>
      </c>
      <c r="CI86" s="13">
        <v>9</v>
      </c>
      <c r="CJ86" s="13">
        <v>10</v>
      </c>
      <c r="CK86" s="13">
        <v>4</v>
      </c>
      <c r="CL86" s="13">
        <v>1</v>
      </c>
      <c r="CM86" s="13">
        <v>6</v>
      </c>
      <c r="CN86" s="13">
        <v>4</v>
      </c>
      <c r="CO86" s="13">
        <v>2</v>
      </c>
      <c r="CP86" s="13">
        <v>8</v>
      </c>
      <c r="CQ86" s="13">
        <v>5</v>
      </c>
      <c r="CR86" s="13">
        <v>1000</v>
      </c>
      <c r="CU86" s="13">
        <v>10</v>
      </c>
      <c r="CV86" s="13">
        <v>1000</v>
      </c>
    </row>
    <row r="87" spans="1:100" ht="13.8" thickBot="1" x14ac:dyDescent="0.3">
      <c r="A87" s="12" t="s">
        <v>117</v>
      </c>
      <c r="B87" s="13">
        <v>8</v>
      </c>
      <c r="C87" s="13">
        <v>12</v>
      </c>
      <c r="D87" s="13">
        <v>10</v>
      </c>
      <c r="E87" s="13">
        <v>10</v>
      </c>
      <c r="F87" s="13">
        <v>7</v>
      </c>
      <c r="G87" s="13">
        <v>3</v>
      </c>
      <c r="H87" s="13">
        <v>9</v>
      </c>
      <c r="I87" s="13">
        <v>2</v>
      </c>
      <c r="J87" s="13">
        <v>6</v>
      </c>
      <c r="K87" s="13">
        <v>7</v>
      </c>
      <c r="L87" s="13">
        <v>1000</v>
      </c>
      <c r="CH87" s="12" t="s">
        <v>117</v>
      </c>
      <c r="CI87" s="13">
        <v>3</v>
      </c>
      <c r="CJ87" s="13">
        <v>7</v>
      </c>
      <c r="CK87" s="13">
        <v>9</v>
      </c>
      <c r="CL87" s="13">
        <v>8</v>
      </c>
      <c r="CM87" s="13">
        <v>4</v>
      </c>
      <c r="CN87" s="13">
        <v>4</v>
      </c>
      <c r="CO87" s="13">
        <v>9</v>
      </c>
      <c r="CP87" s="13">
        <v>8</v>
      </c>
      <c r="CQ87" s="13">
        <v>6</v>
      </c>
      <c r="CR87" s="13">
        <v>1000</v>
      </c>
      <c r="CU87" s="13">
        <v>7</v>
      </c>
      <c r="CV87" s="13">
        <v>1000</v>
      </c>
    </row>
    <row r="88" spans="1:100" ht="13.8" thickBot="1" x14ac:dyDescent="0.3">
      <c r="A88" s="12" t="s">
        <v>118</v>
      </c>
      <c r="B88" s="13">
        <v>19</v>
      </c>
      <c r="C88" s="13">
        <v>11</v>
      </c>
      <c r="D88" s="13">
        <v>10</v>
      </c>
      <c r="E88" s="13">
        <v>16</v>
      </c>
      <c r="F88" s="13">
        <v>14</v>
      </c>
      <c r="G88" s="13">
        <v>9</v>
      </c>
      <c r="H88" s="13">
        <v>2</v>
      </c>
      <c r="I88" s="13">
        <v>10</v>
      </c>
      <c r="J88" s="13">
        <v>15</v>
      </c>
      <c r="K88" s="13">
        <v>7</v>
      </c>
      <c r="L88" s="13">
        <v>1000</v>
      </c>
      <c r="CH88" s="12" t="s">
        <v>118</v>
      </c>
      <c r="CI88" s="13">
        <v>10</v>
      </c>
      <c r="CJ88" s="13">
        <v>3</v>
      </c>
      <c r="CK88" s="13">
        <v>3</v>
      </c>
      <c r="CL88" s="13">
        <v>2</v>
      </c>
      <c r="CM88" s="13">
        <v>6</v>
      </c>
      <c r="CN88" s="13">
        <v>1</v>
      </c>
      <c r="CO88" s="13">
        <v>10</v>
      </c>
      <c r="CP88" s="13">
        <v>2</v>
      </c>
      <c r="CQ88" s="13">
        <v>6</v>
      </c>
      <c r="CR88" s="13">
        <v>1000</v>
      </c>
      <c r="CU88" s="13">
        <v>3</v>
      </c>
      <c r="CV88" s="13">
        <v>1000</v>
      </c>
    </row>
    <row r="89" spans="1:100" ht="13.8" thickBot="1" x14ac:dyDescent="0.3">
      <c r="A89" s="12" t="s">
        <v>119</v>
      </c>
      <c r="B89" s="13">
        <v>8</v>
      </c>
      <c r="C89" s="13">
        <v>5</v>
      </c>
      <c r="D89" s="13">
        <v>16</v>
      </c>
      <c r="E89" s="13">
        <v>3</v>
      </c>
      <c r="F89" s="13">
        <v>11</v>
      </c>
      <c r="G89" s="13">
        <v>7</v>
      </c>
      <c r="H89" s="13">
        <v>15</v>
      </c>
      <c r="I89" s="13">
        <v>9</v>
      </c>
      <c r="J89" s="13">
        <v>13</v>
      </c>
      <c r="K89" s="13">
        <v>17</v>
      </c>
      <c r="L89" s="13">
        <v>1000</v>
      </c>
      <c r="CH89" s="12" t="s">
        <v>119</v>
      </c>
      <c r="CI89" s="13">
        <v>6</v>
      </c>
      <c r="CJ89" s="13">
        <v>8</v>
      </c>
      <c r="CK89" s="13">
        <v>6</v>
      </c>
      <c r="CL89" s="13">
        <v>7</v>
      </c>
      <c r="CM89" s="13">
        <v>2</v>
      </c>
      <c r="CN89" s="13">
        <v>6</v>
      </c>
      <c r="CO89" s="13">
        <v>8</v>
      </c>
      <c r="CP89" s="13">
        <v>5</v>
      </c>
      <c r="CQ89" s="13">
        <v>2</v>
      </c>
      <c r="CR89" s="13">
        <v>1000</v>
      </c>
      <c r="CU89" s="13">
        <v>8</v>
      </c>
      <c r="CV89" s="13">
        <v>1000</v>
      </c>
    </row>
    <row r="90" spans="1:100" ht="13.8" thickBot="1" x14ac:dyDescent="0.3">
      <c r="A90" s="12" t="s">
        <v>120</v>
      </c>
      <c r="B90" s="13">
        <v>12</v>
      </c>
      <c r="C90" s="13">
        <v>13</v>
      </c>
      <c r="D90" s="13">
        <v>10</v>
      </c>
      <c r="E90" s="13">
        <v>9</v>
      </c>
      <c r="F90" s="13">
        <v>1</v>
      </c>
      <c r="G90" s="13">
        <v>6</v>
      </c>
      <c r="H90" s="13">
        <v>18</v>
      </c>
      <c r="I90" s="13">
        <v>10</v>
      </c>
      <c r="J90" s="13">
        <v>2</v>
      </c>
      <c r="K90" s="13">
        <v>12</v>
      </c>
      <c r="L90" s="13">
        <v>1000</v>
      </c>
      <c r="CH90" s="12" t="s">
        <v>120</v>
      </c>
      <c r="CI90" s="13">
        <v>7</v>
      </c>
      <c r="CJ90" s="13">
        <v>9</v>
      </c>
      <c r="CK90" s="13">
        <v>7</v>
      </c>
      <c r="CL90" s="13">
        <v>9</v>
      </c>
      <c r="CM90" s="13">
        <v>5</v>
      </c>
      <c r="CN90" s="13">
        <v>6</v>
      </c>
      <c r="CO90" s="13">
        <v>7</v>
      </c>
      <c r="CP90" s="13">
        <v>7</v>
      </c>
      <c r="CQ90" s="13">
        <v>4</v>
      </c>
      <c r="CR90" s="13">
        <v>1000</v>
      </c>
      <c r="CU90" s="13">
        <v>9</v>
      </c>
      <c r="CV90" s="13">
        <v>1000</v>
      </c>
    </row>
    <row r="91" spans="1:100" ht="18.600000000000001" thickBot="1" x14ac:dyDescent="0.3">
      <c r="A91" s="12" t="s">
        <v>121</v>
      </c>
      <c r="B91" s="13">
        <v>8</v>
      </c>
      <c r="C91" s="13">
        <v>13</v>
      </c>
      <c r="D91" s="13">
        <v>10</v>
      </c>
      <c r="E91" s="13">
        <v>8</v>
      </c>
      <c r="F91" s="13">
        <v>11</v>
      </c>
      <c r="G91" s="13">
        <v>14</v>
      </c>
      <c r="H91" s="13">
        <v>9</v>
      </c>
      <c r="I91" s="13">
        <v>10</v>
      </c>
      <c r="J91" s="13">
        <v>7</v>
      </c>
      <c r="K91" s="13">
        <v>7</v>
      </c>
      <c r="L91" s="13">
        <v>1000</v>
      </c>
      <c r="CH91" s="8"/>
    </row>
    <row r="92" spans="1:100" ht="13.8" thickBot="1" x14ac:dyDescent="0.3">
      <c r="A92" s="12" t="s">
        <v>122</v>
      </c>
      <c r="B92" s="13">
        <v>1</v>
      </c>
      <c r="C92" s="13">
        <v>4</v>
      </c>
      <c r="D92" s="13">
        <v>1</v>
      </c>
      <c r="E92" s="13">
        <v>2</v>
      </c>
      <c r="F92" s="13">
        <v>14</v>
      </c>
      <c r="G92" s="13">
        <v>14</v>
      </c>
      <c r="H92" s="13">
        <v>15</v>
      </c>
      <c r="I92" s="13">
        <v>7</v>
      </c>
      <c r="J92" s="13">
        <v>18</v>
      </c>
      <c r="K92" s="13">
        <v>2</v>
      </c>
      <c r="L92" s="13">
        <v>1000</v>
      </c>
      <c r="CH92" s="12" t="s">
        <v>131</v>
      </c>
      <c r="CI92" s="12" t="s">
        <v>100</v>
      </c>
      <c r="CJ92" s="12" t="s">
        <v>101</v>
      </c>
      <c r="CK92" s="12" t="s">
        <v>102</v>
      </c>
      <c r="CL92" s="12" t="s">
        <v>103</v>
      </c>
      <c r="CM92" s="12" t="s">
        <v>104</v>
      </c>
      <c r="CN92" s="12" t="s">
        <v>105</v>
      </c>
      <c r="CO92" s="12" t="s">
        <v>106</v>
      </c>
      <c r="CP92" s="12" t="s">
        <v>107</v>
      </c>
      <c r="CQ92" s="12" t="s">
        <v>108</v>
      </c>
    </row>
    <row r="93" spans="1:100" ht="13.8" thickBot="1" x14ac:dyDescent="0.3">
      <c r="A93" s="12" t="s">
        <v>123</v>
      </c>
      <c r="B93" s="13">
        <v>15</v>
      </c>
      <c r="C93" s="13">
        <v>13</v>
      </c>
      <c r="D93" s="13">
        <v>8</v>
      </c>
      <c r="E93" s="13">
        <v>6</v>
      </c>
      <c r="F93" s="13">
        <v>2</v>
      </c>
      <c r="G93" s="13">
        <v>1</v>
      </c>
      <c r="H93" s="13">
        <v>15</v>
      </c>
      <c r="I93" s="13">
        <v>1</v>
      </c>
      <c r="J93" s="13">
        <v>13</v>
      </c>
      <c r="K93" s="13">
        <v>20</v>
      </c>
      <c r="L93" s="13">
        <v>1000</v>
      </c>
      <c r="CH93" s="12" t="s">
        <v>132</v>
      </c>
      <c r="CI93" s="13" t="s">
        <v>1361</v>
      </c>
      <c r="CJ93" s="13" t="s">
        <v>872</v>
      </c>
      <c r="CK93" s="13" t="s">
        <v>1146</v>
      </c>
      <c r="CL93" s="13" t="s">
        <v>1362</v>
      </c>
      <c r="CM93" s="13" t="s">
        <v>1363</v>
      </c>
      <c r="CN93" s="13" t="s">
        <v>1364</v>
      </c>
      <c r="CO93" s="13" t="s">
        <v>1081</v>
      </c>
      <c r="CP93" s="13" t="s">
        <v>1365</v>
      </c>
      <c r="CQ93" s="13" t="s">
        <v>1366</v>
      </c>
    </row>
    <row r="94" spans="1:100" ht="13.8" thickBot="1" x14ac:dyDescent="0.3">
      <c r="A94" s="12" t="s">
        <v>124</v>
      </c>
      <c r="B94" s="13">
        <v>14</v>
      </c>
      <c r="C94" s="13">
        <v>1</v>
      </c>
      <c r="D94" s="13">
        <v>10</v>
      </c>
      <c r="E94" s="13">
        <v>16</v>
      </c>
      <c r="F94" s="13">
        <v>9</v>
      </c>
      <c r="G94" s="13">
        <v>9</v>
      </c>
      <c r="H94" s="13">
        <v>9</v>
      </c>
      <c r="I94" s="13">
        <v>10</v>
      </c>
      <c r="J94" s="13">
        <v>4</v>
      </c>
      <c r="K94" s="13">
        <v>12</v>
      </c>
      <c r="L94" s="13">
        <v>1000</v>
      </c>
      <c r="CH94" s="12" t="s">
        <v>140</v>
      </c>
      <c r="CI94" s="13" t="s">
        <v>1367</v>
      </c>
      <c r="CJ94" s="13" t="s">
        <v>881</v>
      </c>
      <c r="CK94" s="13" t="s">
        <v>1368</v>
      </c>
      <c r="CL94" s="13" t="s">
        <v>1369</v>
      </c>
      <c r="CM94" s="13" t="s">
        <v>1370</v>
      </c>
      <c r="CN94" s="13" t="s">
        <v>1371</v>
      </c>
      <c r="CO94" s="13" t="s">
        <v>1372</v>
      </c>
      <c r="CP94" s="13" t="s">
        <v>1373</v>
      </c>
      <c r="CQ94" s="13" t="s">
        <v>1374</v>
      </c>
    </row>
    <row r="95" spans="1:100" ht="13.8" thickBot="1" x14ac:dyDescent="0.3">
      <c r="A95" s="12" t="s">
        <v>125</v>
      </c>
      <c r="B95" s="13">
        <v>19</v>
      </c>
      <c r="C95" s="13">
        <v>6</v>
      </c>
      <c r="D95" s="13">
        <v>18</v>
      </c>
      <c r="E95" s="13">
        <v>14</v>
      </c>
      <c r="F95" s="13">
        <v>14</v>
      </c>
      <c r="G95" s="13">
        <v>14</v>
      </c>
      <c r="H95" s="13">
        <v>7</v>
      </c>
      <c r="I95" s="13">
        <v>10</v>
      </c>
      <c r="J95" s="13">
        <v>8</v>
      </c>
      <c r="K95" s="13">
        <v>12</v>
      </c>
      <c r="L95" s="13">
        <v>1000</v>
      </c>
      <c r="CH95" s="12" t="s">
        <v>147</v>
      </c>
      <c r="CI95" s="13" t="s">
        <v>1375</v>
      </c>
      <c r="CJ95" s="13" t="s">
        <v>887</v>
      </c>
      <c r="CK95" s="13" t="s">
        <v>1162</v>
      </c>
      <c r="CL95" s="13" t="s">
        <v>1376</v>
      </c>
      <c r="CM95" s="13" t="s">
        <v>1377</v>
      </c>
      <c r="CN95" s="13" t="s">
        <v>1378</v>
      </c>
      <c r="CO95" s="13" t="s">
        <v>1379</v>
      </c>
      <c r="CP95" s="13" t="s">
        <v>1380</v>
      </c>
      <c r="CQ95" s="13" t="s">
        <v>1381</v>
      </c>
    </row>
    <row r="96" spans="1:100" ht="13.8" thickBot="1" x14ac:dyDescent="0.3">
      <c r="A96" s="12" t="s">
        <v>126</v>
      </c>
      <c r="B96" s="13">
        <v>4</v>
      </c>
      <c r="C96" s="13">
        <v>13</v>
      </c>
      <c r="D96" s="13">
        <v>18</v>
      </c>
      <c r="E96" s="13">
        <v>16</v>
      </c>
      <c r="F96" s="13">
        <v>7</v>
      </c>
      <c r="G96" s="13">
        <v>9</v>
      </c>
      <c r="H96" s="13">
        <v>9</v>
      </c>
      <c r="I96" s="13">
        <v>5</v>
      </c>
      <c r="J96" s="13">
        <v>17</v>
      </c>
      <c r="K96" s="13">
        <v>19</v>
      </c>
      <c r="L96" s="13">
        <v>1000</v>
      </c>
      <c r="CH96" s="12" t="s">
        <v>153</v>
      </c>
      <c r="CI96" s="13" t="s">
        <v>891</v>
      </c>
      <c r="CJ96" s="13" t="s">
        <v>891</v>
      </c>
      <c r="CK96" s="13" t="s">
        <v>1068</v>
      </c>
      <c r="CL96" s="13" t="s">
        <v>1382</v>
      </c>
      <c r="CM96" s="13" t="s">
        <v>1383</v>
      </c>
      <c r="CN96" s="13" t="s">
        <v>1384</v>
      </c>
      <c r="CO96" s="13" t="s">
        <v>1385</v>
      </c>
      <c r="CP96" s="13" t="s">
        <v>1386</v>
      </c>
      <c r="CQ96" s="13" t="s">
        <v>1387</v>
      </c>
    </row>
    <row r="97" spans="1:95" ht="13.8" thickBot="1" x14ac:dyDescent="0.3">
      <c r="A97" s="12" t="s">
        <v>127</v>
      </c>
      <c r="B97" s="13">
        <v>3</v>
      </c>
      <c r="C97" s="13">
        <v>2</v>
      </c>
      <c r="D97" s="13">
        <v>5</v>
      </c>
      <c r="E97" s="13">
        <v>7</v>
      </c>
      <c r="F97" s="13">
        <v>3</v>
      </c>
      <c r="G97" s="13">
        <v>5</v>
      </c>
      <c r="H97" s="13">
        <v>5</v>
      </c>
      <c r="I97" s="13">
        <v>10</v>
      </c>
      <c r="J97" s="13">
        <v>8</v>
      </c>
      <c r="K97" s="13">
        <v>3</v>
      </c>
      <c r="L97" s="13">
        <v>1000</v>
      </c>
      <c r="CH97" s="12" t="s">
        <v>159</v>
      </c>
      <c r="CI97" s="13" t="s">
        <v>893</v>
      </c>
      <c r="CJ97" s="13" t="s">
        <v>893</v>
      </c>
      <c r="CK97" s="13" t="s">
        <v>1216</v>
      </c>
      <c r="CL97" s="13" t="s">
        <v>893</v>
      </c>
      <c r="CM97" s="13" t="s">
        <v>1388</v>
      </c>
      <c r="CN97" s="13" t="s">
        <v>893</v>
      </c>
      <c r="CO97" s="13" t="s">
        <v>1049</v>
      </c>
      <c r="CP97" s="13" t="s">
        <v>893</v>
      </c>
      <c r="CQ97" s="13" t="s">
        <v>893</v>
      </c>
    </row>
    <row r="98" spans="1:95" ht="13.8" thickBot="1" x14ac:dyDescent="0.3">
      <c r="A98" s="12" t="s">
        <v>128</v>
      </c>
      <c r="B98" s="13">
        <v>17</v>
      </c>
      <c r="C98" s="13">
        <v>10</v>
      </c>
      <c r="D98" s="13">
        <v>4</v>
      </c>
      <c r="E98" s="13">
        <v>16</v>
      </c>
      <c r="F98" s="13">
        <v>5</v>
      </c>
      <c r="G98" s="13">
        <v>14</v>
      </c>
      <c r="H98" s="13">
        <v>18</v>
      </c>
      <c r="I98" s="13">
        <v>5</v>
      </c>
      <c r="J98" s="13">
        <v>8</v>
      </c>
      <c r="K98" s="13">
        <v>12</v>
      </c>
      <c r="L98" s="13">
        <v>1000</v>
      </c>
      <c r="CH98" s="12" t="s">
        <v>165</v>
      </c>
      <c r="CI98" s="13" t="s">
        <v>895</v>
      </c>
      <c r="CJ98" s="13" t="s">
        <v>895</v>
      </c>
      <c r="CK98" s="13" t="s">
        <v>895</v>
      </c>
      <c r="CL98" s="13" t="s">
        <v>895</v>
      </c>
      <c r="CM98" s="13" t="s">
        <v>895</v>
      </c>
      <c r="CN98" s="13" t="s">
        <v>895</v>
      </c>
      <c r="CO98" s="13" t="s">
        <v>1221</v>
      </c>
      <c r="CP98" s="13" t="s">
        <v>895</v>
      </c>
      <c r="CQ98" s="13" t="s">
        <v>895</v>
      </c>
    </row>
    <row r="99" spans="1:95" ht="13.8" thickBot="1" x14ac:dyDescent="0.3">
      <c r="A99" s="12" t="s">
        <v>129</v>
      </c>
      <c r="B99" s="13">
        <v>2</v>
      </c>
      <c r="C99" s="13">
        <v>13</v>
      </c>
      <c r="D99" s="13">
        <v>7</v>
      </c>
      <c r="E99" s="13">
        <v>16</v>
      </c>
      <c r="F99" s="13">
        <v>14</v>
      </c>
      <c r="G99" s="13">
        <v>9</v>
      </c>
      <c r="H99" s="13">
        <v>18</v>
      </c>
      <c r="I99" s="13">
        <v>10</v>
      </c>
      <c r="J99" s="13">
        <v>3</v>
      </c>
      <c r="K99" s="13">
        <v>7</v>
      </c>
      <c r="L99" s="13">
        <v>1000</v>
      </c>
      <c r="CH99" s="12" t="s">
        <v>171</v>
      </c>
      <c r="CI99" s="13" t="s">
        <v>897</v>
      </c>
      <c r="CJ99" s="13" t="s">
        <v>897</v>
      </c>
      <c r="CK99" s="13" t="s">
        <v>897</v>
      </c>
      <c r="CL99" s="13" t="s">
        <v>897</v>
      </c>
      <c r="CM99" s="13" t="s">
        <v>897</v>
      </c>
      <c r="CN99" s="13" t="s">
        <v>897</v>
      </c>
      <c r="CO99" s="13" t="s">
        <v>1146</v>
      </c>
      <c r="CP99" s="13" t="s">
        <v>897</v>
      </c>
      <c r="CQ99" s="13" t="s">
        <v>897</v>
      </c>
    </row>
    <row r="100" spans="1:95" ht="13.8" thickBot="1" x14ac:dyDescent="0.3">
      <c r="A100" s="12" t="s">
        <v>130</v>
      </c>
      <c r="B100" s="13">
        <v>17</v>
      </c>
      <c r="C100" s="13">
        <v>13</v>
      </c>
      <c r="D100" s="13">
        <v>18</v>
      </c>
      <c r="E100" s="13">
        <v>5</v>
      </c>
      <c r="F100" s="13">
        <v>14</v>
      </c>
      <c r="G100" s="13">
        <v>14</v>
      </c>
      <c r="H100" s="13">
        <v>9</v>
      </c>
      <c r="I100" s="13">
        <v>10</v>
      </c>
      <c r="J100" s="13">
        <v>4</v>
      </c>
      <c r="K100" s="13">
        <v>3</v>
      </c>
      <c r="L100" s="13">
        <v>1000</v>
      </c>
      <c r="CH100" s="12" t="s">
        <v>177</v>
      </c>
      <c r="CI100" s="13" t="s">
        <v>899</v>
      </c>
      <c r="CJ100" s="13" t="s">
        <v>899</v>
      </c>
      <c r="CK100" s="13" t="s">
        <v>899</v>
      </c>
      <c r="CL100" s="13" t="s">
        <v>899</v>
      </c>
      <c r="CM100" s="13" t="s">
        <v>899</v>
      </c>
      <c r="CN100" s="13" t="s">
        <v>899</v>
      </c>
      <c r="CO100" s="13" t="s">
        <v>899</v>
      </c>
      <c r="CP100" s="13" t="s">
        <v>899</v>
      </c>
      <c r="CQ100" s="13" t="s">
        <v>899</v>
      </c>
    </row>
    <row r="101" spans="1:95" ht="18.600000000000001" thickBot="1" x14ac:dyDescent="0.3">
      <c r="A101" s="8"/>
      <c r="CH101" s="12" t="s">
        <v>183</v>
      </c>
      <c r="CI101" s="13" t="s">
        <v>901</v>
      </c>
      <c r="CJ101" s="13" t="s">
        <v>901</v>
      </c>
      <c r="CK101" s="13" t="s">
        <v>901</v>
      </c>
      <c r="CL101" s="13" t="s">
        <v>901</v>
      </c>
      <c r="CM101" s="13" t="s">
        <v>901</v>
      </c>
      <c r="CN101" s="13" t="s">
        <v>901</v>
      </c>
      <c r="CO101" s="13" t="s">
        <v>901</v>
      </c>
      <c r="CP101" s="13" t="s">
        <v>901</v>
      </c>
      <c r="CQ101" s="13" t="s">
        <v>901</v>
      </c>
    </row>
    <row r="102" spans="1:95" ht="13.8" thickBot="1" x14ac:dyDescent="0.3">
      <c r="A102" s="12" t="s">
        <v>131</v>
      </c>
      <c r="B102" s="12" t="s">
        <v>100</v>
      </c>
      <c r="C102" s="12" t="s">
        <v>101</v>
      </c>
      <c r="D102" s="12" t="s">
        <v>102</v>
      </c>
      <c r="E102" s="12" t="s">
        <v>103</v>
      </c>
      <c r="F102" s="12" t="s">
        <v>104</v>
      </c>
      <c r="G102" s="12" t="s">
        <v>105</v>
      </c>
      <c r="H102" s="12" t="s">
        <v>106</v>
      </c>
      <c r="I102" s="12" t="s">
        <v>107</v>
      </c>
      <c r="J102" s="12" t="s">
        <v>108</v>
      </c>
      <c r="K102" s="12" t="s">
        <v>109</v>
      </c>
      <c r="CH102" s="12" t="s">
        <v>189</v>
      </c>
      <c r="CI102" s="13" t="s">
        <v>902</v>
      </c>
      <c r="CJ102" s="13" t="s">
        <v>902</v>
      </c>
      <c r="CK102" s="13" t="s">
        <v>902</v>
      </c>
      <c r="CL102" s="13" t="s">
        <v>902</v>
      </c>
      <c r="CM102" s="13" t="s">
        <v>902</v>
      </c>
      <c r="CN102" s="13" t="s">
        <v>902</v>
      </c>
      <c r="CO102" s="13" t="s">
        <v>902</v>
      </c>
      <c r="CP102" s="13" t="s">
        <v>902</v>
      </c>
      <c r="CQ102" s="13" t="s">
        <v>902</v>
      </c>
    </row>
    <row r="103" spans="1:95" ht="18.600000000000001" thickBot="1" x14ac:dyDescent="0.3">
      <c r="A103" s="12" t="s">
        <v>132</v>
      </c>
      <c r="B103" s="13" t="s">
        <v>1257</v>
      </c>
      <c r="C103" s="13" t="s">
        <v>1258</v>
      </c>
      <c r="D103" s="13" t="s">
        <v>1259</v>
      </c>
      <c r="E103" s="13" t="s">
        <v>1260</v>
      </c>
      <c r="F103" s="13" t="s">
        <v>1261</v>
      </c>
      <c r="G103" s="13" t="s">
        <v>1262</v>
      </c>
      <c r="H103" s="13" t="s">
        <v>1263</v>
      </c>
      <c r="I103" s="13" t="s">
        <v>1264</v>
      </c>
      <c r="J103" s="13" t="s">
        <v>1265</v>
      </c>
      <c r="K103" s="13" t="s">
        <v>1266</v>
      </c>
      <c r="CH103" s="8"/>
    </row>
    <row r="104" spans="1:95" ht="13.8" thickBot="1" x14ac:dyDescent="0.3">
      <c r="A104" s="12" t="s">
        <v>140</v>
      </c>
      <c r="B104" s="13" t="s">
        <v>1267</v>
      </c>
      <c r="C104" s="13" t="s">
        <v>1268</v>
      </c>
      <c r="D104" s="13" t="s">
        <v>1269</v>
      </c>
      <c r="E104" s="13" t="s">
        <v>1270</v>
      </c>
      <c r="F104" s="13" t="s">
        <v>1271</v>
      </c>
      <c r="G104" s="13" t="s">
        <v>1272</v>
      </c>
      <c r="H104" s="13" t="s">
        <v>1273</v>
      </c>
      <c r="I104" s="13" t="s">
        <v>1274</v>
      </c>
      <c r="J104" s="13" t="s">
        <v>1275</v>
      </c>
      <c r="K104" s="13" t="s">
        <v>1276</v>
      </c>
      <c r="CH104" s="12" t="s">
        <v>250</v>
      </c>
      <c r="CI104" s="12" t="s">
        <v>100</v>
      </c>
      <c r="CJ104" s="12" t="s">
        <v>101</v>
      </c>
      <c r="CK104" s="12" t="s">
        <v>102</v>
      </c>
      <c r="CL104" s="12" t="s">
        <v>103</v>
      </c>
      <c r="CM104" s="12" t="s">
        <v>104</v>
      </c>
      <c r="CN104" s="12" t="s">
        <v>105</v>
      </c>
      <c r="CO104" s="12" t="s">
        <v>106</v>
      </c>
      <c r="CP104" s="12" t="s">
        <v>107</v>
      </c>
      <c r="CQ104" s="12" t="s">
        <v>108</v>
      </c>
    </row>
    <row r="105" spans="1:95" ht="13.8" thickBot="1" x14ac:dyDescent="0.3">
      <c r="A105" s="12" t="s">
        <v>147</v>
      </c>
      <c r="B105" s="13" t="s">
        <v>754</v>
      </c>
      <c r="C105" s="13" t="s">
        <v>1277</v>
      </c>
      <c r="D105" s="13" t="s">
        <v>1278</v>
      </c>
      <c r="E105" s="13" t="s">
        <v>1279</v>
      </c>
      <c r="F105" s="13" t="s">
        <v>754</v>
      </c>
      <c r="G105" s="13" t="s">
        <v>754</v>
      </c>
      <c r="H105" s="13" t="s">
        <v>1280</v>
      </c>
      <c r="I105" s="13" t="s">
        <v>1281</v>
      </c>
      <c r="J105" s="13" t="s">
        <v>1282</v>
      </c>
      <c r="K105" s="13" t="s">
        <v>1283</v>
      </c>
      <c r="CH105" s="12" t="s">
        <v>132</v>
      </c>
      <c r="CI105" s="13">
        <v>282</v>
      </c>
      <c r="CJ105" s="13">
        <v>9</v>
      </c>
      <c r="CK105" s="13">
        <v>14</v>
      </c>
      <c r="CL105" s="13">
        <v>867</v>
      </c>
      <c r="CM105" s="13">
        <v>619</v>
      </c>
      <c r="CN105" s="13">
        <v>592</v>
      </c>
      <c r="CO105" s="13">
        <v>20</v>
      </c>
      <c r="CP105" s="13">
        <v>329</v>
      </c>
      <c r="CQ105" s="13">
        <v>359</v>
      </c>
    </row>
    <row r="106" spans="1:95" ht="13.8" thickBot="1" x14ac:dyDescent="0.3">
      <c r="A106" s="12" t="s">
        <v>153</v>
      </c>
      <c r="B106" s="13" t="s">
        <v>763</v>
      </c>
      <c r="C106" s="13" t="s">
        <v>1284</v>
      </c>
      <c r="D106" s="13" t="s">
        <v>1285</v>
      </c>
      <c r="E106" s="13" t="s">
        <v>1286</v>
      </c>
      <c r="F106" s="13" t="s">
        <v>763</v>
      </c>
      <c r="G106" s="13" t="s">
        <v>763</v>
      </c>
      <c r="H106" s="13" t="s">
        <v>1287</v>
      </c>
      <c r="I106" s="13" t="s">
        <v>1288</v>
      </c>
      <c r="J106" s="13" t="s">
        <v>1289</v>
      </c>
      <c r="K106" s="13" t="s">
        <v>1290</v>
      </c>
      <c r="CH106" s="12" t="s">
        <v>140</v>
      </c>
      <c r="CI106" s="13">
        <v>281</v>
      </c>
      <c r="CJ106" s="13">
        <v>8</v>
      </c>
      <c r="CK106" s="13">
        <v>13</v>
      </c>
      <c r="CL106" s="13">
        <v>53</v>
      </c>
      <c r="CM106" s="13">
        <v>618</v>
      </c>
      <c r="CN106" s="13">
        <v>591</v>
      </c>
      <c r="CO106" s="13">
        <v>19</v>
      </c>
      <c r="CP106" s="13">
        <v>328</v>
      </c>
      <c r="CQ106" s="13">
        <v>358</v>
      </c>
    </row>
    <row r="107" spans="1:95" ht="13.8" thickBot="1" x14ac:dyDescent="0.3">
      <c r="A107" s="12" t="s">
        <v>159</v>
      </c>
      <c r="B107" s="13" t="s">
        <v>772</v>
      </c>
      <c r="C107" s="13" t="s">
        <v>1291</v>
      </c>
      <c r="D107" s="13" t="s">
        <v>1292</v>
      </c>
      <c r="E107" s="13" t="s">
        <v>1293</v>
      </c>
      <c r="F107" s="13" t="s">
        <v>772</v>
      </c>
      <c r="G107" s="13" t="s">
        <v>772</v>
      </c>
      <c r="H107" s="13" t="s">
        <v>1294</v>
      </c>
      <c r="I107" s="13" t="s">
        <v>1295</v>
      </c>
      <c r="J107" s="13" t="s">
        <v>1296</v>
      </c>
      <c r="K107" s="13" t="s">
        <v>1297</v>
      </c>
      <c r="CH107" s="12" t="s">
        <v>147</v>
      </c>
      <c r="CI107" s="13">
        <v>280</v>
      </c>
      <c r="CJ107" s="13">
        <v>7</v>
      </c>
      <c r="CK107" s="13">
        <v>12</v>
      </c>
      <c r="CL107" s="13">
        <v>52</v>
      </c>
      <c r="CM107" s="13">
        <v>617</v>
      </c>
      <c r="CN107" s="13">
        <v>590</v>
      </c>
      <c r="CO107" s="13">
        <v>18</v>
      </c>
      <c r="CP107" s="13">
        <v>327</v>
      </c>
      <c r="CQ107" s="13">
        <v>357</v>
      </c>
    </row>
    <row r="108" spans="1:95" ht="13.8" thickBot="1" x14ac:dyDescent="0.3">
      <c r="A108" s="12" t="s">
        <v>165</v>
      </c>
      <c r="B108" s="13" t="s">
        <v>781</v>
      </c>
      <c r="C108" s="13" t="s">
        <v>1298</v>
      </c>
      <c r="D108" s="13" t="s">
        <v>1299</v>
      </c>
      <c r="E108" s="13" t="s">
        <v>1300</v>
      </c>
      <c r="F108" s="13" t="s">
        <v>781</v>
      </c>
      <c r="G108" s="13" t="s">
        <v>781</v>
      </c>
      <c r="H108" s="13" t="s">
        <v>1301</v>
      </c>
      <c r="I108" s="13" t="s">
        <v>1302</v>
      </c>
      <c r="J108" s="13" t="s">
        <v>781</v>
      </c>
      <c r="K108" s="13" t="s">
        <v>1303</v>
      </c>
      <c r="CH108" s="12" t="s">
        <v>153</v>
      </c>
      <c r="CI108" s="13">
        <v>6</v>
      </c>
      <c r="CJ108" s="13">
        <v>6</v>
      </c>
      <c r="CK108" s="13">
        <v>11</v>
      </c>
      <c r="CL108" s="13">
        <v>51</v>
      </c>
      <c r="CM108" s="13">
        <v>616</v>
      </c>
      <c r="CN108" s="13">
        <v>91</v>
      </c>
      <c r="CO108" s="13">
        <v>17</v>
      </c>
      <c r="CP108" s="13">
        <v>326</v>
      </c>
      <c r="CQ108" s="13">
        <v>356</v>
      </c>
    </row>
    <row r="109" spans="1:95" ht="13.8" thickBot="1" x14ac:dyDescent="0.3">
      <c r="A109" s="12" t="s">
        <v>171</v>
      </c>
      <c r="B109" s="13" t="s">
        <v>790</v>
      </c>
      <c r="C109" s="13" t="s">
        <v>1304</v>
      </c>
      <c r="D109" s="13" t="s">
        <v>1305</v>
      </c>
      <c r="E109" s="13" t="s">
        <v>1306</v>
      </c>
      <c r="F109" s="13" t="s">
        <v>790</v>
      </c>
      <c r="G109" s="13" t="s">
        <v>790</v>
      </c>
      <c r="H109" s="13" t="s">
        <v>1307</v>
      </c>
      <c r="I109" s="13" t="s">
        <v>790</v>
      </c>
      <c r="J109" s="13" t="s">
        <v>790</v>
      </c>
      <c r="K109" s="13" t="s">
        <v>1308</v>
      </c>
      <c r="CH109" s="12" t="s">
        <v>159</v>
      </c>
      <c r="CI109" s="13">
        <v>5</v>
      </c>
      <c r="CJ109" s="13">
        <v>5</v>
      </c>
      <c r="CK109" s="13">
        <v>10</v>
      </c>
      <c r="CL109" s="13">
        <v>5</v>
      </c>
      <c r="CM109" s="13">
        <v>615</v>
      </c>
      <c r="CN109" s="13">
        <v>5</v>
      </c>
      <c r="CO109" s="13">
        <v>16</v>
      </c>
      <c r="CP109" s="13">
        <v>5</v>
      </c>
      <c r="CQ109" s="13">
        <v>5</v>
      </c>
    </row>
    <row r="110" spans="1:95" ht="13.8" thickBot="1" x14ac:dyDescent="0.3">
      <c r="A110" s="12" t="s">
        <v>177</v>
      </c>
      <c r="B110" s="13" t="s">
        <v>798</v>
      </c>
      <c r="C110" s="13" t="s">
        <v>1309</v>
      </c>
      <c r="D110" s="13" t="s">
        <v>1310</v>
      </c>
      <c r="E110" s="13" t="s">
        <v>1311</v>
      </c>
      <c r="F110" s="13" t="s">
        <v>798</v>
      </c>
      <c r="G110" s="13" t="s">
        <v>798</v>
      </c>
      <c r="H110" s="13" t="s">
        <v>1312</v>
      </c>
      <c r="I110" s="13" t="s">
        <v>798</v>
      </c>
      <c r="J110" s="13" t="s">
        <v>798</v>
      </c>
      <c r="K110" s="13" t="s">
        <v>1313</v>
      </c>
      <c r="CH110" s="12" t="s">
        <v>165</v>
      </c>
      <c r="CI110" s="13">
        <v>4</v>
      </c>
      <c r="CJ110" s="13">
        <v>4</v>
      </c>
      <c r="CK110" s="13">
        <v>4</v>
      </c>
      <c r="CL110" s="13">
        <v>4</v>
      </c>
      <c r="CM110" s="13">
        <v>4</v>
      </c>
      <c r="CN110" s="13">
        <v>4</v>
      </c>
      <c r="CO110" s="13">
        <v>15</v>
      </c>
      <c r="CP110" s="13">
        <v>4</v>
      </c>
      <c r="CQ110" s="13">
        <v>4</v>
      </c>
    </row>
    <row r="111" spans="1:95" ht="13.8" thickBot="1" x14ac:dyDescent="0.3">
      <c r="A111" s="12" t="s">
        <v>183</v>
      </c>
      <c r="B111" s="13" t="s">
        <v>806</v>
      </c>
      <c r="C111" s="13" t="s">
        <v>1314</v>
      </c>
      <c r="D111" s="13" t="s">
        <v>1315</v>
      </c>
      <c r="E111" s="13" t="s">
        <v>1316</v>
      </c>
      <c r="F111" s="13" t="s">
        <v>806</v>
      </c>
      <c r="G111" s="13" t="s">
        <v>806</v>
      </c>
      <c r="H111" s="13" t="s">
        <v>1317</v>
      </c>
      <c r="I111" s="13" t="s">
        <v>806</v>
      </c>
      <c r="J111" s="13" t="s">
        <v>806</v>
      </c>
      <c r="K111" s="13" t="s">
        <v>1318</v>
      </c>
      <c r="CH111" s="12" t="s">
        <v>171</v>
      </c>
      <c r="CI111" s="13">
        <v>3</v>
      </c>
      <c r="CJ111" s="13">
        <v>3</v>
      </c>
      <c r="CK111" s="13">
        <v>3</v>
      </c>
      <c r="CL111" s="13">
        <v>3</v>
      </c>
      <c r="CM111" s="13">
        <v>3</v>
      </c>
      <c r="CN111" s="13">
        <v>3</v>
      </c>
      <c r="CO111" s="13">
        <v>14</v>
      </c>
      <c r="CP111" s="13">
        <v>3</v>
      </c>
      <c r="CQ111" s="13">
        <v>3</v>
      </c>
    </row>
    <row r="112" spans="1:95" ht="13.8" thickBot="1" x14ac:dyDescent="0.3">
      <c r="A112" s="12" t="s">
        <v>189</v>
      </c>
      <c r="B112" s="13" t="s">
        <v>814</v>
      </c>
      <c r="C112" s="13" t="s">
        <v>1319</v>
      </c>
      <c r="D112" s="13" t="s">
        <v>814</v>
      </c>
      <c r="E112" s="13" t="s">
        <v>1320</v>
      </c>
      <c r="F112" s="13" t="s">
        <v>814</v>
      </c>
      <c r="G112" s="13" t="s">
        <v>814</v>
      </c>
      <c r="H112" s="13" t="s">
        <v>1321</v>
      </c>
      <c r="I112" s="13" t="s">
        <v>814</v>
      </c>
      <c r="J112" s="13" t="s">
        <v>814</v>
      </c>
      <c r="K112" s="13" t="s">
        <v>1322</v>
      </c>
      <c r="CH112" s="12" t="s">
        <v>177</v>
      </c>
      <c r="CI112" s="13">
        <v>2</v>
      </c>
      <c r="CJ112" s="13">
        <v>2</v>
      </c>
      <c r="CK112" s="13">
        <v>2</v>
      </c>
      <c r="CL112" s="13">
        <v>2</v>
      </c>
      <c r="CM112" s="13">
        <v>2</v>
      </c>
      <c r="CN112" s="13">
        <v>2</v>
      </c>
      <c r="CO112" s="13">
        <v>2</v>
      </c>
      <c r="CP112" s="13">
        <v>2</v>
      </c>
      <c r="CQ112" s="13">
        <v>2</v>
      </c>
    </row>
    <row r="113" spans="1:99" ht="13.8" thickBot="1" x14ac:dyDescent="0.3">
      <c r="A113" s="12" t="s">
        <v>195</v>
      </c>
      <c r="B113" s="13" t="s">
        <v>822</v>
      </c>
      <c r="C113" s="13" t="s">
        <v>822</v>
      </c>
      <c r="D113" s="13" t="s">
        <v>822</v>
      </c>
      <c r="E113" s="13" t="s">
        <v>1323</v>
      </c>
      <c r="F113" s="13" t="s">
        <v>822</v>
      </c>
      <c r="G113" s="13" t="s">
        <v>822</v>
      </c>
      <c r="H113" s="13" t="s">
        <v>1324</v>
      </c>
      <c r="I113" s="13" t="s">
        <v>822</v>
      </c>
      <c r="J113" s="13" t="s">
        <v>822</v>
      </c>
      <c r="K113" s="13" t="s">
        <v>1325</v>
      </c>
      <c r="CH113" s="12" t="s">
        <v>183</v>
      </c>
      <c r="CI113" s="13">
        <v>1</v>
      </c>
      <c r="CJ113" s="13">
        <v>1</v>
      </c>
      <c r="CK113" s="13">
        <v>1</v>
      </c>
      <c r="CL113" s="13">
        <v>1</v>
      </c>
      <c r="CM113" s="13">
        <v>1</v>
      </c>
      <c r="CN113" s="13">
        <v>1</v>
      </c>
      <c r="CO113" s="13">
        <v>1</v>
      </c>
      <c r="CP113" s="13">
        <v>1</v>
      </c>
      <c r="CQ113" s="13">
        <v>1</v>
      </c>
    </row>
    <row r="114" spans="1:99" ht="13.8" thickBot="1" x14ac:dyDescent="0.3">
      <c r="A114" s="12" t="s">
        <v>201</v>
      </c>
      <c r="B114" s="13" t="s">
        <v>830</v>
      </c>
      <c r="C114" s="13" t="s">
        <v>830</v>
      </c>
      <c r="D114" s="13" t="s">
        <v>830</v>
      </c>
      <c r="E114" s="13" t="s">
        <v>1326</v>
      </c>
      <c r="F114" s="13" t="s">
        <v>830</v>
      </c>
      <c r="G114" s="13" t="s">
        <v>830</v>
      </c>
      <c r="H114" s="13" t="s">
        <v>1327</v>
      </c>
      <c r="I114" s="13" t="s">
        <v>830</v>
      </c>
      <c r="J114" s="13" t="s">
        <v>830</v>
      </c>
      <c r="K114" s="13" t="s">
        <v>1328</v>
      </c>
      <c r="CH114" s="12" t="s">
        <v>189</v>
      </c>
      <c r="CI114" s="13">
        <v>0</v>
      </c>
      <c r="CJ114" s="13">
        <v>0</v>
      </c>
      <c r="CK114" s="13">
        <v>0</v>
      </c>
      <c r="CL114" s="13">
        <v>0</v>
      </c>
      <c r="CM114" s="13">
        <v>0</v>
      </c>
      <c r="CN114" s="13">
        <v>0</v>
      </c>
      <c r="CO114" s="13">
        <v>0</v>
      </c>
      <c r="CP114" s="13">
        <v>0</v>
      </c>
      <c r="CQ114" s="13">
        <v>0</v>
      </c>
    </row>
    <row r="115" spans="1:99" ht="18.600000000000001" thickBot="1" x14ac:dyDescent="0.3">
      <c r="A115" s="12" t="s">
        <v>207</v>
      </c>
      <c r="B115" s="13" t="s">
        <v>838</v>
      </c>
      <c r="C115" s="13" t="s">
        <v>838</v>
      </c>
      <c r="D115" s="13" t="s">
        <v>838</v>
      </c>
      <c r="E115" s="13" t="s">
        <v>1329</v>
      </c>
      <c r="F115" s="13" t="s">
        <v>838</v>
      </c>
      <c r="G115" s="13" t="s">
        <v>838</v>
      </c>
      <c r="H115" s="13" t="s">
        <v>1330</v>
      </c>
      <c r="I115" s="13" t="s">
        <v>838</v>
      </c>
      <c r="J115" s="13" t="s">
        <v>838</v>
      </c>
      <c r="K115" s="13" t="s">
        <v>1331</v>
      </c>
      <c r="CH115" s="8"/>
    </row>
    <row r="116" spans="1:99" ht="13.8" thickBot="1" x14ac:dyDescent="0.3">
      <c r="A116" s="12" t="s">
        <v>213</v>
      </c>
      <c r="B116" s="13" t="s">
        <v>843</v>
      </c>
      <c r="C116" s="13" t="s">
        <v>843</v>
      </c>
      <c r="D116" s="13" t="s">
        <v>843</v>
      </c>
      <c r="E116" s="13" t="s">
        <v>1332</v>
      </c>
      <c r="F116" s="13" t="s">
        <v>843</v>
      </c>
      <c r="G116" s="13" t="s">
        <v>843</v>
      </c>
      <c r="H116" s="13" t="s">
        <v>1333</v>
      </c>
      <c r="I116" s="13" t="s">
        <v>843</v>
      </c>
      <c r="J116" s="13" t="s">
        <v>843</v>
      </c>
      <c r="K116" s="13" t="s">
        <v>1334</v>
      </c>
      <c r="CH116" s="12" t="s">
        <v>251</v>
      </c>
      <c r="CI116" s="12" t="s">
        <v>100</v>
      </c>
      <c r="CJ116" s="12" t="s">
        <v>101</v>
      </c>
      <c r="CK116" s="12" t="s">
        <v>102</v>
      </c>
      <c r="CL116" s="12" t="s">
        <v>103</v>
      </c>
      <c r="CM116" s="12" t="s">
        <v>104</v>
      </c>
      <c r="CN116" s="12" t="s">
        <v>105</v>
      </c>
      <c r="CO116" s="12" t="s">
        <v>106</v>
      </c>
      <c r="CP116" s="12" t="s">
        <v>107</v>
      </c>
      <c r="CQ116" s="12" t="s">
        <v>108</v>
      </c>
      <c r="CR116" s="12" t="s">
        <v>252</v>
      </c>
      <c r="CS116" s="12" t="s">
        <v>253</v>
      </c>
      <c r="CT116" s="12" t="s">
        <v>254</v>
      </c>
      <c r="CU116" s="12" t="s">
        <v>255</v>
      </c>
    </row>
    <row r="117" spans="1:99" ht="13.8" thickBot="1" x14ac:dyDescent="0.3">
      <c r="A117" s="12" t="s">
        <v>219</v>
      </c>
      <c r="B117" s="13" t="s">
        <v>360</v>
      </c>
      <c r="C117" s="13" t="s">
        <v>360</v>
      </c>
      <c r="D117" s="13" t="s">
        <v>360</v>
      </c>
      <c r="E117" s="13" t="s">
        <v>1335</v>
      </c>
      <c r="F117" s="13" t="s">
        <v>360</v>
      </c>
      <c r="G117" s="13" t="s">
        <v>360</v>
      </c>
      <c r="H117" s="13" t="s">
        <v>1336</v>
      </c>
      <c r="I117" s="13" t="s">
        <v>360</v>
      </c>
      <c r="J117" s="13" t="s">
        <v>360</v>
      </c>
      <c r="K117" s="13" t="s">
        <v>1337</v>
      </c>
      <c r="CH117" s="12" t="s">
        <v>111</v>
      </c>
      <c r="CI117" s="13">
        <v>5</v>
      </c>
      <c r="CJ117" s="13">
        <v>6</v>
      </c>
      <c r="CK117" s="13">
        <v>10</v>
      </c>
      <c r="CL117" s="13">
        <v>4</v>
      </c>
      <c r="CM117" s="13">
        <v>4</v>
      </c>
      <c r="CN117" s="13">
        <v>591</v>
      </c>
      <c r="CO117" s="13">
        <v>17</v>
      </c>
      <c r="CP117" s="13">
        <v>4</v>
      </c>
      <c r="CQ117" s="13">
        <v>359</v>
      </c>
      <c r="CR117" s="13">
        <v>1000</v>
      </c>
      <c r="CS117" s="13">
        <v>1000</v>
      </c>
      <c r="CT117" s="13">
        <v>0</v>
      </c>
      <c r="CU117" s="13">
        <v>0</v>
      </c>
    </row>
    <row r="118" spans="1:99" ht="13.8" thickBot="1" x14ac:dyDescent="0.3">
      <c r="A118" s="12" t="s">
        <v>225</v>
      </c>
      <c r="B118" s="13" t="s">
        <v>365</v>
      </c>
      <c r="C118" s="13" t="s">
        <v>365</v>
      </c>
      <c r="D118" s="13" t="s">
        <v>365</v>
      </c>
      <c r="E118" s="13" t="s">
        <v>1338</v>
      </c>
      <c r="F118" s="13" t="s">
        <v>365</v>
      </c>
      <c r="G118" s="13" t="s">
        <v>365</v>
      </c>
      <c r="H118" s="13" t="s">
        <v>365</v>
      </c>
      <c r="I118" s="13" t="s">
        <v>365</v>
      </c>
      <c r="J118" s="13" t="s">
        <v>365</v>
      </c>
      <c r="K118" s="13" t="s">
        <v>1339</v>
      </c>
      <c r="CH118" s="12" t="s">
        <v>112</v>
      </c>
      <c r="CI118" s="13">
        <v>6</v>
      </c>
      <c r="CJ118" s="13">
        <v>8</v>
      </c>
      <c r="CK118" s="13">
        <v>13</v>
      </c>
      <c r="CL118" s="13">
        <v>1</v>
      </c>
      <c r="CM118" s="13">
        <v>619</v>
      </c>
      <c r="CN118" s="13">
        <v>2</v>
      </c>
      <c r="CO118" s="13">
        <v>20</v>
      </c>
      <c r="CP118" s="13">
        <v>327</v>
      </c>
      <c r="CQ118" s="13">
        <v>4</v>
      </c>
      <c r="CR118" s="13">
        <v>1000</v>
      </c>
      <c r="CS118" s="13">
        <v>1000</v>
      </c>
      <c r="CT118" s="13">
        <v>0</v>
      </c>
      <c r="CU118" s="13">
        <v>0</v>
      </c>
    </row>
    <row r="119" spans="1:99" ht="13.8" thickBot="1" x14ac:dyDescent="0.3">
      <c r="A119" s="12" t="s">
        <v>231</v>
      </c>
      <c r="B119" s="13" t="s">
        <v>370</v>
      </c>
      <c r="C119" s="13" t="s">
        <v>370</v>
      </c>
      <c r="D119" s="13" t="s">
        <v>370</v>
      </c>
      <c r="E119" s="13" t="s">
        <v>370</v>
      </c>
      <c r="F119" s="13" t="s">
        <v>370</v>
      </c>
      <c r="G119" s="13" t="s">
        <v>370</v>
      </c>
      <c r="H119" s="13" t="s">
        <v>370</v>
      </c>
      <c r="I119" s="13" t="s">
        <v>370</v>
      </c>
      <c r="J119" s="13" t="s">
        <v>370</v>
      </c>
      <c r="K119" s="13" t="s">
        <v>1340</v>
      </c>
      <c r="CH119" s="12" t="s">
        <v>113</v>
      </c>
      <c r="CI119" s="13">
        <v>281</v>
      </c>
      <c r="CJ119" s="13">
        <v>4</v>
      </c>
      <c r="CK119" s="13">
        <v>3</v>
      </c>
      <c r="CL119" s="13">
        <v>5</v>
      </c>
      <c r="CM119" s="13">
        <v>4</v>
      </c>
      <c r="CN119" s="13">
        <v>2</v>
      </c>
      <c r="CO119" s="13">
        <v>16</v>
      </c>
      <c r="CP119" s="13">
        <v>329</v>
      </c>
      <c r="CQ119" s="13">
        <v>357</v>
      </c>
      <c r="CR119" s="13">
        <v>1001</v>
      </c>
      <c r="CS119" s="13">
        <v>1000</v>
      </c>
      <c r="CT119" s="13">
        <v>-1</v>
      </c>
      <c r="CU119" s="13">
        <v>-0.1</v>
      </c>
    </row>
    <row r="120" spans="1:99" ht="13.8" thickBot="1" x14ac:dyDescent="0.3">
      <c r="A120" s="12" t="s">
        <v>236</v>
      </c>
      <c r="B120" s="13" t="s">
        <v>375</v>
      </c>
      <c r="C120" s="13" t="s">
        <v>375</v>
      </c>
      <c r="D120" s="13" t="s">
        <v>375</v>
      </c>
      <c r="E120" s="13" t="s">
        <v>375</v>
      </c>
      <c r="F120" s="13" t="s">
        <v>375</v>
      </c>
      <c r="G120" s="13" t="s">
        <v>375</v>
      </c>
      <c r="H120" s="13" t="s">
        <v>375</v>
      </c>
      <c r="I120" s="13" t="s">
        <v>375</v>
      </c>
      <c r="J120" s="13" t="s">
        <v>375</v>
      </c>
      <c r="K120" s="13" t="s">
        <v>1341</v>
      </c>
      <c r="CH120" s="12" t="s">
        <v>114</v>
      </c>
      <c r="CI120" s="13">
        <v>282</v>
      </c>
      <c r="CJ120" s="13">
        <v>9</v>
      </c>
      <c r="CK120" s="13">
        <v>14</v>
      </c>
      <c r="CL120" s="13">
        <v>52</v>
      </c>
      <c r="CM120" s="13">
        <v>617</v>
      </c>
      <c r="CN120" s="13">
        <v>2</v>
      </c>
      <c r="CO120" s="13">
        <v>18</v>
      </c>
      <c r="CP120" s="13">
        <v>2</v>
      </c>
      <c r="CQ120" s="13">
        <v>4</v>
      </c>
      <c r="CR120" s="13">
        <v>1000</v>
      </c>
      <c r="CS120" s="13">
        <v>1000</v>
      </c>
      <c r="CT120" s="13">
        <v>0</v>
      </c>
      <c r="CU120" s="13">
        <v>0</v>
      </c>
    </row>
    <row r="121" spans="1:99" ht="13.8" thickBot="1" x14ac:dyDescent="0.3">
      <c r="A121" s="12" t="s">
        <v>241</v>
      </c>
      <c r="B121" s="13" t="s">
        <v>243</v>
      </c>
      <c r="C121" s="13" t="s">
        <v>243</v>
      </c>
      <c r="D121" s="13" t="s">
        <v>243</v>
      </c>
      <c r="E121" s="13" t="s">
        <v>243</v>
      </c>
      <c r="F121" s="13" t="s">
        <v>243</v>
      </c>
      <c r="G121" s="13" t="s">
        <v>243</v>
      </c>
      <c r="H121" s="13" t="s">
        <v>243</v>
      </c>
      <c r="I121" s="13" t="s">
        <v>243</v>
      </c>
      <c r="J121" s="13" t="s">
        <v>243</v>
      </c>
      <c r="K121" s="13" t="s">
        <v>1342</v>
      </c>
      <c r="CH121" s="12" t="s">
        <v>115</v>
      </c>
      <c r="CI121" s="13">
        <v>3</v>
      </c>
      <c r="CJ121" s="13">
        <v>5</v>
      </c>
      <c r="CK121" s="13">
        <v>1</v>
      </c>
      <c r="CL121" s="13">
        <v>51</v>
      </c>
      <c r="CM121" s="13">
        <v>4</v>
      </c>
      <c r="CN121" s="13">
        <v>590</v>
      </c>
      <c r="CO121" s="13">
        <v>16</v>
      </c>
      <c r="CP121" s="13">
        <v>326</v>
      </c>
      <c r="CQ121" s="13">
        <v>4</v>
      </c>
      <c r="CR121" s="13">
        <v>1000</v>
      </c>
      <c r="CS121" s="13">
        <v>1000</v>
      </c>
      <c r="CT121" s="13">
        <v>0</v>
      </c>
      <c r="CU121" s="13">
        <v>0</v>
      </c>
    </row>
    <row r="122" spans="1:99" ht="13.8" thickBot="1" x14ac:dyDescent="0.3">
      <c r="A122" s="12" t="s">
        <v>246</v>
      </c>
      <c r="B122" s="13" t="s">
        <v>248</v>
      </c>
      <c r="C122" s="13" t="s">
        <v>248</v>
      </c>
      <c r="D122" s="13" t="s">
        <v>248</v>
      </c>
      <c r="E122" s="13" t="s">
        <v>248</v>
      </c>
      <c r="F122" s="13" t="s">
        <v>248</v>
      </c>
      <c r="G122" s="13" t="s">
        <v>248</v>
      </c>
      <c r="H122" s="13" t="s">
        <v>248</v>
      </c>
      <c r="I122" s="13" t="s">
        <v>248</v>
      </c>
      <c r="J122" s="13" t="s">
        <v>248</v>
      </c>
      <c r="K122" s="13" t="s">
        <v>1343</v>
      </c>
      <c r="CH122" s="12" t="s">
        <v>116</v>
      </c>
      <c r="CI122" s="13">
        <v>1</v>
      </c>
      <c r="CJ122" s="13">
        <v>0</v>
      </c>
      <c r="CK122" s="13">
        <v>11</v>
      </c>
      <c r="CL122" s="13">
        <v>867</v>
      </c>
      <c r="CM122" s="13">
        <v>4</v>
      </c>
      <c r="CN122" s="13">
        <v>91</v>
      </c>
      <c r="CO122" s="13">
        <v>19</v>
      </c>
      <c r="CP122" s="13">
        <v>2</v>
      </c>
      <c r="CQ122" s="13">
        <v>5</v>
      </c>
      <c r="CR122" s="13">
        <v>1000</v>
      </c>
      <c r="CS122" s="13">
        <v>1000</v>
      </c>
      <c r="CT122" s="13">
        <v>0</v>
      </c>
      <c r="CU122" s="13">
        <v>0</v>
      </c>
    </row>
    <row r="123" spans="1:99" ht="18.600000000000001" thickBot="1" x14ac:dyDescent="0.3">
      <c r="A123" s="8"/>
      <c r="CH123" s="12" t="s">
        <v>117</v>
      </c>
      <c r="CI123" s="13">
        <v>280</v>
      </c>
      <c r="CJ123" s="13">
        <v>3</v>
      </c>
      <c r="CK123" s="13">
        <v>1</v>
      </c>
      <c r="CL123" s="13">
        <v>2</v>
      </c>
      <c r="CM123" s="13">
        <v>616</v>
      </c>
      <c r="CN123" s="13">
        <v>91</v>
      </c>
      <c r="CO123" s="13">
        <v>1</v>
      </c>
      <c r="CP123" s="13">
        <v>2</v>
      </c>
      <c r="CQ123" s="13">
        <v>4</v>
      </c>
      <c r="CR123" s="13">
        <v>1000</v>
      </c>
      <c r="CS123" s="13">
        <v>1000</v>
      </c>
      <c r="CT123" s="13">
        <v>0</v>
      </c>
      <c r="CU123" s="13">
        <v>0</v>
      </c>
    </row>
    <row r="124" spans="1:99" ht="13.8" thickBot="1" x14ac:dyDescent="0.3">
      <c r="A124" s="12" t="s">
        <v>250</v>
      </c>
      <c r="B124" s="12" t="s">
        <v>100</v>
      </c>
      <c r="C124" s="12" t="s">
        <v>101</v>
      </c>
      <c r="D124" s="12" t="s">
        <v>102</v>
      </c>
      <c r="E124" s="12" t="s">
        <v>103</v>
      </c>
      <c r="F124" s="12" t="s">
        <v>104</v>
      </c>
      <c r="G124" s="12" t="s">
        <v>105</v>
      </c>
      <c r="H124" s="12" t="s">
        <v>106</v>
      </c>
      <c r="I124" s="12" t="s">
        <v>107</v>
      </c>
      <c r="J124" s="12" t="s">
        <v>108</v>
      </c>
      <c r="K124" s="12" t="s">
        <v>109</v>
      </c>
      <c r="CH124" s="12" t="s">
        <v>118</v>
      </c>
      <c r="CI124" s="13">
        <v>0</v>
      </c>
      <c r="CJ124" s="13">
        <v>7</v>
      </c>
      <c r="CK124" s="13">
        <v>12</v>
      </c>
      <c r="CL124" s="13">
        <v>53</v>
      </c>
      <c r="CM124" s="13">
        <v>4</v>
      </c>
      <c r="CN124" s="13">
        <v>592</v>
      </c>
      <c r="CO124" s="13">
        <v>0</v>
      </c>
      <c r="CP124" s="13">
        <v>328</v>
      </c>
      <c r="CQ124" s="13">
        <v>4</v>
      </c>
      <c r="CR124" s="13">
        <v>1000</v>
      </c>
      <c r="CS124" s="13">
        <v>1000</v>
      </c>
      <c r="CT124" s="13">
        <v>0</v>
      </c>
      <c r="CU124" s="13">
        <v>0</v>
      </c>
    </row>
    <row r="125" spans="1:99" ht="13.8" thickBot="1" x14ac:dyDescent="0.3">
      <c r="A125" s="12" t="s">
        <v>132</v>
      </c>
      <c r="B125" s="13">
        <v>26.5</v>
      </c>
      <c r="C125" s="13">
        <v>27.5</v>
      </c>
      <c r="D125" s="13">
        <v>27</v>
      </c>
      <c r="E125" s="13">
        <v>459.9</v>
      </c>
      <c r="F125" s="13">
        <v>23.5</v>
      </c>
      <c r="G125" s="13">
        <v>24</v>
      </c>
      <c r="H125" s="13">
        <v>30</v>
      </c>
      <c r="I125" s="13">
        <v>31.5</v>
      </c>
      <c r="J125" s="13">
        <v>35.5</v>
      </c>
      <c r="K125" s="13">
        <v>458.4</v>
      </c>
      <c r="CH125" s="12" t="s">
        <v>119</v>
      </c>
      <c r="CI125" s="13">
        <v>4</v>
      </c>
      <c r="CJ125" s="13">
        <v>2</v>
      </c>
      <c r="CK125" s="13">
        <v>4</v>
      </c>
      <c r="CL125" s="13">
        <v>3</v>
      </c>
      <c r="CM125" s="13">
        <v>618</v>
      </c>
      <c r="CN125" s="13">
        <v>4</v>
      </c>
      <c r="CO125" s="13">
        <v>2</v>
      </c>
      <c r="CP125" s="13">
        <v>5</v>
      </c>
      <c r="CQ125" s="13">
        <v>358</v>
      </c>
      <c r="CR125" s="13">
        <v>1000</v>
      </c>
      <c r="CS125" s="13">
        <v>1000</v>
      </c>
      <c r="CT125" s="13">
        <v>0</v>
      </c>
      <c r="CU125" s="13">
        <v>0</v>
      </c>
    </row>
    <row r="126" spans="1:99" ht="13.8" thickBot="1" x14ac:dyDescent="0.3">
      <c r="A126" s="12" t="s">
        <v>140</v>
      </c>
      <c r="B126" s="13">
        <v>25.5</v>
      </c>
      <c r="C126" s="13">
        <v>21.5</v>
      </c>
      <c r="D126" s="13">
        <v>26</v>
      </c>
      <c r="E126" s="13">
        <v>458.9</v>
      </c>
      <c r="F126" s="13">
        <v>22.5</v>
      </c>
      <c r="G126" s="13">
        <v>23</v>
      </c>
      <c r="H126" s="13">
        <v>29</v>
      </c>
      <c r="I126" s="13">
        <v>30.5</v>
      </c>
      <c r="J126" s="13">
        <v>34.5</v>
      </c>
      <c r="K126" s="13">
        <v>448.9</v>
      </c>
      <c r="CH126" s="12" t="s">
        <v>120</v>
      </c>
      <c r="CI126" s="13">
        <v>3</v>
      </c>
      <c r="CJ126" s="13">
        <v>1</v>
      </c>
      <c r="CK126" s="13">
        <v>3</v>
      </c>
      <c r="CL126" s="13">
        <v>1</v>
      </c>
      <c r="CM126" s="13">
        <v>615</v>
      </c>
      <c r="CN126" s="13">
        <v>4</v>
      </c>
      <c r="CO126" s="13">
        <v>14</v>
      </c>
      <c r="CP126" s="13">
        <v>3</v>
      </c>
      <c r="CQ126" s="13">
        <v>356</v>
      </c>
      <c r="CR126" s="13">
        <v>1000</v>
      </c>
      <c r="CS126" s="13">
        <v>1000</v>
      </c>
      <c r="CT126" s="13">
        <v>0</v>
      </c>
      <c r="CU126" s="13">
        <v>0</v>
      </c>
    </row>
    <row r="127" spans="1:99" ht="13.8" thickBot="1" x14ac:dyDescent="0.3">
      <c r="A127" s="12" t="s">
        <v>147</v>
      </c>
      <c r="B127" s="13">
        <v>17</v>
      </c>
      <c r="C127" s="13">
        <v>20.5</v>
      </c>
      <c r="D127" s="13">
        <v>25</v>
      </c>
      <c r="E127" s="13">
        <v>457.9</v>
      </c>
      <c r="F127" s="13">
        <v>17</v>
      </c>
      <c r="G127" s="13">
        <v>17</v>
      </c>
      <c r="H127" s="13">
        <v>28</v>
      </c>
      <c r="I127" s="13">
        <v>29.5</v>
      </c>
      <c r="J127" s="13">
        <v>33.5</v>
      </c>
      <c r="K127" s="13">
        <v>447.4</v>
      </c>
    </row>
    <row r="128" spans="1:99" ht="13.8" thickBot="1" x14ac:dyDescent="0.3">
      <c r="A128" s="12" t="s">
        <v>153</v>
      </c>
      <c r="B128" s="13">
        <v>16</v>
      </c>
      <c r="C128" s="13">
        <v>19.5</v>
      </c>
      <c r="D128" s="13">
        <v>24</v>
      </c>
      <c r="E128" s="13">
        <v>456.9</v>
      </c>
      <c r="F128" s="13">
        <v>16</v>
      </c>
      <c r="G128" s="13">
        <v>16</v>
      </c>
      <c r="H128" s="13">
        <v>27</v>
      </c>
      <c r="I128" s="13">
        <v>28.5</v>
      </c>
      <c r="J128" s="13">
        <v>32.5</v>
      </c>
      <c r="K128" s="13">
        <v>446.4</v>
      </c>
      <c r="CH128" s="14" t="s">
        <v>256</v>
      </c>
      <c r="CI128" s="15">
        <v>3091</v>
      </c>
    </row>
    <row r="129" spans="1:87" ht="13.8" thickBot="1" x14ac:dyDescent="0.3">
      <c r="A129" s="12" t="s">
        <v>159</v>
      </c>
      <c r="B129" s="13">
        <v>15</v>
      </c>
      <c r="C129" s="13">
        <v>18.5</v>
      </c>
      <c r="D129" s="13">
        <v>18</v>
      </c>
      <c r="E129" s="13">
        <v>455.9</v>
      </c>
      <c r="F129" s="13">
        <v>15</v>
      </c>
      <c r="G129" s="13">
        <v>15</v>
      </c>
      <c r="H129" s="13">
        <v>26</v>
      </c>
      <c r="I129" s="13">
        <v>27.5</v>
      </c>
      <c r="J129" s="13">
        <v>31.5</v>
      </c>
      <c r="K129" s="13">
        <v>445.4</v>
      </c>
      <c r="CH129" s="14" t="s">
        <v>903</v>
      </c>
      <c r="CI129" s="15">
        <v>0</v>
      </c>
    </row>
    <row r="130" spans="1:87" ht="13.8" thickBot="1" x14ac:dyDescent="0.3">
      <c r="A130" s="12" t="s">
        <v>165</v>
      </c>
      <c r="B130" s="13">
        <v>14</v>
      </c>
      <c r="C130" s="13">
        <v>17.5</v>
      </c>
      <c r="D130" s="13">
        <v>17</v>
      </c>
      <c r="E130" s="13">
        <v>454.9</v>
      </c>
      <c r="F130" s="13">
        <v>14</v>
      </c>
      <c r="G130" s="13">
        <v>14</v>
      </c>
      <c r="H130" s="13">
        <v>25</v>
      </c>
      <c r="I130" s="13">
        <v>26.5</v>
      </c>
      <c r="J130" s="13">
        <v>14</v>
      </c>
      <c r="K130" s="13">
        <v>444.4</v>
      </c>
      <c r="CH130" s="14" t="s">
        <v>258</v>
      </c>
      <c r="CI130" s="15">
        <v>10001</v>
      </c>
    </row>
    <row r="131" spans="1:87" ht="13.8" thickBot="1" x14ac:dyDescent="0.3">
      <c r="A131" s="12" t="s">
        <v>171</v>
      </c>
      <c r="B131" s="13">
        <v>13</v>
      </c>
      <c r="C131" s="13">
        <v>16.5</v>
      </c>
      <c r="D131" s="13">
        <v>16</v>
      </c>
      <c r="E131" s="13">
        <v>453.4</v>
      </c>
      <c r="F131" s="13">
        <v>13</v>
      </c>
      <c r="G131" s="13">
        <v>13</v>
      </c>
      <c r="H131" s="13">
        <v>24</v>
      </c>
      <c r="I131" s="13">
        <v>13</v>
      </c>
      <c r="J131" s="13">
        <v>13</v>
      </c>
      <c r="K131" s="13">
        <v>443.4</v>
      </c>
      <c r="CH131" s="14" t="s">
        <v>259</v>
      </c>
      <c r="CI131" s="15">
        <v>10000</v>
      </c>
    </row>
    <row r="132" spans="1:87" ht="13.8" thickBot="1" x14ac:dyDescent="0.3">
      <c r="A132" s="12" t="s">
        <v>177</v>
      </c>
      <c r="B132" s="13">
        <v>12</v>
      </c>
      <c r="C132" s="13">
        <v>15.5</v>
      </c>
      <c r="D132" s="13">
        <v>15</v>
      </c>
      <c r="E132" s="13">
        <v>452.4</v>
      </c>
      <c r="F132" s="13">
        <v>12</v>
      </c>
      <c r="G132" s="13">
        <v>12</v>
      </c>
      <c r="H132" s="13">
        <v>23</v>
      </c>
      <c r="I132" s="13">
        <v>12</v>
      </c>
      <c r="J132" s="13">
        <v>12</v>
      </c>
      <c r="K132" s="13">
        <v>442.4</v>
      </c>
      <c r="CH132" s="14" t="s">
        <v>260</v>
      </c>
      <c r="CI132" s="15">
        <v>1</v>
      </c>
    </row>
    <row r="133" spans="1:87" ht="13.8" thickBot="1" x14ac:dyDescent="0.3">
      <c r="A133" s="12" t="s">
        <v>183</v>
      </c>
      <c r="B133" s="13">
        <v>11</v>
      </c>
      <c r="C133" s="13">
        <v>14.5</v>
      </c>
      <c r="D133" s="13">
        <v>14</v>
      </c>
      <c r="E133" s="13">
        <v>451.4</v>
      </c>
      <c r="F133" s="13">
        <v>11</v>
      </c>
      <c r="G133" s="13">
        <v>11</v>
      </c>
      <c r="H133" s="13">
        <v>22</v>
      </c>
      <c r="I133" s="13">
        <v>11</v>
      </c>
      <c r="J133" s="13">
        <v>11</v>
      </c>
      <c r="K133" s="13">
        <v>441.4</v>
      </c>
      <c r="CH133" s="14" t="s">
        <v>261</v>
      </c>
      <c r="CI133" s="15"/>
    </row>
    <row r="134" spans="1:87" ht="13.8" thickBot="1" x14ac:dyDescent="0.3">
      <c r="A134" s="12" t="s">
        <v>189</v>
      </c>
      <c r="B134" s="13">
        <v>10</v>
      </c>
      <c r="C134" s="13">
        <v>13.5</v>
      </c>
      <c r="D134" s="13">
        <v>10</v>
      </c>
      <c r="E134" s="13">
        <v>450.4</v>
      </c>
      <c r="F134" s="13">
        <v>10</v>
      </c>
      <c r="G134" s="13">
        <v>10</v>
      </c>
      <c r="H134" s="13">
        <v>21</v>
      </c>
      <c r="I134" s="13">
        <v>10</v>
      </c>
      <c r="J134" s="13">
        <v>10</v>
      </c>
      <c r="K134" s="13">
        <v>440.4</v>
      </c>
      <c r="CH134" s="14" t="s">
        <v>262</v>
      </c>
      <c r="CI134" s="15"/>
    </row>
    <row r="135" spans="1:87" ht="13.8" thickBot="1" x14ac:dyDescent="0.3">
      <c r="A135" s="12" t="s">
        <v>195</v>
      </c>
      <c r="B135" s="13">
        <v>9</v>
      </c>
      <c r="C135" s="13">
        <v>9</v>
      </c>
      <c r="D135" s="13">
        <v>9</v>
      </c>
      <c r="E135" s="13">
        <v>449.4</v>
      </c>
      <c r="F135" s="13">
        <v>9</v>
      </c>
      <c r="G135" s="13">
        <v>9</v>
      </c>
      <c r="H135" s="13">
        <v>20</v>
      </c>
      <c r="I135" s="13">
        <v>9</v>
      </c>
      <c r="J135" s="13">
        <v>9</v>
      </c>
      <c r="K135" s="13">
        <v>439.4</v>
      </c>
      <c r="CH135" s="14" t="s">
        <v>263</v>
      </c>
      <c r="CI135" s="15">
        <v>0</v>
      </c>
    </row>
    <row r="136" spans="1:87" ht="13.8" thickBot="1" x14ac:dyDescent="0.3">
      <c r="A136" s="12" t="s">
        <v>201</v>
      </c>
      <c r="B136" s="13">
        <v>8</v>
      </c>
      <c r="C136" s="13">
        <v>8</v>
      </c>
      <c r="D136" s="13">
        <v>8</v>
      </c>
      <c r="E136" s="13">
        <v>448.4</v>
      </c>
      <c r="F136" s="13">
        <v>8</v>
      </c>
      <c r="G136" s="13">
        <v>8</v>
      </c>
      <c r="H136" s="13">
        <v>19</v>
      </c>
      <c r="I136" s="13">
        <v>8</v>
      </c>
      <c r="J136" s="13">
        <v>8</v>
      </c>
      <c r="K136" s="13">
        <v>438.4</v>
      </c>
    </row>
    <row r="137" spans="1:87" ht="13.8" thickBot="1" x14ac:dyDescent="0.3">
      <c r="A137" s="12" t="s">
        <v>207</v>
      </c>
      <c r="B137" s="13">
        <v>7</v>
      </c>
      <c r="C137" s="13">
        <v>7</v>
      </c>
      <c r="D137" s="13">
        <v>7</v>
      </c>
      <c r="E137" s="13">
        <v>447.4</v>
      </c>
      <c r="F137" s="13">
        <v>7</v>
      </c>
      <c r="G137" s="13">
        <v>7</v>
      </c>
      <c r="H137" s="13">
        <v>18</v>
      </c>
      <c r="I137" s="13">
        <v>7</v>
      </c>
      <c r="J137" s="13">
        <v>7</v>
      </c>
      <c r="K137" s="13">
        <v>437.4</v>
      </c>
      <c r="CH137" s="16" t="s">
        <v>264</v>
      </c>
    </row>
    <row r="138" spans="1:87" ht="13.8" thickBot="1" x14ac:dyDescent="0.3">
      <c r="A138" s="12" t="s">
        <v>213</v>
      </c>
      <c r="B138" s="13">
        <v>6</v>
      </c>
      <c r="C138" s="13">
        <v>6</v>
      </c>
      <c r="D138" s="13">
        <v>6</v>
      </c>
      <c r="E138" s="13">
        <v>446.4</v>
      </c>
      <c r="F138" s="13">
        <v>6</v>
      </c>
      <c r="G138" s="13">
        <v>6</v>
      </c>
      <c r="H138" s="13">
        <v>8</v>
      </c>
      <c r="I138" s="13">
        <v>6</v>
      </c>
      <c r="J138" s="13">
        <v>6</v>
      </c>
      <c r="K138" s="13">
        <v>436.4</v>
      </c>
    </row>
    <row r="139" spans="1:87" ht="13.8" thickBot="1" x14ac:dyDescent="0.3">
      <c r="A139" s="12" t="s">
        <v>219</v>
      </c>
      <c r="B139" s="13">
        <v>5</v>
      </c>
      <c r="C139" s="13">
        <v>5</v>
      </c>
      <c r="D139" s="13">
        <v>5</v>
      </c>
      <c r="E139" s="13">
        <v>445.4</v>
      </c>
      <c r="F139" s="13">
        <v>5</v>
      </c>
      <c r="G139" s="13">
        <v>5</v>
      </c>
      <c r="H139" s="13">
        <v>7</v>
      </c>
      <c r="I139" s="13">
        <v>5</v>
      </c>
      <c r="J139" s="13">
        <v>5</v>
      </c>
      <c r="K139" s="13">
        <v>435.4</v>
      </c>
      <c r="CH139" s="17" t="s">
        <v>1389</v>
      </c>
    </row>
    <row r="140" spans="1:87" ht="13.8" thickBot="1" x14ac:dyDescent="0.3">
      <c r="A140" s="12" t="s">
        <v>225</v>
      </c>
      <c r="B140" s="13">
        <v>4</v>
      </c>
      <c r="C140" s="13">
        <v>4</v>
      </c>
      <c r="D140" s="13">
        <v>4</v>
      </c>
      <c r="E140" s="13">
        <v>444.4</v>
      </c>
      <c r="F140" s="13">
        <v>4</v>
      </c>
      <c r="G140" s="13">
        <v>4</v>
      </c>
      <c r="H140" s="13">
        <v>4</v>
      </c>
      <c r="I140" s="13">
        <v>4</v>
      </c>
      <c r="J140" s="13">
        <v>4</v>
      </c>
      <c r="K140" s="13">
        <v>434.4</v>
      </c>
      <c r="CH140" s="17" t="s">
        <v>1358</v>
      </c>
    </row>
    <row r="141" spans="1:87" ht="13.8" thickBot="1" x14ac:dyDescent="0.3">
      <c r="A141" s="12" t="s">
        <v>231</v>
      </c>
      <c r="B141" s="13">
        <v>3</v>
      </c>
      <c r="C141" s="13">
        <v>3</v>
      </c>
      <c r="D141" s="13">
        <v>3</v>
      </c>
      <c r="E141" s="13">
        <v>3</v>
      </c>
      <c r="F141" s="13">
        <v>3</v>
      </c>
      <c r="G141" s="13">
        <v>3</v>
      </c>
      <c r="H141" s="13">
        <v>3</v>
      </c>
      <c r="I141" s="13">
        <v>3</v>
      </c>
      <c r="J141" s="13">
        <v>3</v>
      </c>
      <c r="K141" s="13">
        <v>433.4</v>
      </c>
    </row>
    <row r="142" spans="1:87" ht="13.8" thickBot="1" x14ac:dyDescent="0.3">
      <c r="A142" s="12" t="s">
        <v>236</v>
      </c>
      <c r="B142" s="13">
        <v>2</v>
      </c>
      <c r="C142" s="13">
        <v>2</v>
      </c>
      <c r="D142" s="13">
        <v>2</v>
      </c>
      <c r="E142" s="13">
        <v>2</v>
      </c>
      <c r="F142" s="13">
        <v>2</v>
      </c>
      <c r="G142" s="13">
        <v>2</v>
      </c>
      <c r="H142" s="13">
        <v>2</v>
      </c>
      <c r="I142" s="13">
        <v>2</v>
      </c>
      <c r="J142" s="13">
        <v>2</v>
      </c>
      <c r="K142" s="13">
        <v>432.4</v>
      </c>
    </row>
    <row r="143" spans="1:87" ht="13.8" thickBot="1" x14ac:dyDescent="0.3">
      <c r="A143" s="12" t="s">
        <v>241</v>
      </c>
      <c r="B143" s="13">
        <v>1</v>
      </c>
      <c r="C143" s="13">
        <v>1</v>
      </c>
      <c r="D143" s="13">
        <v>1</v>
      </c>
      <c r="E143" s="13">
        <v>1</v>
      </c>
      <c r="F143" s="13">
        <v>1</v>
      </c>
      <c r="G143" s="13">
        <v>1</v>
      </c>
      <c r="H143" s="13">
        <v>1</v>
      </c>
      <c r="I143" s="13">
        <v>1</v>
      </c>
      <c r="J143" s="13">
        <v>1</v>
      </c>
      <c r="K143" s="13">
        <v>431.4</v>
      </c>
    </row>
    <row r="144" spans="1:87" ht="13.8" thickBot="1" x14ac:dyDescent="0.3">
      <c r="A144" s="12" t="s">
        <v>246</v>
      </c>
      <c r="B144" s="13">
        <v>0</v>
      </c>
      <c r="C144" s="13">
        <v>0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424.9</v>
      </c>
    </row>
    <row r="145" spans="1:15" ht="18.600000000000001" thickBot="1" x14ac:dyDescent="0.3">
      <c r="A145" s="8"/>
    </row>
    <row r="146" spans="1:15" ht="13.8" thickBot="1" x14ac:dyDescent="0.3">
      <c r="A146" s="12" t="s">
        <v>251</v>
      </c>
      <c r="B146" s="12" t="s">
        <v>100</v>
      </c>
      <c r="C146" s="12" t="s">
        <v>101</v>
      </c>
      <c r="D146" s="12" t="s">
        <v>102</v>
      </c>
      <c r="E146" s="12" t="s">
        <v>103</v>
      </c>
      <c r="F146" s="12" t="s">
        <v>104</v>
      </c>
      <c r="G146" s="12" t="s">
        <v>105</v>
      </c>
      <c r="H146" s="12" t="s">
        <v>106</v>
      </c>
      <c r="I146" s="12" t="s">
        <v>107</v>
      </c>
      <c r="J146" s="12" t="s">
        <v>108</v>
      </c>
      <c r="K146" s="12" t="s">
        <v>109</v>
      </c>
      <c r="L146" s="12" t="s">
        <v>252</v>
      </c>
      <c r="M146" s="12" t="s">
        <v>253</v>
      </c>
      <c r="N146" s="12" t="s">
        <v>254</v>
      </c>
      <c r="O146" s="12" t="s">
        <v>255</v>
      </c>
    </row>
    <row r="147" spans="1:15" ht="13.8" thickBot="1" x14ac:dyDescent="0.3">
      <c r="A147" s="12" t="s">
        <v>111</v>
      </c>
      <c r="B147" s="13">
        <v>5</v>
      </c>
      <c r="C147" s="13">
        <v>7</v>
      </c>
      <c r="D147" s="13">
        <v>14</v>
      </c>
      <c r="E147" s="13">
        <v>447.4</v>
      </c>
      <c r="F147" s="13">
        <v>6</v>
      </c>
      <c r="G147" s="13">
        <v>6</v>
      </c>
      <c r="H147" s="13">
        <v>22</v>
      </c>
      <c r="I147" s="13">
        <v>10</v>
      </c>
      <c r="J147" s="13">
        <v>2</v>
      </c>
      <c r="K147" s="13">
        <v>444.4</v>
      </c>
      <c r="L147" s="13">
        <v>963.7</v>
      </c>
      <c r="M147" s="13">
        <v>1000</v>
      </c>
      <c r="N147" s="13">
        <v>36.299999999999997</v>
      </c>
      <c r="O147" s="13">
        <v>3.63</v>
      </c>
    </row>
    <row r="148" spans="1:15" ht="13.8" thickBot="1" x14ac:dyDescent="0.3">
      <c r="A148" s="12" t="s">
        <v>112</v>
      </c>
      <c r="B148" s="13">
        <v>14</v>
      </c>
      <c r="C148" s="13">
        <v>17.5</v>
      </c>
      <c r="D148" s="13">
        <v>26</v>
      </c>
      <c r="E148" s="13">
        <v>459.9</v>
      </c>
      <c r="F148" s="13">
        <v>11</v>
      </c>
      <c r="G148" s="13">
        <v>11</v>
      </c>
      <c r="H148" s="13">
        <v>30</v>
      </c>
      <c r="I148" s="13">
        <v>10</v>
      </c>
      <c r="J148" s="13">
        <v>9</v>
      </c>
      <c r="K148" s="13">
        <v>443.4</v>
      </c>
      <c r="L148" s="13">
        <v>1031.5999999999999</v>
      </c>
      <c r="M148" s="13">
        <v>1000</v>
      </c>
      <c r="N148" s="13">
        <v>-31.6</v>
      </c>
      <c r="O148" s="13">
        <v>-3.16</v>
      </c>
    </row>
    <row r="149" spans="1:15" ht="13.8" thickBot="1" x14ac:dyDescent="0.3">
      <c r="A149" s="12" t="s">
        <v>113</v>
      </c>
      <c r="B149" s="13">
        <v>12</v>
      </c>
      <c r="C149" s="13">
        <v>7</v>
      </c>
      <c r="D149" s="13">
        <v>25</v>
      </c>
      <c r="E149" s="13">
        <v>449.4</v>
      </c>
      <c r="F149" s="13">
        <v>9</v>
      </c>
      <c r="G149" s="13">
        <v>17</v>
      </c>
      <c r="H149" s="13">
        <v>28</v>
      </c>
      <c r="I149" s="13">
        <v>29.5</v>
      </c>
      <c r="J149" s="13">
        <v>2</v>
      </c>
      <c r="K149" s="13">
        <v>438.4</v>
      </c>
      <c r="L149" s="13">
        <v>1017.1</v>
      </c>
      <c r="M149" s="13">
        <v>1000</v>
      </c>
      <c r="N149" s="13">
        <v>-17.100000000000001</v>
      </c>
      <c r="O149" s="13">
        <v>-1.71</v>
      </c>
    </row>
    <row r="150" spans="1:15" ht="13.8" thickBot="1" x14ac:dyDescent="0.3">
      <c r="A150" s="12" t="s">
        <v>114</v>
      </c>
      <c r="B150" s="13">
        <v>8</v>
      </c>
      <c r="C150" s="13">
        <v>17.5</v>
      </c>
      <c r="D150" s="13">
        <v>10</v>
      </c>
      <c r="E150" s="13">
        <v>446.4</v>
      </c>
      <c r="F150" s="13">
        <v>14</v>
      </c>
      <c r="G150" s="13">
        <v>23</v>
      </c>
      <c r="H150" s="13">
        <v>24</v>
      </c>
      <c r="I150" s="13">
        <v>10</v>
      </c>
      <c r="J150" s="13">
        <v>9</v>
      </c>
      <c r="K150" s="13">
        <v>458.4</v>
      </c>
      <c r="L150" s="13">
        <v>1020.1</v>
      </c>
      <c r="M150" s="13">
        <v>1000</v>
      </c>
      <c r="N150" s="13">
        <v>-20.100000000000001</v>
      </c>
      <c r="O150" s="13">
        <v>-2.0099999999999998</v>
      </c>
    </row>
    <row r="151" spans="1:15" ht="13.8" thickBot="1" x14ac:dyDescent="0.3">
      <c r="A151" s="12" t="s">
        <v>115</v>
      </c>
      <c r="B151" s="13">
        <v>14</v>
      </c>
      <c r="C151" s="13">
        <v>14.5</v>
      </c>
      <c r="D151" s="13">
        <v>4</v>
      </c>
      <c r="E151" s="13">
        <v>448.4</v>
      </c>
      <c r="F151" s="13">
        <v>6</v>
      </c>
      <c r="G151" s="13">
        <v>12</v>
      </c>
      <c r="H151" s="13">
        <v>25</v>
      </c>
      <c r="I151" s="13">
        <v>13</v>
      </c>
      <c r="J151" s="13">
        <v>35.5</v>
      </c>
      <c r="K151" s="13">
        <v>445.4</v>
      </c>
      <c r="L151" s="13">
        <v>1017.6</v>
      </c>
      <c r="M151" s="13">
        <v>1000</v>
      </c>
      <c r="N151" s="13">
        <v>-17.600000000000001</v>
      </c>
      <c r="O151" s="13">
        <v>-1.76</v>
      </c>
    </row>
    <row r="152" spans="1:15" ht="13.8" thickBot="1" x14ac:dyDescent="0.3">
      <c r="A152" s="12" t="s">
        <v>116</v>
      </c>
      <c r="B152" s="13">
        <v>16</v>
      </c>
      <c r="C152" s="13">
        <v>20.5</v>
      </c>
      <c r="D152" s="13">
        <v>17</v>
      </c>
      <c r="E152" s="13">
        <v>456.9</v>
      </c>
      <c r="F152" s="13">
        <v>16</v>
      </c>
      <c r="G152" s="13">
        <v>6</v>
      </c>
      <c r="H152" s="13">
        <v>27</v>
      </c>
      <c r="I152" s="13">
        <v>28.5</v>
      </c>
      <c r="J152" s="13">
        <v>5</v>
      </c>
      <c r="K152" s="13">
        <v>433.4</v>
      </c>
      <c r="L152" s="13">
        <v>1026.0999999999999</v>
      </c>
      <c r="M152" s="13">
        <v>1000</v>
      </c>
      <c r="N152" s="13">
        <v>-26.1</v>
      </c>
      <c r="O152" s="13">
        <v>-2.61</v>
      </c>
    </row>
    <row r="153" spans="1:15" ht="13.8" thickBot="1" x14ac:dyDescent="0.3">
      <c r="A153" s="12" t="s">
        <v>117</v>
      </c>
      <c r="B153" s="13">
        <v>12</v>
      </c>
      <c r="C153" s="13">
        <v>8</v>
      </c>
      <c r="D153" s="13">
        <v>10</v>
      </c>
      <c r="E153" s="13">
        <v>450.4</v>
      </c>
      <c r="F153" s="13">
        <v>13</v>
      </c>
      <c r="G153" s="13">
        <v>17</v>
      </c>
      <c r="H153" s="13">
        <v>22</v>
      </c>
      <c r="I153" s="13">
        <v>30.5</v>
      </c>
      <c r="J153" s="13">
        <v>14</v>
      </c>
      <c r="K153" s="13">
        <v>443.4</v>
      </c>
      <c r="L153" s="13">
        <v>1020.1</v>
      </c>
      <c r="M153" s="13">
        <v>1000</v>
      </c>
      <c r="N153" s="13">
        <v>-20.100000000000001</v>
      </c>
      <c r="O153" s="13">
        <v>-2.0099999999999998</v>
      </c>
    </row>
    <row r="154" spans="1:15" ht="13.8" thickBot="1" x14ac:dyDescent="0.3">
      <c r="A154" s="12" t="s">
        <v>118</v>
      </c>
      <c r="B154" s="13">
        <v>1</v>
      </c>
      <c r="C154" s="13">
        <v>9</v>
      </c>
      <c r="D154" s="13">
        <v>10</v>
      </c>
      <c r="E154" s="13">
        <v>444.4</v>
      </c>
      <c r="F154" s="13">
        <v>6</v>
      </c>
      <c r="G154" s="13">
        <v>11</v>
      </c>
      <c r="H154" s="13">
        <v>29</v>
      </c>
      <c r="I154" s="13">
        <v>10</v>
      </c>
      <c r="J154" s="13">
        <v>5</v>
      </c>
      <c r="K154" s="13">
        <v>443.4</v>
      </c>
      <c r="L154" s="13">
        <v>968.7</v>
      </c>
      <c r="M154" s="13">
        <v>1000</v>
      </c>
      <c r="N154" s="13">
        <v>31.3</v>
      </c>
      <c r="O154" s="13">
        <v>3.13</v>
      </c>
    </row>
    <row r="155" spans="1:15" ht="13.8" thickBot="1" x14ac:dyDescent="0.3">
      <c r="A155" s="12" t="s">
        <v>119</v>
      </c>
      <c r="B155" s="13">
        <v>12</v>
      </c>
      <c r="C155" s="13">
        <v>18.5</v>
      </c>
      <c r="D155" s="13">
        <v>4</v>
      </c>
      <c r="E155" s="13">
        <v>457.9</v>
      </c>
      <c r="F155" s="13">
        <v>9</v>
      </c>
      <c r="G155" s="13">
        <v>13</v>
      </c>
      <c r="H155" s="13">
        <v>7</v>
      </c>
      <c r="I155" s="13">
        <v>11</v>
      </c>
      <c r="J155" s="13">
        <v>7</v>
      </c>
      <c r="K155" s="13">
        <v>433.4</v>
      </c>
      <c r="L155" s="13">
        <v>972.7</v>
      </c>
      <c r="M155" s="13">
        <v>1000</v>
      </c>
      <c r="N155" s="13">
        <v>27.3</v>
      </c>
      <c r="O155" s="13">
        <v>2.73</v>
      </c>
    </row>
    <row r="156" spans="1:15" ht="13.8" thickBot="1" x14ac:dyDescent="0.3">
      <c r="A156" s="12" t="s">
        <v>120</v>
      </c>
      <c r="B156" s="13">
        <v>8</v>
      </c>
      <c r="C156" s="13">
        <v>7</v>
      </c>
      <c r="D156" s="13">
        <v>10</v>
      </c>
      <c r="E156" s="13">
        <v>451.4</v>
      </c>
      <c r="F156" s="13">
        <v>23.5</v>
      </c>
      <c r="G156" s="13">
        <v>14</v>
      </c>
      <c r="H156" s="13">
        <v>2</v>
      </c>
      <c r="I156" s="13">
        <v>10</v>
      </c>
      <c r="J156" s="13">
        <v>34.5</v>
      </c>
      <c r="K156" s="13">
        <v>438.4</v>
      </c>
      <c r="L156" s="13">
        <v>998.6</v>
      </c>
      <c r="M156" s="13">
        <v>1000</v>
      </c>
      <c r="N156" s="13">
        <v>1.4</v>
      </c>
      <c r="O156" s="13">
        <v>0.14000000000000001</v>
      </c>
    </row>
    <row r="157" spans="1:15" ht="13.8" thickBot="1" x14ac:dyDescent="0.3">
      <c r="A157" s="12" t="s">
        <v>121</v>
      </c>
      <c r="B157" s="13">
        <v>12</v>
      </c>
      <c r="C157" s="13">
        <v>7</v>
      </c>
      <c r="D157" s="13">
        <v>10</v>
      </c>
      <c r="E157" s="13">
        <v>452.4</v>
      </c>
      <c r="F157" s="13">
        <v>9</v>
      </c>
      <c r="G157" s="13">
        <v>6</v>
      </c>
      <c r="H157" s="13">
        <v>22</v>
      </c>
      <c r="I157" s="13">
        <v>10</v>
      </c>
      <c r="J157" s="13">
        <v>13</v>
      </c>
      <c r="K157" s="13">
        <v>443.4</v>
      </c>
      <c r="L157" s="13">
        <v>984.6</v>
      </c>
      <c r="M157" s="13">
        <v>1000</v>
      </c>
      <c r="N157" s="13">
        <v>15.4</v>
      </c>
      <c r="O157" s="13">
        <v>1.54</v>
      </c>
    </row>
    <row r="158" spans="1:15" ht="13.8" thickBot="1" x14ac:dyDescent="0.3">
      <c r="A158" s="12" t="s">
        <v>122</v>
      </c>
      <c r="B158" s="13">
        <v>26.5</v>
      </c>
      <c r="C158" s="13">
        <v>19.5</v>
      </c>
      <c r="D158" s="13">
        <v>27</v>
      </c>
      <c r="E158" s="13">
        <v>458.9</v>
      </c>
      <c r="F158" s="13">
        <v>6</v>
      </c>
      <c r="G158" s="13">
        <v>6</v>
      </c>
      <c r="H158" s="13">
        <v>7</v>
      </c>
      <c r="I158" s="13">
        <v>13</v>
      </c>
      <c r="J158" s="13">
        <v>2</v>
      </c>
      <c r="K158" s="13">
        <v>448.9</v>
      </c>
      <c r="L158" s="13">
        <v>1014.6</v>
      </c>
      <c r="M158" s="13">
        <v>1000</v>
      </c>
      <c r="N158" s="13">
        <v>-14.6</v>
      </c>
      <c r="O158" s="13">
        <v>-1.46</v>
      </c>
    </row>
    <row r="159" spans="1:15" ht="13.8" thickBot="1" x14ac:dyDescent="0.3">
      <c r="A159" s="12" t="s">
        <v>123</v>
      </c>
      <c r="B159" s="13">
        <v>5</v>
      </c>
      <c r="C159" s="13">
        <v>7</v>
      </c>
      <c r="D159" s="13">
        <v>15</v>
      </c>
      <c r="E159" s="13">
        <v>454.9</v>
      </c>
      <c r="F159" s="13">
        <v>22.5</v>
      </c>
      <c r="G159" s="13">
        <v>24</v>
      </c>
      <c r="H159" s="13">
        <v>7</v>
      </c>
      <c r="I159" s="13">
        <v>31.5</v>
      </c>
      <c r="J159" s="13">
        <v>7</v>
      </c>
      <c r="K159" s="13">
        <v>424.9</v>
      </c>
      <c r="L159" s="13">
        <v>998.6</v>
      </c>
      <c r="M159" s="13">
        <v>1000</v>
      </c>
      <c r="N159" s="13">
        <v>1.4</v>
      </c>
      <c r="O159" s="13">
        <v>0.14000000000000001</v>
      </c>
    </row>
    <row r="160" spans="1:15" ht="13.8" thickBot="1" x14ac:dyDescent="0.3">
      <c r="A160" s="12" t="s">
        <v>124</v>
      </c>
      <c r="B160" s="13">
        <v>6</v>
      </c>
      <c r="C160" s="13">
        <v>27.5</v>
      </c>
      <c r="D160" s="13">
        <v>10</v>
      </c>
      <c r="E160" s="13">
        <v>444.4</v>
      </c>
      <c r="F160" s="13">
        <v>11</v>
      </c>
      <c r="G160" s="13">
        <v>11</v>
      </c>
      <c r="H160" s="13">
        <v>22</v>
      </c>
      <c r="I160" s="13">
        <v>10</v>
      </c>
      <c r="J160" s="13">
        <v>32.5</v>
      </c>
      <c r="K160" s="13">
        <v>438.4</v>
      </c>
      <c r="L160" s="13">
        <v>1012.6</v>
      </c>
      <c r="M160" s="13">
        <v>1000</v>
      </c>
      <c r="N160" s="13">
        <v>-12.6</v>
      </c>
      <c r="O160" s="13">
        <v>-1.26</v>
      </c>
    </row>
    <row r="161" spans="1:15" ht="13.8" thickBot="1" x14ac:dyDescent="0.3">
      <c r="A161" s="12" t="s">
        <v>125</v>
      </c>
      <c r="B161" s="13">
        <v>1</v>
      </c>
      <c r="C161" s="13">
        <v>17.5</v>
      </c>
      <c r="D161" s="13">
        <v>2</v>
      </c>
      <c r="E161" s="13">
        <v>446.4</v>
      </c>
      <c r="F161" s="13">
        <v>6</v>
      </c>
      <c r="G161" s="13">
        <v>6</v>
      </c>
      <c r="H161" s="13">
        <v>24</v>
      </c>
      <c r="I161" s="13">
        <v>10</v>
      </c>
      <c r="J161" s="13">
        <v>12</v>
      </c>
      <c r="K161" s="13">
        <v>438.4</v>
      </c>
      <c r="L161" s="13">
        <v>963.2</v>
      </c>
      <c r="M161" s="13">
        <v>1000</v>
      </c>
      <c r="N161" s="13">
        <v>36.799999999999997</v>
      </c>
      <c r="O161" s="13">
        <v>3.68</v>
      </c>
    </row>
    <row r="162" spans="1:15" ht="13.8" thickBot="1" x14ac:dyDescent="0.3">
      <c r="A162" s="12" t="s">
        <v>126</v>
      </c>
      <c r="B162" s="13">
        <v>16</v>
      </c>
      <c r="C162" s="13">
        <v>7</v>
      </c>
      <c r="D162" s="13">
        <v>2</v>
      </c>
      <c r="E162" s="13">
        <v>444.4</v>
      </c>
      <c r="F162" s="13">
        <v>13</v>
      </c>
      <c r="G162" s="13">
        <v>11</v>
      </c>
      <c r="H162" s="13">
        <v>22</v>
      </c>
      <c r="I162" s="13">
        <v>27.5</v>
      </c>
      <c r="J162" s="13">
        <v>3</v>
      </c>
      <c r="K162" s="13">
        <v>431.4</v>
      </c>
      <c r="L162" s="13">
        <v>977.2</v>
      </c>
      <c r="M162" s="13">
        <v>1000</v>
      </c>
      <c r="N162" s="13">
        <v>22.8</v>
      </c>
      <c r="O162" s="13">
        <v>2.2799999999999998</v>
      </c>
    </row>
    <row r="163" spans="1:15" ht="13.8" thickBot="1" x14ac:dyDescent="0.3">
      <c r="A163" s="12" t="s">
        <v>127</v>
      </c>
      <c r="B163" s="13">
        <v>17</v>
      </c>
      <c r="C163" s="13">
        <v>21.5</v>
      </c>
      <c r="D163" s="13">
        <v>18</v>
      </c>
      <c r="E163" s="13">
        <v>453.4</v>
      </c>
      <c r="F163" s="13">
        <v>17</v>
      </c>
      <c r="G163" s="13">
        <v>15</v>
      </c>
      <c r="H163" s="13">
        <v>26</v>
      </c>
      <c r="I163" s="13">
        <v>10</v>
      </c>
      <c r="J163" s="13">
        <v>12</v>
      </c>
      <c r="K163" s="13">
        <v>447.4</v>
      </c>
      <c r="L163" s="13">
        <v>1037.0999999999999</v>
      </c>
      <c r="M163" s="13">
        <v>1000</v>
      </c>
      <c r="N163" s="13">
        <v>-37.1</v>
      </c>
      <c r="O163" s="13">
        <v>-3.71</v>
      </c>
    </row>
    <row r="164" spans="1:15" ht="13.8" thickBot="1" x14ac:dyDescent="0.3">
      <c r="A164" s="12" t="s">
        <v>128</v>
      </c>
      <c r="B164" s="13">
        <v>3</v>
      </c>
      <c r="C164" s="13">
        <v>13.5</v>
      </c>
      <c r="D164" s="13">
        <v>24</v>
      </c>
      <c r="E164" s="13">
        <v>444.4</v>
      </c>
      <c r="F164" s="13">
        <v>15</v>
      </c>
      <c r="G164" s="13">
        <v>6</v>
      </c>
      <c r="H164" s="13">
        <v>2</v>
      </c>
      <c r="I164" s="13">
        <v>27.5</v>
      </c>
      <c r="J164" s="13">
        <v>12</v>
      </c>
      <c r="K164" s="13">
        <v>438.4</v>
      </c>
      <c r="L164" s="13">
        <v>985.6</v>
      </c>
      <c r="M164" s="13">
        <v>1000</v>
      </c>
      <c r="N164" s="13">
        <v>14.4</v>
      </c>
      <c r="O164" s="13">
        <v>1.44</v>
      </c>
    </row>
    <row r="165" spans="1:15" ht="13.8" thickBot="1" x14ac:dyDescent="0.3">
      <c r="A165" s="12" t="s">
        <v>129</v>
      </c>
      <c r="B165" s="13">
        <v>25.5</v>
      </c>
      <c r="C165" s="13">
        <v>7</v>
      </c>
      <c r="D165" s="13">
        <v>16</v>
      </c>
      <c r="E165" s="13">
        <v>444.4</v>
      </c>
      <c r="F165" s="13">
        <v>6</v>
      </c>
      <c r="G165" s="13">
        <v>11</v>
      </c>
      <c r="H165" s="13">
        <v>2</v>
      </c>
      <c r="I165" s="13">
        <v>10</v>
      </c>
      <c r="J165" s="13">
        <v>33.5</v>
      </c>
      <c r="K165" s="13">
        <v>443.4</v>
      </c>
      <c r="L165" s="13">
        <v>998.6</v>
      </c>
      <c r="M165" s="13">
        <v>1000</v>
      </c>
      <c r="N165" s="13">
        <v>1.4</v>
      </c>
      <c r="O165" s="13">
        <v>0.14000000000000001</v>
      </c>
    </row>
    <row r="166" spans="1:15" ht="13.8" thickBot="1" x14ac:dyDescent="0.3">
      <c r="A166" s="12" t="s">
        <v>130</v>
      </c>
      <c r="B166" s="13">
        <v>3</v>
      </c>
      <c r="C166" s="13">
        <v>7</v>
      </c>
      <c r="D166" s="13">
        <v>2</v>
      </c>
      <c r="E166" s="13">
        <v>455.9</v>
      </c>
      <c r="F166" s="13">
        <v>6</v>
      </c>
      <c r="G166" s="13">
        <v>6</v>
      </c>
      <c r="H166" s="13">
        <v>22</v>
      </c>
      <c r="I166" s="13">
        <v>10</v>
      </c>
      <c r="J166" s="13">
        <v>32.5</v>
      </c>
      <c r="K166" s="13">
        <v>447.4</v>
      </c>
      <c r="L166" s="13">
        <v>991.6</v>
      </c>
      <c r="M166" s="13">
        <v>1000</v>
      </c>
      <c r="N166" s="13">
        <v>8.4</v>
      </c>
      <c r="O166" s="13">
        <v>0.84</v>
      </c>
    </row>
    <row r="167" spans="1:15" ht="13.8" thickBot="1" x14ac:dyDescent="0.3"/>
    <row r="168" spans="1:15" ht="13.8" thickBot="1" x14ac:dyDescent="0.3">
      <c r="A168" s="14" t="s">
        <v>256</v>
      </c>
      <c r="B168" s="15">
        <v>1143.8</v>
      </c>
    </row>
    <row r="169" spans="1:15" ht="13.8" thickBot="1" x14ac:dyDescent="0.3">
      <c r="A169" s="14" t="s">
        <v>257</v>
      </c>
      <c r="B169" s="15">
        <v>424.9</v>
      </c>
    </row>
    <row r="170" spans="1:15" ht="13.8" thickBot="1" x14ac:dyDescent="0.3">
      <c r="A170" s="14" t="s">
        <v>258</v>
      </c>
      <c r="B170" s="15">
        <v>20000</v>
      </c>
    </row>
    <row r="171" spans="1:15" ht="13.8" thickBot="1" x14ac:dyDescent="0.3">
      <c r="A171" s="14" t="s">
        <v>259</v>
      </c>
      <c r="B171" s="15">
        <v>20000</v>
      </c>
    </row>
    <row r="172" spans="1:15" ht="13.8" thickBot="1" x14ac:dyDescent="0.3">
      <c r="A172" s="14" t="s">
        <v>260</v>
      </c>
      <c r="B172" s="15">
        <v>0</v>
      </c>
    </row>
    <row r="173" spans="1:15" ht="13.8" thickBot="1" x14ac:dyDescent="0.3">
      <c r="A173" s="14" t="s">
        <v>261</v>
      </c>
      <c r="B173" s="15"/>
    </row>
    <row r="174" spans="1:15" ht="13.8" thickBot="1" x14ac:dyDescent="0.3">
      <c r="A174" s="14" t="s">
        <v>262</v>
      </c>
      <c r="B174" s="15"/>
    </row>
    <row r="175" spans="1:15" ht="13.8" thickBot="1" x14ac:dyDescent="0.3">
      <c r="A175" s="14" t="s">
        <v>263</v>
      </c>
      <c r="B175" s="15">
        <v>0</v>
      </c>
    </row>
    <row r="177" spans="1:1" x14ac:dyDescent="0.25">
      <c r="A177" s="16" t="s">
        <v>264</v>
      </c>
    </row>
    <row r="179" spans="1:1" x14ac:dyDescent="0.25">
      <c r="A179" s="17" t="s">
        <v>265</v>
      </c>
    </row>
    <row r="180" spans="1:1" x14ac:dyDescent="0.25">
      <c r="A180" s="17" t="s">
        <v>1344</v>
      </c>
    </row>
  </sheetData>
  <mergeCells count="1">
    <mergeCell ref="P56:AM56"/>
  </mergeCells>
  <conditionalFormatting sqref="B3:K22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2:K54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0:M49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3:K53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4:K54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30:O49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30:AA49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N30:BN39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S30:BS39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:V22 N23:O23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:E22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:G22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:I2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:J2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:K2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0:K49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24:Y2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30:AB4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F58" r:id="rId1" xr:uid="{59B0FD73-371A-4A38-A9F7-30CCFFDE9A36}"/>
    <hyperlink ref="BO137" r:id="rId2" display="https://miau.my-x.hu/myx-free/coco/test/480480320231012091231.html" xr:uid="{39583A19-4324-4FCA-941E-F72ED2AE63BF}"/>
    <hyperlink ref="A177" r:id="rId3" display="https://miau.my-x.hu/myx-free/coco/test/591563820231012102104.html" xr:uid="{E3201603-7BE5-419F-B345-F904064A742D}"/>
    <hyperlink ref="AB137" r:id="rId4" display="https://miau.my-x.hu/myx-free/coco/test/127623620231012102355.html" xr:uid="{67526D5C-85A2-4C7B-B38A-EEF2E8EC0248}"/>
    <hyperlink ref="CH137" r:id="rId5" display="https://miau.my-x.hu/myx-free/coco/test/480029420231012102543.html" xr:uid="{50EFCB68-2F91-47B1-8F9C-5F14BB4B3AD4}"/>
  </hyperlinks>
  <pageMargins left="0.7" right="0.7" top="0.75" bottom="0.75" header="0.3" footer="0.3"/>
  <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C74D0-1A5D-472C-B63F-8E048C0AC820}">
  <sheetPr>
    <tabColor rgb="FFFF0000"/>
  </sheetPr>
  <dimension ref="A1:CX180"/>
  <sheetViews>
    <sheetView topLeftCell="AM14" zoomScale="52" zoomScaleNormal="20" workbookViewId="0">
      <selection activeCell="BQ48" sqref="BQ48"/>
    </sheetView>
  </sheetViews>
  <sheetFormatPr defaultRowHeight="13.2" x14ac:dyDescent="0.25"/>
  <cols>
    <col min="1" max="1" width="46.109375" bestFit="1" customWidth="1"/>
    <col min="14" max="14" width="21.77734375" bestFit="1" customWidth="1"/>
    <col min="28" max="28" width="36.88671875" bestFit="1" customWidth="1"/>
    <col min="68" max="68" width="11.109375" bestFit="1" customWidth="1"/>
    <col min="72" max="72" width="11.33203125" bestFit="1" customWidth="1"/>
    <col min="74" max="74" width="11.44140625" bestFit="1" customWidth="1"/>
  </cols>
  <sheetData>
    <row r="1" spans="1:22" x14ac:dyDescent="0.25">
      <c r="A1" t="s">
        <v>1396</v>
      </c>
      <c r="B1" s="22" t="str">
        <f>'oam2 (2)'!B2</f>
        <v>Audi</v>
      </c>
      <c r="C1" s="22" t="str">
        <f>'oam2 (2)'!C2</f>
        <v>Mercedes</v>
      </c>
      <c r="D1" s="22" t="str">
        <f>'oam2 (2)'!D2</f>
        <v>Fiat</v>
      </c>
      <c r="E1" t="str">
        <f>'oam2 (2)'!E2</f>
        <v>Volkswagen</v>
      </c>
      <c r="F1" s="22" t="str">
        <f>'oam2 (2)'!F2</f>
        <v>Seat</v>
      </c>
      <c r="G1" t="str">
        <f>'oam2 (2)'!G2</f>
        <v>Skoda</v>
      </c>
      <c r="H1" t="str">
        <f>'oam2 (2)'!H2</f>
        <v>Suzuki</v>
      </c>
      <c r="I1" t="str">
        <f>'oam2 (2)'!I2</f>
        <v>Volvo</v>
      </c>
      <c r="J1" s="22" t="str">
        <f>'oam2 (2)'!J2</f>
        <v>Ford</v>
      </c>
      <c r="K1" t="str">
        <f>'oam2 (2)'!K2</f>
        <v>Opel</v>
      </c>
      <c r="M1" s="22" t="str">
        <f>B1</f>
        <v>Audi</v>
      </c>
      <c r="N1" s="22" t="str">
        <f t="shared" ref="N1:V1" si="0">C1</f>
        <v>Mercedes</v>
      </c>
      <c r="O1" s="22" t="str">
        <f t="shared" si="0"/>
        <v>Fiat</v>
      </c>
      <c r="P1" t="str">
        <f t="shared" si="0"/>
        <v>Volkswagen</v>
      </c>
      <c r="Q1" s="22" t="str">
        <f t="shared" si="0"/>
        <v>Seat</v>
      </c>
      <c r="R1" t="str">
        <f t="shared" si="0"/>
        <v>Skoda</v>
      </c>
      <c r="S1" t="str">
        <f t="shared" si="0"/>
        <v>Suzuki</v>
      </c>
      <c r="T1" t="str">
        <f t="shared" si="0"/>
        <v>Volvo</v>
      </c>
      <c r="U1" s="22" t="str">
        <f t="shared" si="0"/>
        <v>Ford</v>
      </c>
      <c r="V1" t="str">
        <f t="shared" si="0"/>
        <v>Opel</v>
      </c>
    </row>
    <row r="2" spans="1:22" ht="13.8" thickBot="1" x14ac:dyDescent="0.3">
      <c r="A2" t="str">
        <f>'oam2 (2)'!L2</f>
        <v>Megye</v>
      </c>
      <c r="B2" t="str">
        <f>'oam2 (2)'!Z2</f>
        <v>elt</v>
      </c>
      <c r="C2" t="str">
        <f>merci!L1</f>
        <v>elt</v>
      </c>
      <c r="D2" t="str">
        <f>fiat!L1</f>
        <v>elt</v>
      </c>
      <c r="E2" t="str">
        <f>VW!L1</f>
        <v>elt</v>
      </c>
      <c r="F2" t="str">
        <f>seat!L1</f>
        <v>elt</v>
      </c>
      <c r="G2" t="str">
        <f>skoda!L1</f>
        <v>elt</v>
      </c>
      <c r="H2" t="str">
        <f>suzuki!L1</f>
        <v>elt</v>
      </c>
      <c r="I2" t="str">
        <f>volvo!L1</f>
        <v>elt</v>
      </c>
      <c r="J2" t="str">
        <f>ford!L1</f>
        <v>elt</v>
      </c>
      <c r="K2" t="str">
        <f>opel!L1</f>
        <v>elt</v>
      </c>
      <c r="M2" t="s">
        <v>1021</v>
      </c>
      <c r="N2" t="s">
        <v>1021</v>
      </c>
      <c r="O2" t="s">
        <v>1021</v>
      </c>
      <c r="P2" t="s">
        <v>1021</v>
      </c>
      <c r="Q2" t="s">
        <v>1021</v>
      </c>
      <c r="R2" t="s">
        <v>1021</v>
      </c>
      <c r="S2" t="s">
        <v>1021</v>
      </c>
      <c r="T2" t="s">
        <v>1021</v>
      </c>
      <c r="U2" t="s">
        <v>1021</v>
      </c>
      <c r="V2" t="s">
        <v>1021</v>
      </c>
    </row>
    <row r="3" spans="1:22" ht="13.8" thickBot="1" x14ac:dyDescent="0.3">
      <c r="A3" t="str">
        <f>'oam2 (2)'!L3</f>
        <v>Bács-Kiskun</v>
      </c>
      <c r="B3" s="27">
        <f>IF(M3=1,'oam3'!B3,"")</f>
        <v>0.40000000000000568</v>
      </c>
      <c r="C3" s="27" t="str">
        <f>IF(N3=1,'oam3'!C3,"")</f>
        <v/>
      </c>
      <c r="D3" s="27">
        <f>IF(O3=1,'oam3'!D3,"")</f>
        <v>0.40000000000000568</v>
      </c>
      <c r="E3" s="27">
        <f>IF(P3=1,'oam3'!E3,"")</f>
        <v>-0.59999999999999432</v>
      </c>
      <c r="F3" s="27" t="str">
        <f>IF(Q3=1,'oam3'!F3,"")</f>
        <v/>
      </c>
      <c r="G3" s="27" t="str">
        <f>IF(R3=1,'oam3'!G3,"")</f>
        <v/>
      </c>
      <c r="H3" s="27">
        <f>IF(S3=1,'oam3'!H3,"")</f>
        <v>-0.20000000000000284</v>
      </c>
      <c r="I3" s="27">
        <f>IF(T3=1,'oam3'!I3,"")</f>
        <v>0</v>
      </c>
      <c r="J3" s="27" t="str">
        <f>IF(U3=1,'oam3'!J3,"")</f>
        <v/>
      </c>
      <c r="K3" s="27">
        <f>IF(V3=1,'oam3'!K3,"")</f>
        <v>0.40000000000000568</v>
      </c>
      <c r="M3">
        <f>'oam2 (2)'!AB25</f>
        <v>1</v>
      </c>
      <c r="N3">
        <f>merci!N24</f>
        <v>0</v>
      </c>
      <c r="O3">
        <f>fiat!N24</f>
        <v>1</v>
      </c>
      <c r="P3">
        <f>VW!N24</f>
        <v>1</v>
      </c>
      <c r="Q3">
        <f>seat!N24</f>
        <v>0</v>
      </c>
      <c r="R3">
        <f>skoda!N24</f>
        <v>0</v>
      </c>
      <c r="S3">
        <f>suzuki!N24</f>
        <v>1</v>
      </c>
      <c r="T3">
        <f>volvo!N24</f>
        <v>1</v>
      </c>
      <c r="U3">
        <f>ford!N24</f>
        <v>0</v>
      </c>
      <c r="V3">
        <f>opel!N24</f>
        <v>1</v>
      </c>
    </row>
    <row r="4" spans="1:22" ht="13.8" thickBot="1" x14ac:dyDescent="0.3">
      <c r="A4" t="str">
        <f>'oam2 (2)'!L4</f>
        <v>Békés</v>
      </c>
      <c r="B4" s="27">
        <f>IF(M4=1,'oam3'!B4,"")</f>
        <v>0.70000000000000284</v>
      </c>
      <c r="C4" s="27">
        <f>IF(N4=1,'oam3'!C4,"")</f>
        <v>1.2000000000000028</v>
      </c>
      <c r="D4" s="27">
        <f>IF(O4=1,'oam3'!D4,"")</f>
        <v>7.7999999999999972</v>
      </c>
      <c r="E4" s="27">
        <f>IF(P4=1,'oam3'!E4,"")</f>
        <v>8.9000000000000057</v>
      </c>
      <c r="F4" s="27">
        <f>IF(Q4=1,'oam3'!F4,"")</f>
        <v>0.29999999999999716</v>
      </c>
      <c r="G4" s="27">
        <f>IF(R4=1,'oam3'!G4,"")</f>
        <v>-0.20000000000000284</v>
      </c>
      <c r="H4" s="27">
        <f>IF(S4=1,'oam3'!H4,"")</f>
        <v>6.2999999999999972</v>
      </c>
      <c r="I4" s="27" t="str">
        <f>IF(T4=1,'oam3'!I4,"")</f>
        <v/>
      </c>
      <c r="J4" s="27">
        <f>IF(U4=1,'oam3'!J4,"")</f>
        <v>0.40000000000000568</v>
      </c>
      <c r="K4" s="27">
        <f>IF(V4=1,'oam3'!K4,"")</f>
        <v>0.29999999999999716</v>
      </c>
      <c r="M4">
        <f>'oam2 (2)'!AB26</f>
        <v>1</v>
      </c>
      <c r="N4">
        <f>merci!N25</f>
        <v>1</v>
      </c>
      <c r="O4">
        <f>fiat!N25</f>
        <v>1</v>
      </c>
      <c r="P4">
        <f>VW!N25</f>
        <v>1</v>
      </c>
      <c r="Q4">
        <f>seat!N25</f>
        <v>1</v>
      </c>
      <c r="R4">
        <f>skoda!N25</f>
        <v>1</v>
      </c>
      <c r="S4">
        <f>suzuki!N25</f>
        <v>1</v>
      </c>
      <c r="T4">
        <f>volvo!N25</f>
        <v>0</v>
      </c>
      <c r="U4">
        <f>ford!N25</f>
        <v>1</v>
      </c>
      <c r="V4">
        <f>opel!N25</f>
        <v>1</v>
      </c>
    </row>
    <row r="5" spans="1:22" ht="13.8" thickBot="1" x14ac:dyDescent="0.3">
      <c r="A5" t="str">
        <f>'oam2 (2)'!L5</f>
        <v>Baranya</v>
      </c>
      <c r="B5" s="27">
        <f>IF(M5=1,'oam3'!B5,"")</f>
        <v>0.60000000000000142</v>
      </c>
      <c r="C5" s="27" t="str">
        <f>IF(N5=1,'oam3'!C5,"")</f>
        <v/>
      </c>
      <c r="D5" s="27">
        <f>IF(O5=1,'oam3'!D5,"")</f>
        <v>5.4000000000000057</v>
      </c>
      <c r="E5" s="27">
        <f>IF(P5=1,'oam3'!E5,"")</f>
        <v>0.79999999999999716</v>
      </c>
      <c r="F5" s="27">
        <f>IF(Q5=1,'oam3'!F5,"")</f>
        <v>-9.9999999999994316E-2</v>
      </c>
      <c r="G5" s="27">
        <f>IF(R5=1,'oam3'!G5,"")</f>
        <v>5.2999999999999972</v>
      </c>
      <c r="H5" s="27">
        <f>IF(S5=1,'oam3'!H5,"")</f>
        <v>0.79999999999999716</v>
      </c>
      <c r="I5" s="27">
        <f>IF(T5=1,'oam3'!I5,"")</f>
        <v>5</v>
      </c>
      <c r="J5" s="27" t="str">
        <f>IF(U5=1,'oam3'!J5,"")</f>
        <v/>
      </c>
      <c r="K5" s="27">
        <f>IF(V5=1,'oam3'!K5,"")</f>
        <v>0.20000000000000284</v>
      </c>
      <c r="M5">
        <f>'oam2 (2)'!AB27</f>
        <v>1</v>
      </c>
      <c r="N5">
        <f>merci!N26</f>
        <v>0</v>
      </c>
      <c r="O5">
        <f>fiat!N26</f>
        <v>1</v>
      </c>
      <c r="P5">
        <f>VW!N26</f>
        <v>1</v>
      </c>
      <c r="Q5">
        <f>seat!N26</f>
        <v>1</v>
      </c>
      <c r="R5">
        <f>skoda!N26</f>
        <v>1</v>
      </c>
      <c r="S5">
        <f>suzuki!N26</f>
        <v>1</v>
      </c>
      <c r="T5">
        <f>volvo!N26</f>
        <v>1</v>
      </c>
      <c r="U5">
        <f>ford!N26</f>
        <v>0</v>
      </c>
      <c r="V5">
        <f>opel!N26</f>
        <v>1</v>
      </c>
    </row>
    <row r="6" spans="1:22" ht="13.8" thickBot="1" x14ac:dyDescent="0.3">
      <c r="A6" t="str">
        <f>'oam2 (2)'!L6</f>
        <v>Borsod-Abaúj-Zemplén</v>
      </c>
      <c r="B6" s="27">
        <f>IF(M6=1,'oam3'!B6,"")</f>
        <v>0.59999999999999432</v>
      </c>
      <c r="C6" s="27">
        <f>IF(N6=1,'oam3'!C6,"")</f>
        <v>1.2000000000000028</v>
      </c>
      <c r="D6" s="27">
        <f>IF(O6=1,'oam3'!D6,"")</f>
        <v>-0.20000000000000284</v>
      </c>
      <c r="E6" s="27">
        <f>IF(P6=1,'oam3'!E6,"")</f>
        <v>0.40000000000000568</v>
      </c>
      <c r="F6" s="27">
        <f>IF(Q6=1,'oam3'!F6,"")</f>
        <v>0.5</v>
      </c>
      <c r="G6" s="27">
        <f>IF(R6=1,'oam3'!G6,"")</f>
        <v>8.2999999999999972</v>
      </c>
      <c r="H6" s="27">
        <f>IF(S6=1,'oam3'!H6,"")</f>
        <v>0.29999999999999716</v>
      </c>
      <c r="I6" s="27" t="str">
        <f>IF(T6=1,'oam3'!I6,"")</f>
        <v/>
      </c>
      <c r="J6" s="27">
        <f>IF(U6=1,'oam3'!J6,"")</f>
        <v>0.40000000000000568</v>
      </c>
      <c r="K6" s="27">
        <f>IF(V6=1,'oam3'!K6,"")</f>
        <v>4.9000000000000057</v>
      </c>
      <c r="M6">
        <f>'oam2 (2)'!AB28</f>
        <v>1</v>
      </c>
      <c r="N6">
        <f>merci!N27</f>
        <v>1</v>
      </c>
      <c r="O6">
        <f>fiat!N27</f>
        <v>1</v>
      </c>
      <c r="P6">
        <f>VW!N27</f>
        <v>1</v>
      </c>
      <c r="Q6">
        <f>seat!N27</f>
        <v>1</v>
      </c>
      <c r="R6">
        <f>skoda!N27</f>
        <v>1</v>
      </c>
      <c r="S6">
        <f>suzuki!N27</f>
        <v>1</v>
      </c>
      <c r="T6">
        <f>volvo!N27</f>
        <v>0</v>
      </c>
      <c r="U6">
        <f>ford!N27</f>
        <v>1</v>
      </c>
      <c r="V6">
        <f>opel!N27</f>
        <v>1</v>
      </c>
    </row>
    <row r="7" spans="1:22" ht="13.8" thickBot="1" x14ac:dyDescent="0.3">
      <c r="A7" t="str">
        <f>'oam2 (2)'!L7</f>
        <v>Budapest</v>
      </c>
      <c r="B7" s="27">
        <f>IF(M7=1,'oam3'!B7,"")</f>
        <v>0.70000000000000284</v>
      </c>
      <c r="C7" s="27">
        <f>IF(N7=1,'oam3'!C7,"")</f>
        <v>1.0999999999999943</v>
      </c>
      <c r="D7" s="27">
        <f>IF(O7=1,'oam3'!D7,"")</f>
        <v>0.10000000000000142</v>
      </c>
      <c r="E7" s="27">
        <f>IF(P7=1,'oam3'!E7,"")</f>
        <v>0.60000000000000142</v>
      </c>
      <c r="F7" s="27">
        <f>IF(Q7=1,'oam3'!F7,"")</f>
        <v>0</v>
      </c>
      <c r="G7" s="27">
        <f>IF(R7=1,'oam3'!G7,"")</f>
        <v>0.89999999999999858</v>
      </c>
      <c r="H7" s="27">
        <f>IF(S7=1,'oam3'!H7,"")</f>
        <v>0.39999999999999858</v>
      </c>
      <c r="I7" s="27">
        <f>IF(T7=1,'oam3'!I7,"")</f>
        <v>3</v>
      </c>
      <c r="J7" s="27">
        <f>IF(U7=1,'oam3'!J7,"")</f>
        <v>4.6000000000000014</v>
      </c>
      <c r="K7" s="27">
        <f>IF(V7=1,'oam3'!K7,"")</f>
        <v>0.5</v>
      </c>
      <c r="M7">
        <f>'oam2 (2)'!AB29</f>
        <v>1</v>
      </c>
      <c r="N7">
        <f>merci!N28</f>
        <v>1</v>
      </c>
      <c r="O7">
        <f>fiat!N28</f>
        <v>1</v>
      </c>
      <c r="P7">
        <f>VW!N28</f>
        <v>1</v>
      </c>
      <c r="Q7">
        <f>seat!N28</f>
        <v>1</v>
      </c>
      <c r="R7">
        <f>skoda!N28</f>
        <v>1</v>
      </c>
      <c r="S7">
        <f>suzuki!N28</f>
        <v>1</v>
      </c>
      <c r="T7">
        <f>volvo!N28</f>
        <v>1</v>
      </c>
      <c r="U7">
        <f>ford!N28</f>
        <v>1</v>
      </c>
      <c r="V7">
        <f>opel!N28</f>
        <v>1</v>
      </c>
    </row>
    <row r="8" spans="1:22" ht="13.8" thickBot="1" x14ac:dyDescent="0.3">
      <c r="A8" t="str">
        <f>'oam2 (2)'!L8</f>
        <v>Csongrád</v>
      </c>
      <c r="B8" s="27">
        <f>IF(M8=1,'oam3'!B8,"")</f>
        <v>1</v>
      </c>
      <c r="C8" s="27">
        <f>IF(N8=1,'oam3'!C8,"")</f>
        <v>5.0999999999999943</v>
      </c>
      <c r="D8" s="27">
        <f>IF(O8=1,'oam3'!D8,"")</f>
        <v>0.60000000000000142</v>
      </c>
      <c r="E8" s="27">
        <f>IF(P8=1,'oam3'!E8,"")</f>
        <v>6.6000000000000014</v>
      </c>
      <c r="F8" s="27">
        <f>IF(Q8=1,'oam3'!F8,"")</f>
        <v>0.70000000000000284</v>
      </c>
      <c r="G8" s="27" t="str">
        <f>IF(R8=1,'oam3'!G8,"")</f>
        <v/>
      </c>
      <c r="H8" s="27">
        <f>IF(S8=1,'oam3'!H8,"")</f>
        <v>0.5</v>
      </c>
      <c r="I8" s="27">
        <f>IF(T8=1,'oam3'!I8,"")</f>
        <v>4</v>
      </c>
      <c r="J8" s="27">
        <f>IF(U8=1,'oam3'!J8,"")</f>
        <v>0.20000000000000284</v>
      </c>
      <c r="K8" s="27">
        <f>IF(V8=1,'oam3'!K8,"")</f>
        <v>0.10000000000000142</v>
      </c>
      <c r="M8">
        <f>'oam2 (2)'!AB30</f>
        <v>1</v>
      </c>
      <c r="N8">
        <f>merci!N29</f>
        <v>1</v>
      </c>
      <c r="O8">
        <f>fiat!N29</f>
        <v>1</v>
      </c>
      <c r="P8">
        <f>VW!N29</f>
        <v>1</v>
      </c>
      <c r="Q8">
        <f>seat!N29</f>
        <v>1</v>
      </c>
      <c r="R8">
        <f>skoda!N29</f>
        <v>0</v>
      </c>
      <c r="S8">
        <f>suzuki!N29</f>
        <v>1</v>
      </c>
      <c r="T8">
        <f>volvo!N29</f>
        <v>1</v>
      </c>
      <c r="U8">
        <f>ford!N29</f>
        <v>1</v>
      </c>
      <c r="V8">
        <f>opel!N29</f>
        <v>1</v>
      </c>
    </row>
    <row r="9" spans="1:22" ht="13.8" thickBot="1" x14ac:dyDescent="0.3">
      <c r="A9" t="str">
        <f>'oam2 (2)'!L9</f>
        <v>Fejér</v>
      </c>
      <c r="B9" s="27">
        <f>IF(M9=1,'oam3'!B9,"")</f>
        <v>0.60000000000000142</v>
      </c>
      <c r="C9" s="27">
        <f>IF(N9=1,'oam3'!C9,"")</f>
        <v>0.20000000000000284</v>
      </c>
      <c r="D9" s="27">
        <f>IF(O9=1,'oam3'!D9,"")</f>
        <v>-0.20000000000000284</v>
      </c>
      <c r="E9" s="27">
        <f>IF(P9=1,'oam3'!E9,"")</f>
        <v>1.2000000000000028</v>
      </c>
      <c r="F9" s="27">
        <f>IF(Q9=1,'oam3'!F9,"")</f>
        <v>0.40000000000000568</v>
      </c>
      <c r="G9" s="27">
        <f>IF(R9=1,'oam3'!G9,"")</f>
        <v>5.2999999999999972</v>
      </c>
      <c r="H9" s="27">
        <f>IF(S9=1,'oam3'!H9,"")</f>
        <v>0.20000000000000284</v>
      </c>
      <c r="I9" s="27">
        <f>IF(T9=1,'oam3'!I9,"")</f>
        <v>5.5</v>
      </c>
      <c r="J9" s="27">
        <f>IF(U9=1,'oam3'!J9,"")</f>
        <v>2.4000000000000057</v>
      </c>
      <c r="K9" s="27">
        <f>IF(V9=1,'oam3'!K9,"")</f>
        <v>-0.29999999999999716</v>
      </c>
      <c r="M9">
        <f>'oam2 (2)'!AB31</f>
        <v>1</v>
      </c>
      <c r="N9">
        <f>merci!N30</f>
        <v>1</v>
      </c>
      <c r="O9">
        <f>fiat!N30</f>
        <v>1</v>
      </c>
      <c r="P9">
        <f>VW!N30</f>
        <v>1</v>
      </c>
      <c r="Q9">
        <f>seat!N30</f>
        <v>1</v>
      </c>
      <c r="R9">
        <f>skoda!N30</f>
        <v>1</v>
      </c>
      <c r="S9">
        <f>suzuki!N30</f>
        <v>1</v>
      </c>
      <c r="T9">
        <f>volvo!N30</f>
        <v>1</v>
      </c>
      <c r="U9">
        <f>ford!N30</f>
        <v>1</v>
      </c>
      <c r="V9">
        <f>opel!N30</f>
        <v>1</v>
      </c>
    </row>
    <row r="10" spans="1:22" ht="13.8" thickBot="1" x14ac:dyDescent="0.3">
      <c r="A10" t="str">
        <f>'oam2 (2)'!L10</f>
        <v>Győr-Moson-Sopron</v>
      </c>
      <c r="B10" s="27" t="str">
        <f>IF(M10=1,'oam3'!B10,"")</f>
        <v/>
      </c>
      <c r="C10" s="27">
        <f>IF(N10=1,'oam3'!C10,"")</f>
        <v>-0.29999999999999716</v>
      </c>
      <c r="D10" s="27">
        <f>IF(O10=1,'oam3'!D10,"")</f>
        <v>-0.20000000000000284</v>
      </c>
      <c r="E10" s="27" t="str">
        <f>IF(P10=1,'oam3'!E10,"")</f>
        <v/>
      </c>
      <c r="F10" s="27" t="str">
        <f>IF(Q10=1,'oam3'!F10,"")</f>
        <v/>
      </c>
      <c r="G10" s="27">
        <f>IF(R10=1,'oam3'!G10,"")</f>
        <v>-0.20000000000000284</v>
      </c>
      <c r="H10" s="27">
        <f>IF(S10=1,'oam3'!H10,"")</f>
        <v>-0.90000000000000568</v>
      </c>
      <c r="I10" s="27">
        <f>IF(T10=1,'oam3'!I10,"")</f>
        <v>0</v>
      </c>
      <c r="J10" s="27">
        <f>IF(U10=1,'oam3'!J10,"")</f>
        <v>-0.20000000000000284</v>
      </c>
      <c r="K10" s="27">
        <f>IF(V10=1,'oam3'!K10,"")</f>
        <v>0.29999999999999716</v>
      </c>
      <c r="M10">
        <f>'oam2 (2)'!AB32</f>
        <v>0</v>
      </c>
      <c r="N10">
        <f>merci!N31</f>
        <v>1</v>
      </c>
      <c r="O10">
        <f>fiat!N31</f>
        <v>1</v>
      </c>
      <c r="P10">
        <f>VW!N31</f>
        <v>0</v>
      </c>
      <c r="Q10">
        <f>seat!N31</f>
        <v>0</v>
      </c>
      <c r="R10">
        <f>skoda!N31</f>
        <v>1</v>
      </c>
      <c r="S10">
        <f>suzuki!N31</f>
        <v>1</v>
      </c>
      <c r="T10">
        <f>volvo!N31</f>
        <v>1</v>
      </c>
      <c r="U10">
        <f>ford!N31</f>
        <v>1</v>
      </c>
      <c r="V10">
        <f>opel!N31</f>
        <v>1</v>
      </c>
    </row>
    <row r="11" spans="1:22" ht="13.8" thickBot="1" x14ac:dyDescent="0.3">
      <c r="A11" t="str">
        <f>'oam2 (2)'!L11</f>
        <v>Hajdú-Bihar</v>
      </c>
      <c r="B11" s="27">
        <f>IF(M11=1,'oam3'!B11,"")</f>
        <v>0.60000000000000142</v>
      </c>
      <c r="C11" s="27">
        <f>IF(N11=1,'oam3'!C11,"")</f>
        <v>2.7000000000000028</v>
      </c>
      <c r="D11" s="27">
        <f>IF(O11=1,'oam3'!D11,"")</f>
        <v>0.10000000000000142</v>
      </c>
      <c r="E11" s="27">
        <f>IF(P11=1,'oam3'!E11,"")</f>
        <v>7.2999999999999972</v>
      </c>
      <c r="F11" s="27">
        <f>IF(Q11=1,'oam3'!F11,"")</f>
        <v>-9.9999999999994316E-2</v>
      </c>
      <c r="G11" s="27">
        <f>IF(R11=1,'oam3'!G11,"")</f>
        <v>1.2999999999999972</v>
      </c>
      <c r="H11" s="27">
        <f>IF(S11=1,'oam3'!H11,"")</f>
        <v>9.9999999999994316E-2</v>
      </c>
      <c r="I11" s="27">
        <f>IF(T11=1,'oam3'!I11,"")</f>
        <v>2</v>
      </c>
      <c r="J11" s="27">
        <f>IF(U11=1,'oam3'!J11,"")</f>
        <v>0.29999999999999716</v>
      </c>
      <c r="K11" s="27">
        <f>IF(V11=1,'oam3'!K11,"")</f>
        <v>0.10000000000000142</v>
      </c>
      <c r="M11">
        <f>'oam2 (2)'!AB33</f>
        <v>1</v>
      </c>
      <c r="N11">
        <f>merci!N32</f>
        <v>1</v>
      </c>
      <c r="O11">
        <f>fiat!N32</f>
        <v>1</v>
      </c>
      <c r="P11">
        <f>VW!N32</f>
        <v>1</v>
      </c>
      <c r="Q11">
        <f>seat!N32</f>
        <v>1</v>
      </c>
      <c r="R11">
        <f>skoda!N32</f>
        <v>1</v>
      </c>
      <c r="S11">
        <f>suzuki!N32</f>
        <v>1</v>
      </c>
      <c r="T11">
        <f>volvo!N32</f>
        <v>1</v>
      </c>
      <c r="U11">
        <f>ford!N32</f>
        <v>1</v>
      </c>
      <c r="V11">
        <f>opel!N32</f>
        <v>1</v>
      </c>
    </row>
    <row r="12" spans="1:22" ht="13.8" thickBot="1" x14ac:dyDescent="0.3">
      <c r="A12" t="str">
        <f>'oam2 (2)'!L12</f>
        <v>Heves</v>
      </c>
      <c r="B12" s="27">
        <f>IF(M12=1,'oam3'!B12,"")</f>
        <v>0.59999999999999432</v>
      </c>
      <c r="C12" s="27" t="str">
        <f>IF(N12=1,'oam3'!C12,"")</f>
        <v/>
      </c>
      <c r="D12" s="27">
        <f>IF(O12=1,'oam3'!D12,"")</f>
        <v>-0.20000000000000284</v>
      </c>
      <c r="E12" s="27">
        <f>IF(P12=1,'oam3'!E12,"")</f>
        <v>1.2999999999999972</v>
      </c>
      <c r="F12" s="27">
        <f>IF(Q12=1,'oam3'!F12,"")</f>
        <v>4</v>
      </c>
      <c r="G12" s="27">
        <f>IF(R12=1,'oam3'!G12,"")</f>
        <v>1.7999999999999972</v>
      </c>
      <c r="H12" s="27" t="str">
        <f>IF(S12=1,'oam3'!H12,"")</f>
        <v/>
      </c>
      <c r="I12" s="27" t="str">
        <f>IF(T12=1,'oam3'!I12,"")</f>
        <v/>
      </c>
      <c r="J12" s="27">
        <f>IF(U12=1,'oam3'!J12,"")</f>
        <v>3</v>
      </c>
      <c r="K12" s="27">
        <f>IF(V12=1,'oam3'!K12,"")</f>
        <v>-0.20000000000000284</v>
      </c>
      <c r="M12">
        <f>'oam2 (2)'!AB34</f>
        <v>1</v>
      </c>
      <c r="N12">
        <f>merci!N33</f>
        <v>0</v>
      </c>
      <c r="O12">
        <f>fiat!N33</f>
        <v>1</v>
      </c>
      <c r="P12">
        <f>VW!N33</f>
        <v>1</v>
      </c>
      <c r="Q12">
        <f>seat!N33</f>
        <v>1</v>
      </c>
      <c r="R12">
        <f>skoda!N33</f>
        <v>1</v>
      </c>
      <c r="S12">
        <f>suzuki!N33</f>
        <v>0</v>
      </c>
      <c r="T12">
        <f>volvo!N33</f>
        <v>0</v>
      </c>
      <c r="U12">
        <f>ford!N33</f>
        <v>1</v>
      </c>
      <c r="V12">
        <f>opel!N33</f>
        <v>1</v>
      </c>
    </row>
    <row r="13" spans="1:22" ht="13.8" thickBot="1" x14ac:dyDescent="0.3">
      <c r="A13" t="str">
        <f>'oam2 (2)'!L13</f>
        <v>Jász-Nagykun-Szolnok</v>
      </c>
      <c r="B13" s="27">
        <f>IF(M13=1,'oam3'!B13,"")</f>
        <v>0.60000000000000142</v>
      </c>
      <c r="C13" s="27" t="str">
        <f>IF(N13=1,'oam3'!C13,"")</f>
        <v/>
      </c>
      <c r="D13" s="27">
        <f>IF(O13=1,'oam3'!D13,"")</f>
        <v>-0.20000000000000284</v>
      </c>
      <c r="E13" s="27">
        <f>IF(P13=1,'oam3'!E13,"")</f>
        <v>1.9000000000000057</v>
      </c>
      <c r="F13" s="27">
        <f>IF(Q13=1,'oam3'!F13,"")</f>
        <v>-9.9999999999994316E-2</v>
      </c>
      <c r="G13" s="27" t="str">
        <f>IF(R13=1,'oam3'!G13,"")</f>
        <v/>
      </c>
      <c r="H13" s="27">
        <f>IF(S13=1,'oam3'!H13,"")</f>
        <v>-0.20000000000000284</v>
      </c>
      <c r="I13" s="27" t="str">
        <f>IF(T13=1,'oam3'!I13,"")</f>
        <v/>
      </c>
      <c r="J13" s="27">
        <f>IF(U13=1,'oam3'!J13,"")</f>
        <v>2</v>
      </c>
      <c r="K13" s="27">
        <f>IF(V13=1,'oam3'!K13,"")</f>
        <v>0.29999999999999716</v>
      </c>
      <c r="M13">
        <f>'oam2 (2)'!AB35</f>
        <v>1</v>
      </c>
      <c r="N13">
        <f>merci!N34</f>
        <v>0</v>
      </c>
      <c r="O13">
        <f>fiat!N34</f>
        <v>1</v>
      </c>
      <c r="P13">
        <f>VW!N34</f>
        <v>1</v>
      </c>
      <c r="Q13">
        <f>seat!N34</f>
        <v>1</v>
      </c>
      <c r="R13">
        <f>skoda!N34</f>
        <v>0</v>
      </c>
      <c r="S13">
        <f>suzuki!N34</f>
        <v>1</v>
      </c>
      <c r="T13">
        <f>volvo!N34</f>
        <v>0</v>
      </c>
      <c r="U13">
        <f>ford!N34</f>
        <v>1</v>
      </c>
      <c r="V13">
        <f>opel!N34</f>
        <v>1</v>
      </c>
    </row>
    <row r="14" spans="1:22" ht="13.8" thickBot="1" x14ac:dyDescent="0.3">
      <c r="A14" t="str">
        <f>'oam2 (2)'!L14</f>
        <v>Komárom-Esztergom</v>
      </c>
      <c r="B14" s="27">
        <f>IF(M14=1,'oam3'!B14,"")</f>
        <v>-11.599999999999994</v>
      </c>
      <c r="C14" s="27">
        <f>IF(N14=1,'oam3'!C14,"")</f>
        <v>-4.2000000000000028</v>
      </c>
      <c r="D14" s="27">
        <f>IF(O14=1,'oam3'!D14,"")</f>
        <v>-8.5999999999999943</v>
      </c>
      <c r="E14" s="27">
        <f>IF(P14=1,'oam3'!E14,"")</f>
        <v>-8.0999999999999943</v>
      </c>
      <c r="F14" s="27" t="str">
        <f>IF(Q14=1,'oam3'!F14,"")</f>
        <v/>
      </c>
      <c r="G14" s="27" t="str">
        <f>IF(R14=1,'oam3'!G14,"")</f>
        <v/>
      </c>
      <c r="H14" s="27">
        <f>IF(S14=1,'oam3'!H14,"")</f>
        <v>-9.9999999999994316E-2</v>
      </c>
      <c r="I14" s="27">
        <f>IF(T14=1,'oam3'!I14,"")</f>
        <v>-3</v>
      </c>
      <c r="J14" s="27">
        <f>IF(U14=1,'oam3'!J14,"")</f>
        <v>0</v>
      </c>
      <c r="K14" s="27">
        <f>IF(V14=1,'oam3'!K14,"")</f>
        <v>-4.7000000000000028</v>
      </c>
      <c r="M14">
        <f>'oam2 (2)'!AB36</f>
        <v>1</v>
      </c>
      <c r="N14">
        <f>merci!N35</f>
        <v>1</v>
      </c>
      <c r="O14">
        <f>fiat!N35</f>
        <v>1</v>
      </c>
      <c r="P14">
        <f>VW!N35</f>
        <v>1</v>
      </c>
      <c r="Q14">
        <f>seat!N35</f>
        <v>0</v>
      </c>
      <c r="R14">
        <f>skoda!N35</f>
        <v>0</v>
      </c>
      <c r="S14">
        <f>suzuki!N35</f>
        <v>1</v>
      </c>
      <c r="T14">
        <f>volvo!N35</f>
        <v>1</v>
      </c>
      <c r="U14">
        <f>ford!N35</f>
        <v>1</v>
      </c>
      <c r="V14">
        <f>opel!N35</f>
        <v>1</v>
      </c>
    </row>
    <row r="15" spans="1:22" ht="13.8" thickBot="1" x14ac:dyDescent="0.3">
      <c r="A15" t="str">
        <f>'oam2 (2)'!L15</f>
        <v>Nógrád megye</v>
      </c>
      <c r="B15" s="27">
        <f>IF(M15=1,'oam3'!B15,"")</f>
        <v>0.40000000000000568</v>
      </c>
      <c r="C15" s="27" t="str">
        <f>IF(N15=1,'oam3'!C15,"")</f>
        <v/>
      </c>
      <c r="D15" s="27">
        <f>IF(O15=1,'oam3'!D15,"")</f>
        <v>-0.5</v>
      </c>
      <c r="E15" s="27">
        <f>IF(P15=1,'oam3'!E15,"")</f>
        <v>-3</v>
      </c>
      <c r="F15" s="27">
        <f>IF(Q15=1,'oam3'!F15,"")</f>
        <v>-1.9000000000000057</v>
      </c>
      <c r="G15" s="27">
        <f>IF(R15=1,'oam3'!G15,"")</f>
        <v>-12.799999999999997</v>
      </c>
      <c r="H15" s="27">
        <f>IF(S15=1,'oam3'!H15,"")</f>
        <v>-9.9999999999994316E-2</v>
      </c>
      <c r="I15" s="27">
        <f>IF(T15=1,'oam3'!I15,"")</f>
        <v>-7.5</v>
      </c>
      <c r="J15" s="27">
        <f>IF(U15=1,'oam3'!J15,"")</f>
        <v>0.29999999999999716</v>
      </c>
      <c r="K15" s="27">
        <f>IF(V15=1,'oam3'!K15,"")</f>
        <v>0</v>
      </c>
      <c r="M15">
        <f>'oam2 (2)'!AB37</f>
        <v>1</v>
      </c>
      <c r="N15">
        <f>merci!N36</f>
        <v>0</v>
      </c>
      <c r="O15">
        <f>fiat!N36</f>
        <v>1</v>
      </c>
      <c r="P15">
        <f>VW!N36</f>
        <v>1</v>
      </c>
      <c r="Q15">
        <f>seat!N36</f>
        <v>1</v>
      </c>
      <c r="R15">
        <f>skoda!N36</f>
        <v>1</v>
      </c>
      <c r="S15">
        <f>suzuki!N36</f>
        <v>1</v>
      </c>
      <c r="T15">
        <f>volvo!N36</f>
        <v>1</v>
      </c>
      <c r="U15">
        <f>ford!N36</f>
        <v>1</v>
      </c>
      <c r="V15">
        <f>opel!N36</f>
        <v>1</v>
      </c>
    </row>
    <row r="16" spans="1:22" ht="13.8" thickBot="1" x14ac:dyDescent="0.3">
      <c r="A16" t="str">
        <f>'oam2 (2)'!L16</f>
        <v>Pest</v>
      </c>
      <c r="B16" s="27">
        <f>IF(M16=1,'oam3'!B16,"")</f>
        <v>0.5</v>
      </c>
      <c r="C16" s="27">
        <f>IF(N16=1,'oam3'!C16,"")</f>
        <v>10.299999999999997</v>
      </c>
      <c r="D16" s="27">
        <f>IF(O16=1,'oam3'!D16,"")</f>
        <v>-0.20000000000000284</v>
      </c>
      <c r="E16" s="27" t="str">
        <f>IF(P16=1,'oam3'!E16,"")</f>
        <v/>
      </c>
      <c r="F16" s="27">
        <f>IF(Q16=1,'oam3'!F16,"")</f>
        <v>0.29999999999999716</v>
      </c>
      <c r="G16" s="27">
        <f>IF(R16=1,'oam3'!G16,"")</f>
        <v>-0.20000000000000284</v>
      </c>
      <c r="H16" s="27">
        <f>IF(S16=1,'oam3'!H16,"")</f>
        <v>0.20000000000000284</v>
      </c>
      <c r="I16" s="27" t="str">
        <f>IF(T16=1,'oam3'!I16,"")</f>
        <v/>
      </c>
      <c r="J16" s="27">
        <f>IF(U16=1,'oam3'!J16,"")</f>
        <v>2.5</v>
      </c>
      <c r="K16" s="27">
        <f>IF(V16=1,'oam3'!K16,"")</f>
        <v>0.20000000000000284</v>
      </c>
      <c r="M16">
        <f>'oam2 (2)'!AB38</f>
        <v>1</v>
      </c>
      <c r="N16">
        <f>merci!N37</f>
        <v>1</v>
      </c>
      <c r="O16">
        <f>fiat!N37</f>
        <v>1</v>
      </c>
      <c r="P16">
        <f>VW!N37</f>
        <v>0</v>
      </c>
      <c r="Q16">
        <f>seat!N37</f>
        <v>1</v>
      </c>
      <c r="R16">
        <f>skoda!N37</f>
        <v>1</v>
      </c>
      <c r="S16">
        <f>suzuki!N37</f>
        <v>1</v>
      </c>
      <c r="T16">
        <f>volvo!N37</f>
        <v>0</v>
      </c>
      <c r="U16">
        <f>ford!N37</f>
        <v>1</v>
      </c>
      <c r="V16">
        <f>opel!N37</f>
        <v>1</v>
      </c>
    </row>
    <row r="17" spans="1:76" ht="13.8" thickBot="1" x14ac:dyDescent="0.3">
      <c r="A17" t="str">
        <f>'oam2 (2)'!L17</f>
        <v>Somogy</v>
      </c>
      <c r="B17" s="27" t="str">
        <f>IF(M17=1,'oam3'!B17,"")</f>
        <v/>
      </c>
      <c r="C17" s="27">
        <f>IF(N17=1,'oam3'!C17,"")</f>
        <v>-1.2000000000000028</v>
      </c>
      <c r="D17" s="27">
        <f>IF(O17=1,'oam3'!D17,"")</f>
        <v>0</v>
      </c>
      <c r="E17" s="27">
        <f>IF(P17=1,'oam3'!E17,"")</f>
        <v>0.40000000000000568</v>
      </c>
      <c r="F17" s="27" t="str">
        <f>IF(Q17=1,'oam3'!F17,"")</f>
        <v/>
      </c>
      <c r="G17" s="27" t="str">
        <f>IF(R17=1,'oam3'!G17,"")</f>
        <v/>
      </c>
      <c r="H17" s="27">
        <f>IF(S17=1,'oam3'!H17,"")</f>
        <v>0.29999999999999716</v>
      </c>
      <c r="I17" s="27">
        <f>IF(T17=1,'oam3'!I17,"")</f>
        <v>0</v>
      </c>
      <c r="J17" s="27">
        <f>IF(U17=1,'oam3'!J17,"")</f>
        <v>-0.5</v>
      </c>
      <c r="K17" s="27">
        <f>IF(V17=1,'oam3'!K17,"")</f>
        <v>-0.20000000000000284</v>
      </c>
      <c r="M17">
        <f>'oam2 (2)'!AB39</f>
        <v>0</v>
      </c>
      <c r="N17">
        <f>merci!N38</f>
        <v>1</v>
      </c>
      <c r="O17">
        <f>fiat!N38</f>
        <v>1</v>
      </c>
      <c r="P17">
        <f>VW!N38</f>
        <v>1</v>
      </c>
      <c r="Q17">
        <f>seat!N38</f>
        <v>0</v>
      </c>
      <c r="R17">
        <f>skoda!N38</f>
        <v>0</v>
      </c>
      <c r="S17">
        <f>suzuki!N38</f>
        <v>1</v>
      </c>
      <c r="T17">
        <f>volvo!N38</f>
        <v>1</v>
      </c>
      <c r="U17">
        <f>ford!N38</f>
        <v>1</v>
      </c>
      <c r="V17">
        <f>opel!N38</f>
        <v>1</v>
      </c>
    </row>
    <row r="18" spans="1:76" ht="13.8" thickBot="1" x14ac:dyDescent="0.3">
      <c r="A18" t="str">
        <f>'oam2 (2)'!L18</f>
        <v>Szabolcs-Szatmár-Bereg</v>
      </c>
      <c r="B18" s="27">
        <f>IF(M18=1,'oam3'!B18,"")</f>
        <v>1</v>
      </c>
      <c r="C18" s="27" t="str">
        <f>IF(N18=1,'oam3'!C18,"")</f>
        <v/>
      </c>
      <c r="D18" s="27" t="str">
        <f>IF(O18=1,'oam3'!D18,"")</f>
        <v/>
      </c>
      <c r="E18" s="27" t="str">
        <f>IF(P18=1,'oam3'!E18,"")</f>
        <v/>
      </c>
      <c r="F18" s="27">
        <f>IF(Q18=1,'oam3'!F18,"")</f>
        <v>0.40000000000000568</v>
      </c>
      <c r="G18" s="27">
        <f>IF(R18=1,'oam3'!G18,"")</f>
        <v>-0.20000000000000284</v>
      </c>
      <c r="H18" s="27">
        <f>IF(S18=1,'oam3'!H18,"")</f>
        <v>0.20000000000000284</v>
      </c>
      <c r="I18" s="27">
        <f>IF(T18=1,'oam3'!I18,"")</f>
        <v>-3.5</v>
      </c>
      <c r="J18" s="27">
        <f>IF(U18=1,'oam3'!J18,"")</f>
        <v>-9.9999999999994316E-2</v>
      </c>
      <c r="K18" s="27">
        <f>IF(V18=1,'oam3'!K18,"")</f>
        <v>-9.9999999999994316E-2</v>
      </c>
      <c r="M18">
        <f>'oam2 (2)'!AB40</f>
        <v>1</v>
      </c>
      <c r="N18">
        <f>merci!N39</f>
        <v>0</v>
      </c>
      <c r="O18">
        <f>fiat!N39</f>
        <v>0</v>
      </c>
      <c r="P18">
        <f>VW!N39</f>
        <v>0</v>
      </c>
      <c r="Q18">
        <f>seat!N39</f>
        <v>1</v>
      </c>
      <c r="R18">
        <f>skoda!N39</f>
        <v>1</v>
      </c>
      <c r="S18">
        <f>suzuki!N39</f>
        <v>1</v>
      </c>
      <c r="T18">
        <f>volvo!N39</f>
        <v>1</v>
      </c>
      <c r="U18">
        <f>ford!N39</f>
        <v>1</v>
      </c>
      <c r="V18">
        <f>opel!N39</f>
        <v>1</v>
      </c>
    </row>
    <row r="19" spans="1:76" ht="13.8" thickBot="1" x14ac:dyDescent="0.3">
      <c r="A19" t="str">
        <f>'oam2 (2)'!L19</f>
        <v>Tolna</v>
      </c>
      <c r="B19" s="27">
        <f>IF(M19=1,'oam3'!B19,"")</f>
        <v>-1.2000000000000028</v>
      </c>
      <c r="C19" s="27">
        <f>IF(N19=1,'oam3'!C19,"")</f>
        <v>-6.0999999999999943</v>
      </c>
      <c r="D19" s="27">
        <f>IF(O19=1,'oam3'!D19,"")</f>
        <v>-0.90000000000000568</v>
      </c>
      <c r="E19" s="27">
        <f>IF(P19=1,'oam3'!E19,"")</f>
        <v>-2</v>
      </c>
      <c r="F19" s="27">
        <f>IF(Q19=1,'oam3'!F19,"")</f>
        <v>-0.90000000000000568</v>
      </c>
      <c r="G19" s="27">
        <f>IF(R19=1,'oam3'!G19,"")</f>
        <v>-2.7000000000000028</v>
      </c>
      <c r="H19" s="27">
        <f>IF(S19=1,'oam3'!H19,"")</f>
        <v>0.40000000000000568</v>
      </c>
      <c r="I19" s="27">
        <f>IF(T19=1,'oam3'!I19,"")</f>
        <v>0</v>
      </c>
      <c r="J19" s="27">
        <f>IF(U19=1,'oam3'!J19,"")</f>
        <v>-0.5</v>
      </c>
      <c r="K19" s="27">
        <f>IF(V19=1,'oam3'!K19,"")</f>
        <v>-0.70000000000000284</v>
      </c>
      <c r="M19">
        <f>'oam2 (2)'!AB41</f>
        <v>1</v>
      </c>
      <c r="N19">
        <f>merci!N40</f>
        <v>1</v>
      </c>
      <c r="O19">
        <f>fiat!N40</f>
        <v>1</v>
      </c>
      <c r="P19">
        <f>VW!N40</f>
        <v>1</v>
      </c>
      <c r="Q19">
        <f>seat!N40</f>
        <v>1</v>
      </c>
      <c r="R19">
        <f>skoda!N40</f>
        <v>1</v>
      </c>
      <c r="S19">
        <f>suzuki!N40</f>
        <v>1</v>
      </c>
      <c r="T19">
        <f>volvo!N40</f>
        <v>1</v>
      </c>
      <c r="U19">
        <f>ford!N40</f>
        <v>1</v>
      </c>
      <c r="V19">
        <f>opel!N40</f>
        <v>1</v>
      </c>
    </row>
    <row r="20" spans="1:76" ht="13.8" thickBot="1" x14ac:dyDescent="0.3">
      <c r="A20" t="str">
        <f>'oam2 (2)'!L20</f>
        <v>Vas</v>
      </c>
      <c r="B20" s="27">
        <f>IF(M20=1,'oam3'!B20,"")</f>
        <v>0.29999999999999716</v>
      </c>
      <c r="C20" s="27">
        <f>IF(N20=1,'oam3'!C20,"")</f>
        <v>0.79999999999999716</v>
      </c>
      <c r="D20" s="27">
        <f>IF(O20=1,'oam3'!D20,"")</f>
        <v>4.9000000000000057</v>
      </c>
      <c r="E20" s="27" t="str">
        <f>IF(P20=1,'oam3'!E20,"")</f>
        <v/>
      </c>
      <c r="F20" s="27">
        <f>IF(Q20=1,'oam3'!F20,"")</f>
        <v>0.59999999999999432</v>
      </c>
      <c r="G20" s="27" t="str">
        <f>IF(R20=1,'oam3'!G20,"")</f>
        <v/>
      </c>
      <c r="H20" s="27" t="str">
        <f>IF(S20=1,'oam3'!H20,"")</f>
        <v/>
      </c>
      <c r="I20" s="27">
        <f>IF(T20=1,'oam3'!I20,"")</f>
        <v>3.5</v>
      </c>
      <c r="J20" s="27">
        <f>IF(U20=1,'oam3'!J20,"")</f>
        <v>0.5</v>
      </c>
      <c r="K20" s="27">
        <f>IF(V20=1,'oam3'!K20,"")</f>
        <v>-0.20000000000000284</v>
      </c>
      <c r="M20">
        <f>'oam2 (2)'!AB42</f>
        <v>1</v>
      </c>
      <c r="N20">
        <f>merci!N41</f>
        <v>1</v>
      </c>
      <c r="O20">
        <f>fiat!N41</f>
        <v>1</v>
      </c>
      <c r="P20">
        <f>VW!N41</f>
        <v>0</v>
      </c>
      <c r="Q20">
        <f>seat!N41</f>
        <v>1</v>
      </c>
      <c r="R20">
        <f>skoda!N41</f>
        <v>0</v>
      </c>
      <c r="S20">
        <f>suzuki!N41</f>
        <v>0</v>
      </c>
      <c r="T20">
        <f>volvo!N41</f>
        <v>1</v>
      </c>
      <c r="U20">
        <f>ford!N41</f>
        <v>1</v>
      </c>
      <c r="V20">
        <f>opel!N41</f>
        <v>1</v>
      </c>
    </row>
    <row r="21" spans="1:76" ht="13.8" thickBot="1" x14ac:dyDescent="0.3">
      <c r="A21" t="str">
        <f>'oam2 (2)'!L21</f>
        <v>Veszprém</v>
      </c>
      <c r="B21" s="27">
        <f>IF(M21=1,'oam3'!B21,"")</f>
        <v>-10.599999999999994</v>
      </c>
      <c r="C21" s="27" t="str">
        <f>IF(N21=1,'oam3'!C21,"")</f>
        <v/>
      </c>
      <c r="D21" s="27">
        <f>IF(O21=1,'oam3'!D21,"")</f>
        <v>-0.59999999999999432</v>
      </c>
      <c r="E21" s="27" t="str">
        <f>IF(P21=1,'oam3'!E21,"")</f>
        <v/>
      </c>
      <c r="F21" s="27" t="str">
        <f>IF(Q21=1,'oam3'!F21,"")</f>
        <v/>
      </c>
      <c r="G21" s="27">
        <f>IF(R21=1,'oam3'!G21,"")</f>
        <v>-0.20000000000000284</v>
      </c>
      <c r="H21" s="27" t="str">
        <f>IF(S21=1,'oam3'!H21,"")</f>
        <v/>
      </c>
      <c r="I21" s="27">
        <f>IF(T21=1,'oam3'!I21,"")</f>
        <v>0</v>
      </c>
      <c r="J21" s="27">
        <f>IF(U21=1,'oam3'!J21,"")</f>
        <v>-2.5999999999999943</v>
      </c>
      <c r="K21" s="27">
        <f>IF(V21=1,'oam3'!K21,"")</f>
        <v>-0.29999999999999716</v>
      </c>
      <c r="M21">
        <f>'oam2 (2)'!AB43</f>
        <v>1</v>
      </c>
      <c r="N21">
        <f>merci!N42</f>
        <v>0</v>
      </c>
      <c r="O21">
        <f>fiat!N42</f>
        <v>1</v>
      </c>
      <c r="P21">
        <f>VW!N42</f>
        <v>0</v>
      </c>
      <c r="Q21">
        <f>seat!N42</f>
        <v>0</v>
      </c>
      <c r="R21">
        <f>skoda!N42</f>
        <v>1</v>
      </c>
      <c r="S21">
        <f>suzuki!N42</f>
        <v>0</v>
      </c>
      <c r="T21">
        <f>volvo!N42</f>
        <v>1</v>
      </c>
      <c r="U21">
        <f>ford!N42</f>
        <v>1</v>
      </c>
      <c r="V21">
        <f>opel!N42</f>
        <v>1</v>
      </c>
    </row>
    <row r="22" spans="1:76" x14ac:dyDescent="0.25">
      <c r="A22" t="str">
        <f>'oam2 (2)'!L22</f>
        <v>Zala</v>
      </c>
      <c r="B22" s="27">
        <f>IF(M22=1,'oam3'!B22,"")</f>
        <v>0.29999999999999716</v>
      </c>
      <c r="C22" s="27" t="str">
        <f>IF(N22=1,'oam3'!C22,"")</f>
        <v/>
      </c>
      <c r="D22" s="27" t="str">
        <f>IF(O22=1,'oam3'!D22,"")</f>
        <v/>
      </c>
      <c r="E22" s="27">
        <f>IF(P22=1,'oam3'!E22,"")</f>
        <v>-4.0999999999999943</v>
      </c>
      <c r="F22" s="27" t="str">
        <f>IF(Q22=1,'oam3'!F22,"")</f>
        <v/>
      </c>
      <c r="G22" s="27" t="str">
        <f>IF(R22=1,'oam3'!G22,"")</f>
        <v/>
      </c>
      <c r="H22" s="27">
        <f>IF(S22=1,'oam3'!H22,"")</f>
        <v>-0.20000000000000284</v>
      </c>
      <c r="I22" s="27" t="str">
        <f>IF(T22=1,'oam3'!I22,"")</f>
        <v/>
      </c>
      <c r="J22" s="27">
        <f>IF(U22=1,'oam3'!J22,"")</f>
        <v>-2.5</v>
      </c>
      <c r="K22" s="27">
        <f>IF(V22=1,'oam3'!K22,"")</f>
        <v>-0.70000000000000284</v>
      </c>
      <c r="M22">
        <f>'oam2 (2)'!AB44</f>
        <v>1</v>
      </c>
      <c r="N22">
        <f>merci!N43</f>
        <v>0</v>
      </c>
      <c r="O22">
        <f>fiat!N43</f>
        <v>0</v>
      </c>
      <c r="P22">
        <f>VW!N43</f>
        <v>1</v>
      </c>
      <c r="Q22">
        <f>seat!N43</f>
        <v>0</v>
      </c>
      <c r="R22">
        <f>skoda!N43</f>
        <v>0</v>
      </c>
      <c r="S22">
        <f>suzuki!N43</f>
        <v>1</v>
      </c>
      <c r="T22">
        <f>volvo!N43</f>
        <v>0</v>
      </c>
      <c r="U22">
        <f>ford!N43</f>
        <v>1</v>
      </c>
      <c r="V22">
        <f>opel!N43</f>
        <v>1</v>
      </c>
    </row>
    <row r="23" spans="1:76" x14ac:dyDescent="0.25">
      <c r="X23" s="22" t="s">
        <v>1254</v>
      </c>
      <c r="Y23" t="s">
        <v>1255</v>
      </c>
    </row>
    <row r="24" spans="1:76" x14ac:dyDescent="0.25">
      <c r="A24" t="s">
        <v>1253</v>
      </c>
      <c r="M24" s="21">
        <f>M26-M25</f>
        <v>1</v>
      </c>
      <c r="N24" s="21">
        <f t="shared" ref="N24:V24" si="1">N26-N25</f>
        <v>3</v>
      </c>
      <c r="O24" s="21">
        <f t="shared" si="1"/>
        <v>2</v>
      </c>
      <c r="P24" s="21">
        <f t="shared" si="1"/>
        <v>3</v>
      </c>
      <c r="Q24" s="21">
        <f t="shared" si="1"/>
        <v>3</v>
      </c>
      <c r="R24" s="60">
        <f t="shared" si="1"/>
        <v>5</v>
      </c>
      <c r="S24" s="21">
        <f t="shared" si="1"/>
        <v>2</v>
      </c>
      <c r="T24" s="60">
        <f t="shared" si="1"/>
        <v>5</v>
      </c>
      <c r="U24" s="21">
        <f t="shared" si="1"/>
        <v>2</v>
      </c>
      <c r="V24" s="21">
        <f t="shared" si="1"/>
        <v>0</v>
      </c>
      <c r="X24" s="21">
        <f>M24+N24+O24+Q24+U24</f>
        <v>11</v>
      </c>
      <c r="Y24" s="21">
        <f>SUM(M24:V24)-X24</f>
        <v>15</v>
      </c>
    </row>
    <row r="25" spans="1:76" x14ac:dyDescent="0.25">
      <c r="A25" t="s">
        <v>1225</v>
      </c>
      <c r="M25">
        <f>'oam2 (2)'!AB46</f>
        <v>1</v>
      </c>
      <c r="N25">
        <f>merci!N45</f>
        <v>5</v>
      </c>
      <c r="O25">
        <f>fiat!N45</f>
        <v>0</v>
      </c>
      <c r="P25">
        <f>VW!N45</f>
        <v>2</v>
      </c>
      <c r="Q25">
        <f>seat!N45</f>
        <v>3</v>
      </c>
      <c r="R25">
        <f>skoda!N45</f>
        <v>2</v>
      </c>
      <c r="S25">
        <f>suzuki!N45</f>
        <v>1</v>
      </c>
      <c r="T25">
        <f>volvo!N45</f>
        <v>1</v>
      </c>
      <c r="U25">
        <f>ford!N45</f>
        <v>0</v>
      </c>
      <c r="V25">
        <f>opel!N45</f>
        <v>0</v>
      </c>
      <c r="X25" s="21">
        <f>M25+N25+O25+Q25+U25</f>
        <v>9</v>
      </c>
      <c r="Y25" s="21">
        <f>SUM(M25:V25)-X25</f>
        <v>6</v>
      </c>
    </row>
    <row r="26" spans="1:76" x14ac:dyDescent="0.25">
      <c r="A26" t="s">
        <v>81</v>
      </c>
      <c r="B26" s="21">
        <f>SUM(B3:B22)</f>
        <v>-14.499999999999986</v>
      </c>
      <c r="C26" s="21">
        <f t="shared" ref="C26:K26" si="2">SUM(C3:C22)</f>
        <v>10.799999999999997</v>
      </c>
      <c r="D26" s="21">
        <f t="shared" si="2"/>
        <v>7.5000000000000071</v>
      </c>
      <c r="E26" s="21">
        <f t="shared" si="2"/>
        <v>11.600000000000037</v>
      </c>
      <c r="F26" s="21">
        <f t="shared" si="2"/>
        <v>4.1000000000000085</v>
      </c>
      <c r="G26" s="21">
        <f t="shared" si="2"/>
        <v>6.3999999999999702</v>
      </c>
      <c r="H26" s="21">
        <f t="shared" si="2"/>
        <v>7.9999999999999929</v>
      </c>
      <c r="I26" s="21">
        <f t="shared" si="2"/>
        <v>9</v>
      </c>
      <c r="J26" s="21">
        <f t="shared" si="2"/>
        <v>10.200000000000024</v>
      </c>
      <c r="K26" s="21">
        <f t="shared" si="2"/>
        <v>-9.9999999999994316E-2</v>
      </c>
      <c r="M26" s="21">
        <f>COUNTIF(M3:M22,0)</f>
        <v>2</v>
      </c>
      <c r="N26" s="21">
        <f t="shared" ref="N26:V26" si="3">COUNTIF(N3:N22,0)</f>
        <v>8</v>
      </c>
      <c r="O26" s="21">
        <f t="shared" si="3"/>
        <v>2</v>
      </c>
      <c r="P26" s="21">
        <f t="shared" si="3"/>
        <v>5</v>
      </c>
      <c r="Q26" s="21">
        <f t="shared" si="3"/>
        <v>6</v>
      </c>
      <c r="R26" s="21">
        <f t="shared" si="3"/>
        <v>7</v>
      </c>
      <c r="S26" s="21">
        <f t="shared" si="3"/>
        <v>3</v>
      </c>
      <c r="T26" s="21">
        <f t="shared" si="3"/>
        <v>6</v>
      </c>
      <c r="U26" s="21">
        <f t="shared" si="3"/>
        <v>2</v>
      </c>
      <c r="V26" s="21">
        <f t="shared" si="3"/>
        <v>0</v>
      </c>
      <c r="X26" s="21">
        <f>M26+N26+O26+Q26+U26</f>
        <v>20</v>
      </c>
      <c r="Y26" s="21">
        <f>SUM(M26:V26)-X26</f>
        <v>21</v>
      </c>
    </row>
    <row r="27" spans="1:76" ht="27" thickBot="1" x14ac:dyDescent="0.3">
      <c r="A27" t="s">
        <v>557</v>
      </c>
      <c r="AB27" s="24" t="s">
        <v>1497</v>
      </c>
    </row>
    <row r="28" spans="1:76" x14ac:dyDescent="0.25">
      <c r="B28" s="22" t="str">
        <f>B1</f>
        <v>Audi</v>
      </c>
      <c r="C28" s="22" t="str">
        <f t="shared" ref="C28:K28" si="4">C1</f>
        <v>Mercedes</v>
      </c>
      <c r="D28" s="22" t="str">
        <f t="shared" si="4"/>
        <v>Fiat</v>
      </c>
      <c r="E28" t="str">
        <f t="shared" si="4"/>
        <v>Volkswagen</v>
      </c>
      <c r="F28" s="22" t="str">
        <f t="shared" si="4"/>
        <v>Seat</v>
      </c>
      <c r="G28" t="str">
        <f t="shared" si="4"/>
        <v>Skoda</v>
      </c>
      <c r="H28" t="str">
        <f t="shared" si="4"/>
        <v>Suzuki</v>
      </c>
      <c r="I28" t="str">
        <f t="shared" si="4"/>
        <v>Volvo</v>
      </c>
      <c r="J28" s="22" t="str">
        <f t="shared" si="4"/>
        <v>Ford</v>
      </c>
      <c r="K28" t="str">
        <f t="shared" si="4"/>
        <v>Opel</v>
      </c>
      <c r="L28" s="27" t="s">
        <v>86</v>
      </c>
      <c r="M28" s="29" t="s">
        <v>722</v>
      </c>
      <c r="O28" s="37" t="s">
        <v>732</v>
      </c>
      <c r="P28" t="str">
        <f>B28</f>
        <v>Audi</v>
      </c>
      <c r="Q28" t="str">
        <f>C28</f>
        <v>Mercedes</v>
      </c>
      <c r="R28" t="str">
        <f>D28</f>
        <v>Fiat</v>
      </c>
      <c r="S28" t="str">
        <f>E28</f>
        <v>Volkswagen</v>
      </c>
      <c r="T28" t="str">
        <f>F28</f>
        <v>Seat</v>
      </c>
      <c r="U28" t="str">
        <f>G28</f>
        <v>Skoda</v>
      </c>
      <c r="V28" t="str">
        <f>H28</f>
        <v>Suzuki</v>
      </c>
      <c r="W28" t="str">
        <f>I28</f>
        <v>Volvo</v>
      </c>
      <c r="X28" t="str">
        <f>J28</f>
        <v>Ford</v>
      </c>
      <c r="Y28" t="str">
        <f>K28</f>
        <v>Opel</v>
      </c>
      <c r="AB28" t="s">
        <v>1346</v>
      </c>
      <c r="AC28">
        <f>CORREL(AA30:AA49,'oam3'!AA30:AA49)</f>
        <v>0.3832488913756078</v>
      </c>
      <c r="BO28" t="s">
        <v>716</v>
      </c>
      <c r="BQ28" t="s">
        <v>958</v>
      </c>
      <c r="BR28" t="s">
        <v>721</v>
      </c>
      <c r="BV28" t="s">
        <v>964</v>
      </c>
      <c r="BW28" t="str">
        <f>BQ28</f>
        <v>opt</v>
      </c>
      <c r="BX28" t="str">
        <f>BR28</f>
        <v>naiv</v>
      </c>
    </row>
    <row r="29" spans="1:76" ht="13.8" thickBot="1" x14ac:dyDescent="0.3">
      <c r="A29" t="str">
        <f>A2</f>
        <v>Megye</v>
      </c>
      <c r="B29" t="str">
        <f t="shared" ref="B29:K29" si="5">B2</f>
        <v>elt</v>
      </c>
      <c r="C29" t="str">
        <f t="shared" si="5"/>
        <v>elt</v>
      </c>
      <c r="D29" t="str">
        <f t="shared" si="5"/>
        <v>elt</v>
      </c>
      <c r="E29" t="str">
        <f>VW!L1</f>
        <v>elt</v>
      </c>
      <c r="F29" t="str">
        <f t="shared" si="5"/>
        <v>elt</v>
      </c>
      <c r="G29" t="str">
        <f t="shared" si="5"/>
        <v>elt</v>
      </c>
      <c r="H29" t="str">
        <f t="shared" si="5"/>
        <v>elt</v>
      </c>
      <c r="I29" t="str">
        <f t="shared" si="5"/>
        <v>elt</v>
      </c>
      <c r="J29" t="str">
        <f t="shared" si="5"/>
        <v>elt</v>
      </c>
      <c r="K29" t="str">
        <f t="shared" si="5"/>
        <v>elt</v>
      </c>
      <c r="L29" s="53" t="s">
        <v>90</v>
      </c>
      <c r="M29" s="54" t="s">
        <v>90</v>
      </c>
      <c r="O29" s="38" t="s">
        <v>730</v>
      </c>
      <c r="P29" t="str">
        <f>B29</f>
        <v>elt</v>
      </c>
      <c r="Q29" t="str">
        <f>C29</f>
        <v>elt</v>
      </c>
      <c r="R29" t="str">
        <f>D29</f>
        <v>elt</v>
      </c>
      <c r="S29" t="str">
        <f>E29</f>
        <v>elt</v>
      </c>
      <c r="T29" t="str">
        <f>F29</f>
        <v>elt</v>
      </c>
      <c r="U29" t="str">
        <f>G29</f>
        <v>elt</v>
      </c>
      <c r="V29" t="str">
        <f>H29</f>
        <v>elt</v>
      </c>
      <c r="W29" t="str">
        <f>I29</f>
        <v>elt</v>
      </c>
      <c r="X29" t="str">
        <f>J29</f>
        <v>elt</v>
      </c>
      <c r="Y29" t="str">
        <f>K29</f>
        <v>elt</v>
      </c>
      <c r="Z29" t="s">
        <v>91</v>
      </c>
      <c r="AA29" t="str">
        <f>L146</f>
        <v>Becslés</v>
      </c>
      <c r="AB29" t="s">
        <v>1345</v>
      </c>
      <c r="AE29" t="str">
        <f>B28</f>
        <v>Audi</v>
      </c>
      <c r="AF29" t="str">
        <f t="shared" ref="AF29:AN30" si="6">C28</f>
        <v>Mercedes</v>
      </c>
      <c r="AG29" t="str">
        <f t="shared" si="6"/>
        <v>Fiat</v>
      </c>
      <c r="AH29" t="str">
        <f t="shared" si="6"/>
        <v>Volkswagen</v>
      </c>
      <c r="AI29" t="str">
        <f t="shared" si="6"/>
        <v>Seat</v>
      </c>
      <c r="AJ29" t="str">
        <f t="shared" si="6"/>
        <v>Skoda</v>
      </c>
      <c r="AK29" t="str">
        <f t="shared" si="6"/>
        <v>Suzuki</v>
      </c>
      <c r="AL29" t="str">
        <f t="shared" si="6"/>
        <v>Volvo</v>
      </c>
      <c r="AM29" t="str">
        <f t="shared" si="6"/>
        <v>Ford</v>
      </c>
      <c r="AN29" t="str">
        <f t="shared" si="6"/>
        <v>Opel</v>
      </c>
      <c r="AR29" t="s">
        <v>64</v>
      </c>
      <c r="AS29" t="s">
        <v>65</v>
      </c>
      <c r="AT29" t="s">
        <v>34</v>
      </c>
      <c r="AU29" t="s">
        <v>66</v>
      </c>
      <c r="AV29" t="s">
        <v>36</v>
      </c>
      <c r="AW29" t="s">
        <v>67</v>
      </c>
      <c r="AX29" t="s">
        <v>68</v>
      </c>
      <c r="AY29" t="s">
        <v>69</v>
      </c>
      <c r="AZ29" t="s">
        <v>70</v>
      </c>
      <c r="BA29" t="s">
        <v>41</v>
      </c>
      <c r="BB29" t="s">
        <v>71</v>
      </c>
      <c r="BC29" t="s">
        <v>72</v>
      </c>
      <c r="BD29" t="s">
        <v>73</v>
      </c>
      <c r="BE29" t="s">
        <v>45</v>
      </c>
      <c r="BF29" t="s">
        <v>46</v>
      </c>
      <c r="BG29" t="s">
        <v>74</v>
      </c>
      <c r="BH29" t="s">
        <v>48</v>
      </c>
      <c r="BI29" t="s">
        <v>49</v>
      </c>
      <c r="BJ29" t="s">
        <v>75</v>
      </c>
      <c r="BK29" t="s">
        <v>51</v>
      </c>
      <c r="BL29" t="s">
        <v>91</v>
      </c>
      <c r="BM29" t="s">
        <v>1585</v>
      </c>
      <c r="BN29" t="s">
        <v>1392</v>
      </c>
      <c r="BO29" t="s">
        <v>725</v>
      </c>
      <c r="BP29" t="s">
        <v>963</v>
      </c>
      <c r="BQ29" t="s">
        <v>1392</v>
      </c>
      <c r="BR29" t="s">
        <v>712</v>
      </c>
      <c r="BS29" t="s">
        <v>86</v>
      </c>
      <c r="BV29" t="s">
        <v>725</v>
      </c>
      <c r="BW29" t="str">
        <f>BQ29</f>
        <v>step3</v>
      </c>
      <c r="BX29" t="str">
        <f>BR29</f>
        <v>sorrend</v>
      </c>
    </row>
    <row r="30" spans="1:76" x14ac:dyDescent="0.25">
      <c r="A30" t="str">
        <f>A3</f>
        <v>Bács-Kiskun</v>
      </c>
      <c r="B30">
        <f>IFERROR(ABS(B3),"")</f>
        <v>0.40000000000000568</v>
      </c>
      <c r="C30" t="str">
        <f t="shared" ref="C30:K30" si="7">IFERROR(ABS(C3),"")</f>
        <v/>
      </c>
      <c r="D30">
        <f t="shared" si="7"/>
        <v>0.40000000000000568</v>
      </c>
      <c r="E30">
        <f t="shared" si="7"/>
        <v>0.59999999999999432</v>
      </c>
      <c r="F30" t="str">
        <f t="shared" si="7"/>
        <v/>
      </c>
      <c r="G30" t="str">
        <f t="shared" si="7"/>
        <v/>
      </c>
      <c r="H30">
        <f t="shared" si="7"/>
        <v>0.20000000000000284</v>
      </c>
      <c r="I30">
        <f t="shared" si="7"/>
        <v>0</v>
      </c>
      <c r="J30" t="str">
        <f t="shared" si="7"/>
        <v/>
      </c>
      <c r="K30">
        <f t="shared" si="7"/>
        <v>0.40000000000000568</v>
      </c>
      <c r="L30" s="55">
        <f>AVERAGE(B30:K30)</f>
        <v>0.3333333333333357</v>
      </c>
      <c r="M30" s="56">
        <f>STDEV(B30:K30)</f>
        <v>0.20655911179772818</v>
      </c>
      <c r="O30" s="7">
        <f>AVERAGE(P30:Y30)</f>
        <v>14.2</v>
      </c>
      <c r="P30">
        <f>IFERROR(RANK(B30,B$30:B$49,0),20)</f>
        <v>15</v>
      </c>
      <c r="Q30">
        <f t="shared" ref="Q30:Q49" si="8">IFERROR(RANK(C30,C$30:C$49,0),20)</f>
        <v>20</v>
      </c>
      <c r="R30">
        <f t="shared" ref="R30:R49" si="9">IFERROR(RANK(D30,D$30:D$49,0),20)</f>
        <v>9</v>
      </c>
      <c r="S30">
        <f t="shared" ref="S30:S49" si="10">IFERROR(RANK(E30,E$30:E$49,0),20)</f>
        <v>13</v>
      </c>
      <c r="T30">
        <f t="shared" ref="T30:T49" si="11">IFERROR(RANK(F30,F$30:F$49,0),20)</f>
        <v>20</v>
      </c>
      <c r="U30">
        <f t="shared" ref="U30:U49" si="12">IFERROR(RANK(G30,G$30:G$49,0),20)</f>
        <v>20</v>
      </c>
      <c r="V30">
        <f t="shared" ref="V30:V49" si="13">IFERROR(RANK(H30,H$30:H$49,0),20)</f>
        <v>9</v>
      </c>
      <c r="W30">
        <f t="shared" ref="W30:W49" si="14">IFERROR(RANK(I30,I$30:I$49,0),20)</f>
        <v>10</v>
      </c>
      <c r="X30">
        <f t="shared" ref="X30:X49" si="15">IFERROR(RANK(J30,J$30:J$49,0),20)</f>
        <v>20</v>
      </c>
      <c r="Y30">
        <f t="shared" ref="Y30:Y49" si="16">IFERROR(RANK(K30,K$30:K$49,0),20)</f>
        <v>6</v>
      </c>
      <c r="Z30">
        <v>1000</v>
      </c>
      <c r="AA30">
        <f t="shared" ref="AA30:AA49" si="17">L147</f>
        <v>956</v>
      </c>
      <c r="AB30">
        <f>'oam3'!AA30</f>
        <v>1000.2</v>
      </c>
      <c r="AE30" t="str">
        <f t="shared" ref="AE30" si="18">B29</f>
        <v>elt</v>
      </c>
      <c r="AF30" t="str">
        <f t="shared" si="6"/>
        <v>elt</v>
      </c>
      <c r="AG30" t="str">
        <f t="shared" si="6"/>
        <v>elt</v>
      </c>
      <c r="AH30" t="str">
        <f t="shared" si="6"/>
        <v>elt</v>
      </c>
      <c r="AI30" t="str">
        <f t="shared" si="6"/>
        <v>elt</v>
      </c>
      <c r="AJ30" t="str">
        <f t="shared" si="6"/>
        <v>elt</v>
      </c>
      <c r="AK30" t="str">
        <f t="shared" si="6"/>
        <v>elt</v>
      </c>
      <c r="AL30" t="str">
        <f t="shared" si="6"/>
        <v>elt</v>
      </c>
      <c r="AM30" t="str">
        <f t="shared" si="6"/>
        <v>elt</v>
      </c>
      <c r="AN30" t="str">
        <f t="shared" si="6"/>
        <v>elt</v>
      </c>
      <c r="AP30" t="s">
        <v>6</v>
      </c>
      <c r="AQ30" t="s">
        <v>90</v>
      </c>
      <c r="AR30">
        <v>2</v>
      </c>
      <c r="AS30">
        <v>5</v>
      </c>
      <c r="AT30">
        <v>6</v>
      </c>
      <c r="AU30">
        <v>4</v>
      </c>
      <c r="AV30">
        <v>5</v>
      </c>
      <c r="AW30">
        <v>4</v>
      </c>
      <c r="AX30">
        <v>5</v>
      </c>
      <c r="AY30">
        <v>10</v>
      </c>
      <c r="AZ30">
        <v>5</v>
      </c>
      <c r="BA30">
        <v>5</v>
      </c>
      <c r="BB30">
        <v>3</v>
      </c>
      <c r="BC30">
        <v>1</v>
      </c>
      <c r="BD30">
        <v>6</v>
      </c>
      <c r="BE30">
        <v>3</v>
      </c>
      <c r="BF30">
        <v>10</v>
      </c>
      <c r="BG30">
        <v>2</v>
      </c>
      <c r="BH30">
        <v>4</v>
      </c>
      <c r="BI30">
        <v>6</v>
      </c>
      <c r="BJ30">
        <v>1</v>
      </c>
      <c r="BK30">
        <v>4</v>
      </c>
      <c r="BL30">
        <v>1000</v>
      </c>
      <c r="BM30">
        <v>1000</v>
      </c>
      <c r="BN30" s="26">
        <f>CS117</f>
        <v>1016.9</v>
      </c>
      <c r="BO30" s="4">
        <v>1</v>
      </c>
      <c r="BP30" s="22" t="str">
        <f>AP30</f>
        <v>Audi</v>
      </c>
      <c r="BQ30" s="40">
        <f>RANK(BN30,BN$30:BN$39,0)</f>
        <v>2</v>
      </c>
      <c r="BR30" s="40">
        <v>5</v>
      </c>
      <c r="BS30" s="25">
        <v>1.6149999999999998</v>
      </c>
      <c r="BV30" s="4">
        <v>1</v>
      </c>
      <c r="BW30" s="4">
        <f>BQ30</f>
        <v>2</v>
      </c>
      <c r="BX30" s="4">
        <f>BR30</f>
        <v>5</v>
      </c>
    </row>
    <row r="31" spans="1:76" x14ac:dyDescent="0.25">
      <c r="A31" t="str">
        <f>A4</f>
        <v>Békés</v>
      </c>
      <c r="B31">
        <f t="shared" ref="B31:K46" si="19">IFERROR(ABS(B4),"")</f>
        <v>0.70000000000000284</v>
      </c>
      <c r="C31">
        <f t="shared" si="19"/>
        <v>1.2000000000000028</v>
      </c>
      <c r="D31">
        <f t="shared" si="19"/>
        <v>7.7999999999999972</v>
      </c>
      <c r="E31">
        <f t="shared" si="19"/>
        <v>8.9000000000000057</v>
      </c>
      <c r="F31">
        <f t="shared" si="19"/>
        <v>0.29999999999999716</v>
      </c>
      <c r="G31">
        <f t="shared" si="19"/>
        <v>0.20000000000000284</v>
      </c>
      <c r="H31">
        <f t="shared" si="19"/>
        <v>6.2999999999999972</v>
      </c>
      <c r="I31" t="str">
        <f t="shared" si="19"/>
        <v/>
      </c>
      <c r="J31">
        <f t="shared" si="19"/>
        <v>0.40000000000000568</v>
      </c>
      <c r="K31">
        <f t="shared" si="19"/>
        <v>0.29999999999999716</v>
      </c>
      <c r="L31" s="55">
        <f t="shared" ref="L31:L49" si="20">AVERAGE(B31:K31)</f>
        <v>2.9000000000000008</v>
      </c>
      <c r="M31" s="56">
        <f t="shared" ref="M31:M49" si="21">STDEV(B31:K31)</f>
        <v>3.6462309307009062</v>
      </c>
      <c r="O31" s="7">
        <f t="shared" ref="O31:O49" si="22">AVERAGE(P31:Y31)</f>
        <v>7.2</v>
      </c>
      <c r="P31">
        <f t="shared" ref="P31:P49" si="23">IFERROR(RANK(B31,B$30:B$49,0),20)</f>
        <v>6</v>
      </c>
      <c r="Q31">
        <f t="shared" si="8"/>
        <v>6</v>
      </c>
      <c r="R31">
        <f t="shared" si="9"/>
        <v>2</v>
      </c>
      <c r="S31">
        <f t="shared" si="10"/>
        <v>1</v>
      </c>
      <c r="T31">
        <f t="shared" si="11"/>
        <v>9</v>
      </c>
      <c r="U31">
        <f t="shared" si="12"/>
        <v>9</v>
      </c>
      <c r="V31">
        <f t="shared" si="13"/>
        <v>1</v>
      </c>
      <c r="W31">
        <f t="shared" si="14"/>
        <v>20</v>
      </c>
      <c r="X31">
        <f t="shared" si="15"/>
        <v>11</v>
      </c>
      <c r="Y31">
        <f t="shared" si="16"/>
        <v>7</v>
      </c>
      <c r="Z31">
        <v>1000</v>
      </c>
      <c r="AA31">
        <f t="shared" si="17"/>
        <v>1018.6</v>
      </c>
      <c r="AB31">
        <f>'oam3'!AA31</f>
        <v>1016.2</v>
      </c>
      <c r="AD31" t="str">
        <f>A30</f>
        <v>Bács-Kiskun</v>
      </c>
      <c r="AE31">
        <f>IFERROR(RANK(B30,$B30:$K30,0),10)</f>
        <v>2</v>
      </c>
      <c r="AF31">
        <f t="shared" ref="AF31:AF49" si="24">IFERROR(RANK(C30,$B30:$K30,0),10)</f>
        <v>10</v>
      </c>
      <c r="AG31">
        <f t="shared" ref="AG31:AG49" si="25">IFERROR(RANK(D30,$B30:$K30,0),10)</f>
        <v>2</v>
      </c>
      <c r="AH31">
        <f t="shared" ref="AH31:AH49" si="26">IFERROR(RANK(E30,$B30:$K30,0),10)</f>
        <v>1</v>
      </c>
      <c r="AI31">
        <f t="shared" ref="AI31:AI49" si="27">IFERROR(RANK(F30,$B30:$K30,0),10)</f>
        <v>10</v>
      </c>
      <c r="AJ31">
        <f t="shared" ref="AJ31:AJ49" si="28">IFERROR(RANK(G30,$B30:$K30,0),10)</f>
        <v>10</v>
      </c>
      <c r="AK31">
        <f t="shared" ref="AK31:AK49" si="29">IFERROR(RANK(H30,$B30:$K30,0),10)</f>
        <v>5</v>
      </c>
      <c r="AL31">
        <f t="shared" ref="AL31:AL49" si="30">IFERROR(RANK(I30,$B30:$K30,0),10)</f>
        <v>6</v>
      </c>
      <c r="AM31">
        <f t="shared" ref="AM31:AM49" si="31">IFERROR(RANK(J30,$B30:$K30,0),10)</f>
        <v>10</v>
      </c>
      <c r="AN31">
        <f t="shared" ref="AN31:AN49" si="32">IFERROR(RANK(K30,$B30:$K30,0),10)</f>
        <v>2</v>
      </c>
      <c r="AP31" t="s">
        <v>8</v>
      </c>
      <c r="AQ31" t="s">
        <v>90</v>
      </c>
      <c r="AR31">
        <v>10</v>
      </c>
      <c r="AS31">
        <v>4</v>
      </c>
      <c r="AT31">
        <v>10</v>
      </c>
      <c r="AU31">
        <v>3</v>
      </c>
      <c r="AV31">
        <v>3</v>
      </c>
      <c r="AW31">
        <v>2</v>
      </c>
      <c r="AX31">
        <v>8</v>
      </c>
      <c r="AY31">
        <v>2</v>
      </c>
      <c r="AZ31">
        <v>2</v>
      </c>
      <c r="BA31">
        <v>10</v>
      </c>
      <c r="BB31">
        <v>10</v>
      </c>
      <c r="BC31">
        <v>5</v>
      </c>
      <c r="BD31">
        <v>10</v>
      </c>
      <c r="BE31">
        <v>1</v>
      </c>
      <c r="BF31">
        <v>1</v>
      </c>
      <c r="BG31">
        <v>10</v>
      </c>
      <c r="BH31">
        <v>1</v>
      </c>
      <c r="BI31">
        <v>3</v>
      </c>
      <c r="BJ31">
        <v>10</v>
      </c>
      <c r="BK31">
        <v>10</v>
      </c>
      <c r="BL31">
        <v>1000</v>
      </c>
      <c r="BM31">
        <v>1000</v>
      </c>
      <c r="BN31" s="26">
        <f t="shared" ref="BN31:BN39" si="33">CS118</f>
        <v>994.4</v>
      </c>
      <c r="BO31" s="4">
        <v>1</v>
      </c>
      <c r="BP31" s="22" t="str">
        <f>AP31</f>
        <v>Mercedes</v>
      </c>
      <c r="BQ31" s="40">
        <f t="shared" ref="BQ31:BQ39" si="34">RANK(BN31,BN$30:BN$39,0)</f>
        <v>7</v>
      </c>
      <c r="BR31" s="40">
        <v>3</v>
      </c>
      <c r="BS31" s="25">
        <v>1.7199999999999995</v>
      </c>
      <c r="BV31" s="4">
        <v>1</v>
      </c>
      <c r="BW31" s="4">
        <f>BQ31</f>
        <v>7</v>
      </c>
      <c r="BX31" s="4">
        <f>BR31</f>
        <v>3</v>
      </c>
    </row>
    <row r="32" spans="1:76" x14ac:dyDescent="0.25">
      <c r="A32" t="str">
        <f>A5</f>
        <v>Baranya</v>
      </c>
      <c r="B32">
        <f t="shared" si="19"/>
        <v>0.60000000000000142</v>
      </c>
      <c r="C32" t="str">
        <f t="shared" si="19"/>
        <v/>
      </c>
      <c r="D32">
        <f t="shared" si="19"/>
        <v>5.4000000000000057</v>
      </c>
      <c r="E32">
        <f t="shared" si="19"/>
        <v>0.79999999999999716</v>
      </c>
      <c r="F32">
        <f t="shared" si="19"/>
        <v>9.9999999999994316E-2</v>
      </c>
      <c r="G32">
        <f t="shared" si="19"/>
        <v>5.2999999999999972</v>
      </c>
      <c r="H32">
        <f t="shared" si="19"/>
        <v>0.79999999999999716</v>
      </c>
      <c r="I32">
        <f t="shared" si="19"/>
        <v>5</v>
      </c>
      <c r="J32" t="str">
        <f t="shared" si="19"/>
        <v/>
      </c>
      <c r="K32">
        <f t="shared" si="19"/>
        <v>0.20000000000000284</v>
      </c>
      <c r="L32" s="55">
        <f t="shared" si="20"/>
        <v>2.2749999999999995</v>
      </c>
      <c r="M32" s="56">
        <f t="shared" si="21"/>
        <v>2.4650412920331739</v>
      </c>
      <c r="O32" s="7">
        <f t="shared" si="22"/>
        <v>9.4</v>
      </c>
      <c r="P32">
        <f t="shared" si="23"/>
        <v>8</v>
      </c>
      <c r="Q32">
        <f t="shared" si="8"/>
        <v>20</v>
      </c>
      <c r="R32">
        <f t="shared" si="9"/>
        <v>3</v>
      </c>
      <c r="S32">
        <f t="shared" si="10"/>
        <v>11</v>
      </c>
      <c r="T32">
        <f t="shared" si="11"/>
        <v>11</v>
      </c>
      <c r="U32">
        <f t="shared" si="12"/>
        <v>3</v>
      </c>
      <c r="V32">
        <f t="shared" si="13"/>
        <v>3</v>
      </c>
      <c r="W32">
        <f t="shared" si="14"/>
        <v>3</v>
      </c>
      <c r="X32">
        <f t="shared" si="15"/>
        <v>20</v>
      </c>
      <c r="Y32">
        <f t="shared" si="16"/>
        <v>12</v>
      </c>
      <c r="Z32">
        <v>1000</v>
      </c>
      <c r="AA32">
        <f t="shared" si="17"/>
        <v>1017.6</v>
      </c>
      <c r="AB32">
        <f>'oam3'!AA32</f>
        <v>999.7</v>
      </c>
      <c r="AD32" t="str">
        <f t="shared" ref="AD32:AD49" si="35">A31</f>
        <v>Békés</v>
      </c>
      <c r="AE32">
        <f t="shared" ref="AE32:AE49" si="36">IFERROR(RANK(B31,$B31:$K31,0),10)</f>
        <v>5</v>
      </c>
      <c r="AF32">
        <f t="shared" si="24"/>
        <v>4</v>
      </c>
      <c r="AG32">
        <f t="shared" si="25"/>
        <v>2</v>
      </c>
      <c r="AH32">
        <f t="shared" si="26"/>
        <v>1</v>
      </c>
      <c r="AI32">
        <f t="shared" si="27"/>
        <v>7</v>
      </c>
      <c r="AJ32">
        <f t="shared" si="28"/>
        <v>9</v>
      </c>
      <c r="AK32">
        <f t="shared" si="29"/>
        <v>3</v>
      </c>
      <c r="AL32">
        <f t="shared" si="30"/>
        <v>10</v>
      </c>
      <c r="AM32">
        <f t="shared" si="31"/>
        <v>6</v>
      </c>
      <c r="AN32">
        <f t="shared" si="32"/>
        <v>7</v>
      </c>
      <c r="AP32" t="s">
        <v>10</v>
      </c>
      <c r="AQ32" t="s">
        <v>90</v>
      </c>
      <c r="AR32">
        <v>2</v>
      </c>
      <c r="AS32">
        <v>2</v>
      </c>
      <c r="AT32">
        <v>1</v>
      </c>
      <c r="AU32">
        <v>9</v>
      </c>
      <c r="AV32">
        <v>9</v>
      </c>
      <c r="AW32">
        <v>6</v>
      </c>
      <c r="AX32">
        <v>8</v>
      </c>
      <c r="AY32">
        <v>4</v>
      </c>
      <c r="AZ32">
        <v>7</v>
      </c>
      <c r="BA32">
        <v>6</v>
      </c>
      <c r="BB32">
        <v>5</v>
      </c>
      <c r="BC32">
        <v>2</v>
      </c>
      <c r="BD32">
        <v>5</v>
      </c>
      <c r="BE32">
        <v>5</v>
      </c>
      <c r="BF32">
        <v>6</v>
      </c>
      <c r="BG32">
        <v>10</v>
      </c>
      <c r="BH32">
        <v>5</v>
      </c>
      <c r="BI32">
        <v>1</v>
      </c>
      <c r="BJ32">
        <v>3</v>
      </c>
      <c r="BK32">
        <v>10</v>
      </c>
      <c r="BL32">
        <v>1000</v>
      </c>
      <c r="BM32">
        <v>1000</v>
      </c>
      <c r="BN32" s="26">
        <f t="shared" si="33"/>
        <v>997.9</v>
      </c>
      <c r="BO32" s="4">
        <v>1</v>
      </c>
      <c r="BP32" s="22" t="str">
        <f>AP32</f>
        <v>Fiat</v>
      </c>
      <c r="BQ32" s="40">
        <f t="shared" si="34"/>
        <v>6</v>
      </c>
      <c r="BR32" s="40">
        <v>6</v>
      </c>
      <c r="BS32" s="25">
        <v>1.5550000000000015</v>
      </c>
      <c r="BV32">
        <v>2</v>
      </c>
      <c r="BW32">
        <f>BQ32</f>
        <v>6</v>
      </c>
      <c r="BX32">
        <f>BR32</f>
        <v>6</v>
      </c>
    </row>
    <row r="33" spans="1:76" x14ac:dyDescent="0.25">
      <c r="A33" t="str">
        <f>A6</f>
        <v>Borsod-Abaúj-Zemplén</v>
      </c>
      <c r="B33">
        <f t="shared" si="19"/>
        <v>0.59999999999999432</v>
      </c>
      <c r="C33">
        <f t="shared" si="19"/>
        <v>1.2000000000000028</v>
      </c>
      <c r="D33">
        <f t="shared" si="19"/>
        <v>0.20000000000000284</v>
      </c>
      <c r="E33">
        <f t="shared" si="19"/>
        <v>0.40000000000000568</v>
      </c>
      <c r="F33">
        <f t="shared" si="19"/>
        <v>0.5</v>
      </c>
      <c r="G33">
        <f t="shared" si="19"/>
        <v>8.2999999999999972</v>
      </c>
      <c r="H33">
        <f t="shared" si="19"/>
        <v>0.29999999999999716</v>
      </c>
      <c r="I33" t="str">
        <f t="shared" si="19"/>
        <v/>
      </c>
      <c r="J33">
        <f t="shared" si="19"/>
        <v>0.40000000000000568</v>
      </c>
      <c r="K33">
        <f t="shared" si="19"/>
        <v>4.9000000000000057</v>
      </c>
      <c r="L33" s="55">
        <f t="shared" si="20"/>
        <v>1.866666666666668</v>
      </c>
      <c r="M33" s="56">
        <f t="shared" si="21"/>
        <v>2.8293108701590213</v>
      </c>
      <c r="O33" s="7">
        <f t="shared" si="22"/>
        <v>8.9</v>
      </c>
      <c r="P33">
        <f t="shared" si="23"/>
        <v>12</v>
      </c>
      <c r="Q33">
        <f t="shared" si="8"/>
        <v>6</v>
      </c>
      <c r="R33">
        <f t="shared" si="9"/>
        <v>10</v>
      </c>
      <c r="S33">
        <f t="shared" si="10"/>
        <v>14</v>
      </c>
      <c r="T33">
        <f t="shared" si="11"/>
        <v>6</v>
      </c>
      <c r="U33">
        <f t="shared" si="12"/>
        <v>2</v>
      </c>
      <c r="V33">
        <f t="shared" si="13"/>
        <v>7</v>
      </c>
      <c r="W33">
        <f t="shared" si="14"/>
        <v>20</v>
      </c>
      <c r="X33">
        <f t="shared" si="15"/>
        <v>11</v>
      </c>
      <c r="Y33">
        <f t="shared" si="16"/>
        <v>1</v>
      </c>
      <c r="Z33">
        <v>1000</v>
      </c>
      <c r="AA33">
        <f t="shared" si="17"/>
        <v>1019.1</v>
      </c>
      <c r="AB33">
        <f>'oam3'!AA33</f>
        <v>1000.2</v>
      </c>
      <c r="AD33" t="str">
        <f t="shared" si="35"/>
        <v>Baranya</v>
      </c>
      <c r="AE33">
        <f t="shared" si="36"/>
        <v>6</v>
      </c>
      <c r="AF33">
        <f t="shared" si="24"/>
        <v>10</v>
      </c>
      <c r="AG33">
        <f t="shared" si="25"/>
        <v>1</v>
      </c>
      <c r="AH33">
        <f t="shared" si="26"/>
        <v>4</v>
      </c>
      <c r="AI33">
        <f t="shared" si="27"/>
        <v>8</v>
      </c>
      <c r="AJ33">
        <f t="shared" si="28"/>
        <v>2</v>
      </c>
      <c r="AK33">
        <f t="shared" si="29"/>
        <v>4</v>
      </c>
      <c r="AL33">
        <f t="shared" si="30"/>
        <v>3</v>
      </c>
      <c r="AM33">
        <f t="shared" si="31"/>
        <v>10</v>
      </c>
      <c r="AN33">
        <f t="shared" si="32"/>
        <v>7</v>
      </c>
      <c r="AP33" t="s">
        <v>12</v>
      </c>
      <c r="AQ33" t="s">
        <v>90</v>
      </c>
      <c r="AR33">
        <v>1</v>
      </c>
      <c r="AS33">
        <v>1</v>
      </c>
      <c r="AT33">
        <v>4</v>
      </c>
      <c r="AU33">
        <v>6</v>
      </c>
      <c r="AV33">
        <v>6</v>
      </c>
      <c r="AW33">
        <v>1</v>
      </c>
      <c r="AX33">
        <v>4</v>
      </c>
      <c r="AY33">
        <v>10</v>
      </c>
      <c r="AZ33">
        <v>1</v>
      </c>
      <c r="BA33">
        <v>4</v>
      </c>
      <c r="BB33">
        <v>2</v>
      </c>
      <c r="BC33">
        <v>3</v>
      </c>
      <c r="BD33">
        <v>3</v>
      </c>
      <c r="BE33">
        <v>10</v>
      </c>
      <c r="BF33">
        <v>3</v>
      </c>
      <c r="BG33">
        <v>10</v>
      </c>
      <c r="BH33">
        <v>3</v>
      </c>
      <c r="BI33">
        <v>10</v>
      </c>
      <c r="BJ33">
        <v>10</v>
      </c>
      <c r="BK33">
        <v>1</v>
      </c>
      <c r="BL33">
        <v>1000</v>
      </c>
      <c r="BM33">
        <v>1000</v>
      </c>
      <c r="BN33" s="26">
        <f t="shared" si="33"/>
        <v>1022.4</v>
      </c>
      <c r="BO33">
        <v>2</v>
      </c>
      <c r="BP33" t="str">
        <f>AP33</f>
        <v>Volkswagen</v>
      </c>
      <c r="BQ33" s="41">
        <f t="shared" si="34"/>
        <v>1</v>
      </c>
      <c r="BR33" s="41">
        <v>1</v>
      </c>
      <c r="BS33" s="25">
        <v>2.3600000000000003</v>
      </c>
      <c r="BV33">
        <v>2</v>
      </c>
      <c r="BW33">
        <f>BQ33</f>
        <v>1</v>
      </c>
      <c r="BX33">
        <f>BR33</f>
        <v>1</v>
      </c>
    </row>
    <row r="34" spans="1:76" x14ac:dyDescent="0.25">
      <c r="A34" t="str">
        <f>A7</f>
        <v>Budapest</v>
      </c>
      <c r="B34">
        <f t="shared" si="19"/>
        <v>0.70000000000000284</v>
      </c>
      <c r="C34">
        <f t="shared" si="19"/>
        <v>1.0999999999999943</v>
      </c>
      <c r="D34">
        <f t="shared" si="19"/>
        <v>0.10000000000000142</v>
      </c>
      <c r="E34">
        <f t="shared" si="19"/>
        <v>0.60000000000000142</v>
      </c>
      <c r="F34">
        <f t="shared" si="19"/>
        <v>0</v>
      </c>
      <c r="G34">
        <f t="shared" si="19"/>
        <v>0.89999999999999858</v>
      </c>
      <c r="H34">
        <f t="shared" si="19"/>
        <v>0.39999999999999858</v>
      </c>
      <c r="I34">
        <f t="shared" si="19"/>
        <v>3</v>
      </c>
      <c r="J34">
        <f t="shared" si="19"/>
        <v>4.6000000000000014</v>
      </c>
      <c r="K34">
        <f t="shared" si="19"/>
        <v>0.5</v>
      </c>
      <c r="L34" s="55">
        <f t="shared" si="20"/>
        <v>1.19</v>
      </c>
      <c r="M34" s="56">
        <f t="shared" si="21"/>
        <v>1.4639748024546813</v>
      </c>
      <c r="O34" s="7">
        <f t="shared" si="22"/>
        <v>8.4</v>
      </c>
      <c r="P34">
        <f t="shared" si="23"/>
        <v>6</v>
      </c>
      <c r="Q34">
        <f t="shared" si="8"/>
        <v>9</v>
      </c>
      <c r="R34">
        <f t="shared" si="9"/>
        <v>16</v>
      </c>
      <c r="S34">
        <f t="shared" si="10"/>
        <v>12</v>
      </c>
      <c r="T34">
        <f t="shared" si="11"/>
        <v>14</v>
      </c>
      <c r="U34">
        <f t="shared" si="12"/>
        <v>8</v>
      </c>
      <c r="V34">
        <f t="shared" si="13"/>
        <v>6</v>
      </c>
      <c r="W34">
        <f t="shared" si="14"/>
        <v>7</v>
      </c>
      <c r="X34">
        <f t="shared" si="15"/>
        <v>1</v>
      </c>
      <c r="Y34">
        <f t="shared" si="16"/>
        <v>5</v>
      </c>
      <c r="Z34">
        <v>1000</v>
      </c>
      <c r="AA34">
        <f t="shared" si="17"/>
        <v>1037.5999999999999</v>
      </c>
      <c r="AB34">
        <f>'oam3'!AA34</f>
        <v>1000.2</v>
      </c>
      <c r="AD34" t="str">
        <f t="shared" si="35"/>
        <v>Borsod-Abaúj-Zemplén</v>
      </c>
      <c r="AE34">
        <f t="shared" si="36"/>
        <v>4</v>
      </c>
      <c r="AF34">
        <f t="shared" si="24"/>
        <v>3</v>
      </c>
      <c r="AG34">
        <f t="shared" si="25"/>
        <v>9</v>
      </c>
      <c r="AH34">
        <f t="shared" si="26"/>
        <v>6</v>
      </c>
      <c r="AI34">
        <f t="shared" si="27"/>
        <v>5</v>
      </c>
      <c r="AJ34">
        <f t="shared" si="28"/>
        <v>1</v>
      </c>
      <c r="AK34">
        <f t="shared" si="29"/>
        <v>8</v>
      </c>
      <c r="AL34">
        <f t="shared" si="30"/>
        <v>10</v>
      </c>
      <c r="AM34">
        <f t="shared" si="31"/>
        <v>6</v>
      </c>
      <c r="AN34">
        <f t="shared" si="32"/>
        <v>2</v>
      </c>
      <c r="AP34" t="s">
        <v>14</v>
      </c>
      <c r="AQ34" t="s">
        <v>90</v>
      </c>
      <c r="AR34">
        <v>10</v>
      </c>
      <c r="AS34">
        <v>7</v>
      </c>
      <c r="AT34">
        <v>8</v>
      </c>
      <c r="AU34">
        <v>5</v>
      </c>
      <c r="AV34">
        <v>10</v>
      </c>
      <c r="AW34">
        <v>5</v>
      </c>
      <c r="AX34">
        <v>6</v>
      </c>
      <c r="AY34">
        <v>10</v>
      </c>
      <c r="AZ34">
        <v>9</v>
      </c>
      <c r="BA34">
        <v>1</v>
      </c>
      <c r="BB34">
        <v>7</v>
      </c>
      <c r="BC34">
        <v>10</v>
      </c>
      <c r="BD34">
        <v>4</v>
      </c>
      <c r="BE34">
        <v>4</v>
      </c>
      <c r="BF34">
        <v>10</v>
      </c>
      <c r="BG34">
        <v>3</v>
      </c>
      <c r="BH34">
        <v>5</v>
      </c>
      <c r="BI34">
        <v>4</v>
      </c>
      <c r="BJ34">
        <v>10</v>
      </c>
      <c r="BK34">
        <v>10</v>
      </c>
      <c r="BL34">
        <v>1000</v>
      </c>
      <c r="BM34">
        <v>1000</v>
      </c>
      <c r="BN34" s="26">
        <f t="shared" si="33"/>
        <v>983.4</v>
      </c>
      <c r="BO34" s="4">
        <v>1</v>
      </c>
      <c r="BP34" s="22" t="str">
        <f>AP34</f>
        <v>Seat</v>
      </c>
      <c r="BQ34" s="40">
        <f t="shared" si="34"/>
        <v>10</v>
      </c>
      <c r="BR34" s="40">
        <v>8</v>
      </c>
      <c r="BS34" s="25">
        <v>0.5149999999999999</v>
      </c>
      <c r="BV34">
        <v>2</v>
      </c>
      <c r="BW34">
        <f>BQ34</f>
        <v>10</v>
      </c>
      <c r="BX34">
        <f>BR34</f>
        <v>8</v>
      </c>
    </row>
    <row r="35" spans="1:76" x14ac:dyDescent="0.25">
      <c r="A35" t="str">
        <f>A8</f>
        <v>Csongrád</v>
      </c>
      <c r="B35">
        <f t="shared" si="19"/>
        <v>1</v>
      </c>
      <c r="C35">
        <f t="shared" si="19"/>
        <v>5.0999999999999943</v>
      </c>
      <c r="D35">
        <f t="shared" si="19"/>
        <v>0.60000000000000142</v>
      </c>
      <c r="E35">
        <f t="shared" si="19"/>
        <v>6.6000000000000014</v>
      </c>
      <c r="F35">
        <f t="shared" si="19"/>
        <v>0.70000000000000284</v>
      </c>
      <c r="G35" t="str">
        <f t="shared" si="19"/>
        <v/>
      </c>
      <c r="H35">
        <f t="shared" si="19"/>
        <v>0.5</v>
      </c>
      <c r="I35">
        <f t="shared" si="19"/>
        <v>4</v>
      </c>
      <c r="J35">
        <f t="shared" si="19"/>
        <v>0.20000000000000284</v>
      </c>
      <c r="K35">
        <f t="shared" si="19"/>
        <v>0.10000000000000142</v>
      </c>
      <c r="L35" s="55">
        <f t="shared" si="20"/>
        <v>2.0888888888888895</v>
      </c>
      <c r="M35" s="56">
        <f t="shared" si="21"/>
        <v>2.4609167216935859</v>
      </c>
      <c r="O35" s="7">
        <f t="shared" si="22"/>
        <v>8.1</v>
      </c>
      <c r="P35">
        <f t="shared" si="23"/>
        <v>4</v>
      </c>
      <c r="Q35">
        <f t="shared" si="8"/>
        <v>3</v>
      </c>
      <c r="R35">
        <f t="shared" si="9"/>
        <v>6</v>
      </c>
      <c r="S35">
        <f t="shared" si="10"/>
        <v>4</v>
      </c>
      <c r="T35">
        <f t="shared" si="11"/>
        <v>4</v>
      </c>
      <c r="U35">
        <f t="shared" si="12"/>
        <v>20</v>
      </c>
      <c r="V35">
        <f t="shared" si="13"/>
        <v>4</v>
      </c>
      <c r="W35">
        <f t="shared" si="14"/>
        <v>4</v>
      </c>
      <c r="X35">
        <f t="shared" si="15"/>
        <v>15</v>
      </c>
      <c r="Y35">
        <f t="shared" si="16"/>
        <v>17</v>
      </c>
      <c r="Z35">
        <v>1000</v>
      </c>
      <c r="AA35">
        <f t="shared" si="17"/>
        <v>1026.0999999999999</v>
      </c>
      <c r="AB35">
        <f>'oam3'!AA35</f>
        <v>1016.7</v>
      </c>
      <c r="AD35" t="str">
        <f t="shared" si="35"/>
        <v>Budapest</v>
      </c>
      <c r="AE35">
        <f t="shared" si="36"/>
        <v>5</v>
      </c>
      <c r="AF35">
        <f t="shared" si="24"/>
        <v>3</v>
      </c>
      <c r="AG35">
        <f t="shared" si="25"/>
        <v>9</v>
      </c>
      <c r="AH35">
        <f t="shared" si="26"/>
        <v>6</v>
      </c>
      <c r="AI35">
        <f t="shared" si="27"/>
        <v>10</v>
      </c>
      <c r="AJ35">
        <f t="shared" si="28"/>
        <v>4</v>
      </c>
      <c r="AK35">
        <f t="shared" si="29"/>
        <v>8</v>
      </c>
      <c r="AL35">
        <f t="shared" si="30"/>
        <v>2</v>
      </c>
      <c r="AM35">
        <f t="shared" si="31"/>
        <v>1</v>
      </c>
      <c r="AN35">
        <f t="shared" si="32"/>
        <v>7</v>
      </c>
      <c r="AP35" t="s">
        <v>76</v>
      </c>
      <c r="AQ35" t="s">
        <v>90</v>
      </c>
      <c r="AR35">
        <v>10</v>
      </c>
      <c r="AS35">
        <v>9</v>
      </c>
      <c r="AT35">
        <v>2</v>
      </c>
      <c r="AU35">
        <v>1</v>
      </c>
      <c r="AV35">
        <v>4</v>
      </c>
      <c r="AW35">
        <v>10</v>
      </c>
      <c r="AX35">
        <v>2</v>
      </c>
      <c r="AY35">
        <v>4</v>
      </c>
      <c r="AZ35">
        <v>4</v>
      </c>
      <c r="BA35">
        <v>3</v>
      </c>
      <c r="BB35">
        <v>10</v>
      </c>
      <c r="BC35">
        <v>10</v>
      </c>
      <c r="BD35">
        <v>1</v>
      </c>
      <c r="BE35">
        <v>5</v>
      </c>
      <c r="BF35">
        <v>10</v>
      </c>
      <c r="BG35">
        <v>4</v>
      </c>
      <c r="BH35">
        <v>2</v>
      </c>
      <c r="BI35">
        <v>10</v>
      </c>
      <c r="BJ35">
        <v>5</v>
      </c>
      <c r="BK35">
        <v>10</v>
      </c>
      <c r="BL35">
        <v>1000</v>
      </c>
      <c r="BM35">
        <v>1000</v>
      </c>
      <c r="BN35" s="26">
        <f t="shared" si="33"/>
        <v>985.9</v>
      </c>
      <c r="BO35">
        <v>2</v>
      </c>
      <c r="BP35" t="str">
        <f>AP35</f>
        <v>Skoda</v>
      </c>
      <c r="BQ35" s="42">
        <f t="shared" si="34"/>
        <v>9</v>
      </c>
      <c r="BR35" s="41">
        <v>2</v>
      </c>
      <c r="BS35" s="25">
        <v>1.97</v>
      </c>
      <c r="BV35">
        <v>2</v>
      </c>
      <c r="BW35">
        <f>BQ35</f>
        <v>9</v>
      </c>
      <c r="BX35">
        <f>BR35</f>
        <v>2</v>
      </c>
    </row>
    <row r="36" spans="1:76" x14ac:dyDescent="0.25">
      <c r="A36" t="str">
        <f>A9</f>
        <v>Fejér</v>
      </c>
      <c r="B36">
        <f t="shared" si="19"/>
        <v>0.60000000000000142</v>
      </c>
      <c r="C36">
        <f t="shared" si="19"/>
        <v>0.20000000000000284</v>
      </c>
      <c r="D36">
        <f t="shared" si="19"/>
        <v>0.20000000000000284</v>
      </c>
      <c r="E36">
        <f t="shared" si="19"/>
        <v>1.2000000000000028</v>
      </c>
      <c r="F36">
        <f t="shared" si="19"/>
        <v>0.40000000000000568</v>
      </c>
      <c r="G36">
        <f t="shared" si="19"/>
        <v>5.2999999999999972</v>
      </c>
      <c r="H36">
        <f t="shared" si="19"/>
        <v>0.20000000000000284</v>
      </c>
      <c r="I36">
        <f t="shared" si="19"/>
        <v>5.5</v>
      </c>
      <c r="J36">
        <f t="shared" si="19"/>
        <v>2.4000000000000057</v>
      </c>
      <c r="K36">
        <f t="shared" si="19"/>
        <v>0.29999999999999716</v>
      </c>
      <c r="L36" s="55">
        <f t="shared" si="20"/>
        <v>1.6300000000000019</v>
      </c>
      <c r="M36" s="56">
        <f t="shared" si="21"/>
        <v>2.1002909851309219</v>
      </c>
      <c r="O36" s="7">
        <f t="shared" si="22"/>
        <v>7.4</v>
      </c>
      <c r="P36">
        <f t="shared" si="23"/>
        <v>8</v>
      </c>
      <c r="Q36">
        <f t="shared" si="8"/>
        <v>12</v>
      </c>
      <c r="R36">
        <f t="shared" si="9"/>
        <v>10</v>
      </c>
      <c r="S36">
        <f t="shared" si="10"/>
        <v>10</v>
      </c>
      <c r="T36">
        <f t="shared" si="11"/>
        <v>7</v>
      </c>
      <c r="U36">
        <f t="shared" si="12"/>
        <v>3</v>
      </c>
      <c r="V36">
        <f t="shared" si="13"/>
        <v>9</v>
      </c>
      <c r="W36">
        <f t="shared" si="14"/>
        <v>2</v>
      </c>
      <c r="X36">
        <f t="shared" si="15"/>
        <v>6</v>
      </c>
      <c r="Y36">
        <f t="shared" si="16"/>
        <v>7</v>
      </c>
      <c r="Z36">
        <v>1000</v>
      </c>
      <c r="AA36">
        <f t="shared" si="17"/>
        <v>1036.5999999999999</v>
      </c>
      <c r="AB36">
        <f>'oam3'!AA36</f>
        <v>999.7</v>
      </c>
      <c r="AD36" t="str">
        <f t="shared" si="35"/>
        <v>Csongrád</v>
      </c>
      <c r="AE36">
        <f t="shared" si="36"/>
        <v>4</v>
      </c>
      <c r="AF36">
        <f t="shared" si="24"/>
        <v>2</v>
      </c>
      <c r="AG36">
        <f t="shared" si="25"/>
        <v>6</v>
      </c>
      <c r="AH36">
        <f t="shared" si="26"/>
        <v>1</v>
      </c>
      <c r="AI36">
        <f t="shared" si="27"/>
        <v>5</v>
      </c>
      <c r="AJ36">
        <f t="shared" si="28"/>
        <v>10</v>
      </c>
      <c r="AK36">
        <f t="shared" si="29"/>
        <v>7</v>
      </c>
      <c r="AL36">
        <f t="shared" si="30"/>
        <v>3</v>
      </c>
      <c r="AM36">
        <f t="shared" si="31"/>
        <v>8</v>
      </c>
      <c r="AN36">
        <f t="shared" si="32"/>
        <v>9</v>
      </c>
      <c r="AP36" t="s">
        <v>18</v>
      </c>
      <c r="AQ36" t="s">
        <v>90</v>
      </c>
      <c r="AR36">
        <v>5</v>
      </c>
      <c r="AS36">
        <v>3</v>
      </c>
      <c r="AT36">
        <v>4</v>
      </c>
      <c r="AU36">
        <v>8</v>
      </c>
      <c r="AV36">
        <v>8</v>
      </c>
      <c r="AW36">
        <v>7</v>
      </c>
      <c r="AX36">
        <v>8</v>
      </c>
      <c r="AY36">
        <v>1</v>
      </c>
      <c r="AZ36">
        <v>9</v>
      </c>
      <c r="BA36">
        <v>10</v>
      </c>
      <c r="BB36">
        <v>5</v>
      </c>
      <c r="BC36">
        <v>7</v>
      </c>
      <c r="BD36">
        <v>8</v>
      </c>
      <c r="BE36">
        <v>5</v>
      </c>
      <c r="BF36">
        <v>4</v>
      </c>
      <c r="BG36">
        <v>4</v>
      </c>
      <c r="BH36">
        <v>9</v>
      </c>
      <c r="BI36">
        <v>10</v>
      </c>
      <c r="BJ36">
        <v>10</v>
      </c>
      <c r="BK36">
        <v>5</v>
      </c>
      <c r="BL36">
        <v>1000</v>
      </c>
      <c r="BM36">
        <v>1000</v>
      </c>
      <c r="BN36" s="26">
        <f t="shared" si="33"/>
        <v>988.4</v>
      </c>
      <c r="BO36">
        <v>2</v>
      </c>
      <c r="BP36" t="str">
        <f>AP36</f>
        <v>Suzuki</v>
      </c>
      <c r="BQ36" s="42">
        <f t="shared" si="34"/>
        <v>8</v>
      </c>
      <c r="BR36" s="42">
        <v>10</v>
      </c>
      <c r="BS36" s="25">
        <v>0.56999999999999995</v>
      </c>
      <c r="BV36" s="4">
        <v>1</v>
      </c>
      <c r="BW36" s="4">
        <f>BQ36</f>
        <v>8</v>
      </c>
      <c r="BX36" s="4">
        <f>BR36</f>
        <v>10</v>
      </c>
    </row>
    <row r="37" spans="1:76" x14ac:dyDescent="0.25">
      <c r="A37" t="str">
        <f>A10</f>
        <v>Győr-Moson-Sopron</v>
      </c>
      <c r="B37" t="str">
        <f t="shared" si="19"/>
        <v/>
      </c>
      <c r="C37">
        <f t="shared" si="19"/>
        <v>0.29999999999999716</v>
      </c>
      <c r="D37">
        <f t="shared" si="19"/>
        <v>0.20000000000000284</v>
      </c>
      <c r="E37" t="str">
        <f t="shared" si="19"/>
        <v/>
      </c>
      <c r="F37" t="str">
        <f t="shared" si="19"/>
        <v/>
      </c>
      <c r="G37">
        <f t="shared" si="19"/>
        <v>0.20000000000000284</v>
      </c>
      <c r="H37">
        <f t="shared" si="19"/>
        <v>0.90000000000000568</v>
      </c>
      <c r="I37">
        <f t="shared" si="19"/>
        <v>0</v>
      </c>
      <c r="J37">
        <f t="shared" si="19"/>
        <v>0.20000000000000284</v>
      </c>
      <c r="K37">
        <f t="shared" si="19"/>
        <v>0.29999999999999716</v>
      </c>
      <c r="L37" s="55">
        <f t="shared" si="20"/>
        <v>0.30000000000000121</v>
      </c>
      <c r="M37" s="56">
        <f t="shared" si="21"/>
        <v>0.28284271247462056</v>
      </c>
      <c r="O37" s="7">
        <f t="shared" si="22"/>
        <v>12.4</v>
      </c>
      <c r="P37">
        <f t="shared" si="23"/>
        <v>20</v>
      </c>
      <c r="Q37">
        <f t="shared" si="8"/>
        <v>11</v>
      </c>
      <c r="R37">
        <f t="shared" si="9"/>
        <v>10</v>
      </c>
      <c r="S37">
        <f t="shared" si="10"/>
        <v>20</v>
      </c>
      <c r="T37">
        <f t="shared" si="11"/>
        <v>20</v>
      </c>
      <c r="U37">
        <f t="shared" si="12"/>
        <v>9</v>
      </c>
      <c r="V37">
        <f t="shared" si="13"/>
        <v>2</v>
      </c>
      <c r="W37">
        <f t="shared" si="14"/>
        <v>10</v>
      </c>
      <c r="X37">
        <f t="shared" si="15"/>
        <v>15</v>
      </c>
      <c r="Y37">
        <f t="shared" si="16"/>
        <v>7</v>
      </c>
      <c r="Z37">
        <v>1000</v>
      </c>
      <c r="AA37">
        <f t="shared" si="17"/>
        <v>973</v>
      </c>
      <c r="AB37">
        <f>'oam3'!AA37</f>
        <v>999.7</v>
      </c>
      <c r="AD37" t="str">
        <f t="shared" si="35"/>
        <v>Fejér</v>
      </c>
      <c r="AE37">
        <f t="shared" si="36"/>
        <v>5</v>
      </c>
      <c r="AF37">
        <f t="shared" si="24"/>
        <v>8</v>
      </c>
      <c r="AG37">
        <f t="shared" si="25"/>
        <v>8</v>
      </c>
      <c r="AH37">
        <f t="shared" si="26"/>
        <v>4</v>
      </c>
      <c r="AI37">
        <f t="shared" si="27"/>
        <v>6</v>
      </c>
      <c r="AJ37">
        <f t="shared" si="28"/>
        <v>2</v>
      </c>
      <c r="AK37">
        <f t="shared" si="29"/>
        <v>8</v>
      </c>
      <c r="AL37">
        <f t="shared" si="30"/>
        <v>1</v>
      </c>
      <c r="AM37">
        <f t="shared" si="31"/>
        <v>3</v>
      </c>
      <c r="AN37">
        <f t="shared" si="32"/>
        <v>7</v>
      </c>
      <c r="AP37" t="s">
        <v>20</v>
      </c>
      <c r="AQ37" t="s">
        <v>90</v>
      </c>
      <c r="AR37">
        <v>6</v>
      </c>
      <c r="AS37">
        <v>10</v>
      </c>
      <c r="AT37">
        <v>3</v>
      </c>
      <c r="AU37">
        <v>10</v>
      </c>
      <c r="AV37">
        <v>2</v>
      </c>
      <c r="AW37">
        <v>3</v>
      </c>
      <c r="AX37">
        <v>1</v>
      </c>
      <c r="AY37">
        <v>7</v>
      </c>
      <c r="AZ37">
        <v>3</v>
      </c>
      <c r="BA37">
        <v>10</v>
      </c>
      <c r="BB37">
        <v>10</v>
      </c>
      <c r="BC37">
        <v>6</v>
      </c>
      <c r="BD37">
        <v>2</v>
      </c>
      <c r="BE37">
        <v>10</v>
      </c>
      <c r="BF37">
        <v>6</v>
      </c>
      <c r="BG37">
        <v>1</v>
      </c>
      <c r="BH37">
        <v>10</v>
      </c>
      <c r="BI37">
        <v>2</v>
      </c>
      <c r="BJ37">
        <v>6</v>
      </c>
      <c r="BK37">
        <v>10</v>
      </c>
      <c r="BL37">
        <v>1000</v>
      </c>
      <c r="BM37">
        <v>1000</v>
      </c>
      <c r="BN37" s="26">
        <f t="shared" si="33"/>
        <v>1001.9</v>
      </c>
      <c r="BO37">
        <v>2</v>
      </c>
      <c r="BP37" s="58" t="str">
        <f>AP37</f>
        <v>Volvo</v>
      </c>
      <c r="BQ37" s="41">
        <f t="shared" si="34"/>
        <v>4</v>
      </c>
      <c r="BR37" s="41">
        <v>4</v>
      </c>
      <c r="BS37" s="25">
        <v>1.85</v>
      </c>
      <c r="BV37">
        <v>2</v>
      </c>
      <c r="BW37">
        <f>BQ37</f>
        <v>4</v>
      </c>
      <c r="BX37">
        <f>BR37</f>
        <v>4</v>
      </c>
    </row>
    <row r="38" spans="1:76" x14ac:dyDescent="0.25">
      <c r="A38" t="str">
        <f>A11</f>
        <v>Hajdú-Bihar</v>
      </c>
      <c r="B38">
        <f t="shared" si="19"/>
        <v>0.60000000000000142</v>
      </c>
      <c r="C38">
        <f t="shared" si="19"/>
        <v>2.7000000000000028</v>
      </c>
      <c r="D38">
        <f t="shared" si="19"/>
        <v>0.10000000000000142</v>
      </c>
      <c r="E38">
        <f t="shared" si="19"/>
        <v>7.2999999999999972</v>
      </c>
      <c r="F38">
        <f t="shared" si="19"/>
        <v>9.9999999999994316E-2</v>
      </c>
      <c r="G38">
        <f t="shared" si="19"/>
        <v>1.2999999999999972</v>
      </c>
      <c r="H38">
        <f t="shared" si="19"/>
        <v>9.9999999999994316E-2</v>
      </c>
      <c r="I38">
        <f t="shared" si="19"/>
        <v>2</v>
      </c>
      <c r="J38">
        <f t="shared" si="19"/>
        <v>0.29999999999999716</v>
      </c>
      <c r="K38">
        <f t="shared" si="19"/>
        <v>0.10000000000000142</v>
      </c>
      <c r="L38" s="55">
        <f t="shared" si="20"/>
        <v>1.4599999999999986</v>
      </c>
      <c r="M38" s="56">
        <f t="shared" si="21"/>
        <v>2.2470721691421782</v>
      </c>
      <c r="O38" s="7">
        <f t="shared" si="22"/>
        <v>10.4</v>
      </c>
      <c r="P38">
        <f t="shared" si="23"/>
        <v>8</v>
      </c>
      <c r="Q38">
        <f t="shared" si="8"/>
        <v>5</v>
      </c>
      <c r="R38">
        <f t="shared" si="9"/>
        <v>16</v>
      </c>
      <c r="S38">
        <f t="shared" si="10"/>
        <v>3</v>
      </c>
      <c r="T38">
        <f t="shared" si="11"/>
        <v>11</v>
      </c>
      <c r="U38">
        <f t="shared" si="12"/>
        <v>7</v>
      </c>
      <c r="V38">
        <f t="shared" si="13"/>
        <v>15</v>
      </c>
      <c r="W38">
        <f t="shared" si="14"/>
        <v>9</v>
      </c>
      <c r="X38">
        <f t="shared" si="15"/>
        <v>13</v>
      </c>
      <c r="Y38">
        <f t="shared" si="16"/>
        <v>17</v>
      </c>
      <c r="Z38">
        <v>1000</v>
      </c>
      <c r="AA38">
        <f t="shared" si="17"/>
        <v>977.5</v>
      </c>
      <c r="AB38">
        <f>'oam3'!AA38</f>
        <v>988.2</v>
      </c>
      <c r="AD38" t="str">
        <f t="shared" si="35"/>
        <v>Győr-Moson-Sopron</v>
      </c>
      <c r="AE38">
        <f t="shared" si="36"/>
        <v>10</v>
      </c>
      <c r="AF38">
        <f t="shared" si="24"/>
        <v>2</v>
      </c>
      <c r="AG38">
        <f t="shared" si="25"/>
        <v>4</v>
      </c>
      <c r="AH38">
        <f t="shared" si="26"/>
        <v>10</v>
      </c>
      <c r="AI38">
        <f t="shared" si="27"/>
        <v>10</v>
      </c>
      <c r="AJ38">
        <f t="shared" si="28"/>
        <v>4</v>
      </c>
      <c r="AK38">
        <f t="shared" si="29"/>
        <v>1</v>
      </c>
      <c r="AL38">
        <f t="shared" si="30"/>
        <v>7</v>
      </c>
      <c r="AM38">
        <f t="shared" si="31"/>
        <v>4</v>
      </c>
      <c r="AN38">
        <f t="shared" si="32"/>
        <v>2</v>
      </c>
      <c r="AP38" t="s">
        <v>22</v>
      </c>
      <c r="AQ38" t="s">
        <v>90</v>
      </c>
      <c r="AR38">
        <v>10</v>
      </c>
      <c r="AS38">
        <v>6</v>
      </c>
      <c r="AT38">
        <v>10</v>
      </c>
      <c r="AU38">
        <v>6</v>
      </c>
      <c r="AV38">
        <v>1</v>
      </c>
      <c r="AW38">
        <v>8</v>
      </c>
      <c r="AX38">
        <v>3</v>
      </c>
      <c r="AY38">
        <v>4</v>
      </c>
      <c r="AZ38">
        <v>6</v>
      </c>
      <c r="BA38">
        <v>2</v>
      </c>
      <c r="BB38">
        <v>1</v>
      </c>
      <c r="BC38">
        <v>8</v>
      </c>
      <c r="BD38">
        <v>7</v>
      </c>
      <c r="BE38">
        <v>2</v>
      </c>
      <c r="BF38">
        <v>2</v>
      </c>
      <c r="BG38">
        <v>6</v>
      </c>
      <c r="BH38">
        <v>8</v>
      </c>
      <c r="BI38">
        <v>5</v>
      </c>
      <c r="BJ38">
        <v>2</v>
      </c>
      <c r="BK38">
        <v>2</v>
      </c>
      <c r="BL38">
        <v>1000</v>
      </c>
      <c r="BM38">
        <v>1000</v>
      </c>
      <c r="BN38" s="26">
        <f t="shared" si="33"/>
        <v>1006.9</v>
      </c>
      <c r="BO38" s="4">
        <v>1</v>
      </c>
      <c r="BP38" s="22" t="str">
        <f>AP38</f>
        <v>Ford</v>
      </c>
      <c r="BQ38" s="40">
        <f t="shared" si="34"/>
        <v>3</v>
      </c>
      <c r="BR38" s="40">
        <v>7</v>
      </c>
      <c r="BS38" s="25">
        <v>1.1500000000000004</v>
      </c>
      <c r="BV38">
        <v>2</v>
      </c>
      <c r="BW38">
        <f>BQ38</f>
        <v>3</v>
      </c>
      <c r="BX38">
        <f>BR38</f>
        <v>7</v>
      </c>
    </row>
    <row r="39" spans="1:76" x14ac:dyDescent="0.25">
      <c r="A39" t="str">
        <f>A12</f>
        <v>Heves</v>
      </c>
      <c r="B39">
        <f t="shared" si="19"/>
        <v>0.59999999999999432</v>
      </c>
      <c r="C39" t="str">
        <f t="shared" si="19"/>
        <v/>
      </c>
      <c r="D39">
        <f t="shared" si="19"/>
        <v>0.20000000000000284</v>
      </c>
      <c r="E39">
        <f t="shared" si="19"/>
        <v>1.2999999999999972</v>
      </c>
      <c r="F39">
        <f t="shared" si="19"/>
        <v>4</v>
      </c>
      <c r="G39">
        <f t="shared" si="19"/>
        <v>1.7999999999999972</v>
      </c>
      <c r="H39" t="str">
        <f t="shared" si="19"/>
        <v/>
      </c>
      <c r="I39" t="str">
        <f t="shared" si="19"/>
        <v/>
      </c>
      <c r="J39">
        <f t="shared" si="19"/>
        <v>3</v>
      </c>
      <c r="K39">
        <f t="shared" si="19"/>
        <v>0.20000000000000284</v>
      </c>
      <c r="L39" s="55">
        <f t="shared" si="20"/>
        <v>1.585714285714285</v>
      </c>
      <c r="M39" s="56">
        <f t="shared" si="21"/>
        <v>1.4587992453025322</v>
      </c>
      <c r="O39" s="7">
        <f t="shared" si="22"/>
        <v>11.2</v>
      </c>
      <c r="P39">
        <f t="shared" si="23"/>
        <v>12</v>
      </c>
      <c r="Q39">
        <f t="shared" si="8"/>
        <v>20</v>
      </c>
      <c r="R39">
        <f t="shared" si="9"/>
        <v>10</v>
      </c>
      <c r="S39">
        <f t="shared" si="10"/>
        <v>9</v>
      </c>
      <c r="T39">
        <f t="shared" si="11"/>
        <v>1</v>
      </c>
      <c r="U39">
        <f t="shared" si="12"/>
        <v>6</v>
      </c>
      <c r="V39">
        <f t="shared" si="13"/>
        <v>20</v>
      </c>
      <c r="W39">
        <f t="shared" si="14"/>
        <v>20</v>
      </c>
      <c r="X39">
        <f t="shared" si="15"/>
        <v>2</v>
      </c>
      <c r="Y39">
        <f t="shared" si="16"/>
        <v>12</v>
      </c>
      <c r="Z39">
        <v>1000</v>
      </c>
      <c r="AA39">
        <f t="shared" si="17"/>
        <v>1001.6</v>
      </c>
      <c r="AB39">
        <f>'oam3'!AA39</f>
        <v>999.2</v>
      </c>
      <c r="AD39" t="str">
        <f t="shared" si="35"/>
        <v>Hajdú-Bihar</v>
      </c>
      <c r="AE39">
        <f t="shared" si="36"/>
        <v>5</v>
      </c>
      <c r="AF39">
        <f t="shared" si="24"/>
        <v>2</v>
      </c>
      <c r="AG39">
        <f t="shared" si="25"/>
        <v>7</v>
      </c>
      <c r="AH39">
        <f t="shared" si="26"/>
        <v>1</v>
      </c>
      <c r="AI39">
        <f t="shared" si="27"/>
        <v>9</v>
      </c>
      <c r="AJ39">
        <f t="shared" si="28"/>
        <v>4</v>
      </c>
      <c r="AK39">
        <f t="shared" si="29"/>
        <v>9</v>
      </c>
      <c r="AL39">
        <f t="shared" si="30"/>
        <v>3</v>
      </c>
      <c r="AM39">
        <f t="shared" si="31"/>
        <v>6</v>
      </c>
      <c r="AN39">
        <f t="shared" si="32"/>
        <v>7</v>
      </c>
      <c r="AP39" t="s">
        <v>24</v>
      </c>
      <c r="AQ39" t="s">
        <v>90</v>
      </c>
      <c r="AR39">
        <v>2</v>
      </c>
      <c r="AS39">
        <v>7</v>
      </c>
      <c r="AT39">
        <v>7</v>
      </c>
      <c r="AU39">
        <v>2</v>
      </c>
      <c r="AV39">
        <v>7</v>
      </c>
      <c r="AW39">
        <v>9</v>
      </c>
      <c r="AX39">
        <v>7</v>
      </c>
      <c r="AY39">
        <v>2</v>
      </c>
      <c r="AZ39">
        <v>7</v>
      </c>
      <c r="BA39">
        <v>6</v>
      </c>
      <c r="BB39">
        <v>4</v>
      </c>
      <c r="BC39">
        <v>4</v>
      </c>
      <c r="BD39">
        <v>9</v>
      </c>
      <c r="BE39">
        <v>5</v>
      </c>
      <c r="BF39">
        <v>5</v>
      </c>
      <c r="BG39">
        <v>6</v>
      </c>
      <c r="BH39">
        <v>7</v>
      </c>
      <c r="BI39">
        <v>7</v>
      </c>
      <c r="BJ39">
        <v>4</v>
      </c>
      <c r="BK39">
        <v>3</v>
      </c>
      <c r="BL39">
        <v>1000</v>
      </c>
      <c r="BM39">
        <v>1000</v>
      </c>
      <c r="BN39" s="26">
        <f t="shared" si="33"/>
        <v>1001.9</v>
      </c>
      <c r="BO39">
        <v>2</v>
      </c>
      <c r="BP39" t="str">
        <f>AP39</f>
        <v>Opel</v>
      </c>
      <c r="BQ39" s="41">
        <f t="shared" si="34"/>
        <v>4</v>
      </c>
      <c r="BR39" s="42">
        <v>9</v>
      </c>
      <c r="BS39" s="25">
        <v>0.73500000000000087</v>
      </c>
      <c r="BV39" s="4">
        <v>1</v>
      </c>
      <c r="BW39" s="4">
        <f>BQ39</f>
        <v>4</v>
      </c>
      <c r="BX39" s="4">
        <f>BR39</f>
        <v>9</v>
      </c>
    </row>
    <row r="40" spans="1:76" x14ac:dyDescent="0.25">
      <c r="A40" t="str">
        <f>A13</f>
        <v>Jász-Nagykun-Szolnok</v>
      </c>
      <c r="B40">
        <f t="shared" si="19"/>
        <v>0.60000000000000142</v>
      </c>
      <c r="C40" t="str">
        <f t="shared" si="19"/>
        <v/>
      </c>
      <c r="D40">
        <f t="shared" si="19"/>
        <v>0.20000000000000284</v>
      </c>
      <c r="E40">
        <f t="shared" si="19"/>
        <v>1.9000000000000057</v>
      </c>
      <c r="F40">
        <f t="shared" si="19"/>
        <v>9.9999999999994316E-2</v>
      </c>
      <c r="G40" t="str">
        <f t="shared" si="19"/>
        <v/>
      </c>
      <c r="H40">
        <f t="shared" si="19"/>
        <v>0.20000000000000284</v>
      </c>
      <c r="I40" t="str">
        <f t="shared" si="19"/>
        <v/>
      </c>
      <c r="J40">
        <f t="shared" si="19"/>
        <v>2</v>
      </c>
      <c r="K40">
        <f t="shared" si="19"/>
        <v>0.29999999999999716</v>
      </c>
      <c r="L40" s="55">
        <f t="shared" si="20"/>
        <v>0.75714285714285778</v>
      </c>
      <c r="M40" s="56">
        <f t="shared" si="21"/>
        <v>0.8303757038376135</v>
      </c>
      <c r="O40" s="7">
        <f t="shared" si="22"/>
        <v>12</v>
      </c>
      <c r="P40">
        <f t="shared" si="23"/>
        <v>8</v>
      </c>
      <c r="Q40">
        <f t="shared" si="8"/>
        <v>20</v>
      </c>
      <c r="R40">
        <f t="shared" si="9"/>
        <v>10</v>
      </c>
      <c r="S40">
        <f t="shared" si="10"/>
        <v>8</v>
      </c>
      <c r="T40">
        <f t="shared" si="11"/>
        <v>11</v>
      </c>
      <c r="U40">
        <f t="shared" si="12"/>
        <v>20</v>
      </c>
      <c r="V40">
        <f t="shared" si="13"/>
        <v>9</v>
      </c>
      <c r="W40">
        <f t="shared" si="14"/>
        <v>20</v>
      </c>
      <c r="X40">
        <f t="shared" si="15"/>
        <v>7</v>
      </c>
      <c r="Y40">
        <f t="shared" si="16"/>
        <v>7</v>
      </c>
      <c r="Z40">
        <v>1000</v>
      </c>
      <c r="AA40">
        <f t="shared" si="17"/>
        <v>967</v>
      </c>
      <c r="AB40">
        <f>'oam3'!AA40</f>
        <v>999.2</v>
      </c>
      <c r="AD40" t="str">
        <f t="shared" si="35"/>
        <v>Heves</v>
      </c>
      <c r="AE40">
        <f t="shared" si="36"/>
        <v>5</v>
      </c>
      <c r="AF40">
        <f t="shared" si="24"/>
        <v>10</v>
      </c>
      <c r="AG40">
        <f t="shared" si="25"/>
        <v>6</v>
      </c>
      <c r="AH40">
        <f t="shared" si="26"/>
        <v>4</v>
      </c>
      <c r="AI40">
        <f t="shared" si="27"/>
        <v>1</v>
      </c>
      <c r="AJ40">
        <f t="shared" si="28"/>
        <v>3</v>
      </c>
      <c r="AK40">
        <f t="shared" si="29"/>
        <v>10</v>
      </c>
      <c r="AL40">
        <f t="shared" si="30"/>
        <v>10</v>
      </c>
      <c r="AM40">
        <f t="shared" si="31"/>
        <v>2</v>
      </c>
      <c r="AN40">
        <f t="shared" si="32"/>
        <v>6</v>
      </c>
      <c r="BO40" t="s">
        <v>731</v>
      </c>
      <c r="BQ40" t="s">
        <v>731</v>
      </c>
      <c r="BR40" t="s">
        <v>731</v>
      </c>
      <c r="BW40" t="s">
        <v>731</v>
      </c>
      <c r="BX40" t="s">
        <v>731</v>
      </c>
    </row>
    <row r="41" spans="1:76" x14ac:dyDescent="0.25">
      <c r="A41" t="str">
        <f>A14</f>
        <v>Komárom-Esztergom</v>
      </c>
      <c r="B41">
        <f t="shared" si="19"/>
        <v>11.599999999999994</v>
      </c>
      <c r="C41">
        <f t="shared" si="19"/>
        <v>4.2000000000000028</v>
      </c>
      <c r="D41">
        <f t="shared" si="19"/>
        <v>8.5999999999999943</v>
      </c>
      <c r="E41">
        <f t="shared" si="19"/>
        <v>8.0999999999999943</v>
      </c>
      <c r="F41" t="str">
        <f t="shared" si="19"/>
        <v/>
      </c>
      <c r="G41" t="str">
        <f t="shared" si="19"/>
        <v/>
      </c>
      <c r="H41">
        <f t="shared" si="19"/>
        <v>9.9999999999994316E-2</v>
      </c>
      <c r="I41">
        <f t="shared" si="19"/>
        <v>3</v>
      </c>
      <c r="J41">
        <f t="shared" si="19"/>
        <v>0</v>
      </c>
      <c r="K41">
        <f t="shared" si="19"/>
        <v>4.7000000000000028</v>
      </c>
      <c r="L41" s="55">
        <f t="shared" si="20"/>
        <v>5.0374999999999979</v>
      </c>
      <c r="M41" s="56">
        <f t="shared" si="21"/>
        <v>4.1379558445479523</v>
      </c>
      <c r="O41" s="7">
        <f t="shared" si="22"/>
        <v>9</v>
      </c>
      <c r="P41">
        <f t="shared" si="23"/>
        <v>1</v>
      </c>
      <c r="Q41">
        <f t="shared" si="8"/>
        <v>4</v>
      </c>
      <c r="R41">
        <f t="shared" si="9"/>
        <v>1</v>
      </c>
      <c r="S41">
        <f t="shared" si="10"/>
        <v>2</v>
      </c>
      <c r="T41">
        <f t="shared" si="11"/>
        <v>20</v>
      </c>
      <c r="U41">
        <f t="shared" si="12"/>
        <v>20</v>
      </c>
      <c r="V41">
        <f t="shared" si="13"/>
        <v>15</v>
      </c>
      <c r="W41">
        <f t="shared" si="14"/>
        <v>7</v>
      </c>
      <c r="X41">
        <f t="shared" si="15"/>
        <v>18</v>
      </c>
      <c r="Y41">
        <f t="shared" si="16"/>
        <v>2</v>
      </c>
      <c r="Z41">
        <v>1000</v>
      </c>
      <c r="AA41">
        <f t="shared" si="17"/>
        <v>1017.6</v>
      </c>
      <c r="AB41">
        <f>'oam3'!AA41</f>
        <v>999.7</v>
      </c>
      <c r="AD41" t="str">
        <f t="shared" si="35"/>
        <v>Jász-Nagykun-Szolnok</v>
      </c>
      <c r="AE41">
        <f t="shared" si="36"/>
        <v>3</v>
      </c>
      <c r="AF41">
        <f t="shared" si="24"/>
        <v>10</v>
      </c>
      <c r="AG41">
        <f t="shared" si="25"/>
        <v>5</v>
      </c>
      <c r="AH41">
        <f t="shared" si="26"/>
        <v>2</v>
      </c>
      <c r="AI41">
        <f t="shared" si="27"/>
        <v>7</v>
      </c>
      <c r="AJ41">
        <f t="shared" si="28"/>
        <v>10</v>
      </c>
      <c r="AK41">
        <f t="shared" si="29"/>
        <v>5</v>
      </c>
      <c r="AL41">
        <f t="shared" si="30"/>
        <v>10</v>
      </c>
      <c r="AM41">
        <f t="shared" si="31"/>
        <v>1</v>
      </c>
      <c r="AN41">
        <f t="shared" si="32"/>
        <v>4</v>
      </c>
      <c r="BO41">
        <f>CORREL($BO$30:$BO$39,BN30:BN39)</f>
        <v>8.2008547376234541E-3</v>
      </c>
      <c r="BQ41">
        <f>CORREL($BO$30:$BO$39,BQ30:BQ39)</f>
        <v>-6.8842839082151427E-2</v>
      </c>
      <c r="BR41">
        <f>CORREL($BO$30:$BO$39,BR30:BR39)</f>
        <v>-0.10444659357341871</v>
      </c>
      <c r="BW41">
        <f>CORREL(BW30:BW39,$BV$30:$BV$39)</f>
        <v>4.2157457048950672E-2</v>
      </c>
      <c r="BX41">
        <f>CORREL(BX30:BX39,$BV$30:$BV$39)</f>
        <v>-0.35533452725935072</v>
      </c>
    </row>
    <row r="42" spans="1:76" ht="13.8" thickBot="1" x14ac:dyDescent="0.3">
      <c r="A42" t="str">
        <f>A15</f>
        <v>Nógrád megye</v>
      </c>
      <c r="B42">
        <f t="shared" si="19"/>
        <v>0.40000000000000568</v>
      </c>
      <c r="C42" t="str">
        <f t="shared" si="19"/>
        <v/>
      </c>
      <c r="D42">
        <f t="shared" si="19"/>
        <v>0.5</v>
      </c>
      <c r="E42">
        <f t="shared" si="19"/>
        <v>3</v>
      </c>
      <c r="F42">
        <f t="shared" si="19"/>
        <v>1.9000000000000057</v>
      </c>
      <c r="G42">
        <f t="shared" si="19"/>
        <v>12.799999999999997</v>
      </c>
      <c r="H42">
        <f t="shared" si="19"/>
        <v>9.9999999999994316E-2</v>
      </c>
      <c r="I42">
        <f t="shared" si="19"/>
        <v>7.5</v>
      </c>
      <c r="J42">
        <f t="shared" si="19"/>
        <v>0.29999999999999716</v>
      </c>
      <c r="K42">
        <f t="shared" si="19"/>
        <v>0</v>
      </c>
      <c r="L42" s="55">
        <f t="shared" si="20"/>
        <v>2.9444444444444446</v>
      </c>
      <c r="M42" s="56">
        <f t="shared" si="21"/>
        <v>4.4042908371016747</v>
      </c>
      <c r="O42" s="7">
        <f t="shared" si="22"/>
        <v>10.1</v>
      </c>
      <c r="P42">
        <f t="shared" si="23"/>
        <v>15</v>
      </c>
      <c r="Q42">
        <f t="shared" si="8"/>
        <v>20</v>
      </c>
      <c r="R42">
        <f t="shared" si="9"/>
        <v>8</v>
      </c>
      <c r="S42">
        <f t="shared" si="10"/>
        <v>6</v>
      </c>
      <c r="T42">
        <f t="shared" si="11"/>
        <v>2</v>
      </c>
      <c r="U42">
        <f t="shared" si="12"/>
        <v>1</v>
      </c>
      <c r="V42">
        <f t="shared" si="13"/>
        <v>15</v>
      </c>
      <c r="W42">
        <f t="shared" si="14"/>
        <v>1</v>
      </c>
      <c r="X42">
        <f t="shared" si="15"/>
        <v>13</v>
      </c>
      <c r="Y42">
        <f t="shared" si="16"/>
        <v>20</v>
      </c>
      <c r="Z42">
        <v>1000</v>
      </c>
      <c r="AA42">
        <f t="shared" si="17"/>
        <v>1001.6</v>
      </c>
      <c r="AB42">
        <f>'oam3'!AA42</f>
        <v>999.7</v>
      </c>
      <c r="AD42" t="str">
        <f t="shared" si="35"/>
        <v>Komárom-Esztergom</v>
      </c>
      <c r="AE42">
        <f t="shared" si="36"/>
        <v>1</v>
      </c>
      <c r="AF42">
        <f t="shared" si="24"/>
        <v>5</v>
      </c>
      <c r="AG42">
        <f t="shared" si="25"/>
        <v>2</v>
      </c>
      <c r="AH42">
        <f t="shared" si="26"/>
        <v>3</v>
      </c>
      <c r="AI42">
        <f t="shared" si="27"/>
        <v>10</v>
      </c>
      <c r="AJ42">
        <f t="shared" si="28"/>
        <v>10</v>
      </c>
      <c r="AK42">
        <f t="shared" si="29"/>
        <v>7</v>
      </c>
      <c r="AL42">
        <f t="shared" si="30"/>
        <v>6</v>
      </c>
      <c r="AM42">
        <f t="shared" si="31"/>
        <v>8</v>
      </c>
      <c r="AN42">
        <f t="shared" si="32"/>
        <v>4</v>
      </c>
    </row>
    <row r="43" spans="1:76" ht="13.8" thickBot="1" x14ac:dyDescent="0.3">
      <c r="A43" t="str">
        <f>A16</f>
        <v>Pest</v>
      </c>
      <c r="B43">
        <f t="shared" si="19"/>
        <v>0.5</v>
      </c>
      <c r="C43">
        <f t="shared" si="19"/>
        <v>10.299999999999997</v>
      </c>
      <c r="D43">
        <f t="shared" si="19"/>
        <v>0.20000000000000284</v>
      </c>
      <c r="E43" t="str">
        <f t="shared" si="19"/>
        <v/>
      </c>
      <c r="F43">
        <f t="shared" si="19"/>
        <v>0.29999999999999716</v>
      </c>
      <c r="G43">
        <f t="shared" si="19"/>
        <v>0.20000000000000284</v>
      </c>
      <c r="H43">
        <f t="shared" si="19"/>
        <v>0.20000000000000284</v>
      </c>
      <c r="I43" t="str">
        <f t="shared" si="19"/>
        <v/>
      </c>
      <c r="J43">
        <f t="shared" si="19"/>
        <v>2.5</v>
      </c>
      <c r="K43">
        <f t="shared" si="19"/>
        <v>0.20000000000000284</v>
      </c>
      <c r="L43" s="55">
        <f t="shared" si="20"/>
        <v>1.8000000000000007</v>
      </c>
      <c r="M43" s="56">
        <f t="shared" si="21"/>
        <v>3.5237966537731502</v>
      </c>
      <c r="O43" s="7">
        <f t="shared" si="22"/>
        <v>10.8</v>
      </c>
      <c r="P43">
        <f t="shared" si="23"/>
        <v>14</v>
      </c>
      <c r="Q43">
        <f t="shared" si="8"/>
        <v>1</v>
      </c>
      <c r="R43">
        <f t="shared" si="9"/>
        <v>10</v>
      </c>
      <c r="S43">
        <f t="shared" si="10"/>
        <v>20</v>
      </c>
      <c r="T43">
        <f t="shared" si="11"/>
        <v>9</v>
      </c>
      <c r="U43">
        <f t="shared" si="12"/>
        <v>9</v>
      </c>
      <c r="V43">
        <f t="shared" si="13"/>
        <v>9</v>
      </c>
      <c r="W43">
        <f t="shared" si="14"/>
        <v>20</v>
      </c>
      <c r="X43">
        <f t="shared" si="15"/>
        <v>4</v>
      </c>
      <c r="Y43">
        <f t="shared" si="16"/>
        <v>12</v>
      </c>
      <c r="Z43">
        <v>1000</v>
      </c>
      <c r="AA43">
        <f t="shared" si="17"/>
        <v>1007.6</v>
      </c>
      <c r="AB43">
        <f>'oam3'!AA43</f>
        <v>1000.2</v>
      </c>
      <c r="AD43" t="str">
        <f t="shared" si="35"/>
        <v>Nógrád megye</v>
      </c>
      <c r="AE43">
        <f t="shared" si="36"/>
        <v>6</v>
      </c>
      <c r="AF43">
        <f t="shared" si="24"/>
        <v>10</v>
      </c>
      <c r="AG43">
        <f t="shared" si="25"/>
        <v>5</v>
      </c>
      <c r="AH43">
        <f t="shared" si="26"/>
        <v>3</v>
      </c>
      <c r="AI43">
        <f t="shared" si="27"/>
        <v>4</v>
      </c>
      <c r="AJ43">
        <f t="shared" si="28"/>
        <v>1</v>
      </c>
      <c r="AK43">
        <f t="shared" si="29"/>
        <v>8</v>
      </c>
      <c r="AL43">
        <f t="shared" si="30"/>
        <v>2</v>
      </c>
      <c r="AM43">
        <f t="shared" si="31"/>
        <v>7</v>
      </c>
      <c r="AN43">
        <f t="shared" si="32"/>
        <v>9</v>
      </c>
      <c r="BQ43" s="46" t="s">
        <v>967</v>
      </c>
      <c r="BR43" s="46" t="s">
        <v>967</v>
      </c>
      <c r="BW43" s="46" t="s">
        <v>967</v>
      </c>
      <c r="BX43" s="46" t="s">
        <v>967</v>
      </c>
    </row>
    <row r="44" spans="1:76" ht="13.8" thickBot="1" x14ac:dyDescent="0.3">
      <c r="A44" t="str">
        <f>A17</f>
        <v>Somogy</v>
      </c>
      <c r="B44" t="str">
        <f t="shared" si="19"/>
        <v/>
      </c>
      <c r="C44">
        <f t="shared" si="19"/>
        <v>1.2000000000000028</v>
      </c>
      <c r="D44">
        <f t="shared" si="19"/>
        <v>0</v>
      </c>
      <c r="E44">
        <f t="shared" si="19"/>
        <v>0.40000000000000568</v>
      </c>
      <c r="F44" t="str">
        <f t="shared" si="19"/>
        <v/>
      </c>
      <c r="G44" t="str">
        <f t="shared" si="19"/>
        <v/>
      </c>
      <c r="H44">
        <f t="shared" si="19"/>
        <v>0.29999999999999716</v>
      </c>
      <c r="I44">
        <f t="shared" si="19"/>
        <v>0</v>
      </c>
      <c r="J44">
        <f t="shared" si="19"/>
        <v>0.5</v>
      </c>
      <c r="K44">
        <f t="shared" si="19"/>
        <v>0.20000000000000284</v>
      </c>
      <c r="L44" s="55">
        <f t="shared" si="20"/>
        <v>0.37142857142857266</v>
      </c>
      <c r="M44" s="56">
        <f t="shared" si="21"/>
        <v>0.41115400891590465</v>
      </c>
      <c r="O44" s="7">
        <f t="shared" si="22"/>
        <v>13.5</v>
      </c>
      <c r="P44">
        <f t="shared" si="23"/>
        <v>20</v>
      </c>
      <c r="Q44">
        <f t="shared" si="8"/>
        <v>6</v>
      </c>
      <c r="R44">
        <f t="shared" si="9"/>
        <v>18</v>
      </c>
      <c r="S44">
        <f t="shared" si="10"/>
        <v>14</v>
      </c>
      <c r="T44">
        <f t="shared" si="11"/>
        <v>20</v>
      </c>
      <c r="U44">
        <f t="shared" si="12"/>
        <v>20</v>
      </c>
      <c r="V44">
        <f t="shared" si="13"/>
        <v>7</v>
      </c>
      <c r="W44">
        <f t="shared" si="14"/>
        <v>10</v>
      </c>
      <c r="X44">
        <f t="shared" si="15"/>
        <v>8</v>
      </c>
      <c r="Y44">
        <f t="shared" si="16"/>
        <v>12</v>
      </c>
      <c r="Z44">
        <v>1000</v>
      </c>
      <c r="AA44">
        <f t="shared" si="17"/>
        <v>959.5</v>
      </c>
      <c r="AB44">
        <f>'oam3'!AA44</f>
        <v>999.2</v>
      </c>
      <c r="AD44" t="str">
        <f t="shared" si="35"/>
        <v>Pest</v>
      </c>
      <c r="AE44">
        <f t="shared" si="36"/>
        <v>3</v>
      </c>
      <c r="AF44">
        <f t="shared" si="24"/>
        <v>1</v>
      </c>
      <c r="AG44">
        <f t="shared" si="25"/>
        <v>5</v>
      </c>
      <c r="AH44">
        <f t="shared" si="26"/>
        <v>10</v>
      </c>
      <c r="AI44">
        <f t="shared" si="27"/>
        <v>4</v>
      </c>
      <c r="AJ44">
        <f t="shared" si="28"/>
        <v>5</v>
      </c>
      <c r="AK44">
        <f t="shared" si="29"/>
        <v>5</v>
      </c>
      <c r="AL44">
        <f t="shared" si="30"/>
        <v>10</v>
      </c>
      <c r="AM44">
        <f t="shared" si="31"/>
        <v>2</v>
      </c>
      <c r="AN44">
        <f t="shared" si="32"/>
        <v>5</v>
      </c>
      <c r="BQ44" t="s">
        <v>966</v>
      </c>
      <c r="BR44" t="s">
        <v>966</v>
      </c>
      <c r="BW44" t="s">
        <v>966</v>
      </c>
      <c r="BX44" t="s">
        <v>966</v>
      </c>
    </row>
    <row r="45" spans="1:76" ht="13.8" thickBot="1" x14ac:dyDescent="0.3">
      <c r="A45" t="str">
        <f>A18</f>
        <v>Szabolcs-Szatmár-Bereg</v>
      </c>
      <c r="B45">
        <f t="shared" si="19"/>
        <v>1</v>
      </c>
      <c r="C45" t="str">
        <f t="shared" si="19"/>
        <v/>
      </c>
      <c r="D45" t="str">
        <f t="shared" si="19"/>
        <v/>
      </c>
      <c r="E45" t="str">
        <f t="shared" si="19"/>
        <v/>
      </c>
      <c r="F45">
        <f t="shared" si="19"/>
        <v>0.40000000000000568</v>
      </c>
      <c r="G45">
        <f t="shared" si="19"/>
        <v>0.20000000000000284</v>
      </c>
      <c r="H45">
        <f t="shared" si="19"/>
        <v>0.20000000000000284</v>
      </c>
      <c r="I45">
        <f t="shared" si="19"/>
        <v>3.5</v>
      </c>
      <c r="J45">
        <f t="shared" si="19"/>
        <v>9.9999999999994316E-2</v>
      </c>
      <c r="K45">
        <f t="shared" si="19"/>
        <v>9.9999999999994316E-2</v>
      </c>
      <c r="L45" s="55">
        <f t="shared" si="20"/>
        <v>0.7857142857142857</v>
      </c>
      <c r="M45" s="56">
        <f t="shared" si="21"/>
        <v>1.2375090187261555</v>
      </c>
      <c r="O45" s="7">
        <f t="shared" si="22"/>
        <v>13</v>
      </c>
      <c r="P45">
        <f t="shared" si="23"/>
        <v>4</v>
      </c>
      <c r="Q45">
        <f t="shared" si="8"/>
        <v>20</v>
      </c>
      <c r="R45">
        <f t="shared" si="9"/>
        <v>20</v>
      </c>
      <c r="S45">
        <f t="shared" si="10"/>
        <v>20</v>
      </c>
      <c r="T45">
        <f t="shared" si="11"/>
        <v>7</v>
      </c>
      <c r="U45">
        <f t="shared" si="12"/>
        <v>9</v>
      </c>
      <c r="V45">
        <f t="shared" si="13"/>
        <v>9</v>
      </c>
      <c r="W45">
        <f t="shared" si="14"/>
        <v>5</v>
      </c>
      <c r="X45">
        <f t="shared" si="15"/>
        <v>17</v>
      </c>
      <c r="Y45">
        <f t="shared" si="16"/>
        <v>19</v>
      </c>
      <c r="Z45">
        <v>1000</v>
      </c>
      <c r="AA45">
        <f t="shared" si="17"/>
        <v>973.5</v>
      </c>
      <c r="AB45">
        <f>'oam3'!AA45</f>
        <v>982.7</v>
      </c>
      <c r="AD45" t="str">
        <f t="shared" si="35"/>
        <v>Somogy</v>
      </c>
      <c r="AE45">
        <f t="shared" si="36"/>
        <v>10</v>
      </c>
      <c r="AF45">
        <f t="shared" si="24"/>
        <v>1</v>
      </c>
      <c r="AG45">
        <f t="shared" si="25"/>
        <v>6</v>
      </c>
      <c r="AH45">
        <f t="shared" si="26"/>
        <v>3</v>
      </c>
      <c r="AI45">
        <f t="shared" si="27"/>
        <v>10</v>
      </c>
      <c r="AJ45">
        <f t="shared" si="28"/>
        <v>10</v>
      </c>
      <c r="AK45">
        <f t="shared" si="29"/>
        <v>4</v>
      </c>
      <c r="AL45">
        <f t="shared" si="30"/>
        <v>6</v>
      </c>
      <c r="AM45">
        <f t="shared" si="31"/>
        <v>2</v>
      </c>
      <c r="AN45">
        <f t="shared" si="32"/>
        <v>5</v>
      </c>
      <c r="BQ45" s="46" t="s">
        <v>967</v>
      </c>
      <c r="BR45" s="46" t="s">
        <v>967</v>
      </c>
      <c r="BW45" s="46" t="s">
        <v>967</v>
      </c>
      <c r="BX45" s="46" t="s">
        <v>967</v>
      </c>
    </row>
    <row r="46" spans="1:76" x14ac:dyDescent="0.25">
      <c r="A46" t="str">
        <f>A19</f>
        <v>Tolna</v>
      </c>
      <c r="B46">
        <f t="shared" si="19"/>
        <v>1.2000000000000028</v>
      </c>
      <c r="C46">
        <f t="shared" si="19"/>
        <v>6.0999999999999943</v>
      </c>
      <c r="D46">
        <f t="shared" si="19"/>
        <v>0.90000000000000568</v>
      </c>
      <c r="E46">
        <f t="shared" si="19"/>
        <v>2</v>
      </c>
      <c r="F46">
        <f t="shared" si="19"/>
        <v>0.90000000000000568</v>
      </c>
      <c r="G46">
        <f t="shared" si="19"/>
        <v>2.7000000000000028</v>
      </c>
      <c r="H46">
        <f t="shared" si="19"/>
        <v>0.40000000000000568</v>
      </c>
      <c r="I46">
        <f t="shared" si="19"/>
        <v>0</v>
      </c>
      <c r="J46">
        <f t="shared" si="19"/>
        <v>0.5</v>
      </c>
      <c r="K46">
        <f t="shared" si="19"/>
        <v>0.70000000000000284</v>
      </c>
      <c r="L46" s="55">
        <f t="shared" si="20"/>
        <v>1.540000000000002</v>
      </c>
      <c r="M46" s="56">
        <f t="shared" si="21"/>
        <v>1.78711437176745</v>
      </c>
      <c r="O46" s="7">
        <f t="shared" si="22"/>
        <v>5.0999999999999996</v>
      </c>
      <c r="P46">
        <f t="shared" si="23"/>
        <v>3</v>
      </c>
      <c r="Q46">
        <f t="shared" si="8"/>
        <v>2</v>
      </c>
      <c r="R46">
        <f t="shared" si="9"/>
        <v>5</v>
      </c>
      <c r="S46">
        <f t="shared" si="10"/>
        <v>7</v>
      </c>
      <c r="T46">
        <f t="shared" si="11"/>
        <v>3</v>
      </c>
      <c r="U46">
        <f t="shared" si="12"/>
        <v>5</v>
      </c>
      <c r="V46">
        <f t="shared" si="13"/>
        <v>5</v>
      </c>
      <c r="W46">
        <f t="shared" si="14"/>
        <v>10</v>
      </c>
      <c r="X46">
        <f t="shared" si="15"/>
        <v>8</v>
      </c>
      <c r="Y46">
        <f t="shared" si="16"/>
        <v>3</v>
      </c>
      <c r="Z46">
        <v>1000</v>
      </c>
      <c r="AA46">
        <f t="shared" si="17"/>
        <v>1052.7</v>
      </c>
      <c r="AB46">
        <f>'oam3'!AA46</f>
        <v>999.7</v>
      </c>
      <c r="AD46" t="str">
        <f t="shared" si="35"/>
        <v>Szabolcs-Szatmár-Bereg</v>
      </c>
      <c r="AE46">
        <f t="shared" si="36"/>
        <v>2</v>
      </c>
      <c r="AF46">
        <f t="shared" si="24"/>
        <v>10</v>
      </c>
      <c r="AG46">
        <f t="shared" si="25"/>
        <v>10</v>
      </c>
      <c r="AH46">
        <f t="shared" si="26"/>
        <v>10</v>
      </c>
      <c r="AI46">
        <f t="shared" si="27"/>
        <v>3</v>
      </c>
      <c r="AJ46">
        <f t="shared" si="28"/>
        <v>4</v>
      </c>
      <c r="AK46">
        <f t="shared" si="29"/>
        <v>4</v>
      </c>
      <c r="AL46">
        <f t="shared" si="30"/>
        <v>1</v>
      </c>
      <c r="AM46">
        <f t="shared" si="31"/>
        <v>6</v>
      </c>
      <c r="AN46">
        <f t="shared" si="32"/>
        <v>6</v>
      </c>
      <c r="BQ46" s="1" t="s">
        <v>968</v>
      </c>
      <c r="BR46" t="s">
        <v>968</v>
      </c>
      <c r="BW46" s="1" t="s">
        <v>968</v>
      </c>
      <c r="BX46" t="s">
        <v>968</v>
      </c>
    </row>
    <row r="47" spans="1:76" x14ac:dyDescent="0.25">
      <c r="A47" t="str">
        <f>A20</f>
        <v>Vas</v>
      </c>
      <c r="B47">
        <f t="shared" ref="B47:K49" si="37">IFERROR(ABS(B20),"")</f>
        <v>0.29999999999999716</v>
      </c>
      <c r="C47">
        <f t="shared" si="37"/>
        <v>0.79999999999999716</v>
      </c>
      <c r="D47">
        <f t="shared" si="37"/>
        <v>4.9000000000000057</v>
      </c>
      <c r="E47" t="str">
        <f t="shared" si="37"/>
        <v/>
      </c>
      <c r="F47">
        <f t="shared" si="37"/>
        <v>0.59999999999999432</v>
      </c>
      <c r="G47" t="str">
        <f t="shared" si="37"/>
        <v/>
      </c>
      <c r="H47" t="str">
        <f t="shared" si="37"/>
        <v/>
      </c>
      <c r="I47">
        <f t="shared" si="37"/>
        <v>3.5</v>
      </c>
      <c r="J47">
        <f t="shared" si="37"/>
        <v>0.5</v>
      </c>
      <c r="K47">
        <f t="shared" si="37"/>
        <v>0.20000000000000284</v>
      </c>
      <c r="L47" s="55">
        <f t="shared" si="20"/>
        <v>1.5428571428571425</v>
      </c>
      <c r="M47" s="56">
        <f t="shared" si="21"/>
        <v>1.8698102781272981</v>
      </c>
      <c r="O47" s="7">
        <f t="shared" si="22"/>
        <v>12.1</v>
      </c>
      <c r="P47">
        <f t="shared" si="23"/>
        <v>17</v>
      </c>
      <c r="Q47">
        <f t="shared" si="8"/>
        <v>10</v>
      </c>
      <c r="R47">
        <f t="shared" si="9"/>
        <v>4</v>
      </c>
      <c r="S47">
        <f t="shared" si="10"/>
        <v>20</v>
      </c>
      <c r="T47">
        <f t="shared" si="11"/>
        <v>5</v>
      </c>
      <c r="U47">
        <f t="shared" si="12"/>
        <v>20</v>
      </c>
      <c r="V47">
        <f t="shared" si="13"/>
        <v>20</v>
      </c>
      <c r="W47">
        <f t="shared" si="14"/>
        <v>5</v>
      </c>
      <c r="X47">
        <f t="shared" si="15"/>
        <v>8</v>
      </c>
      <c r="Y47">
        <f t="shared" si="16"/>
        <v>12</v>
      </c>
      <c r="Z47">
        <v>1000</v>
      </c>
      <c r="AA47">
        <f t="shared" si="17"/>
        <v>978</v>
      </c>
      <c r="AB47">
        <f>'oam3'!AA47</f>
        <v>1000.2</v>
      </c>
      <c r="AD47" t="str">
        <f t="shared" si="35"/>
        <v>Tolna</v>
      </c>
      <c r="AE47">
        <f t="shared" si="36"/>
        <v>4</v>
      </c>
      <c r="AF47">
        <f t="shared" si="24"/>
        <v>1</v>
      </c>
      <c r="AG47">
        <f t="shared" si="25"/>
        <v>5</v>
      </c>
      <c r="AH47">
        <f t="shared" si="26"/>
        <v>3</v>
      </c>
      <c r="AI47">
        <f t="shared" si="27"/>
        <v>5</v>
      </c>
      <c r="AJ47">
        <f t="shared" si="28"/>
        <v>2</v>
      </c>
      <c r="AK47">
        <f t="shared" si="29"/>
        <v>9</v>
      </c>
      <c r="AL47">
        <f t="shared" si="30"/>
        <v>10</v>
      </c>
      <c r="AM47">
        <f t="shared" si="31"/>
        <v>8</v>
      </c>
      <c r="AN47">
        <f t="shared" si="32"/>
        <v>7</v>
      </c>
    </row>
    <row r="48" spans="1:76" x14ac:dyDescent="0.25">
      <c r="A48" t="str">
        <f>A21</f>
        <v>Veszprém</v>
      </c>
      <c r="B48">
        <f t="shared" si="37"/>
        <v>10.599999999999994</v>
      </c>
      <c r="C48" t="str">
        <f t="shared" si="37"/>
        <v/>
      </c>
      <c r="D48">
        <f t="shared" si="37"/>
        <v>0.59999999999999432</v>
      </c>
      <c r="E48" t="str">
        <f t="shared" si="37"/>
        <v/>
      </c>
      <c r="F48" t="str">
        <f t="shared" si="37"/>
        <v/>
      </c>
      <c r="G48">
        <f t="shared" si="37"/>
        <v>0.20000000000000284</v>
      </c>
      <c r="H48" t="str">
        <f t="shared" si="37"/>
        <v/>
      </c>
      <c r="I48">
        <f t="shared" si="37"/>
        <v>0</v>
      </c>
      <c r="J48">
        <f t="shared" si="37"/>
        <v>2.5999999999999943</v>
      </c>
      <c r="K48">
        <f t="shared" si="37"/>
        <v>0.29999999999999716</v>
      </c>
      <c r="L48" s="55">
        <f t="shared" si="20"/>
        <v>2.3833333333333306</v>
      </c>
      <c r="M48" s="56">
        <f t="shared" si="21"/>
        <v>4.135899740886698</v>
      </c>
      <c r="O48" s="7">
        <f t="shared" si="22"/>
        <v>11.8</v>
      </c>
      <c r="P48">
        <f t="shared" si="23"/>
        <v>2</v>
      </c>
      <c r="Q48">
        <f t="shared" si="8"/>
        <v>20</v>
      </c>
      <c r="R48">
        <f t="shared" si="9"/>
        <v>7</v>
      </c>
      <c r="S48">
        <f t="shared" si="10"/>
        <v>20</v>
      </c>
      <c r="T48">
        <f t="shared" si="11"/>
        <v>20</v>
      </c>
      <c r="U48">
        <f t="shared" si="12"/>
        <v>9</v>
      </c>
      <c r="V48">
        <f t="shared" si="13"/>
        <v>20</v>
      </c>
      <c r="W48">
        <f t="shared" si="14"/>
        <v>10</v>
      </c>
      <c r="X48">
        <f t="shared" si="15"/>
        <v>3</v>
      </c>
      <c r="Y48">
        <f t="shared" si="16"/>
        <v>7</v>
      </c>
      <c r="Z48">
        <v>1000</v>
      </c>
      <c r="AA48">
        <f t="shared" si="17"/>
        <v>1001.6</v>
      </c>
      <c r="AB48">
        <f>'oam3'!AA48</f>
        <v>999.2</v>
      </c>
      <c r="AD48" t="str">
        <f t="shared" si="35"/>
        <v>Vas</v>
      </c>
      <c r="AE48">
        <f t="shared" si="36"/>
        <v>6</v>
      </c>
      <c r="AF48">
        <f t="shared" si="24"/>
        <v>3</v>
      </c>
      <c r="AG48">
        <f t="shared" si="25"/>
        <v>1</v>
      </c>
      <c r="AH48">
        <f t="shared" si="26"/>
        <v>10</v>
      </c>
      <c r="AI48">
        <f t="shared" si="27"/>
        <v>4</v>
      </c>
      <c r="AJ48">
        <f t="shared" si="28"/>
        <v>10</v>
      </c>
      <c r="AK48">
        <f t="shared" si="29"/>
        <v>10</v>
      </c>
      <c r="AL48">
        <f t="shared" si="30"/>
        <v>2</v>
      </c>
      <c r="AM48">
        <f t="shared" si="31"/>
        <v>5</v>
      </c>
      <c r="AN48">
        <f t="shared" si="32"/>
        <v>7</v>
      </c>
      <c r="BQ48" t="s">
        <v>970</v>
      </c>
    </row>
    <row r="49" spans="1:69" x14ac:dyDescent="0.25">
      <c r="A49" t="str">
        <f>A22</f>
        <v>Zala</v>
      </c>
      <c r="B49">
        <f t="shared" si="37"/>
        <v>0.29999999999999716</v>
      </c>
      <c r="C49" t="str">
        <f t="shared" si="37"/>
        <v/>
      </c>
      <c r="D49" t="str">
        <f t="shared" si="37"/>
        <v/>
      </c>
      <c r="E49">
        <f t="shared" si="37"/>
        <v>4.0999999999999943</v>
      </c>
      <c r="F49" t="str">
        <f t="shared" si="37"/>
        <v/>
      </c>
      <c r="G49" t="str">
        <f t="shared" si="37"/>
        <v/>
      </c>
      <c r="H49">
        <f t="shared" si="37"/>
        <v>0.20000000000000284</v>
      </c>
      <c r="I49" t="str">
        <f t="shared" si="37"/>
        <v/>
      </c>
      <c r="J49">
        <f t="shared" si="37"/>
        <v>2.5</v>
      </c>
      <c r="K49">
        <f t="shared" si="37"/>
        <v>0.70000000000000284</v>
      </c>
      <c r="L49" s="55">
        <f t="shared" si="20"/>
        <v>1.5599999999999994</v>
      </c>
      <c r="M49" s="56">
        <f t="shared" si="21"/>
        <v>1.6964669168598581</v>
      </c>
      <c r="O49" s="7">
        <f t="shared" si="22"/>
        <v>13.8</v>
      </c>
      <c r="P49">
        <f t="shared" si="23"/>
        <v>17</v>
      </c>
      <c r="Q49">
        <f t="shared" si="8"/>
        <v>20</v>
      </c>
      <c r="R49">
        <f t="shared" si="9"/>
        <v>20</v>
      </c>
      <c r="S49">
        <f t="shared" si="10"/>
        <v>5</v>
      </c>
      <c r="T49">
        <f t="shared" si="11"/>
        <v>20</v>
      </c>
      <c r="U49">
        <f t="shared" si="12"/>
        <v>20</v>
      </c>
      <c r="V49">
        <f t="shared" si="13"/>
        <v>9</v>
      </c>
      <c r="W49">
        <f t="shared" si="14"/>
        <v>20</v>
      </c>
      <c r="X49">
        <f t="shared" si="15"/>
        <v>4</v>
      </c>
      <c r="Y49">
        <f t="shared" si="16"/>
        <v>3</v>
      </c>
      <c r="Z49">
        <v>1000</v>
      </c>
      <c r="AA49">
        <f t="shared" si="17"/>
        <v>977</v>
      </c>
      <c r="AB49">
        <f>'oam3'!AA49</f>
        <v>1000.2</v>
      </c>
      <c r="AD49" t="str">
        <f t="shared" si="35"/>
        <v>Veszprém</v>
      </c>
      <c r="AE49">
        <f t="shared" si="36"/>
        <v>1</v>
      </c>
      <c r="AF49">
        <f t="shared" si="24"/>
        <v>10</v>
      </c>
      <c r="AG49">
        <f t="shared" si="25"/>
        <v>3</v>
      </c>
      <c r="AH49">
        <f t="shared" si="26"/>
        <v>10</v>
      </c>
      <c r="AI49">
        <f t="shared" si="27"/>
        <v>10</v>
      </c>
      <c r="AJ49">
        <f t="shared" si="28"/>
        <v>5</v>
      </c>
      <c r="AK49">
        <f t="shared" si="29"/>
        <v>10</v>
      </c>
      <c r="AL49">
        <f t="shared" si="30"/>
        <v>6</v>
      </c>
      <c r="AM49">
        <f t="shared" si="31"/>
        <v>2</v>
      </c>
      <c r="AN49">
        <f t="shared" si="32"/>
        <v>4</v>
      </c>
      <c r="BQ49" t="s">
        <v>1586</v>
      </c>
    </row>
    <row r="50" spans="1:69" ht="13.8" thickBot="1" x14ac:dyDescent="0.3">
      <c r="L50" s="30" t="s">
        <v>721</v>
      </c>
      <c r="M50" s="57" t="s">
        <v>721</v>
      </c>
      <c r="O50" t="s">
        <v>731</v>
      </c>
      <c r="AD50" t="str">
        <f t="shared" ref="AD50" si="38">A49</f>
        <v>Zala</v>
      </c>
      <c r="AE50">
        <f t="shared" ref="AE50" si="39">IFERROR(RANK(B49,$B49:$K49,0),10)</f>
        <v>4</v>
      </c>
      <c r="AF50">
        <f t="shared" ref="AF50" si="40">IFERROR(RANK(C49,$B49:$K49,0),10)</f>
        <v>10</v>
      </c>
      <c r="AG50">
        <f t="shared" ref="AG50" si="41">IFERROR(RANK(D49,$B49:$K49,0),10)</f>
        <v>10</v>
      </c>
      <c r="AH50">
        <f t="shared" ref="AH50" si="42">IFERROR(RANK(E49,$B49:$K49,0),10)</f>
        <v>1</v>
      </c>
      <c r="AI50">
        <f t="shared" ref="AI50" si="43">IFERROR(RANK(F49,$B49:$K49,0),10)</f>
        <v>10</v>
      </c>
      <c r="AJ50">
        <f t="shared" ref="AJ50" si="44">IFERROR(RANK(G49,$B49:$K49,0),10)</f>
        <v>10</v>
      </c>
      <c r="AK50">
        <f t="shared" ref="AK50" si="45">IFERROR(RANK(H49,$B49:$K49,0),10)</f>
        <v>5</v>
      </c>
      <c r="AL50">
        <f t="shared" ref="AL50" si="46">IFERROR(RANK(I49,$B49:$K49,0),10)</f>
        <v>10</v>
      </c>
      <c r="AM50">
        <f t="shared" ref="AM50" si="47">IFERROR(RANK(J49,$B49:$K49,0),10)</f>
        <v>2</v>
      </c>
      <c r="AN50">
        <f t="shared" ref="AN50" si="48">IFERROR(RANK(K49,$B49:$K49,0),10)</f>
        <v>3</v>
      </c>
      <c r="BQ50" t="s">
        <v>1661</v>
      </c>
    </row>
    <row r="51" spans="1:69" ht="13.8" thickBot="1" x14ac:dyDescent="0.3">
      <c r="O51" s="36">
        <f>CORREL(O30:O49,L30:L49)</f>
        <v>-0.47272639344581757</v>
      </c>
      <c r="AD51" t="s">
        <v>91</v>
      </c>
      <c r="AE51">
        <v>1000</v>
      </c>
      <c r="AF51">
        <v>1000</v>
      </c>
      <c r="AG51">
        <v>1000</v>
      </c>
      <c r="AH51">
        <v>1000</v>
      </c>
      <c r="AI51">
        <v>1000</v>
      </c>
      <c r="AJ51">
        <v>1000</v>
      </c>
      <c r="AK51">
        <v>1000</v>
      </c>
      <c r="AL51">
        <v>1000</v>
      </c>
      <c r="AM51">
        <v>1000</v>
      </c>
      <c r="AN51">
        <v>1000</v>
      </c>
    </row>
    <row r="52" spans="1:69" ht="13.8" thickBot="1" x14ac:dyDescent="0.3">
      <c r="A52" t="s">
        <v>86</v>
      </c>
      <c r="B52" s="25">
        <f>AVERAGE(B30:B49)</f>
        <v>1.7944444444444443</v>
      </c>
      <c r="C52" s="25">
        <f t="shared" ref="C52:K52" si="49">AVERAGE(C30:C49)</f>
        <v>2.8666666666666658</v>
      </c>
      <c r="D52" s="25">
        <f t="shared" si="49"/>
        <v>1.7277777777777794</v>
      </c>
      <c r="E52" s="25">
        <f t="shared" si="49"/>
        <v>3.1466666666666669</v>
      </c>
      <c r="F52" s="25">
        <f t="shared" si="49"/>
        <v>0.73571428571428554</v>
      </c>
      <c r="G52" s="25">
        <f t="shared" si="49"/>
        <v>3.0307692307692307</v>
      </c>
      <c r="H52" s="25">
        <f t="shared" si="49"/>
        <v>0.6705882352941176</v>
      </c>
      <c r="I52" s="25">
        <f t="shared" si="49"/>
        <v>2.6428571428571428</v>
      </c>
      <c r="J52" s="25">
        <f t="shared" si="49"/>
        <v>1.2777777777777781</v>
      </c>
      <c r="K52" s="25">
        <f t="shared" si="49"/>
        <v>0.73500000000000087</v>
      </c>
      <c r="L52" t="s">
        <v>713</v>
      </c>
      <c r="M52" s="25">
        <f>CORREL($B$55:$K$55,B52:K52)</f>
        <v>0.19266946105751553</v>
      </c>
      <c r="O52" s="36">
        <f>CORREL(O30:O49,M30:M49)</f>
        <v>-0.44385141106192794</v>
      </c>
    </row>
    <row r="53" spans="1:69" x14ac:dyDescent="0.25">
      <c r="A53" t="s">
        <v>722</v>
      </c>
      <c r="B53" s="25">
        <f>STDEV(B30:B49)</f>
        <v>3.3980049894749591</v>
      </c>
      <c r="C53" s="25">
        <f t="shared" ref="C53:K53" si="50">STDEV(C30:C49)</f>
        <v>3.0440204674181475</v>
      </c>
      <c r="D53" s="25">
        <f t="shared" si="50"/>
        <v>2.8329584527082701</v>
      </c>
      <c r="E53" s="25">
        <f t="shared" si="50"/>
        <v>3.0633470645839718</v>
      </c>
      <c r="F53" s="25">
        <f t="shared" si="50"/>
        <v>1.0551027240234767</v>
      </c>
      <c r="G53" s="25">
        <f t="shared" si="50"/>
        <v>3.902218304030117</v>
      </c>
      <c r="H53" s="25">
        <f t="shared" si="50"/>
        <v>1.4687429599330639</v>
      </c>
      <c r="I53" s="25">
        <f t="shared" si="50"/>
        <v>2.4212883683356186</v>
      </c>
      <c r="J53" s="25">
        <f t="shared" si="50"/>
        <v>1.3532338416051231</v>
      </c>
      <c r="K53" s="25">
        <f t="shared" si="50"/>
        <v>1.4023570384028092</v>
      </c>
      <c r="L53" t="s">
        <v>713</v>
      </c>
      <c r="M53" s="25">
        <f t="shared" ref="M53:M56" si="51">CORREL($B$55:$K$55,B53:K53)</f>
        <v>6.0364013328592196E-2</v>
      </c>
    </row>
    <row r="54" spans="1:69" ht="13.8" thickBot="1" x14ac:dyDescent="0.3">
      <c r="A54" t="s">
        <v>724</v>
      </c>
      <c r="B54" s="25">
        <f>B53/B52</f>
        <v>1.893625071534033</v>
      </c>
      <c r="C54" s="25">
        <f t="shared" ref="C54:K54" si="52">C53/C52</f>
        <v>1.0618676049133076</v>
      </c>
      <c r="D54" s="25">
        <f t="shared" si="52"/>
        <v>1.6396544099276145</v>
      </c>
      <c r="E54" s="25">
        <f t="shared" si="52"/>
        <v>0.97352131289744859</v>
      </c>
      <c r="F54" s="25">
        <f t="shared" si="52"/>
        <v>1.4341202074105512</v>
      </c>
      <c r="G54" s="25">
        <f t="shared" si="52"/>
        <v>1.287533958182526</v>
      </c>
      <c r="H54" s="25">
        <f t="shared" si="52"/>
        <v>2.1902307297247448</v>
      </c>
      <c r="I54" s="25">
        <f t="shared" si="52"/>
        <v>0.91616316639726114</v>
      </c>
      <c r="J54" s="25">
        <f t="shared" si="52"/>
        <v>1.0590525716909656</v>
      </c>
      <c r="K54" s="25">
        <f t="shared" si="52"/>
        <v>1.907968759731711</v>
      </c>
      <c r="L54" t="s">
        <v>713</v>
      </c>
      <c r="M54" s="25">
        <f t="shared" si="51"/>
        <v>4.372763233404655E-2</v>
      </c>
    </row>
    <row r="55" spans="1:69" x14ac:dyDescent="0.25">
      <c r="A55" s="27" t="s">
        <v>725</v>
      </c>
      <c r="B55" s="28">
        <v>1</v>
      </c>
      <c r="C55" s="28">
        <v>1</v>
      </c>
      <c r="D55" s="28">
        <v>1</v>
      </c>
      <c r="E55" s="28">
        <v>2</v>
      </c>
      <c r="F55" s="28">
        <v>1</v>
      </c>
      <c r="G55" s="28">
        <v>2</v>
      </c>
      <c r="H55" s="28">
        <v>2</v>
      </c>
      <c r="I55" s="28">
        <v>2</v>
      </c>
      <c r="J55" s="28">
        <v>1</v>
      </c>
      <c r="K55" s="28">
        <v>2</v>
      </c>
      <c r="L55" s="28"/>
      <c r="M55" s="29"/>
    </row>
    <row r="56" spans="1:69" ht="145.80000000000001" thickBot="1" x14ac:dyDescent="0.3">
      <c r="A56" s="30" t="s">
        <v>712</v>
      </c>
      <c r="B56" s="31">
        <f>RANK(B52,$B52:$K52,0)</f>
        <v>5</v>
      </c>
      <c r="C56" s="31">
        <f t="shared" ref="C56:K56" si="53">RANK(C52,$B52:$K52,0)</f>
        <v>3</v>
      </c>
      <c r="D56" s="31">
        <f t="shared" si="53"/>
        <v>6</v>
      </c>
      <c r="E56" s="32">
        <f t="shared" si="53"/>
        <v>1</v>
      </c>
      <c r="F56" s="31">
        <f t="shared" si="53"/>
        <v>8</v>
      </c>
      <c r="G56" s="32">
        <f t="shared" si="53"/>
        <v>2</v>
      </c>
      <c r="H56" s="33">
        <f t="shared" si="53"/>
        <v>10</v>
      </c>
      <c r="I56" s="32">
        <f t="shared" si="53"/>
        <v>4</v>
      </c>
      <c r="J56" s="31">
        <f t="shared" si="53"/>
        <v>7</v>
      </c>
      <c r="K56" s="33">
        <f t="shared" si="53"/>
        <v>9</v>
      </c>
      <c r="L56" s="34" t="s">
        <v>713</v>
      </c>
      <c r="M56" s="35">
        <f t="shared" si="51"/>
        <v>-0.10444659357341871</v>
      </c>
      <c r="N56" s="24" t="s">
        <v>1398</v>
      </c>
      <c r="P56" s="61" t="s">
        <v>1397</v>
      </c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</row>
    <row r="57" spans="1:69" x14ac:dyDescent="0.25">
      <c r="A57" s="24" t="s">
        <v>723</v>
      </c>
      <c r="B57" s="22" t="str">
        <f>B28</f>
        <v>Audi</v>
      </c>
      <c r="C57" s="22" t="str">
        <f t="shared" ref="C57:K57" si="54">C28</f>
        <v>Mercedes</v>
      </c>
      <c r="D57" s="22" t="str">
        <f t="shared" si="54"/>
        <v>Fiat</v>
      </c>
      <c r="E57" t="str">
        <f t="shared" si="54"/>
        <v>Volkswagen</v>
      </c>
      <c r="F57" s="22" t="str">
        <f t="shared" si="54"/>
        <v>Seat</v>
      </c>
      <c r="G57" t="str">
        <f t="shared" si="54"/>
        <v>Skoda</v>
      </c>
      <c r="H57" t="str">
        <f t="shared" si="54"/>
        <v>Suzuki</v>
      </c>
      <c r="I57" t="str">
        <f t="shared" si="54"/>
        <v>Volvo</v>
      </c>
      <c r="J57" s="22" t="str">
        <f t="shared" si="54"/>
        <v>Ford</v>
      </c>
      <c r="K57" t="str">
        <f t="shared" si="54"/>
        <v>Opel</v>
      </c>
    </row>
    <row r="58" spans="1:69" ht="52.8" x14ac:dyDescent="0.25">
      <c r="A58" t="s">
        <v>717</v>
      </c>
      <c r="B58" t="s">
        <v>714</v>
      </c>
      <c r="C58" t="s">
        <v>715</v>
      </c>
      <c r="D58" s="24" t="s">
        <v>718</v>
      </c>
      <c r="E58" t="s">
        <v>78</v>
      </c>
      <c r="F58" s="16" t="s">
        <v>719</v>
      </c>
      <c r="G58" t="s">
        <v>78</v>
      </c>
      <c r="H58" t="s">
        <v>78</v>
      </c>
      <c r="I58" t="s">
        <v>78</v>
      </c>
      <c r="J58" s="24" t="s">
        <v>720</v>
      </c>
      <c r="K58" t="s">
        <v>78</v>
      </c>
    </row>
    <row r="59" spans="1:69" ht="13.8" thickBot="1" x14ac:dyDescent="0.3"/>
    <row r="60" spans="1:69" x14ac:dyDescent="0.25">
      <c r="A60" s="27" t="str">
        <f>A55</f>
        <v>csoport</v>
      </c>
      <c r="B60" s="28">
        <f t="shared" ref="B60:K60" si="55">B55</f>
        <v>1</v>
      </c>
      <c r="C60" s="28">
        <f t="shared" si="55"/>
        <v>1</v>
      </c>
      <c r="D60" s="28">
        <f t="shared" si="55"/>
        <v>1</v>
      </c>
      <c r="E60" s="28">
        <f t="shared" si="55"/>
        <v>2</v>
      </c>
      <c r="F60" s="28">
        <f t="shared" si="55"/>
        <v>1</v>
      </c>
      <c r="G60" s="28">
        <f t="shared" si="55"/>
        <v>2</v>
      </c>
      <c r="H60" s="28">
        <f t="shared" si="55"/>
        <v>2</v>
      </c>
      <c r="I60" s="28">
        <f t="shared" si="55"/>
        <v>2</v>
      </c>
      <c r="J60" s="28">
        <f t="shared" si="55"/>
        <v>1</v>
      </c>
      <c r="K60" s="28">
        <f t="shared" si="55"/>
        <v>2</v>
      </c>
      <c r="L60" s="28"/>
      <c r="M60" s="29"/>
    </row>
    <row r="61" spans="1:69" ht="13.8" thickBot="1" x14ac:dyDescent="0.3">
      <c r="A61" s="30" t="s">
        <v>726</v>
      </c>
      <c r="B61" s="34">
        <f>RANK(B53,$B53:$K53,0)</f>
        <v>2</v>
      </c>
      <c r="C61" s="34">
        <f t="shared" ref="C61:K61" si="56">RANK(C53,$B53:$K53,0)</f>
        <v>4</v>
      </c>
      <c r="D61" s="34">
        <f t="shared" si="56"/>
        <v>5</v>
      </c>
      <c r="E61" s="33">
        <f t="shared" si="56"/>
        <v>3</v>
      </c>
      <c r="F61" s="34">
        <f t="shared" si="56"/>
        <v>10</v>
      </c>
      <c r="G61" s="33">
        <f t="shared" si="56"/>
        <v>1</v>
      </c>
      <c r="H61" s="33">
        <f t="shared" si="56"/>
        <v>7</v>
      </c>
      <c r="I61" s="33">
        <f t="shared" si="56"/>
        <v>6</v>
      </c>
      <c r="J61" s="34">
        <f t="shared" si="56"/>
        <v>9</v>
      </c>
      <c r="K61" s="33">
        <f t="shared" si="56"/>
        <v>8</v>
      </c>
      <c r="L61" s="34" t="s">
        <v>713</v>
      </c>
      <c r="M61" s="35">
        <f t="shared" ref="M61" si="57">CORREL($B$55:$K$55,B61:K61)</f>
        <v>-0.17407765595569785</v>
      </c>
      <c r="N61" t="s">
        <v>727</v>
      </c>
    </row>
    <row r="62" spans="1:69" ht="13.8" thickBot="1" x14ac:dyDescent="0.3"/>
    <row r="63" spans="1:69" x14ac:dyDescent="0.25">
      <c r="A63" s="27" t="str">
        <f>A60</f>
        <v>csoport</v>
      </c>
      <c r="B63" s="28">
        <f t="shared" ref="B63:K63" si="58">B60</f>
        <v>1</v>
      </c>
      <c r="C63" s="28">
        <f t="shared" si="58"/>
        <v>1</v>
      </c>
      <c r="D63" s="28">
        <f t="shared" si="58"/>
        <v>1</v>
      </c>
      <c r="E63" s="28">
        <f t="shared" si="58"/>
        <v>2</v>
      </c>
      <c r="F63" s="28">
        <f t="shared" si="58"/>
        <v>1</v>
      </c>
      <c r="G63" s="28">
        <f t="shared" si="58"/>
        <v>2</v>
      </c>
      <c r="H63" s="28">
        <f t="shared" si="58"/>
        <v>2</v>
      </c>
      <c r="I63" s="28">
        <f t="shared" si="58"/>
        <v>2</v>
      </c>
      <c r="J63" s="28">
        <f t="shared" si="58"/>
        <v>1</v>
      </c>
      <c r="K63" s="28">
        <f t="shared" si="58"/>
        <v>2</v>
      </c>
      <c r="L63" s="28"/>
      <c r="M63" s="29"/>
    </row>
    <row r="64" spans="1:69" ht="13.8" thickBot="1" x14ac:dyDescent="0.3">
      <c r="A64" s="30" t="s">
        <v>728</v>
      </c>
      <c r="B64" s="34">
        <f>RANK(B54,$B54:$K54,0)</f>
        <v>3</v>
      </c>
      <c r="C64" s="34">
        <f t="shared" ref="C64:K64" si="59">RANK(C54,$B54:$K54,0)</f>
        <v>7</v>
      </c>
      <c r="D64" s="34">
        <f t="shared" si="59"/>
        <v>4</v>
      </c>
      <c r="E64" s="33">
        <f t="shared" si="59"/>
        <v>9</v>
      </c>
      <c r="F64" s="34">
        <f t="shared" si="59"/>
        <v>5</v>
      </c>
      <c r="G64" s="33">
        <f t="shared" si="59"/>
        <v>6</v>
      </c>
      <c r="H64" s="33">
        <f t="shared" si="59"/>
        <v>1</v>
      </c>
      <c r="I64" s="33">
        <f t="shared" si="59"/>
        <v>10</v>
      </c>
      <c r="J64" s="34">
        <f t="shared" si="59"/>
        <v>8</v>
      </c>
      <c r="K64" s="33">
        <f t="shared" si="59"/>
        <v>2</v>
      </c>
      <c r="L64" s="34" t="s">
        <v>713</v>
      </c>
      <c r="M64" s="35">
        <f t="shared" ref="M64" si="60">CORREL($B$55:$K$55,B64:K64)</f>
        <v>3.4815531191139573E-2</v>
      </c>
      <c r="N64" t="s">
        <v>729</v>
      </c>
    </row>
    <row r="74" spans="1:102" ht="18" x14ac:dyDescent="0.25">
      <c r="A74" s="8"/>
      <c r="AB74" s="8"/>
      <c r="BO74" s="8"/>
      <c r="CH74" s="8"/>
      <c r="CI74" s="8"/>
      <c r="CJ74" s="8"/>
      <c r="CK74" s="8"/>
      <c r="CL74" s="8"/>
      <c r="CX74" s="8"/>
    </row>
    <row r="75" spans="1:102" ht="18" x14ac:dyDescent="0.25">
      <c r="A75" s="9"/>
      <c r="AB75" s="9"/>
      <c r="BO75" s="9"/>
      <c r="CH75" s="8"/>
      <c r="CI75" s="8"/>
      <c r="CJ75" s="8"/>
      <c r="CK75" s="8"/>
      <c r="CL75" s="9"/>
      <c r="CX75" s="8"/>
    </row>
    <row r="76" spans="1:102" ht="18" x14ac:dyDescent="0.25">
      <c r="CH76" s="8"/>
      <c r="CI76" s="8"/>
      <c r="CJ76" s="8"/>
      <c r="CK76" s="8"/>
      <c r="CX76" s="8"/>
    </row>
    <row r="77" spans="1:102" ht="18" x14ac:dyDescent="0.25">
      <c r="CH77" s="8"/>
      <c r="CI77" s="8"/>
      <c r="CJ77" s="8"/>
      <c r="CK77" s="8"/>
      <c r="CX77" s="8"/>
    </row>
    <row r="78" spans="1:102" ht="18" x14ac:dyDescent="0.25">
      <c r="A78" s="10" t="s">
        <v>92</v>
      </c>
      <c r="B78" s="11">
        <v>7048971</v>
      </c>
      <c r="C78" s="10" t="s">
        <v>93</v>
      </c>
      <c r="D78" s="11">
        <v>20</v>
      </c>
      <c r="E78" s="10" t="s">
        <v>94</v>
      </c>
      <c r="F78" s="11">
        <v>10</v>
      </c>
      <c r="G78" s="10" t="s">
        <v>95</v>
      </c>
      <c r="H78" s="11">
        <v>20</v>
      </c>
      <c r="I78" s="10" t="s">
        <v>96</v>
      </c>
      <c r="J78" s="11">
        <v>0</v>
      </c>
      <c r="K78" s="10" t="s">
        <v>97</v>
      </c>
      <c r="L78" s="11" t="s">
        <v>1402</v>
      </c>
      <c r="AB78" s="10" t="s">
        <v>92</v>
      </c>
      <c r="AC78" s="11">
        <v>7365724</v>
      </c>
      <c r="AD78" s="10" t="s">
        <v>93</v>
      </c>
      <c r="AE78" s="11">
        <v>10</v>
      </c>
      <c r="AF78" s="10" t="s">
        <v>94</v>
      </c>
      <c r="AG78" s="11">
        <v>20</v>
      </c>
      <c r="AH78" s="10" t="s">
        <v>95</v>
      </c>
      <c r="AI78" s="11">
        <v>10</v>
      </c>
      <c r="AJ78" s="10" t="s">
        <v>96</v>
      </c>
      <c r="AK78" s="11">
        <v>0</v>
      </c>
      <c r="AL78" s="10" t="s">
        <v>97</v>
      </c>
      <c r="AM78" s="11" t="s">
        <v>1533</v>
      </c>
      <c r="BO78" s="10" t="s">
        <v>92</v>
      </c>
      <c r="BP78" s="11">
        <v>6622080</v>
      </c>
      <c r="BQ78" s="10" t="s">
        <v>93</v>
      </c>
      <c r="BR78" s="11">
        <v>10</v>
      </c>
      <c r="BS78" s="10" t="s">
        <v>94</v>
      </c>
      <c r="BT78" s="11">
        <v>11</v>
      </c>
      <c r="BU78" s="10" t="s">
        <v>95</v>
      </c>
      <c r="BV78" s="11">
        <v>10</v>
      </c>
      <c r="BW78" s="10" t="s">
        <v>96</v>
      </c>
      <c r="BX78" s="11">
        <v>0</v>
      </c>
      <c r="BY78" s="10" t="s">
        <v>97</v>
      </c>
      <c r="BZ78" s="11" t="s">
        <v>1544</v>
      </c>
      <c r="CH78" s="8"/>
      <c r="CI78" s="8"/>
      <c r="CJ78" s="8"/>
      <c r="CK78" s="8"/>
      <c r="CL78" s="10" t="s">
        <v>92</v>
      </c>
      <c r="CM78" s="11">
        <v>4274109</v>
      </c>
      <c r="CN78" s="10" t="s">
        <v>93</v>
      </c>
      <c r="CO78" s="11">
        <v>10</v>
      </c>
      <c r="CP78" s="10" t="s">
        <v>94</v>
      </c>
      <c r="CQ78" s="11">
        <v>6</v>
      </c>
      <c r="CR78" s="10" t="s">
        <v>95</v>
      </c>
      <c r="CS78" s="11">
        <v>10</v>
      </c>
      <c r="CT78" s="10" t="s">
        <v>96</v>
      </c>
      <c r="CU78" s="11">
        <v>0</v>
      </c>
      <c r="CV78" s="10" t="s">
        <v>97</v>
      </c>
      <c r="CW78" s="11" t="s">
        <v>1556</v>
      </c>
      <c r="CX78" s="8"/>
    </row>
    <row r="79" spans="1:102" ht="18.600000000000001" thickBot="1" x14ac:dyDescent="0.3">
      <c r="A79" s="8"/>
      <c r="AB79" s="8" t="s">
        <v>1543</v>
      </c>
      <c r="AC79">
        <f>AC105</f>
        <v>9</v>
      </c>
      <c r="AD79">
        <f t="shared" ref="AD79:AV79" si="61">AD105</f>
        <v>902</v>
      </c>
      <c r="AE79">
        <f t="shared" si="61"/>
        <v>915</v>
      </c>
      <c r="AF79">
        <f t="shared" si="61"/>
        <v>925</v>
      </c>
      <c r="AG79">
        <f t="shared" si="61"/>
        <v>908</v>
      </c>
      <c r="AH79">
        <f t="shared" si="61"/>
        <v>9</v>
      </c>
      <c r="AI79">
        <f t="shared" si="61"/>
        <v>927</v>
      </c>
      <c r="AJ79">
        <f t="shared" si="61"/>
        <v>939</v>
      </c>
      <c r="AK79">
        <f t="shared" si="61"/>
        <v>9</v>
      </c>
      <c r="AL79">
        <f t="shared" si="61"/>
        <v>947</v>
      </c>
      <c r="AM79">
        <f t="shared" si="61"/>
        <v>9</v>
      </c>
      <c r="AN79">
        <f t="shared" si="61"/>
        <v>900</v>
      </c>
      <c r="AO79">
        <f t="shared" si="61"/>
        <v>9</v>
      </c>
      <c r="AP79">
        <f t="shared" si="61"/>
        <v>924</v>
      </c>
      <c r="AQ79">
        <f t="shared" si="61"/>
        <v>9</v>
      </c>
      <c r="AR79">
        <f t="shared" si="61"/>
        <v>9</v>
      </c>
      <c r="AS79">
        <f t="shared" si="61"/>
        <v>9</v>
      </c>
      <c r="AT79">
        <f t="shared" si="61"/>
        <v>9</v>
      </c>
      <c r="AU79">
        <f t="shared" si="61"/>
        <v>9</v>
      </c>
      <c r="AV79">
        <f t="shared" si="61"/>
        <v>9</v>
      </c>
      <c r="BO79" s="8" t="s">
        <v>1359</v>
      </c>
      <c r="BP79">
        <f>BP105</f>
        <v>9</v>
      </c>
      <c r="BQ79">
        <f t="shared" ref="BQ79:BZ79" si="62">BQ105</f>
        <v>9</v>
      </c>
      <c r="BR79">
        <f t="shared" si="62"/>
        <v>9</v>
      </c>
      <c r="BS79">
        <f t="shared" si="62"/>
        <v>9</v>
      </c>
      <c r="BT79">
        <f t="shared" si="62"/>
        <v>917</v>
      </c>
      <c r="BU79">
        <f t="shared" si="62"/>
        <v>923</v>
      </c>
      <c r="BV79">
        <f t="shared" si="62"/>
        <v>928</v>
      </c>
      <c r="BW79">
        <f t="shared" si="62"/>
        <v>27</v>
      </c>
      <c r="BX79">
        <f t="shared" si="62"/>
        <v>941</v>
      </c>
      <c r="BY79">
        <f t="shared" si="62"/>
        <v>9</v>
      </c>
      <c r="BZ79">
        <f t="shared" si="62"/>
        <v>9</v>
      </c>
      <c r="CH79" s="8"/>
      <c r="CI79" s="8"/>
      <c r="CJ79" s="8"/>
      <c r="CK79" s="8"/>
      <c r="CL79" s="8"/>
      <c r="CX79" s="8"/>
    </row>
    <row r="80" spans="1:102" ht="18.600000000000001" thickBot="1" x14ac:dyDescent="0.3">
      <c r="A80" s="12" t="s">
        <v>99</v>
      </c>
      <c r="B80" s="12" t="s">
        <v>100</v>
      </c>
      <c r="C80" s="12" t="s">
        <v>101</v>
      </c>
      <c r="D80" s="12" t="s">
        <v>102</v>
      </c>
      <c r="E80" s="12" t="s">
        <v>103</v>
      </c>
      <c r="F80" s="12" t="s">
        <v>104</v>
      </c>
      <c r="G80" s="12" t="s">
        <v>105</v>
      </c>
      <c r="H80" s="12" t="s">
        <v>106</v>
      </c>
      <c r="I80" s="12" t="s">
        <v>107</v>
      </c>
      <c r="J80" s="12" t="s">
        <v>108</v>
      </c>
      <c r="K80" s="12" t="s">
        <v>109</v>
      </c>
      <c r="L80" s="12" t="s">
        <v>110</v>
      </c>
      <c r="AB80" s="12" t="s">
        <v>99</v>
      </c>
      <c r="AC80" s="39" t="s">
        <v>100</v>
      </c>
      <c r="AD80" s="12" t="s">
        <v>101</v>
      </c>
      <c r="AE80" s="12" t="s">
        <v>102</v>
      </c>
      <c r="AF80" s="12" t="s">
        <v>103</v>
      </c>
      <c r="AG80" s="12" t="s">
        <v>104</v>
      </c>
      <c r="AH80" s="39" t="s">
        <v>105</v>
      </c>
      <c r="AI80" s="12" t="s">
        <v>106</v>
      </c>
      <c r="AJ80" s="12" t="s">
        <v>107</v>
      </c>
      <c r="AK80" s="39" t="s">
        <v>108</v>
      </c>
      <c r="AL80" s="12" t="s">
        <v>109</v>
      </c>
      <c r="AM80" s="39" t="s">
        <v>862</v>
      </c>
      <c r="AN80" s="12" t="s">
        <v>863</v>
      </c>
      <c r="AO80" s="39" t="s">
        <v>864</v>
      </c>
      <c r="AP80" s="12" t="s">
        <v>865</v>
      </c>
      <c r="AQ80" s="39" t="s">
        <v>866</v>
      </c>
      <c r="AR80" s="39" t="s">
        <v>867</v>
      </c>
      <c r="AS80" s="39" t="s">
        <v>868</v>
      </c>
      <c r="AT80" s="39" t="s">
        <v>869</v>
      </c>
      <c r="AU80" s="39" t="s">
        <v>870</v>
      </c>
      <c r="AV80" s="39" t="s">
        <v>1499</v>
      </c>
      <c r="AW80" s="39" t="s">
        <v>1500</v>
      </c>
      <c r="AY80" t="str">
        <f>AC80</f>
        <v>X(A1)</v>
      </c>
      <c r="AZ80" t="str">
        <f>AH80</f>
        <v>X(A6)</v>
      </c>
      <c r="BA80" t="str">
        <f>AK80</f>
        <v>X(A9)</v>
      </c>
      <c r="BB80" t="str">
        <f>AM80</f>
        <v>X(A11)</v>
      </c>
      <c r="BC80" t="str">
        <f>AO80</f>
        <v>X(A13)</v>
      </c>
      <c r="BD80" t="str">
        <f>AQ80</f>
        <v>X(A15)</v>
      </c>
      <c r="BE80" t="str">
        <f t="shared" ref="BE80:BK80" si="63">AR80</f>
        <v>X(A16)</v>
      </c>
      <c r="BF80" t="str">
        <f t="shared" si="63"/>
        <v>X(A17)</v>
      </c>
      <c r="BG80" t="str">
        <f t="shared" si="63"/>
        <v>X(A18)</v>
      </c>
      <c r="BH80" t="str">
        <f t="shared" si="63"/>
        <v>X(A19)</v>
      </c>
      <c r="BI80" t="str">
        <f t="shared" si="63"/>
        <v>X(A20)</v>
      </c>
      <c r="BJ80" t="str">
        <f t="shared" si="63"/>
        <v>Y(A21)</v>
      </c>
      <c r="BO80" s="12" t="s">
        <v>99</v>
      </c>
      <c r="BP80" s="39" t="s">
        <v>100</v>
      </c>
      <c r="BQ80" s="39" t="s">
        <v>101</v>
      </c>
      <c r="BR80" s="39" t="s">
        <v>102</v>
      </c>
      <c r="BS80" s="39" t="s">
        <v>103</v>
      </c>
      <c r="BT80" s="12" t="s">
        <v>104</v>
      </c>
      <c r="BU80" s="12" t="s">
        <v>105</v>
      </c>
      <c r="BV80" s="12" t="s">
        <v>106</v>
      </c>
      <c r="BW80" s="12" t="s">
        <v>107</v>
      </c>
      <c r="BX80" s="12" t="s">
        <v>108</v>
      </c>
      <c r="BY80" s="39" t="s">
        <v>109</v>
      </c>
      <c r="BZ80" s="39" t="s">
        <v>862</v>
      </c>
      <c r="CA80" s="39" t="s">
        <v>906</v>
      </c>
      <c r="CC80" t="str">
        <f>BP80</f>
        <v>X(A1)</v>
      </c>
      <c r="CD80" t="str">
        <f t="shared" ref="CD80:CG80" si="64">BQ80</f>
        <v>X(A2)</v>
      </c>
      <c r="CE80" t="str">
        <f t="shared" si="64"/>
        <v>X(A3)</v>
      </c>
      <c r="CF80" t="str">
        <f t="shared" si="64"/>
        <v>X(A4)</v>
      </c>
      <c r="CG80" t="str">
        <f>BY80</f>
        <v>X(A10)</v>
      </c>
      <c r="CH80" t="str">
        <f t="shared" ref="CH80:CI80" si="65">BZ80</f>
        <v>X(A11)</v>
      </c>
      <c r="CI80" t="str">
        <f t="shared" si="65"/>
        <v>Y(A12)</v>
      </c>
      <c r="CJ80" s="8"/>
      <c r="CK80" s="8"/>
      <c r="CL80" s="12" t="s">
        <v>99</v>
      </c>
      <c r="CM80" s="12" t="s">
        <v>100</v>
      </c>
      <c r="CN80" s="12" t="s">
        <v>101</v>
      </c>
      <c r="CO80" s="12" t="s">
        <v>102</v>
      </c>
      <c r="CP80" s="12" t="s">
        <v>103</v>
      </c>
      <c r="CQ80" s="12" t="s">
        <v>104</v>
      </c>
      <c r="CR80" s="12" t="s">
        <v>105</v>
      </c>
      <c r="CS80" s="12" t="s">
        <v>1557</v>
      </c>
      <c r="CX80" s="8"/>
    </row>
    <row r="81" spans="1:102" ht="18.600000000000001" thickBot="1" x14ac:dyDescent="0.3">
      <c r="A81" s="12" t="s">
        <v>111</v>
      </c>
      <c r="B81" s="13">
        <v>15</v>
      </c>
      <c r="C81" s="13">
        <v>20</v>
      </c>
      <c r="D81" s="13">
        <v>9</v>
      </c>
      <c r="E81" s="13">
        <v>13</v>
      </c>
      <c r="F81" s="13">
        <v>20</v>
      </c>
      <c r="G81" s="13">
        <v>20</v>
      </c>
      <c r="H81" s="13">
        <v>9</v>
      </c>
      <c r="I81" s="13">
        <v>10</v>
      </c>
      <c r="J81" s="13">
        <v>20</v>
      </c>
      <c r="K81" s="13">
        <v>6</v>
      </c>
      <c r="L81" s="13">
        <v>1000</v>
      </c>
      <c r="AB81" s="12" t="s">
        <v>111</v>
      </c>
      <c r="AC81" s="13">
        <v>2</v>
      </c>
      <c r="AD81" s="13">
        <v>5</v>
      </c>
      <c r="AE81" s="13">
        <v>6</v>
      </c>
      <c r="AF81" s="13">
        <v>4</v>
      </c>
      <c r="AG81" s="13">
        <v>5</v>
      </c>
      <c r="AH81" s="13">
        <v>4</v>
      </c>
      <c r="AI81" s="13">
        <v>5</v>
      </c>
      <c r="AJ81" s="13">
        <v>10</v>
      </c>
      <c r="AK81" s="13">
        <v>5</v>
      </c>
      <c r="AL81" s="13">
        <v>5</v>
      </c>
      <c r="AM81" s="13">
        <v>3</v>
      </c>
      <c r="AN81" s="13">
        <v>1</v>
      </c>
      <c r="AO81" s="13">
        <v>6</v>
      </c>
      <c r="AP81" s="13">
        <v>3</v>
      </c>
      <c r="AQ81" s="13">
        <v>10</v>
      </c>
      <c r="AR81" s="13">
        <v>2</v>
      </c>
      <c r="AS81" s="13">
        <v>4</v>
      </c>
      <c r="AT81" s="13">
        <v>6</v>
      </c>
      <c r="AU81" s="13">
        <v>1</v>
      </c>
      <c r="AV81" s="13">
        <v>4</v>
      </c>
      <c r="AW81" s="13">
        <v>1000</v>
      </c>
      <c r="AY81">
        <f t="shared" ref="AY81:AY90" si="66">AC81</f>
        <v>2</v>
      </c>
      <c r="AZ81">
        <f t="shared" ref="AZ81:AZ90" si="67">AH81</f>
        <v>4</v>
      </c>
      <c r="BA81">
        <f t="shared" ref="BA81:BA90" si="68">AK81</f>
        <v>5</v>
      </c>
      <c r="BB81">
        <f t="shared" ref="BB81:BB90" si="69">AM81</f>
        <v>3</v>
      </c>
      <c r="BC81">
        <f t="shared" ref="BC81:BC90" si="70">AO81</f>
        <v>6</v>
      </c>
      <c r="BD81">
        <f t="shared" ref="BD81:BD90" si="71">AQ81</f>
        <v>10</v>
      </c>
      <c r="BE81">
        <f t="shared" ref="BE81:BE90" si="72">AR81</f>
        <v>2</v>
      </c>
      <c r="BF81">
        <f t="shared" ref="BF81:BF90" si="73">AS81</f>
        <v>4</v>
      </c>
      <c r="BG81">
        <f t="shared" ref="BG81:BG90" si="74">AT81</f>
        <v>6</v>
      </c>
      <c r="BH81">
        <f t="shared" ref="BH81:BH90" si="75">AU81</f>
        <v>1</v>
      </c>
      <c r="BI81">
        <f t="shared" ref="BI81:BI90" si="76">AV81</f>
        <v>4</v>
      </c>
      <c r="BJ81">
        <f t="shared" ref="BJ81:BJ90" si="77">AW81</f>
        <v>1000</v>
      </c>
      <c r="BO81" s="12" t="s">
        <v>111</v>
      </c>
      <c r="BP81" s="13">
        <v>2</v>
      </c>
      <c r="BQ81" s="13">
        <v>4</v>
      </c>
      <c r="BR81" s="13">
        <v>5</v>
      </c>
      <c r="BS81" s="13">
        <v>3</v>
      </c>
      <c r="BT81" s="13">
        <v>6</v>
      </c>
      <c r="BU81" s="13">
        <v>10</v>
      </c>
      <c r="BV81" s="13">
        <v>2</v>
      </c>
      <c r="BW81" s="13">
        <v>4</v>
      </c>
      <c r="BX81" s="13">
        <v>6</v>
      </c>
      <c r="BY81" s="13">
        <v>1</v>
      </c>
      <c r="BZ81" s="13">
        <v>4</v>
      </c>
      <c r="CA81" s="13">
        <v>1000</v>
      </c>
      <c r="CC81">
        <f t="shared" ref="CC81:CC90" si="78">BP81</f>
        <v>2</v>
      </c>
      <c r="CD81">
        <f t="shared" ref="CD81:CD90" si="79">BQ81</f>
        <v>4</v>
      </c>
      <c r="CE81">
        <f t="shared" ref="CE81:CE90" si="80">BR81</f>
        <v>5</v>
      </c>
      <c r="CF81">
        <f t="shared" ref="CF81:CF90" si="81">BS81</f>
        <v>3</v>
      </c>
      <c r="CG81">
        <f t="shared" ref="CG81:CG90" si="82">BY81</f>
        <v>1</v>
      </c>
      <c r="CH81">
        <f t="shared" ref="CH81:CH90" si="83">BZ81</f>
        <v>4</v>
      </c>
      <c r="CI81">
        <f t="shared" ref="CI81:CI90" si="84">CA81</f>
        <v>1000</v>
      </c>
      <c r="CJ81" s="8"/>
      <c r="CK81" s="8"/>
      <c r="CL81" s="12" t="s">
        <v>111</v>
      </c>
      <c r="CM81" s="13">
        <v>2</v>
      </c>
      <c r="CN81" s="13">
        <v>4</v>
      </c>
      <c r="CO81" s="13">
        <v>5</v>
      </c>
      <c r="CP81" s="13">
        <v>3</v>
      </c>
      <c r="CQ81" s="13">
        <v>1</v>
      </c>
      <c r="CR81" s="13">
        <v>4</v>
      </c>
      <c r="CS81" s="13">
        <v>1000</v>
      </c>
      <c r="CX81" s="8"/>
    </row>
    <row r="82" spans="1:102" ht="18.600000000000001" thickBot="1" x14ac:dyDescent="0.3">
      <c r="A82" s="12" t="s">
        <v>112</v>
      </c>
      <c r="B82" s="13">
        <v>6</v>
      </c>
      <c r="C82" s="13">
        <v>6</v>
      </c>
      <c r="D82" s="13">
        <v>2</v>
      </c>
      <c r="E82" s="13">
        <v>1</v>
      </c>
      <c r="F82" s="13">
        <v>9</v>
      </c>
      <c r="G82" s="13">
        <v>9</v>
      </c>
      <c r="H82" s="13">
        <v>1</v>
      </c>
      <c r="I82" s="13">
        <v>20</v>
      </c>
      <c r="J82" s="13">
        <v>11</v>
      </c>
      <c r="K82" s="13">
        <v>7</v>
      </c>
      <c r="L82" s="13">
        <v>1000</v>
      </c>
      <c r="AB82" s="12" t="s">
        <v>112</v>
      </c>
      <c r="AC82" s="13">
        <v>10</v>
      </c>
      <c r="AD82" s="13">
        <v>4</v>
      </c>
      <c r="AE82" s="13">
        <v>10</v>
      </c>
      <c r="AF82" s="13">
        <v>3</v>
      </c>
      <c r="AG82" s="13">
        <v>3</v>
      </c>
      <c r="AH82" s="13">
        <v>2</v>
      </c>
      <c r="AI82" s="13">
        <v>8</v>
      </c>
      <c r="AJ82" s="13">
        <v>2</v>
      </c>
      <c r="AK82" s="13">
        <v>2</v>
      </c>
      <c r="AL82" s="13">
        <v>10</v>
      </c>
      <c r="AM82" s="13">
        <v>10</v>
      </c>
      <c r="AN82" s="13">
        <v>5</v>
      </c>
      <c r="AO82" s="13">
        <v>10</v>
      </c>
      <c r="AP82" s="13">
        <v>1</v>
      </c>
      <c r="AQ82" s="13">
        <v>1</v>
      </c>
      <c r="AR82" s="13">
        <v>10</v>
      </c>
      <c r="AS82" s="13">
        <v>1</v>
      </c>
      <c r="AT82" s="13">
        <v>3</v>
      </c>
      <c r="AU82" s="13">
        <v>10</v>
      </c>
      <c r="AV82" s="13">
        <v>10</v>
      </c>
      <c r="AW82" s="13">
        <v>1000</v>
      </c>
      <c r="AY82">
        <f t="shared" si="66"/>
        <v>10</v>
      </c>
      <c r="AZ82">
        <f t="shared" si="67"/>
        <v>2</v>
      </c>
      <c r="BA82">
        <f t="shared" si="68"/>
        <v>2</v>
      </c>
      <c r="BB82">
        <f t="shared" si="69"/>
        <v>10</v>
      </c>
      <c r="BC82">
        <f t="shared" si="70"/>
        <v>10</v>
      </c>
      <c r="BD82">
        <f t="shared" si="71"/>
        <v>1</v>
      </c>
      <c r="BE82">
        <f t="shared" si="72"/>
        <v>10</v>
      </c>
      <c r="BF82">
        <f t="shared" si="73"/>
        <v>1</v>
      </c>
      <c r="BG82">
        <f t="shared" si="74"/>
        <v>3</v>
      </c>
      <c r="BH82">
        <f t="shared" si="75"/>
        <v>10</v>
      </c>
      <c r="BI82">
        <f t="shared" si="76"/>
        <v>10</v>
      </c>
      <c r="BJ82">
        <f t="shared" si="77"/>
        <v>1000</v>
      </c>
      <c r="BO82" s="12" t="s">
        <v>112</v>
      </c>
      <c r="BP82" s="13">
        <v>10</v>
      </c>
      <c r="BQ82" s="13">
        <v>2</v>
      </c>
      <c r="BR82" s="13">
        <v>2</v>
      </c>
      <c r="BS82" s="13">
        <v>10</v>
      </c>
      <c r="BT82" s="13">
        <v>10</v>
      </c>
      <c r="BU82" s="13">
        <v>1</v>
      </c>
      <c r="BV82" s="13">
        <v>10</v>
      </c>
      <c r="BW82" s="13">
        <v>1</v>
      </c>
      <c r="BX82" s="13">
        <v>3</v>
      </c>
      <c r="BY82" s="13">
        <v>10</v>
      </c>
      <c r="BZ82" s="13">
        <v>10</v>
      </c>
      <c r="CA82" s="13">
        <v>1000</v>
      </c>
      <c r="CC82">
        <f t="shared" si="78"/>
        <v>10</v>
      </c>
      <c r="CD82">
        <f t="shared" si="79"/>
        <v>2</v>
      </c>
      <c r="CE82">
        <f t="shared" si="80"/>
        <v>2</v>
      </c>
      <c r="CF82">
        <f t="shared" si="81"/>
        <v>10</v>
      </c>
      <c r="CG82">
        <f t="shared" si="82"/>
        <v>10</v>
      </c>
      <c r="CH82">
        <f t="shared" si="83"/>
        <v>10</v>
      </c>
      <c r="CI82">
        <f t="shared" si="84"/>
        <v>1000</v>
      </c>
      <c r="CJ82" s="8"/>
      <c r="CK82" s="8"/>
      <c r="CL82" s="12" t="s">
        <v>112</v>
      </c>
      <c r="CM82" s="13">
        <v>10</v>
      </c>
      <c r="CN82" s="13">
        <v>2</v>
      </c>
      <c r="CO82" s="13">
        <v>2</v>
      </c>
      <c r="CP82" s="13">
        <v>10</v>
      </c>
      <c r="CQ82" s="13">
        <v>10</v>
      </c>
      <c r="CR82" s="13">
        <v>10</v>
      </c>
      <c r="CS82" s="13">
        <v>1000</v>
      </c>
      <c r="CX82" s="8"/>
    </row>
    <row r="83" spans="1:102" ht="18.600000000000001" thickBot="1" x14ac:dyDescent="0.3">
      <c r="A83" s="12" t="s">
        <v>113</v>
      </c>
      <c r="B83" s="13">
        <v>8</v>
      </c>
      <c r="C83" s="13">
        <v>20</v>
      </c>
      <c r="D83" s="13">
        <v>3</v>
      </c>
      <c r="E83" s="13">
        <v>11</v>
      </c>
      <c r="F83" s="13">
        <v>11</v>
      </c>
      <c r="G83" s="13">
        <v>3</v>
      </c>
      <c r="H83" s="13">
        <v>3</v>
      </c>
      <c r="I83" s="13">
        <v>3</v>
      </c>
      <c r="J83" s="13">
        <v>20</v>
      </c>
      <c r="K83" s="13">
        <v>12</v>
      </c>
      <c r="L83" s="13">
        <v>1000</v>
      </c>
      <c r="AB83" s="12" t="s">
        <v>113</v>
      </c>
      <c r="AC83" s="13">
        <v>2</v>
      </c>
      <c r="AD83" s="13">
        <v>2</v>
      </c>
      <c r="AE83" s="13">
        <v>1</v>
      </c>
      <c r="AF83" s="13">
        <v>9</v>
      </c>
      <c r="AG83" s="13">
        <v>9</v>
      </c>
      <c r="AH83" s="13">
        <v>6</v>
      </c>
      <c r="AI83" s="13">
        <v>8</v>
      </c>
      <c r="AJ83" s="13">
        <v>4</v>
      </c>
      <c r="AK83" s="13">
        <v>7</v>
      </c>
      <c r="AL83" s="13">
        <v>6</v>
      </c>
      <c r="AM83" s="13">
        <v>5</v>
      </c>
      <c r="AN83" s="13">
        <v>2</v>
      </c>
      <c r="AO83" s="13">
        <v>5</v>
      </c>
      <c r="AP83" s="13">
        <v>5</v>
      </c>
      <c r="AQ83" s="13">
        <v>6</v>
      </c>
      <c r="AR83" s="13">
        <v>10</v>
      </c>
      <c r="AS83" s="13">
        <v>5</v>
      </c>
      <c r="AT83" s="13">
        <v>1</v>
      </c>
      <c r="AU83" s="13">
        <v>3</v>
      </c>
      <c r="AV83" s="13">
        <v>10</v>
      </c>
      <c r="AW83" s="13">
        <v>1000</v>
      </c>
      <c r="AY83">
        <f t="shared" si="66"/>
        <v>2</v>
      </c>
      <c r="AZ83">
        <f t="shared" si="67"/>
        <v>6</v>
      </c>
      <c r="BA83">
        <f t="shared" si="68"/>
        <v>7</v>
      </c>
      <c r="BB83">
        <f t="shared" si="69"/>
        <v>5</v>
      </c>
      <c r="BC83">
        <f t="shared" si="70"/>
        <v>5</v>
      </c>
      <c r="BD83">
        <f t="shared" si="71"/>
        <v>6</v>
      </c>
      <c r="BE83">
        <f t="shared" si="72"/>
        <v>10</v>
      </c>
      <c r="BF83">
        <f t="shared" si="73"/>
        <v>5</v>
      </c>
      <c r="BG83">
        <f t="shared" si="74"/>
        <v>1</v>
      </c>
      <c r="BH83">
        <f t="shared" si="75"/>
        <v>3</v>
      </c>
      <c r="BI83">
        <f t="shared" si="76"/>
        <v>10</v>
      </c>
      <c r="BJ83">
        <f t="shared" si="77"/>
        <v>1000</v>
      </c>
      <c r="BO83" s="12" t="s">
        <v>113</v>
      </c>
      <c r="BP83" s="13">
        <v>2</v>
      </c>
      <c r="BQ83" s="13">
        <v>6</v>
      </c>
      <c r="BR83" s="13">
        <v>7</v>
      </c>
      <c r="BS83" s="13">
        <v>5</v>
      </c>
      <c r="BT83" s="13">
        <v>5</v>
      </c>
      <c r="BU83" s="13">
        <v>6</v>
      </c>
      <c r="BV83" s="13">
        <v>10</v>
      </c>
      <c r="BW83" s="13">
        <v>5</v>
      </c>
      <c r="BX83" s="13">
        <v>1</v>
      </c>
      <c r="BY83" s="13">
        <v>3</v>
      </c>
      <c r="BZ83" s="13">
        <v>10</v>
      </c>
      <c r="CA83" s="13">
        <v>1000</v>
      </c>
      <c r="CC83">
        <f t="shared" si="78"/>
        <v>2</v>
      </c>
      <c r="CD83">
        <f t="shared" si="79"/>
        <v>6</v>
      </c>
      <c r="CE83">
        <f t="shared" si="80"/>
        <v>7</v>
      </c>
      <c r="CF83">
        <f t="shared" si="81"/>
        <v>5</v>
      </c>
      <c r="CG83">
        <f t="shared" si="82"/>
        <v>3</v>
      </c>
      <c r="CH83">
        <f t="shared" si="83"/>
        <v>10</v>
      </c>
      <c r="CI83">
        <f t="shared" si="84"/>
        <v>1000</v>
      </c>
      <c r="CJ83" s="8"/>
      <c r="CK83" s="8"/>
      <c r="CL83" s="12" t="s">
        <v>113</v>
      </c>
      <c r="CM83" s="13">
        <v>2</v>
      </c>
      <c r="CN83" s="13">
        <v>6</v>
      </c>
      <c r="CO83" s="13">
        <v>7</v>
      </c>
      <c r="CP83" s="13">
        <v>5</v>
      </c>
      <c r="CQ83" s="13">
        <v>3</v>
      </c>
      <c r="CR83" s="13">
        <v>10</v>
      </c>
      <c r="CS83" s="13">
        <v>1000</v>
      </c>
      <c r="CX83" s="8"/>
    </row>
    <row r="84" spans="1:102" ht="18.600000000000001" thickBot="1" x14ac:dyDescent="0.3">
      <c r="A84" s="12" t="s">
        <v>114</v>
      </c>
      <c r="B84" s="13">
        <v>12</v>
      </c>
      <c r="C84" s="13">
        <v>6</v>
      </c>
      <c r="D84" s="13">
        <v>10</v>
      </c>
      <c r="E84" s="13">
        <v>14</v>
      </c>
      <c r="F84" s="13">
        <v>6</v>
      </c>
      <c r="G84" s="13">
        <v>2</v>
      </c>
      <c r="H84" s="13">
        <v>7</v>
      </c>
      <c r="I84" s="13">
        <v>20</v>
      </c>
      <c r="J84" s="13">
        <v>11</v>
      </c>
      <c r="K84" s="13">
        <v>1</v>
      </c>
      <c r="L84" s="13">
        <v>1000</v>
      </c>
      <c r="AB84" s="12" t="s">
        <v>114</v>
      </c>
      <c r="AC84" s="13">
        <v>1</v>
      </c>
      <c r="AD84" s="13">
        <v>1</v>
      </c>
      <c r="AE84" s="13">
        <v>4</v>
      </c>
      <c r="AF84" s="13">
        <v>6</v>
      </c>
      <c r="AG84" s="13">
        <v>6</v>
      </c>
      <c r="AH84" s="13">
        <v>1</v>
      </c>
      <c r="AI84" s="13">
        <v>4</v>
      </c>
      <c r="AJ84" s="13">
        <v>10</v>
      </c>
      <c r="AK84" s="13">
        <v>1</v>
      </c>
      <c r="AL84" s="13">
        <v>4</v>
      </c>
      <c r="AM84" s="13">
        <v>2</v>
      </c>
      <c r="AN84" s="13">
        <v>3</v>
      </c>
      <c r="AO84" s="13">
        <v>3</v>
      </c>
      <c r="AP84" s="13">
        <v>10</v>
      </c>
      <c r="AQ84" s="13">
        <v>3</v>
      </c>
      <c r="AR84" s="13">
        <v>10</v>
      </c>
      <c r="AS84" s="13">
        <v>3</v>
      </c>
      <c r="AT84" s="13">
        <v>10</v>
      </c>
      <c r="AU84" s="13">
        <v>10</v>
      </c>
      <c r="AV84" s="13">
        <v>1</v>
      </c>
      <c r="AW84" s="13">
        <v>1000</v>
      </c>
      <c r="AY84">
        <f t="shared" si="66"/>
        <v>1</v>
      </c>
      <c r="AZ84">
        <f t="shared" si="67"/>
        <v>1</v>
      </c>
      <c r="BA84">
        <f t="shared" si="68"/>
        <v>1</v>
      </c>
      <c r="BB84">
        <f t="shared" si="69"/>
        <v>2</v>
      </c>
      <c r="BC84">
        <f t="shared" si="70"/>
        <v>3</v>
      </c>
      <c r="BD84">
        <f t="shared" si="71"/>
        <v>3</v>
      </c>
      <c r="BE84">
        <f t="shared" si="72"/>
        <v>10</v>
      </c>
      <c r="BF84">
        <f t="shared" si="73"/>
        <v>3</v>
      </c>
      <c r="BG84">
        <f t="shared" si="74"/>
        <v>10</v>
      </c>
      <c r="BH84">
        <f t="shared" si="75"/>
        <v>10</v>
      </c>
      <c r="BI84">
        <f t="shared" si="76"/>
        <v>1</v>
      </c>
      <c r="BJ84">
        <f t="shared" si="77"/>
        <v>1000</v>
      </c>
      <c r="BO84" s="12" t="s">
        <v>114</v>
      </c>
      <c r="BP84" s="13">
        <v>1</v>
      </c>
      <c r="BQ84" s="13">
        <v>1</v>
      </c>
      <c r="BR84" s="13">
        <v>1</v>
      </c>
      <c r="BS84" s="13">
        <v>2</v>
      </c>
      <c r="BT84" s="13">
        <v>3</v>
      </c>
      <c r="BU84" s="13">
        <v>3</v>
      </c>
      <c r="BV84" s="13">
        <v>10</v>
      </c>
      <c r="BW84" s="13">
        <v>3</v>
      </c>
      <c r="BX84" s="13">
        <v>10</v>
      </c>
      <c r="BY84" s="13">
        <v>10</v>
      </c>
      <c r="BZ84" s="13">
        <v>1</v>
      </c>
      <c r="CA84" s="13">
        <v>1000</v>
      </c>
      <c r="CC84">
        <f t="shared" si="78"/>
        <v>1</v>
      </c>
      <c r="CD84">
        <f t="shared" si="79"/>
        <v>1</v>
      </c>
      <c r="CE84">
        <f t="shared" si="80"/>
        <v>1</v>
      </c>
      <c r="CF84">
        <f t="shared" si="81"/>
        <v>2</v>
      </c>
      <c r="CG84">
        <f t="shared" si="82"/>
        <v>10</v>
      </c>
      <c r="CH84">
        <f t="shared" si="83"/>
        <v>1</v>
      </c>
      <c r="CI84">
        <f t="shared" si="84"/>
        <v>1000</v>
      </c>
      <c r="CJ84" s="8"/>
      <c r="CK84" s="8"/>
      <c r="CL84" s="12" t="s">
        <v>114</v>
      </c>
      <c r="CM84" s="13">
        <v>1</v>
      </c>
      <c r="CN84" s="13">
        <v>1</v>
      </c>
      <c r="CO84" s="13">
        <v>1</v>
      </c>
      <c r="CP84" s="13">
        <v>2</v>
      </c>
      <c r="CQ84" s="13">
        <v>10</v>
      </c>
      <c r="CR84" s="13">
        <v>1</v>
      </c>
      <c r="CS84" s="13">
        <v>1000</v>
      </c>
      <c r="CX84" s="8"/>
    </row>
    <row r="85" spans="1:102" ht="18.600000000000001" thickBot="1" x14ac:dyDescent="0.3">
      <c r="A85" s="12" t="s">
        <v>115</v>
      </c>
      <c r="B85" s="13">
        <v>6</v>
      </c>
      <c r="C85" s="13">
        <v>9</v>
      </c>
      <c r="D85" s="13">
        <v>16</v>
      </c>
      <c r="E85" s="13">
        <v>12</v>
      </c>
      <c r="F85" s="13">
        <v>14</v>
      </c>
      <c r="G85" s="13">
        <v>8</v>
      </c>
      <c r="H85" s="13">
        <v>6</v>
      </c>
      <c r="I85" s="13">
        <v>7</v>
      </c>
      <c r="J85" s="13">
        <v>1</v>
      </c>
      <c r="K85" s="13">
        <v>5</v>
      </c>
      <c r="L85" s="13">
        <v>1000</v>
      </c>
      <c r="AB85" s="12" t="s">
        <v>115</v>
      </c>
      <c r="AC85" s="13">
        <v>10</v>
      </c>
      <c r="AD85" s="13">
        <v>7</v>
      </c>
      <c r="AE85" s="13">
        <v>8</v>
      </c>
      <c r="AF85" s="13">
        <v>5</v>
      </c>
      <c r="AG85" s="13">
        <v>10</v>
      </c>
      <c r="AH85" s="13">
        <v>5</v>
      </c>
      <c r="AI85" s="13">
        <v>6</v>
      </c>
      <c r="AJ85" s="13">
        <v>10</v>
      </c>
      <c r="AK85" s="13">
        <v>9</v>
      </c>
      <c r="AL85" s="13">
        <v>1</v>
      </c>
      <c r="AM85" s="13">
        <v>7</v>
      </c>
      <c r="AN85" s="13">
        <v>10</v>
      </c>
      <c r="AO85" s="13">
        <v>4</v>
      </c>
      <c r="AP85" s="13">
        <v>4</v>
      </c>
      <c r="AQ85" s="13">
        <v>10</v>
      </c>
      <c r="AR85" s="13">
        <v>3</v>
      </c>
      <c r="AS85" s="13">
        <v>5</v>
      </c>
      <c r="AT85" s="13">
        <v>4</v>
      </c>
      <c r="AU85" s="13">
        <v>10</v>
      </c>
      <c r="AV85" s="13">
        <v>10</v>
      </c>
      <c r="AW85" s="13">
        <v>1000</v>
      </c>
      <c r="AY85">
        <f t="shared" si="66"/>
        <v>10</v>
      </c>
      <c r="AZ85">
        <f t="shared" si="67"/>
        <v>5</v>
      </c>
      <c r="BA85">
        <f t="shared" si="68"/>
        <v>9</v>
      </c>
      <c r="BB85">
        <f t="shared" si="69"/>
        <v>7</v>
      </c>
      <c r="BC85">
        <f t="shared" si="70"/>
        <v>4</v>
      </c>
      <c r="BD85">
        <f t="shared" si="71"/>
        <v>10</v>
      </c>
      <c r="BE85">
        <f t="shared" si="72"/>
        <v>3</v>
      </c>
      <c r="BF85">
        <f t="shared" si="73"/>
        <v>5</v>
      </c>
      <c r="BG85">
        <f t="shared" si="74"/>
        <v>4</v>
      </c>
      <c r="BH85">
        <f t="shared" si="75"/>
        <v>10</v>
      </c>
      <c r="BI85">
        <f t="shared" si="76"/>
        <v>10</v>
      </c>
      <c r="BJ85">
        <f t="shared" si="77"/>
        <v>1000</v>
      </c>
      <c r="BO85" s="12" t="s">
        <v>115</v>
      </c>
      <c r="BP85" s="13">
        <v>10</v>
      </c>
      <c r="BQ85" s="13">
        <v>5</v>
      </c>
      <c r="BR85" s="13">
        <v>9</v>
      </c>
      <c r="BS85" s="13">
        <v>7</v>
      </c>
      <c r="BT85" s="13">
        <v>4</v>
      </c>
      <c r="BU85" s="13">
        <v>10</v>
      </c>
      <c r="BV85" s="13">
        <v>3</v>
      </c>
      <c r="BW85" s="13">
        <v>5</v>
      </c>
      <c r="BX85" s="13">
        <v>4</v>
      </c>
      <c r="BY85" s="13">
        <v>10</v>
      </c>
      <c r="BZ85" s="13">
        <v>10</v>
      </c>
      <c r="CA85" s="13">
        <v>1000</v>
      </c>
      <c r="CC85">
        <f t="shared" si="78"/>
        <v>10</v>
      </c>
      <c r="CD85">
        <f t="shared" si="79"/>
        <v>5</v>
      </c>
      <c r="CE85">
        <f t="shared" si="80"/>
        <v>9</v>
      </c>
      <c r="CF85">
        <f t="shared" si="81"/>
        <v>7</v>
      </c>
      <c r="CG85">
        <f t="shared" si="82"/>
        <v>10</v>
      </c>
      <c r="CH85">
        <f t="shared" si="83"/>
        <v>10</v>
      </c>
      <c r="CI85">
        <f t="shared" si="84"/>
        <v>1000</v>
      </c>
      <c r="CJ85" s="8"/>
      <c r="CK85" s="8"/>
      <c r="CL85" s="12" t="s">
        <v>115</v>
      </c>
      <c r="CM85" s="13">
        <v>10</v>
      </c>
      <c r="CN85" s="13">
        <v>5</v>
      </c>
      <c r="CO85" s="13">
        <v>9</v>
      </c>
      <c r="CP85" s="13">
        <v>7</v>
      </c>
      <c r="CQ85" s="13">
        <v>10</v>
      </c>
      <c r="CR85" s="13">
        <v>10</v>
      </c>
      <c r="CS85" s="13">
        <v>1000</v>
      </c>
      <c r="CX85" s="8"/>
    </row>
    <row r="86" spans="1:102" ht="18.600000000000001" thickBot="1" x14ac:dyDescent="0.3">
      <c r="A86" s="12" t="s">
        <v>116</v>
      </c>
      <c r="B86" s="13">
        <v>4</v>
      </c>
      <c r="C86" s="13">
        <v>3</v>
      </c>
      <c r="D86" s="13">
        <v>6</v>
      </c>
      <c r="E86" s="13">
        <v>4</v>
      </c>
      <c r="F86" s="13">
        <v>4</v>
      </c>
      <c r="G86" s="13">
        <v>20</v>
      </c>
      <c r="H86" s="13">
        <v>4</v>
      </c>
      <c r="I86" s="13">
        <v>4</v>
      </c>
      <c r="J86" s="13">
        <v>15</v>
      </c>
      <c r="K86" s="13">
        <v>17</v>
      </c>
      <c r="L86" s="13">
        <v>1000</v>
      </c>
      <c r="AB86" s="12" t="s">
        <v>116</v>
      </c>
      <c r="AC86" s="13">
        <v>10</v>
      </c>
      <c r="AD86" s="13">
        <v>9</v>
      </c>
      <c r="AE86" s="13">
        <v>2</v>
      </c>
      <c r="AF86" s="13">
        <v>1</v>
      </c>
      <c r="AG86" s="13">
        <v>4</v>
      </c>
      <c r="AH86" s="13">
        <v>10</v>
      </c>
      <c r="AI86" s="13">
        <v>2</v>
      </c>
      <c r="AJ86" s="13">
        <v>4</v>
      </c>
      <c r="AK86" s="13">
        <v>4</v>
      </c>
      <c r="AL86" s="13">
        <v>3</v>
      </c>
      <c r="AM86" s="13">
        <v>10</v>
      </c>
      <c r="AN86" s="13">
        <v>10</v>
      </c>
      <c r="AO86" s="13">
        <v>1</v>
      </c>
      <c r="AP86" s="13">
        <v>5</v>
      </c>
      <c r="AQ86" s="13">
        <v>10</v>
      </c>
      <c r="AR86" s="13">
        <v>4</v>
      </c>
      <c r="AS86" s="13">
        <v>2</v>
      </c>
      <c r="AT86" s="13">
        <v>10</v>
      </c>
      <c r="AU86" s="13">
        <v>5</v>
      </c>
      <c r="AV86" s="13">
        <v>10</v>
      </c>
      <c r="AW86" s="13">
        <v>1000</v>
      </c>
      <c r="AY86">
        <f t="shared" si="66"/>
        <v>10</v>
      </c>
      <c r="AZ86">
        <f t="shared" si="67"/>
        <v>10</v>
      </c>
      <c r="BA86">
        <f t="shared" si="68"/>
        <v>4</v>
      </c>
      <c r="BB86">
        <f t="shared" si="69"/>
        <v>10</v>
      </c>
      <c r="BC86">
        <f t="shared" si="70"/>
        <v>1</v>
      </c>
      <c r="BD86">
        <f t="shared" si="71"/>
        <v>10</v>
      </c>
      <c r="BE86">
        <f t="shared" si="72"/>
        <v>4</v>
      </c>
      <c r="BF86">
        <f t="shared" si="73"/>
        <v>2</v>
      </c>
      <c r="BG86">
        <f t="shared" si="74"/>
        <v>10</v>
      </c>
      <c r="BH86">
        <f t="shared" si="75"/>
        <v>5</v>
      </c>
      <c r="BI86">
        <f t="shared" si="76"/>
        <v>10</v>
      </c>
      <c r="BJ86">
        <f t="shared" si="77"/>
        <v>1000</v>
      </c>
      <c r="BO86" s="12" t="s">
        <v>116</v>
      </c>
      <c r="BP86" s="13">
        <v>10</v>
      </c>
      <c r="BQ86" s="13">
        <v>10</v>
      </c>
      <c r="BR86" s="13">
        <v>4</v>
      </c>
      <c r="BS86" s="13">
        <v>10</v>
      </c>
      <c r="BT86" s="13">
        <v>1</v>
      </c>
      <c r="BU86" s="13">
        <v>10</v>
      </c>
      <c r="BV86" s="13">
        <v>4</v>
      </c>
      <c r="BW86" s="13">
        <v>2</v>
      </c>
      <c r="BX86" s="13">
        <v>10</v>
      </c>
      <c r="BY86" s="13">
        <v>5</v>
      </c>
      <c r="BZ86" s="13">
        <v>10</v>
      </c>
      <c r="CA86" s="13">
        <v>1000</v>
      </c>
      <c r="CC86">
        <f t="shared" si="78"/>
        <v>10</v>
      </c>
      <c r="CD86">
        <f t="shared" si="79"/>
        <v>10</v>
      </c>
      <c r="CE86">
        <f t="shared" si="80"/>
        <v>4</v>
      </c>
      <c r="CF86">
        <f t="shared" si="81"/>
        <v>10</v>
      </c>
      <c r="CG86">
        <f t="shared" si="82"/>
        <v>5</v>
      </c>
      <c r="CH86">
        <f t="shared" si="83"/>
        <v>10</v>
      </c>
      <c r="CI86">
        <f t="shared" si="84"/>
        <v>1000</v>
      </c>
      <c r="CJ86" s="8"/>
      <c r="CK86" s="8"/>
      <c r="CL86" s="12" t="s">
        <v>116</v>
      </c>
      <c r="CM86" s="13">
        <v>10</v>
      </c>
      <c r="CN86" s="13">
        <v>10</v>
      </c>
      <c r="CO86" s="13">
        <v>4</v>
      </c>
      <c r="CP86" s="13">
        <v>10</v>
      </c>
      <c r="CQ86" s="13">
        <v>5</v>
      </c>
      <c r="CR86" s="13">
        <v>10</v>
      </c>
      <c r="CS86" s="13">
        <v>1000</v>
      </c>
      <c r="CX86" s="8"/>
    </row>
    <row r="87" spans="1:102" ht="18.600000000000001" thickBot="1" x14ac:dyDescent="0.3">
      <c r="A87" s="12" t="s">
        <v>117</v>
      </c>
      <c r="B87" s="13">
        <v>8</v>
      </c>
      <c r="C87" s="13">
        <v>12</v>
      </c>
      <c r="D87" s="13">
        <v>10</v>
      </c>
      <c r="E87" s="13">
        <v>10</v>
      </c>
      <c r="F87" s="13">
        <v>7</v>
      </c>
      <c r="G87" s="13">
        <v>3</v>
      </c>
      <c r="H87" s="13">
        <v>9</v>
      </c>
      <c r="I87" s="13">
        <v>2</v>
      </c>
      <c r="J87" s="13">
        <v>6</v>
      </c>
      <c r="K87" s="13">
        <v>7</v>
      </c>
      <c r="L87" s="13">
        <v>1000</v>
      </c>
      <c r="AB87" s="12" t="s">
        <v>117</v>
      </c>
      <c r="AC87" s="13">
        <v>5</v>
      </c>
      <c r="AD87" s="13">
        <v>3</v>
      </c>
      <c r="AE87" s="13">
        <v>4</v>
      </c>
      <c r="AF87" s="13">
        <v>8</v>
      </c>
      <c r="AG87" s="13">
        <v>8</v>
      </c>
      <c r="AH87" s="13">
        <v>7</v>
      </c>
      <c r="AI87" s="13">
        <v>8</v>
      </c>
      <c r="AJ87" s="13">
        <v>1</v>
      </c>
      <c r="AK87" s="13">
        <v>9</v>
      </c>
      <c r="AL87" s="13">
        <v>10</v>
      </c>
      <c r="AM87" s="13">
        <v>5</v>
      </c>
      <c r="AN87" s="13">
        <v>7</v>
      </c>
      <c r="AO87" s="13">
        <v>8</v>
      </c>
      <c r="AP87" s="13">
        <v>5</v>
      </c>
      <c r="AQ87" s="13">
        <v>4</v>
      </c>
      <c r="AR87" s="13">
        <v>4</v>
      </c>
      <c r="AS87" s="13">
        <v>9</v>
      </c>
      <c r="AT87" s="13">
        <v>10</v>
      </c>
      <c r="AU87" s="13">
        <v>10</v>
      </c>
      <c r="AV87" s="13">
        <v>5</v>
      </c>
      <c r="AW87" s="13">
        <v>1000</v>
      </c>
      <c r="AY87">
        <f t="shared" si="66"/>
        <v>5</v>
      </c>
      <c r="AZ87">
        <f t="shared" si="67"/>
        <v>7</v>
      </c>
      <c r="BA87">
        <f t="shared" si="68"/>
        <v>9</v>
      </c>
      <c r="BB87">
        <f t="shared" si="69"/>
        <v>5</v>
      </c>
      <c r="BC87">
        <f t="shared" si="70"/>
        <v>8</v>
      </c>
      <c r="BD87">
        <f t="shared" si="71"/>
        <v>4</v>
      </c>
      <c r="BE87">
        <f t="shared" si="72"/>
        <v>4</v>
      </c>
      <c r="BF87">
        <f t="shared" si="73"/>
        <v>9</v>
      </c>
      <c r="BG87">
        <f t="shared" si="74"/>
        <v>10</v>
      </c>
      <c r="BH87">
        <f t="shared" si="75"/>
        <v>10</v>
      </c>
      <c r="BI87">
        <f t="shared" si="76"/>
        <v>5</v>
      </c>
      <c r="BJ87">
        <f t="shared" si="77"/>
        <v>1000</v>
      </c>
      <c r="BO87" s="12" t="s">
        <v>117</v>
      </c>
      <c r="BP87" s="13">
        <v>5</v>
      </c>
      <c r="BQ87" s="13">
        <v>7</v>
      </c>
      <c r="BR87" s="13">
        <v>9</v>
      </c>
      <c r="BS87" s="13">
        <v>5</v>
      </c>
      <c r="BT87" s="13">
        <v>8</v>
      </c>
      <c r="BU87" s="13">
        <v>4</v>
      </c>
      <c r="BV87" s="13">
        <v>4</v>
      </c>
      <c r="BW87" s="13">
        <v>9</v>
      </c>
      <c r="BX87" s="13">
        <v>10</v>
      </c>
      <c r="BY87" s="13">
        <v>10</v>
      </c>
      <c r="BZ87" s="13">
        <v>5</v>
      </c>
      <c r="CA87" s="13">
        <v>1000</v>
      </c>
      <c r="CC87">
        <f t="shared" si="78"/>
        <v>5</v>
      </c>
      <c r="CD87">
        <f t="shared" si="79"/>
        <v>7</v>
      </c>
      <c r="CE87">
        <f t="shared" si="80"/>
        <v>9</v>
      </c>
      <c r="CF87">
        <f t="shared" si="81"/>
        <v>5</v>
      </c>
      <c r="CG87">
        <f t="shared" si="82"/>
        <v>10</v>
      </c>
      <c r="CH87">
        <f t="shared" si="83"/>
        <v>5</v>
      </c>
      <c r="CI87">
        <f t="shared" si="84"/>
        <v>1000</v>
      </c>
      <c r="CJ87" s="8"/>
      <c r="CK87" s="8"/>
      <c r="CL87" s="12" t="s">
        <v>117</v>
      </c>
      <c r="CM87" s="13">
        <v>5</v>
      </c>
      <c r="CN87" s="13">
        <v>7</v>
      </c>
      <c r="CO87" s="13">
        <v>9</v>
      </c>
      <c r="CP87" s="13">
        <v>5</v>
      </c>
      <c r="CQ87" s="13">
        <v>10</v>
      </c>
      <c r="CR87" s="13">
        <v>5</v>
      </c>
      <c r="CS87" s="13">
        <v>1000</v>
      </c>
      <c r="CX87" s="8"/>
    </row>
    <row r="88" spans="1:102" ht="18.600000000000001" thickBot="1" x14ac:dyDescent="0.3">
      <c r="A88" s="12" t="s">
        <v>118</v>
      </c>
      <c r="B88" s="13">
        <v>20</v>
      </c>
      <c r="C88" s="13">
        <v>11</v>
      </c>
      <c r="D88" s="13">
        <v>10</v>
      </c>
      <c r="E88" s="13">
        <v>20</v>
      </c>
      <c r="F88" s="13">
        <v>20</v>
      </c>
      <c r="G88" s="13">
        <v>9</v>
      </c>
      <c r="H88" s="13">
        <v>2</v>
      </c>
      <c r="I88" s="13">
        <v>10</v>
      </c>
      <c r="J88" s="13">
        <v>15</v>
      </c>
      <c r="K88" s="13">
        <v>7</v>
      </c>
      <c r="L88" s="13">
        <v>1000</v>
      </c>
      <c r="AB88" s="12" t="s">
        <v>118</v>
      </c>
      <c r="AC88" s="13">
        <v>6</v>
      </c>
      <c r="AD88" s="13">
        <v>10</v>
      </c>
      <c r="AE88" s="13">
        <v>3</v>
      </c>
      <c r="AF88" s="13">
        <v>10</v>
      </c>
      <c r="AG88" s="13">
        <v>2</v>
      </c>
      <c r="AH88" s="13">
        <v>3</v>
      </c>
      <c r="AI88" s="13">
        <v>1</v>
      </c>
      <c r="AJ88" s="13">
        <v>7</v>
      </c>
      <c r="AK88" s="13">
        <v>3</v>
      </c>
      <c r="AL88" s="13">
        <v>10</v>
      </c>
      <c r="AM88" s="13">
        <v>10</v>
      </c>
      <c r="AN88" s="13">
        <v>6</v>
      </c>
      <c r="AO88" s="13">
        <v>2</v>
      </c>
      <c r="AP88" s="13">
        <v>10</v>
      </c>
      <c r="AQ88" s="13">
        <v>6</v>
      </c>
      <c r="AR88" s="13">
        <v>1</v>
      </c>
      <c r="AS88" s="13">
        <v>10</v>
      </c>
      <c r="AT88" s="13">
        <v>2</v>
      </c>
      <c r="AU88" s="13">
        <v>6</v>
      </c>
      <c r="AV88" s="13">
        <v>10</v>
      </c>
      <c r="AW88" s="13">
        <v>1000</v>
      </c>
      <c r="AY88">
        <f t="shared" si="66"/>
        <v>6</v>
      </c>
      <c r="AZ88">
        <f t="shared" si="67"/>
        <v>3</v>
      </c>
      <c r="BA88">
        <f t="shared" si="68"/>
        <v>3</v>
      </c>
      <c r="BB88">
        <f t="shared" si="69"/>
        <v>10</v>
      </c>
      <c r="BC88">
        <f t="shared" si="70"/>
        <v>2</v>
      </c>
      <c r="BD88">
        <f t="shared" si="71"/>
        <v>6</v>
      </c>
      <c r="BE88">
        <f t="shared" si="72"/>
        <v>1</v>
      </c>
      <c r="BF88">
        <f t="shared" si="73"/>
        <v>10</v>
      </c>
      <c r="BG88">
        <f t="shared" si="74"/>
        <v>2</v>
      </c>
      <c r="BH88">
        <f t="shared" si="75"/>
        <v>6</v>
      </c>
      <c r="BI88">
        <f t="shared" si="76"/>
        <v>10</v>
      </c>
      <c r="BJ88">
        <f t="shared" si="77"/>
        <v>1000</v>
      </c>
      <c r="BO88" s="12" t="s">
        <v>118</v>
      </c>
      <c r="BP88" s="13">
        <v>6</v>
      </c>
      <c r="BQ88" s="13">
        <v>3</v>
      </c>
      <c r="BR88" s="13">
        <v>3</v>
      </c>
      <c r="BS88" s="13">
        <v>10</v>
      </c>
      <c r="BT88" s="13">
        <v>2</v>
      </c>
      <c r="BU88" s="13">
        <v>6</v>
      </c>
      <c r="BV88" s="13">
        <v>1</v>
      </c>
      <c r="BW88" s="13">
        <v>10</v>
      </c>
      <c r="BX88" s="13">
        <v>2</v>
      </c>
      <c r="BY88" s="13">
        <v>6</v>
      </c>
      <c r="BZ88" s="13">
        <v>10</v>
      </c>
      <c r="CA88" s="13">
        <v>1000</v>
      </c>
      <c r="CC88">
        <f t="shared" si="78"/>
        <v>6</v>
      </c>
      <c r="CD88">
        <f t="shared" si="79"/>
        <v>3</v>
      </c>
      <c r="CE88">
        <f t="shared" si="80"/>
        <v>3</v>
      </c>
      <c r="CF88">
        <f t="shared" si="81"/>
        <v>10</v>
      </c>
      <c r="CG88">
        <f t="shared" si="82"/>
        <v>6</v>
      </c>
      <c r="CH88">
        <f t="shared" si="83"/>
        <v>10</v>
      </c>
      <c r="CI88">
        <f t="shared" si="84"/>
        <v>1000</v>
      </c>
      <c r="CJ88" s="8"/>
      <c r="CK88" s="8"/>
      <c r="CL88" s="12" t="s">
        <v>118</v>
      </c>
      <c r="CM88" s="13">
        <v>6</v>
      </c>
      <c r="CN88" s="13">
        <v>3</v>
      </c>
      <c r="CO88" s="13">
        <v>3</v>
      </c>
      <c r="CP88" s="13">
        <v>10</v>
      </c>
      <c r="CQ88" s="13">
        <v>6</v>
      </c>
      <c r="CR88" s="13">
        <v>10</v>
      </c>
      <c r="CS88" s="13">
        <v>1000</v>
      </c>
      <c r="CX88" s="8"/>
    </row>
    <row r="89" spans="1:102" ht="18.600000000000001" thickBot="1" x14ac:dyDescent="0.3">
      <c r="A89" s="12" t="s">
        <v>119</v>
      </c>
      <c r="B89" s="13">
        <v>8</v>
      </c>
      <c r="C89" s="13">
        <v>5</v>
      </c>
      <c r="D89" s="13">
        <v>16</v>
      </c>
      <c r="E89" s="13">
        <v>3</v>
      </c>
      <c r="F89" s="13">
        <v>11</v>
      </c>
      <c r="G89" s="13">
        <v>7</v>
      </c>
      <c r="H89" s="13">
        <v>15</v>
      </c>
      <c r="I89" s="13">
        <v>9</v>
      </c>
      <c r="J89" s="13">
        <v>13</v>
      </c>
      <c r="K89" s="13">
        <v>17</v>
      </c>
      <c r="L89" s="13">
        <v>1000</v>
      </c>
      <c r="AB89" s="12" t="s">
        <v>119</v>
      </c>
      <c r="AC89" s="13">
        <v>10</v>
      </c>
      <c r="AD89" s="13">
        <v>6</v>
      </c>
      <c r="AE89" s="13">
        <v>10</v>
      </c>
      <c r="AF89" s="13">
        <v>6</v>
      </c>
      <c r="AG89" s="13">
        <v>1</v>
      </c>
      <c r="AH89" s="13">
        <v>8</v>
      </c>
      <c r="AI89" s="13">
        <v>3</v>
      </c>
      <c r="AJ89" s="13">
        <v>4</v>
      </c>
      <c r="AK89" s="13">
        <v>6</v>
      </c>
      <c r="AL89" s="13">
        <v>2</v>
      </c>
      <c r="AM89" s="13">
        <v>1</v>
      </c>
      <c r="AN89" s="13">
        <v>8</v>
      </c>
      <c r="AO89" s="13">
        <v>7</v>
      </c>
      <c r="AP89" s="13">
        <v>2</v>
      </c>
      <c r="AQ89" s="13">
        <v>2</v>
      </c>
      <c r="AR89" s="13">
        <v>6</v>
      </c>
      <c r="AS89" s="13">
        <v>8</v>
      </c>
      <c r="AT89" s="13">
        <v>5</v>
      </c>
      <c r="AU89" s="13">
        <v>2</v>
      </c>
      <c r="AV89" s="13">
        <v>2</v>
      </c>
      <c r="AW89" s="13">
        <v>1000</v>
      </c>
      <c r="AY89">
        <f t="shared" si="66"/>
        <v>10</v>
      </c>
      <c r="AZ89">
        <f t="shared" si="67"/>
        <v>8</v>
      </c>
      <c r="BA89">
        <f t="shared" si="68"/>
        <v>6</v>
      </c>
      <c r="BB89">
        <f t="shared" si="69"/>
        <v>1</v>
      </c>
      <c r="BC89">
        <f t="shared" si="70"/>
        <v>7</v>
      </c>
      <c r="BD89">
        <f t="shared" si="71"/>
        <v>2</v>
      </c>
      <c r="BE89">
        <f t="shared" si="72"/>
        <v>6</v>
      </c>
      <c r="BF89">
        <f t="shared" si="73"/>
        <v>8</v>
      </c>
      <c r="BG89">
        <f t="shared" si="74"/>
        <v>5</v>
      </c>
      <c r="BH89">
        <f t="shared" si="75"/>
        <v>2</v>
      </c>
      <c r="BI89">
        <f t="shared" si="76"/>
        <v>2</v>
      </c>
      <c r="BJ89">
        <f t="shared" si="77"/>
        <v>1000</v>
      </c>
      <c r="BO89" s="12" t="s">
        <v>119</v>
      </c>
      <c r="BP89" s="13">
        <v>10</v>
      </c>
      <c r="BQ89" s="13">
        <v>8</v>
      </c>
      <c r="BR89" s="13">
        <v>6</v>
      </c>
      <c r="BS89" s="13">
        <v>1</v>
      </c>
      <c r="BT89" s="13">
        <v>7</v>
      </c>
      <c r="BU89" s="13">
        <v>2</v>
      </c>
      <c r="BV89" s="13">
        <v>6</v>
      </c>
      <c r="BW89" s="13">
        <v>8</v>
      </c>
      <c r="BX89" s="13">
        <v>5</v>
      </c>
      <c r="BY89" s="13">
        <v>2</v>
      </c>
      <c r="BZ89" s="13">
        <v>2</v>
      </c>
      <c r="CA89" s="13">
        <v>1000</v>
      </c>
      <c r="CC89">
        <f t="shared" si="78"/>
        <v>10</v>
      </c>
      <c r="CD89">
        <f t="shared" si="79"/>
        <v>8</v>
      </c>
      <c r="CE89">
        <f t="shared" si="80"/>
        <v>6</v>
      </c>
      <c r="CF89">
        <f t="shared" si="81"/>
        <v>1</v>
      </c>
      <c r="CG89">
        <f t="shared" si="82"/>
        <v>2</v>
      </c>
      <c r="CH89">
        <f t="shared" si="83"/>
        <v>2</v>
      </c>
      <c r="CI89">
        <f t="shared" si="84"/>
        <v>1000</v>
      </c>
      <c r="CJ89" s="8"/>
      <c r="CK89" s="8"/>
      <c r="CL89" s="12" t="s">
        <v>119</v>
      </c>
      <c r="CM89" s="13">
        <v>10</v>
      </c>
      <c r="CN89" s="13">
        <v>8</v>
      </c>
      <c r="CO89" s="13">
        <v>6</v>
      </c>
      <c r="CP89" s="13">
        <v>1</v>
      </c>
      <c r="CQ89" s="13">
        <v>2</v>
      </c>
      <c r="CR89" s="13">
        <v>2</v>
      </c>
      <c r="CS89" s="13">
        <v>1000</v>
      </c>
      <c r="CX89" s="8"/>
    </row>
    <row r="90" spans="1:102" ht="18.600000000000001" thickBot="1" x14ac:dyDescent="0.3">
      <c r="A90" s="12" t="s">
        <v>120</v>
      </c>
      <c r="B90" s="13">
        <v>12</v>
      </c>
      <c r="C90" s="13">
        <v>20</v>
      </c>
      <c r="D90" s="13">
        <v>10</v>
      </c>
      <c r="E90" s="13">
        <v>9</v>
      </c>
      <c r="F90" s="13">
        <v>1</v>
      </c>
      <c r="G90" s="13">
        <v>6</v>
      </c>
      <c r="H90" s="13">
        <v>20</v>
      </c>
      <c r="I90" s="13">
        <v>20</v>
      </c>
      <c r="J90" s="13">
        <v>2</v>
      </c>
      <c r="K90" s="13">
        <v>12</v>
      </c>
      <c r="L90" s="13">
        <v>1000</v>
      </c>
      <c r="AB90" s="12" t="s">
        <v>120</v>
      </c>
      <c r="AC90" s="13">
        <v>2</v>
      </c>
      <c r="AD90" s="13">
        <v>7</v>
      </c>
      <c r="AE90" s="13">
        <v>7</v>
      </c>
      <c r="AF90" s="13">
        <v>2</v>
      </c>
      <c r="AG90" s="13">
        <v>7</v>
      </c>
      <c r="AH90" s="13">
        <v>9</v>
      </c>
      <c r="AI90" s="13">
        <v>7</v>
      </c>
      <c r="AJ90" s="13">
        <v>2</v>
      </c>
      <c r="AK90" s="13">
        <v>7</v>
      </c>
      <c r="AL90" s="13">
        <v>6</v>
      </c>
      <c r="AM90" s="13">
        <v>4</v>
      </c>
      <c r="AN90" s="13">
        <v>4</v>
      </c>
      <c r="AO90" s="13">
        <v>9</v>
      </c>
      <c r="AP90" s="13">
        <v>5</v>
      </c>
      <c r="AQ90" s="13">
        <v>5</v>
      </c>
      <c r="AR90" s="13">
        <v>6</v>
      </c>
      <c r="AS90" s="13">
        <v>7</v>
      </c>
      <c r="AT90" s="13">
        <v>7</v>
      </c>
      <c r="AU90" s="13">
        <v>4</v>
      </c>
      <c r="AV90" s="13">
        <v>3</v>
      </c>
      <c r="AW90" s="13">
        <v>1000</v>
      </c>
      <c r="AY90">
        <f t="shared" si="66"/>
        <v>2</v>
      </c>
      <c r="AZ90">
        <f t="shared" si="67"/>
        <v>9</v>
      </c>
      <c r="BA90">
        <f t="shared" si="68"/>
        <v>7</v>
      </c>
      <c r="BB90">
        <f t="shared" si="69"/>
        <v>4</v>
      </c>
      <c r="BC90">
        <f t="shared" si="70"/>
        <v>9</v>
      </c>
      <c r="BD90">
        <f t="shared" si="71"/>
        <v>5</v>
      </c>
      <c r="BE90">
        <f t="shared" si="72"/>
        <v>6</v>
      </c>
      <c r="BF90">
        <f t="shared" si="73"/>
        <v>7</v>
      </c>
      <c r="BG90">
        <f t="shared" si="74"/>
        <v>7</v>
      </c>
      <c r="BH90">
        <f t="shared" si="75"/>
        <v>4</v>
      </c>
      <c r="BI90">
        <f t="shared" si="76"/>
        <v>3</v>
      </c>
      <c r="BJ90">
        <f t="shared" si="77"/>
        <v>1000</v>
      </c>
      <c r="BO90" s="12" t="s">
        <v>120</v>
      </c>
      <c r="BP90" s="13">
        <v>2</v>
      </c>
      <c r="BQ90" s="13">
        <v>9</v>
      </c>
      <c r="BR90" s="13">
        <v>7</v>
      </c>
      <c r="BS90" s="13">
        <v>4</v>
      </c>
      <c r="BT90" s="13">
        <v>9</v>
      </c>
      <c r="BU90" s="13">
        <v>5</v>
      </c>
      <c r="BV90" s="13">
        <v>6</v>
      </c>
      <c r="BW90" s="13">
        <v>7</v>
      </c>
      <c r="BX90" s="13">
        <v>7</v>
      </c>
      <c r="BY90" s="13">
        <v>4</v>
      </c>
      <c r="BZ90" s="13">
        <v>3</v>
      </c>
      <c r="CA90" s="13">
        <v>1000</v>
      </c>
      <c r="CC90">
        <f t="shared" si="78"/>
        <v>2</v>
      </c>
      <c r="CD90">
        <f t="shared" si="79"/>
        <v>9</v>
      </c>
      <c r="CE90">
        <f t="shared" si="80"/>
        <v>7</v>
      </c>
      <c r="CF90">
        <f t="shared" si="81"/>
        <v>4</v>
      </c>
      <c r="CG90">
        <f t="shared" si="82"/>
        <v>4</v>
      </c>
      <c r="CH90">
        <f t="shared" si="83"/>
        <v>3</v>
      </c>
      <c r="CI90">
        <f t="shared" si="84"/>
        <v>1000</v>
      </c>
      <c r="CJ90" s="8"/>
      <c r="CK90" s="8"/>
      <c r="CL90" s="12" t="s">
        <v>120</v>
      </c>
      <c r="CM90" s="13">
        <v>2</v>
      </c>
      <c r="CN90" s="13">
        <v>9</v>
      </c>
      <c r="CO90" s="13">
        <v>7</v>
      </c>
      <c r="CP90" s="13">
        <v>4</v>
      </c>
      <c r="CQ90" s="13">
        <v>4</v>
      </c>
      <c r="CR90" s="13">
        <v>3</v>
      </c>
      <c r="CS90" s="13">
        <v>1000</v>
      </c>
      <c r="CX90" s="8"/>
    </row>
    <row r="91" spans="1:102" ht="18.600000000000001" thickBot="1" x14ac:dyDescent="0.3">
      <c r="A91" s="12" t="s">
        <v>121</v>
      </c>
      <c r="B91" s="13">
        <v>8</v>
      </c>
      <c r="C91" s="13">
        <v>20</v>
      </c>
      <c r="D91" s="13">
        <v>10</v>
      </c>
      <c r="E91" s="13">
        <v>8</v>
      </c>
      <c r="F91" s="13">
        <v>11</v>
      </c>
      <c r="G91" s="13">
        <v>20</v>
      </c>
      <c r="H91" s="13">
        <v>9</v>
      </c>
      <c r="I91" s="13">
        <v>20</v>
      </c>
      <c r="J91" s="13">
        <v>7</v>
      </c>
      <c r="K91" s="13">
        <v>7</v>
      </c>
      <c r="L91" s="13">
        <v>1000</v>
      </c>
      <c r="AB91" s="8"/>
      <c r="BO91" s="8"/>
      <c r="CH91" s="8"/>
      <c r="CI91" s="8"/>
      <c r="CJ91" s="8"/>
      <c r="CK91" s="8"/>
      <c r="CL91" s="8"/>
      <c r="CX91" s="8"/>
    </row>
    <row r="92" spans="1:102" ht="18.600000000000001" thickBot="1" x14ac:dyDescent="0.3">
      <c r="A92" s="12" t="s">
        <v>122</v>
      </c>
      <c r="B92" s="13">
        <v>1</v>
      </c>
      <c r="C92" s="13">
        <v>4</v>
      </c>
      <c r="D92" s="13">
        <v>1</v>
      </c>
      <c r="E92" s="13">
        <v>2</v>
      </c>
      <c r="F92" s="13">
        <v>20</v>
      </c>
      <c r="G92" s="13">
        <v>20</v>
      </c>
      <c r="H92" s="13">
        <v>15</v>
      </c>
      <c r="I92" s="13">
        <v>7</v>
      </c>
      <c r="J92" s="13">
        <v>18</v>
      </c>
      <c r="K92" s="13">
        <v>2</v>
      </c>
      <c r="L92" s="13">
        <v>1000</v>
      </c>
      <c r="AB92" s="12" t="s">
        <v>131</v>
      </c>
      <c r="AC92" s="12" t="s">
        <v>100</v>
      </c>
      <c r="AD92" s="12" t="s">
        <v>101</v>
      </c>
      <c r="AE92" s="12" t="s">
        <v>102</v>
      </c>
      <c r="AF92" s="12" t="s">
        <v>103</v>
      </c>
      <c r="AG92" s="12" t="s">
        <v>104</v>
      </c>
      <c r="AH92" s="12" t="s">
        <v>105</v>
      </c>
      <c r="AI92" s="12" t="s">
        <v>106</v>
      </c>
      <c r="AJ92" s="12" t="s">
        <v>107</v>
      </c>
      <c r="AK92" s="12" t="s">
        <v>108</v>
      </c>
      <c r="AL92" s="12" t="s">
        <v>109</v>
      </c>
      <c r="AM92" s="12" t="s">
        <v>862</v>
      </c>
      <c r="AN92" s="12" t="s">
        <v>863</v>
      </c>
      <c r="AO92" s="12" t="s">
        <v>864</v>
      </c>
      <c r="AP92" s="12" t="s">
        <v>865</v>
      </c>
      <c r="AQ92" s="12" t="s">
        <v>866</v>
      </c>
      <c r="AR92" s="12" t="s">
        <v>867</v>
      </c>
      <c r="AS92" s="12" t="s">
        <v>868</v>
      </c>
      <c r="AT92" s="12" t="s">
        <v>869</v>
      </c>
      <c r="AU92" s="12" t="s">
        <v>870</v>
      </c>
      <c r="AV92" s="12" t="s">
        <v>1499</v>
      </c>
      <c r="BO92" s="12" t="s">
        <v>131</v>
      </c>
      <c r="BP92" s="12" t="s">
        <v>100</v>
      </c>
      <c r="BQ92" s="12" t="s">
        <v>101</v>
      </c>
      <c r="BR92" s="12" t="s">
        <v>102</v>
      </c>
      <c r="BS92" s="12" t="s">
        <v>103</v>
      </c>
      <c r="BT92" s="12" t="s">
        <v>104</v>
      </c>
      <c r="BU92" s="12" t="s">
        <v>105</v>
      </c>
      <c r="BV92" s="12" t="s">
        <v>106</v>
      </c>
      <c r="BW92" s="12" t="s">
        <v>107</v>
      </c>
      <c r="BX92" s="12" t="s">
        <v>108</v>
      </c>
      <c r="BY92" s="12" t="s">
        <v>109</v>
      </c>
      <c r="BZ92" s="12" t="s">
        <v>862</v>
      </c>
      <c r="CH92" s="8"/>
      <c r="CI92" s="8"/>
      <c r="CJ92" s="8"/>
      <c r="CK92" s="8"/>
      <c r="CL92" s="12" t="s">
        <v>131</v>
      </c>
      <c r="CM92" s="12" t="s">
        <v>100</v>
      </c>
      <c r="CN92" s="12" t="s">
        <v>101</v>
      </c>
      <c r="CO92" s="12" t="s">
        <v>102</v>
      </c>
      <c r="CP92" s="12" t="s">
        <v>103</v>
      </c>
      <c r="CQ92" s="12" t="s">
        <v>104</v>
      </c>
      <c r="CR92" s="12" t="s">
        <v>105</v>
      </c>
      <c r="CX92" s="8"/>
    </row>
    <row r="93" spans="1:102" ht="18.600000000000001" thickBot="1" x14ac:dyDescent="0.3">
      <c r="A93" s="12" t="s">
        <v>123</v>
      </c>
      <c r="B93" s="13">
        <v>15</v>
      </c>
      <c r="C93" s="13">
        <v>20</v>
      </c>
      <c r="D93" s="13">
        <v>8</v>
      </c>
      <c r="E93" s="13">
        <v>6</v>
      </c>
      <c r="F93" s="13">
        <v>2</v>
      </c>
      <c r="G93" s="13">
        <v>1</v>
      </c>
      <c r="H93" s="13">
        <v>15</v>
      </c>
      <c r="I93" s="13">
        <v>1</v>
      </c>
      <c r="J93" s="13">
        <v>13</v>
      </c>
      <c r="K93" s="13">
        <v>20</v>
      </c>
      <c r="L93" s="13">
        <v>1000</v>
      </c>
      <c r="AB93" s="12" t="s">
        <v>132</v>
      </c>
      <c r="AC93" s="13" t="s">
        <v>872</v>
      </c>
      <c r="AD93" s="13" t="s">
        <v>1534</v>
      </c>
      <c r="AE93" s="13" t="s">
        <v>1535</v>
      </c>
      <c r="AF93" s="13" t="s">
        <v>1536</v>
      </c>
      <c r="AG93" s="13" t="s">
        <v>1355</v>
      </c>
      <c r="AH93" s="13" t="s">
        <v>872</v>
      </c>
      <c r="AI93" s="13" t="s">
        <v>1537</v>
      </c>
      <c r="AJ93" s="13" t="s">
        <v>1538</v>
      </c>
      <c r="AK93" s="13" t="s">
        <v>872</v>
      </c>
      <c r="AL93" s="13" t="s">
        <v>1539</v>
      </c>
      <c r="AM93" s="13" t="s">
        <v>872</v>
      </c>
      <c r="AN93" s="13" t="s">
        <v>1540</v>
      </c>
      <c r="AO93" s="13" t="s">
        <v>872</v>
      </c>
      <c r="AP93" s="13" t="s">
        <v>1541</v>
      </c>
      <c r="AQ93" s="13" t="s">
        <v>872</v>
      </c>
      <c r="AR93" s="13" t="s">
        <v>872</v>
      </c>
      <c r="AS93" s="13" t="s">
        <v>872</v>
      </c>
      <c r="AT93" s="13" t="s">
        <v>872</v>
      </c>
      <c r="AU93" s="13" t="s">
        <v>872</v>
      </c>
      <c r="AV93" s="13" t="s">
        <v>872</v>
      </c>
      <c r="BO93" s="12" t="s">
        <v>132</v>
      </c>
      <c r="BP93" s="13" t="s">
        <v>872</v>
      </c>
      <c r="BQ93" s="13" t="s">
        <v>872</v>
      </c>
      <c r="BR93" s="13" t="s">
        <v>872</v>
      </c>
      <c r="BS93" s="13" t="s">
        <v>872</v>
      </c>
      <c r="BT93" s="13" t="s">
        <v>1545</v>
      </c>
      <c r="BU93" s="13" t="s">
        <v>1546</v>
      </c>
      <c r="BV93" s="13" t="s">
        <v>1547</v>
      </c>
      <c r="BW93" s="13" t="s">
        <v>1548</v>
      </c>
      <c r="BX93" s="13" t="s">
        <v>1549</v>
      </c>
      <c r="BY93" s="13" t="s">
        <v>872</v>
      </c>
      <c r="BZ93" s="13" t="s">
        <v>872</v>
      </c>
      <c r="CH93" s="8"/>
      <c r="CI93" s="8"/>
      <c r="CJ93" s="8"/>
      <c r="CK93" s="8"/>
      <c r="CL93" s="12" t="s">
        <v>132</v>
      </c>
      <c r="CM93" s="13" t="s">
        <v>822</v>
      </c>
      <c r="CN93" s="13" t="s">
        <v>1558</v>
      </c>
      <c r="CO93" s="13" t="s">
        <v>1559</v>
      </c>
      <c r="CP93" s="13" t="s">
        <v>1560</v>
      </c>
      <c r="CQ93" s="13" t="s">
        <v>1561</v>
      </c>
      <c r="CR93" s="13" t="s">
        <v>822</v>
      </c>
      <c r="CX93" s="8"/>
    </row>
    <row r="94" spans="1:102" ht="18.600000000000001" thickBot="1" x14ac:dyDescent="0.3">
      <c r="A94" s="12" t="s">
        <v>124</v>
      </c>
      <c r="B94" s="13">
        <v>14</v>
      </c>
      <c r="C94" s="13">
        <v>1</v>
      </c>
      <c r="D94" s="13">
        <v>10</v>
      </c>
      <c r="E94" s="13">
        <v>20</v>
      </c>
      <c r="F94" s="13">
        <v>9</v>
      </c>
      <c r="G94" s="13">
        <v>9</v>
      </c>
      <c r="H94" s="13">
        <v>9</v>
      </c>
      <c r="I94" s="13">
        <v>20</v>
      </c>
      <c r="J94" s="13">
        <v>4</v>
      </c>
      <c r="K94" s="13">
        <v>12</v>
      </c>
      <c r="L94" s="13">
        <v>1000</v>
      </c>
      <c r="AB94" s="12" t="s">
        <v>140</v>
      </c>
      <c r="AC94" s="13" t="s">
        <v>881</v>
      </c>
      <c r="AD94" s="13" t="s">
        <v>881</v>
      </c>
      <c r="AE94" s="13" t="s">
        <v>881</v>
      </c>
      <c r="AF94" s="13" t="s">
        <v>1525</v>
      </c>
      <c r="AG94" s="13" t="s">
        <v>881</v>
      </c>
      <c r="AH94" s="13" t="s">
        <v>881</v>
      </c>
      <c r="AI94" s="13" t="s">
        <v>881</v>
      </c>
      <c r="AJ94" s="13" t="s">
        <v>881</v>
      </c>
      <c r="AK94" s="13" t="s">
        <v>881</v>
      </c>
      <c r="AL94" s="13" t="s">
        <v>881</v>
      </c>
      <c r="AM94" s="13" t="s">
        <v>881</v>
      </c>
      <c r="AN94" s="13" t="s">
        <v>881</v>
      </c>
      <c r="AO94" s="13" t="s">
        <v>881</v>
      </c>
      <c r="AP94" s="13" t="s">
        <v>881</v>
      </c>
      <c r="AQ94" s="13" t="s">
        <v>881</v>
      </c>
      <c r="AR94" s="13" t="s">
        <v>881</v>
      </c>
      <c r="AS94" s="13" t="s">
        <v>881</v>
      </c>
      <c r="AT94" s="13" t="s">
        <v>881</v>
      </c>
      <c r="AU94" s="13" t="s">
        <v>881</v>
      </c>
      <c r="AV94" s="13" t="s">
        <v>881</v>
      </c>
      <c r="BO94" s="12" t="s">
        <v>140</v>
      </c>
      <c r="BP94" s="13" t="s">
        <v>881</v>
      </c>
      <c r="BQ94" s="13" t="s">
        <v>881</v>
      </c>
      <c r="BR94" s="13" t="s">
        <v>881</v>
      </c>
      <c r="BS94" s="13" t="s">
        <v>881</v>
      </c>
      <c r="BT94" s="13" t="s">
        <v>1068</v>
      </c>
      <c r="BU94" s="13" t="s">
        <v>1352</v>
      </c>
      <c r="BV94" s="13" t="s">
        <v>1537</v>
      </c>
      <c r="BW94" s="13" t="s">
        <v>876</v>
      </c>
      <c r="BX94" s="13" t="s">
        <v>1550</v>
      </c>
      <c r="BY94" s="13" t="s">
        <v>881</v>
      </c>
      <c r="BZ94" s="13" t="s">
        <v>881</v>
      </c>
      <c r="CH94" s="8"/>
      <c r="CI94" s="8"/>
      <c r="CJ94" s="8"/>
      <c r="CK94" s="8"/>
      <c r="CL94" s="12" t="s">
        <v>140</v>
      </c>
      <c r="CM94" s="13" t="s">
        <v>830</v>
      </c>
      <c r="CN94" s="13" t="s">
        <v>1562</v>
      </c>
      <c r="CO94" s="13" t="s">
        <v>1563</v>
      </c>
      <c r="CP94" s="13" t="s">
        <v>830</v>
      </c>
      <c r="CQ94" s="13" t="s">
        <v>1564</v>
      </c>
      <c r="CR94" s="13" t="s">
        <v>830</v>
      </c>
      <c r="CX94" s="8"/>
    </row>
    <row r="95" spans="1:102" ht="18.600000000000001" thickBot="1" x14ac:dyDescent="0.3">
      <c r="A95" s="12" t="s">
        <v>125</v>
      </c>
      <c r="B95" s="13">
        <v>20</v>
      </c>
      <c r="C95" s="13">
        <v>6</v>
      </c>
      <c r="D95" s="13">
        <v>18</v>
      </c>
      <c r="E95" s="13">
        <v>14</v>
      </c>
      <c r="F95" s="13">
        <v>20</v>
      </c>
      <c r="G95" s="13">
        <v>20</v>
      </c>
      <c r="H95" s="13">
        <v>7</v>
      </c>
      <c r="I95" s="13">
        <v>10</v>
      </c>
      <c r="J95" s="13">
        <v>8</v>
      </c>
      <c r="K95" s="13">
        <v>12</v>
      </c>
      <c r="L95" s="13">
        <v>1000</v>
      </c>
      <c r="AB95" s="12" t="s">
        <v>147</v>
      </c>
      <c r="AC95" s="13" t="s">
        <v>887</v>
      </c>
      <c r="AD95" s="13" t="s">
        <v>887</v>
      </c>
      <c r="AE95" s="13" t="s">
        <v>887</v>
      </c>
      <c r="AF95" s="13" t="s">
        <v>887</v>
      </c>
      <c r="AG95" s="13" t="s">
        <v>887</v>
      </c>
      <c r="AH95" s="13" t="s">
        <v>887</v>
      </c>
      <c r="AI95" s="13" t="s">
        <v>887</v>
      </c>
      <c r="AJ95" s="13" t="s">
        <v>887</v>
      </c>
      <c r="AK95" s="13" t="s">
        <v>887</v>
      </c>
      <c r="AL95" s="13" t="s">
        <v>887</v>
      </c>
      <c r="AM95" s="13" t="s">
        <v>887</v>
      </c>
      <c r="AN95" s="13" t="s">
        <v>887</v>
      </c>
      <c r="AO95" s="13" t="s">
        <v>887</v>
      </c>
      <c r="AP95" s="13" t="s">
        <v>887</v>
      </c>
      <c r="AQ95" s="13" t="s">
        <v>887</v>
      </c>
      <c r="AR95" s="13" t="s">
        <v>887</v>
      </c>
      <c r="AS95" s="13" t="s">
        <v>887</v>
      </c>
      <c r="AT95" s="13" t="s">
        <v>887</v>
      </c>
      <c r="AU95" s="13" t="s">
        <v>887</v>
      </c>
      <c r="AV95" s="13" t="s">
        <v>887</v>
      </c>
      <c r="BO95" s="12" t="s">
        <v>147</v>
      </c>
      <c r="BP95" s="13" t="s">
        <v>887</v>
      </c>
      <c r="BQ95" s="13" t="s">
        <v>887</v>
      </c>
      <c r="BR95" s="13" t="s">
        <v>887</v>
      </c>
      <c r="BS95" s="13" t="s">
        <v>887</v>
      </c>
      <c r="BT95" s="13" t="s">
        <v>1216</v>
      </c>
      <c r="BU95" s="13" t="s">
        <v>1551</v>
      </c>
      <c r="BV95" s="13" t="s">
        <v>1527</v>
      </c>
      <c r="BW95" s="13" t="s">
        <v>1552</v>
      </c>
      <c r="BX95" s="13" t="s">
        <v>1553</v>
      </c>
      <c r="BY95" s="13" t="s">
        <v>887</v>
      </c>
      <c r="BZ95" s="13" t="s">
        <v>887</v>
      </c>
      <c r="CH95" s="8"/>
      <c r="CI95" s="8"/>
      <c r="CJ95" s="8"/>
      <c r="CK95" s="8"/>
      <c r="CL95" s="12" t="s">
        <v>147</v>
      </c>
      <c r="CM95" s="13" t="s">
        <v>838</v>
      </c>
      <c r="CN95" s="13" t="s">
        <v>1565</v>
      </c>
      <c r="CO95" s="13" t="s">
        <v>1566</v>
      </c>
      <c r="CP95" s="13" t="s">
        <v>838</v>
      </c>
      <c r="CQ95" s="13" t="s">
        <v>1567</v>
      </c>
      <c r="CR95" s="13" t="s">
        <v>838</v>
      </c>
      <c r="CX95" s="8"/>
    </row>
    <row r="96" spans="1:102" ht="18.600000000000001" thickBot="1" x14ac:dyDescent="0.3">
      <c r="A96" s="12" t="s">
        <v>126</v>
      </c>
      <c r="B96" s="13">
        <v>4</v>
      </c>
      <c r="C96" s="13">
        <v>20</v>
      </c>
      <c r="D96" s="13">
        <v>20</v>
      </c>
      <c r="E96" s="13">
        <v>20</v>
      </c>
      <c r="F96" s="13">
        <v>7</v>
      </c>
      <c r="G96" s="13">
        <v>9</v>
      </c>
      <c r="H96" s="13">
        <v>9</v>
      </c>
      <c r="I96" s="13">
        <v>5</v>
      </c>
      <c r="J96" s="13">
        <v>17</v>
      </c>
      <c r="K96" s="13">
        <v>19</v>
      </c>
      <c r="L96" s="13">
        <v>1000</v>
      </c>
      <c r="AB96" s="12" t="s">
        <v>153</v>
      </c>
      <c r="AC96" s="13" t="s">
        <v>891</v>
      </c>
      <c r="AD96" s="13" t="s">
        <v>891</v>
      </c>
      <c r="AE96" s="13" t="s">
        <v>891</v>
      </c>
      <c r="AF96" s="13" t="s">
        <v>891</v>
      </c>
      <c r="AG96" s="13" t="s">
        <v>891</v>
      </c>
      <c r="AH96" s="13" t="s">
        <v>891</v>
      </c>
      <c r="AI96" s="13" t="s">
        <v>891</v>
      </c>
      <c r="AJ96" s="13" t="s">
        <v>891</v>
      </c>
      <c r="AK96" s="13" t="s">
        <v>891</v>
      </c>
      <c r="AL96" s="13" t="s">
        <v>891</v>
      </c>
      <c r="AM96" s="13" t="s">
        <v>891</v>
      </c>
      <c r="AN96" s="13" t="s">
        <v>891</v>
      </c>
      <c r="AO96" s="13" t="s">
        <v>891</v>
      </c>
      <c r="AP96" s="13" t="s">
        <v>891</v>
      </c>
      <c r="AQ96" s="13" t="s">
        <v>891</v>
      </c>
      <c r="AR96" s="13" t="s">
        <v>891</v>
      </c>
      <c r="AS96" s="13" t="s">
        <v>891</v>
      </c>
      <c r="AT96" s="13" t="s">
        <v>891</v>
      </c>
      <c r="AU96" s="13" t="s">
        <v>891</v>
      </c>
      <c r="AV96" s="13" t="s">
        <v>891</v>
      </c>
      <c r="BO96" s="12" t="s">
        <v>153</v>
      </c>
      <c r="BP96" s="13" t="s">
        <v>891</v>
      </c>
      <c r="BQ96" s="13" t="s">
        <v>891</v>
      </c>
      <c r="BR96" s="13" t="s">
        <v>891</v>
      </c>
      <c r="BS96" s="13" t="s">
        <v>891</v>
      </c>
      <c r="BT96" s="13" t="s">
        <v>872</v>
      </c>
      <c r="BU96" s="13" t="s">
        <v>1554</v>
      </c>
      <c r="BV96" s="13" t="s">
        <v>1513</v>
      </c>
      <c r="BW96" s="13" t="s">
        <v>1120</v>
      </c>
      <c r="BX96" s="13" t="s">
        <v>1246</v>
      </c>
      <c r="BY96" s="13" t="s">
        <v>891</v>
      </c>
      <c r="BZ96" s="13" t="s">
        <v>891</v>
      </c>
      <c r="CH96" s="8"/>
      <c r="CI96" s="8"/>
      <c r="CJ96" s="8"/>
      <c r="CK96" s="8"/>
      <c r="CL96" s="12" t="s">
        <v>153</v>
      </c>
      <c r="CM96" s="13" t="s">
        <v>843</v>
      </c>
      <c r="CN96" s="13" t="s">
        <v>1568</v>
      </c>
      <c r="CO96" s="13" t="s">
        <v>1569</v>
      </c>
      <c r="CP96" s="13" t="s">
        <v>843</v>
      </c>
      <c r="CQ96" s="13" t="s">
        <v>1570</v>
      </c>
      <c r="CR96" s="13" t="s">
        <v>843</v>
      </c>
      <c r="CX96" s="8"/>
    </row>
    <row r="97" spans="1:102" ht="18.600000000000001" thickBot="1" x14ac:dyDescent="0.3">
      <c r="A97" s="12" t="s">
        <v>127</v>
      </c>
      <c r="B97" s="13">
        <v>3</v>
      </c>
      <c r="C97" s="13">
        <v>2</v>
      </c>
      <c r="D97" s="13">
        <v>5</v>
      </c>
      <c r="E97" s="13">
        <v>7</v>
      </c>
      <c r="F97" s="13">
        <v>3</v>
      </c>
      <c r="G97" s="13">
        <v>5</v>
      </c>
      <c r="H97" s="13">
        <v>5</v>
      </c>
      <c r="I97" s="13">
        <v>10</v>
      </c>
      <c r="J97" s="13">
        <v>8</v>
      </c>
      <c r="K97" s="13">
        <v>3</v>
      </c>
      <c r="L97" s="13">
        <v>1000</v>
      </c>
      <c r="AB97" s="12" t="s">
        <v>159</v>
      </c>
      <c r="AC97" s="13" t="s">
        <v>893</v>
      </c>
      <c r="AD97" s="13" t="s">
        <v>893</v>
      </c>
      <c r="AE97" s="13" t="s">
        <v>893</v>
      </c>
      <c r="AF97" s="13" t="s">
        <v>893</v>
      </c>
      <c r="AG97" s="13" t="s">
        <v>893</v>
      </c>
      <c r="AH97" s="13" t="s">
        <v>893</v>
      </c>
      <c r="AI97" s="13" t="s">
        <v>893</v>
      </c>
      <c r="AJ97" s="13" t="s">
        <v>893</v>
      </c>
      <c r="AK97" s="13" t="s">
        <v>893</v>
      </c>
      <c r="AL97" s="13" t="s">
        <v>893</v>
      </c>
      <c r="AM97" s="13" t="s">
        <v>893</v>
      </c>
      <c r="AN97" s="13" t="s">
        <v>893</v>
      </c>
      <c r="AO97" s="13" t="s">
        <v>893</v>
      </c>
      <c r="AP97" s="13" t="s">
        <v>893</v>
      </c>
      <c r="AQ97" s="13" t="s">
        <v>893</v>
      </c>
      <c r="AR97" s="13" t="s">
        <v>893</v>
      </c>
      <c r="AS97" s="13" t="s">
        <v>893</v>
      </c>
      <c r="AT97" s="13" t="s">
        <v>893</v>
      </c>
      <c r="AU97" s="13" t="s">
        <v>893</v>
      </c>
      <c r="AV97" s="13" t="s">
        <v>893</v>
      </c>
      <c r="BO97" s="12" t="s">
        <v>159</v>
      </c>
      <c r="BP97" s="13" t="s">
        <v>893</v>
      </c>
      <c r="BQ97" s="13" t="s">
        <v>893</v>
      </c>
      <c r="BR97" s="13" t="s">
        <v>893</v>
      </c>
      <c r="BS97" s="13" t="s">
        <v>893</v>
      </c>
      <c r="BT97" s="13" t="s">
        <v>893</v>
      </c>
      <c r="BU97" s="13" t="s">
        <v>1555</v>
      </c>
      <c r="BV97" s="13" t="s">
        <v>876</v>
      </c>
      <c r="BW97" s="13" t="s">
        <v>1041</v>
      </c>
      <c r="BX97" s="13" t="s">
        <v>893</v>
      </c>
      <c r="BY97" s="13" t="s">
        <v>893</v>
      </c>
      <c r="BZ97" s="13" t="s">
        <v>893</v>
      </c>
      <c r="CH97" s="8"/>
      <c r="CI97" s="8"/>
      <c r="CJ97" s="8"/>
      <c r="CK97" s="8"/>
      <c r="CL97" s="12" t="s">
        <v>159</v>
      </c>
      <c r="CM97" s="13" t="s">
        <v>360</v>
      </c>
      <c r="CN97" s="13" t="s">
        <v>1571</v>
      </c>
      <c r="CO97" s="13" t="s">
        <v>1572</v>
      </c>
      <c r="CP97" s="13" t="s">
        <v>360</v>
      </c>
      <c r="CQ97" s="13" t="s">
        <v>1573</v>
      </c>
      <c r="CR97" s="13" t="s">
        <v>360</v>
      </c>
      <c r="CX97" s="8"/>
    </row>
    <row r="98" spans="1:102" ht="18.600000000000001" thickBot="1" x14ac:dyDescent="0.3">
      <c r="A98" s="12" t="s">
        <v>128</v>
      </c>
      <c r="B98" s="13">
        <v>17</v>
      </c>
      <c r="C98" s="13">
        <v>10</v>
      </c>
      <c r="D98" s="13">
        <v>4</v>
      </c>
      <c r="E98" s="13">
        <v>20</v>
      </c>
      <c r="F98" s="13">
        <v>5</v>
      </c>
      <c r="G98" s="13">
        <v>20</v>
      </c>
      <c r="H98" s="13">
        <v>20</v>
      </c>
      <c r="I98" s="13">
        <v>5</v>
      </c>
      <c r="J98" s="13">
        <v>8</v>
      </c>
      <c r="K98" s="13">
        <v>12</v>
      </c>
      <c r="L98" s="13">
        <v>1000</v>
      </c>
      <c r="AB98" s="12" t="s">
        <v>165</v>
      </c>
      <c r="AC98" s="13" t="s">
        <v>895</v>
      </c>
      <c r="AD98" s="13" t="s">
        <v>895</v>
      </c>
      <c r="AE98" s="13" t="s">
        <v>895</v>
      </c>
      <c r="AF98" s="13" t="s">
        <v>895</v>
      </c>
      <c r="AG98" s="13" t="s">
        <v>895</v>
      </c>
      <c r="AH98" s="13" t="s">
        <v>895</v>
      </c>
      <c r="AI98" s="13" t="s">
        <v>895</v>
      </c>
      <c r="AJ98" s="13" t="s">
        <v>895</v>
      </c>
      <c r="AK98" s="13" t="s">
        <v>895</v>
      </c>
      <c r="AL98" s="13" t="s">
        <v>895</v>
      </c>
      <c r="AM98" s="13" t="s">
        <v>895</v>
      </c>
      <c r="AN98" s="13" t="s">
        <v>895</v>
      </c>
      <c r="AO98" s="13" t="s">
        <v>895</v>
      </c>
      <c r="AP98" s="13" t="s">
        <v>895</v>
      </c>
      <c r="AQ98" s="13" t="s">
        <v>895</v>
      </c>
      <c r="AR98" s="13" t="s">
        <v>895</v>
      </c>
      <c r="AS98" s="13" t="s">
        <v>895</v>
      </c>
      <c r="AT98" s="13" t="s">
        <v>895</v>
      </c>
      <c r="AU98" s="13" t="s">
        <v>895</v>
      </c>
      <c r="AV98" s="13" t="s">
        <v>895</v>
      </c>
      <c r="BO98" s="12" t="s">
        <v>165</v>
      </c>
      <c r="BP98" s="13" t="s">
        <v>895</v>
      </c>
      <c r="BQ98" s="13" t="s">
        <v>895</v>
      </c>
      <c r="BR98" s="13" t="s">
        <v>895</v>
      </c>
      <c r="BS98" s="13" t="s">
        <v>895</v>
      </c>
      <c r="BT98" s="13" t="s">
        <v>895</v>
      </c>
      <c r="BU98" s="13" t="s">
        <v>895</v>
      </c>
      <c r="BV98" s="13" t="s">
        <v>1552</v>
      </c>
      <c r="BW98" s="13" t="s">
        <v>1357</v>
      </c>
      <c r="BX98" s="13" t="s">
        <v>895</v>
      </c>
      <c r="BY98" s="13" t="s">
        <v>895</v>
      </c>
      <c r="BZ98" s="13" t="s">
        <v>895</v>
      </c>
      <c r="CH98" s="8"/>
      <c r="CI98" s="8"/>
      <c r="CJ98" s="8"/>
      <c r="CK98" s="8"/>
      <c r="CL98" s="12" t="s">
        <v>165</v>
      </c>
      <c r="CM98" s="13" t="s">
        <v>365</v>
      </c>
      <c r="CN98" s="13" t="s">
        <v>1574</v>
      </c>
      <c r="CO98" s="13" t="s">
        <v>1575</v>
      </c>
      <c r="CP98" s="13" t="s">
        <v>365</v>
      </c>
      <c r="CQ98" s="13" t="s">
        <v>1576</v>
      </c>
      <c r="CR98" s="13" t="s">
        <v>365</v>
      </c>
      <c r="CX98" s="8"/>
    </row>
    <row r="99" spans="1:102" ht="18.600000000000001" thickBot="1" x14ac:dyDescent="0.3">
      <c r="A99" s="12" t="s">
        <v>129</v>
      </c>
      <c r="B99" s="13">
        <v>2</v>
      </c>
      <c r="C99" s="13">
        <v>20</v>
      </c>
      <c r="D99" s="13">
        <v>7</v>
      </c>
      <c r="E99" s="13">
        <v>20</v>
      </c>
      <c r="F99" s="13">
        <v>20</v>
      </c>
      <c r="G99" s="13">
        <v>9</v>
      </c>
      <c r="H99" s="13">
        <v>20</v>
      </c>
      <c r="I99" s="13">
        <v>10</v>
      </c>
      <c r="J99" s="13">
        <v>3</v>
      </c>
      <c r="K99" s="13">
        <v>7</v>
      </c>
      <c r="L99" s="13">
        <v>1000</v>
      </c>
      <c r="AB99" s="12" t="s">
        <v>171</v>
      </c>
      <c r="AC99" s="13" t="s">
        <v>897</v>
      </c>
      <c r="AD99" s="13" t="s">
        <v>897</v>
      </c>
      <c r="AE99" s="13" t="s">
        <v>897</v>
      </c>
      <c r="AF99" s="13" t="s">
        <v>897</v>
      </c>
      <c r="AG99" s="13" t="s">
        <v>897</v>
      </c>
      <c r="AH99" s="13" t="s">
        <v>897</v>
      </c>
      <c r="AI99" s="13" t="s">
        <v>897</v>
      </c>
      <c r="AJ99" s="13" t="s">
        <v>897</v>
      </c>
      <c r="AK99" s="13" t="s">
        <v>897</v>
      </c>
      <c r="AL99" s="13" t="s">
        <v>897</v>
      </c>
      <c r="AM99" s="13" t="s">
        <v>897</v>
      </c>
      <c r="AN99" s="13" t="s">
        <v>897</v>
      </c>
      <c r="AO99" s="13" t="s">
        <v>897</v>
      </c>
      <c r="AP99" s="13" t="s">
        <v>897</v>
      </c>
      <c r="AQ99" s="13" t="s">
        <v>897</v>
      </c>
      <c r="AR99" s="13" t="s">
        <v>897</v>
      </c>
      <c r="AS99" s="13" t="s">
        <v>897</v>
      </c>
      <c r="AT99" s="13" t="s">
        <v>897</v>
      </c>
      <c r="AU99" s="13" t="s">
        <v>897</v>
      </c>
      <c r="AV99" s="13" t="s">
        <v>897</v>
      </c>
      <c r="BO99" s="12" t="s">
        <v>171</v>
      </c>
      <c r="BP99" s="13" t="s">
        <v>897</v>
      </c>
      <c r="BQ99" s="13" t="s">
        <v>897</v>
      </c>
      <c r="BR99" s="13" t="s">
        <v>897</v>
      </c>
      <c r="BS99" s="13" t="s">
        <v>897</v>
      </c>
      <c r="BT99" s="13" t="s">
        <v>897</v>
      </c>
      <c r="BU99" s="13" t="s">
        <v>897</v>
      </c>
      <c r="BV99" s="13" t="s">
        <v>897</v>
      </c>
      <c r="BW99" s="13" t="s">
        <v>1004</v>
      </c>
      <c r="BX99" s="13" t="s">
        <v>897</v>
      </c>
      <c r="BY99" s="13" t="s">
        <v>897</v>
      </c>
      <c r="BZ99" s="13" t="s">
        <v>897</v>
      </c>
      <c r="CH99" s="8"/>
      <c r="CI99" s="8"/>
      <c r="CJ99" s="8"/>
      <c r="CK99" s="8"/>
      <c r="CL99" s="12" t="s">
        <v>171</v>
      </c>
      <c r="CM99" s="13" t="s">
        <v>370</v>
      </c>
      <c r="CN99" s="13" t="s">
        <v>1577</v>
      </c>
      <c r="CO99" s="13" t="s">
        <v>1578</v>
      </c>
      <c r="CP99" s="13" t="s">
        <v>370</v>
      </c>
      <c r="CQ99" s="13" t="s">
        <v>370</v>
      </c>
      <c r="CR99" s="13" t="s">
        <v>370</v>
      </c>
      <c r="CX99" s="8"/>
    </row>
    <row r="100" spans="1:102" ht="18.600000000000001" thickBot="1" x14ac:dyDescent="0.3">
      <c r="A100" s="12" t="s">
        <v>130</v>
      </c>
      <c r="B100" s="13">
        <v>17</v>
      </c>
      <c r="C100" s="13">
        <v>20</v>
      </c>
      <c r="D100" s="13">
        <v>20</v>
      </c>
      <c r="E100" s="13">
        <v>5</v>
      </c>
      <c r="F100" s="13">
        <v>20</v>
      </c>
      <c r="G100" s="13">
        <v>20</v>
      </c>
      <c r="H100" s="13">
        <v>9</v>
      </c>
      <c r="I100" s="13">
        <v>20</v>
      </c>
      <c r="J100" s="13">
        <v>4</v>
      </c>
      <c r="K100" s="13">
        <v>3</v>
      </c>
      <c r="L100" s="13">
        <v>1000</v>
      </c>
      <c r="AB100" s="12" t="s">
        <v>177</v>
      </c>
      <c r="AC100" s="13" t="s">
        <v>899</v>
      </c>
      <c r="AD100" s="13" t="s">
        <v>899</v>
      </c>
      <c r="AE100" s="13" t="s">
        <v>899</v>
      </c>
      <c r="AF100" s="13" t="s">
        <v>899</v>
      </c>
      <c r="AG100" s="13" t="s">
        <v>899</v>
      </c>
      <c r="AH100" s="13" t="s">
        <v>899</v>
      </c>
      <c r="AI100" s="13" t="s">
        <v>899</v>
      </c>
      <c r="AJ100" s="13" t="s">
        <v>899</v>
      </c>
      <c r="AK100" s="13" t="s">
        <v>899</v>
      </c>
      <c r="AL100" s="13" t="s">
        <v>899</v>
      </c>
      <c r="AM100" s="13" t="s">
        <v>899</v>
      </c>
      <c r="AN100" s="13" t="s">
        <v>899</v>
      </c>
      <c r="AO100" s="13" t="s">
        <v>899</v>
      </c>
      <c r="AP100" s="13" t="s">
        <v>899</v>
      </c>
      <c r="AQ100" s="13" t="s">
        <v>899</v>
      </c>
      <c r="AR100" s="13" t="s">
        <v>899</v>
      </c>
      <c r="AS100" s="13" t="s">
        <v>899</v>
      </c>
      <c r="AT100" s="13" t="s">
        <v>899</v>
      </c>
      <c r="AU100" s="13" t="s">
        <v>899</v>
      </c>
      <c r="AV100" s="13" t="s">
        <v>899</v>
      </c>
      <c r="BO100" s="12" t="s">
        <v>177</v>
      </c>
      <c r="BP100" s="13" t="s">
        <v>899</v>
      </c>
      <c r="BQ100" s="13" t="s">
        <v>899</v>
      </c>
      <c r="BR100" s="13" t="s">
        <v>899</v>
      </c>
      <c r="BS100" s="13" t="s">
        <v>899</v>
      </c>
      <c r="BT100" s="13" t="s">
        <v>899</v>
      </c>
      <c r="BU100" s="13" t="s">
        <v>899</v>
      </c>
      <c r="BV100" s="13" t="s">
        <v>899</v>
      </c>
      <c r="BW100" s="13" t="s">
        <v>1146</v>
      </c>
      <c r="BX100" s="13" t="s">
        <v>899</v>
      </c>
      <c r="BY100" s="13" t="s">
        <v>899</v>
      </c>
      <c r="BZ100" s="13" t="s">
        <v>899</v>
      </c>
      <c r="CH100" s="8"/>
      <c r="CI100" s="8"/>
      <c r="CJ100" s="8"/>
      <c r="CK100" s="8"/>
      <c r="CL100" s="12" t="s">
        <v>177</v>
      </c>
      <c r="CM100" s="13" t="s">
        <v>375</v>
      </c>
      <c r="CN100" s="13" t="s">
        <v>1579</v>
      </c>
      <c r="CO100" s="13" t="s">
        <v>1580</v>
      </c>
      <c r="CP100" s="13" t="s">
        <v>375</v>
      </c>
      <c r="CQ100" s="13" t="s">
        <v>375</v>
      </c>
      <c r="CR100" s="13" t="s">
        <v>375</v>
      </c>
      <c r="CX100" s="8"/>
    </row>
    <row r="101" spans="1:102" ht="18.600000000000001" thickBot="1" x14ac:dyDescent="0.3">
      <c r="A101" s="8"/>
      <c r="AB101" s="12" t="s">
        <v>183</v>
      </c>
      <c r="AC101" s="13" t="s">
        <v>901</v>
      </c>
      <c r="AD101" s="13" t="s">
        <v>901</v>
      </c>
      <c r="AE101" s="13" t="s">
        <v>901</v>
      </c>
      <c r="AF101" s="13" t="s">
        <v>901</v>
      </c>
      <c r="AG101" s="13" t="s">
        <v>901</v>
      </c>
      <c r="AH101" s="13" t="s">
        <v>901</v>
      </c>
      <c r="AI101" s="13" t="s">
        <v>901</v>
      </c>
      <c r="AJ101" s="13" t="s">
        <v>901</v>
      </c>
      <c r="AK101" s="13" t="s">
        <v>901</v>
      </c>
      <c r="AL101" s="13" t="s">
        <v>901</v>
      </c>
      <c r="AM101" s="13" t="s">
        <v>901</v>
      </c>
      <c r="AN101" s="13" t="s">
        <v>901</v>
      </c>
      <c r="AO101" s="13" t="s">
        <v>901</v>
      </c>
      <c r="AP101" s="13" t="s">
        <v>901</v>
      </c>
      <c r="AQ101" s="13" t="s">
        <v>901</v>
      </c>
      <c r="AR101" s="13" t="s">
        <v>901</v>
      </c>
      <c r="AS101" s="13" t="s">
        <v>901</v>
      </c>
      <c r="AT101" s="13" t="s">
        <v>901</v>
      </c>
      <c r="AU101" s="13" t="s">
        <v>901</v>
      </c>
      <c r="AV101" s="13" t="s">
        <v>901</v>
      </c>
      <c r="BO101" s="12" t="s">
        <v>183</v>
      </c>
      <c r="BP101" s="13" t="s">
        <v>901</v>
      </c>
      <c r="BQ101" s="13" t="s">
        <v>901</v>
      </c>
      <c r="BR101" s="13" t="s">
        <v>901</v>
      </c>
      <c r="BS101" s="13" t="s">
        <v>901</v>
      </c>
      <c r="BT101" s="13" t="s">
        <v>901</v>
      </c>
      <c r="BU101" s="13" t="s">
        <v>901</v>
      </c>
      <c r="BV101" s="13" t="s">
        <v>901</v>
      </c>
      <c r="BW101" s="13" t="s">
        <v>1368</v>
      </c>
      <c r="BX101" s="13" t="s">
        <v>901</v>
      </c>
      <c r="BY101" s="13" t="s">
        <v>901</v>
      </c>
      <c r="BZ101" s="13" t="s">
        <v>901</v>
      </c>
      <c r="CH101" s="8"/>
      <c r="CI101" s="8"/>
      <c r="CJ101" s="8"/>
      <c r="CK101" s="8"/>
      <c r="CL101" s="12" t="s">
        <v>183</v>
      </c>
      <c r="CM101" s="13" t="s">
        <v>243</v>
      </c>
      <c r="CN101" s="13" t="s">
        <v>1581</v>
      </c>
      <c r="CO101" s="13" t="s">
        <v>1582</v>
      </c>
      <c r="CP101" s="13" t="s">
        <v>243</v>
      </c>
      <c r="CQ101" s="13" t="s">
        <v>243</v>
      </c>
      <c r="CR101" s="13" t="s">
        <v>243</v>
      </c>
      <c r="CX101" s="8"/>
    </row>
    <row r="102" spans="1:102" ht="18.600000000000001" thickBot="1" x14ac:dyDescent="0.3">
      <c r="A102" s="12" t="s">
        <v>131</v>
      </c>
      <c r="B102" s="12" t="s">
        <v>100</v>
      </c>
      <c r="C102" s="12" t="s">
        <v>101</v>
      </c>
      <c r="D102" s="12" t="s">
        <v>102</v>
      </c>
      <c r="E102" s="12" t="s">
        <v>103</v>
      </c>
      <c r="F102" s="12" t="s">
        <v>104</v>
      </c>
      <c r="G102" s="12" t="s">
        <v>105</v>
      </c>
      <c r="H102" s="12" t="s">
        <v>106</v>
      </c>
      <c r="I102" s="12" t="s">
        <v>107</v>
      </c>
      <c r="J102" s="12" t="s">
        <v>108</v>
      </c>
      <c r="K102" s="12" t="s">
        <v>109</v>
      </c>
      <c r="AB102" s="12" t="s">
        <v>189</v>
      </c>
      <c r="AC102" s="13" t="s">
        <v>902</v>
      </c>
      <c r="AD102" s="13" t="s">
        <v>902</v>
      </c>
      <c r="AE102" s="13" t="s">
        <v>902</v>
      </c>
      <c r="AF102" s="13" t="s">
        <v>902</v>
      </c>
      <c r="AG102" s="13" t="s">
        <v>902</v>
      </c>
      <c r="AH102" s="13" t="s">
        <v>902</v>
      </c>
      <c r="AI102" s="13" t="s">
        <v>902</v>
      </c>
      <c r="AJ102" s="13" t="s">
        <v>902</v>
      </c>
      <c r="AK102" s="13" t="s">
        <v>902</v>
      </c>
      <c r="AL102" s="13" t="s">
        <v>902</v>
      </c>
      <c r="AM102" s="13" t="s">
        <v>902</v>
      </c>
      <c r="AN102" s="13" t="s">
        <v>902</v>
      </c>
      <c r="AO102" s="13" t="s">
        <v>902</v>
      </c>
      <c r="AP102" s="13" t="s">
        <v>902</v>
      </c>
      <c r="AQ102" s="13" t="s">
        <v>902</v>
      </c>
      <c r="AR102" s="13" t="s">
        <v>902</v>
      </c>
      <c r="AS102" s="13" t="s">
        <v>902</v>
      </c>
      <c r="AT102" s="13" t="s">
        <v>902</v>
      </c>
      <c r="AU102" s="13" t="s">
        <v>902</v>
      </c>
      <c r="AV102" s="13" t="s">
        <v>902</v>
      </c>
      <c r="BO102" s="12" t="s">
        <v>189</v>
      </c>
      <c r="BP102" s="13" t="s">
        <v>902</v>
      </c>
      <c r="BQ102" s="13" t="s">
        <v>902</v>
      </c>
      <c r="BR102" s="13" t="s">
        <v>902</v>
      </c>
      <c r="BS102" s="13" t="s">
        <v>902</v>
      </c>
      <c r="BT102" s="13" t="s">
        <v>902</v>
      </c>
      <c r="BU102" s="13" t="s">
        <v>902</v>
      </c>
      <c r="BV102" s="13" t="s">
        <v>902</v>
      </c>
      <c r="BW102" s="13" t="s">
        <v>902</v>
      </c>
      <c r="BX102" s="13" t="s">
        <v>902</v>
      </c>
      <c r="BY102" s="13" t="s">
        <v>902</v>
      </c>
      <c r="BZ102" s="13" t="s">
        <v>902</v>
      </c>
      <c r="CH102" s="8"/>
      <c r="CI102" s="8"/>
      <c r="CJ102" s="8"/>
      <c r="CK102" s="8"/>
      <c r="CL102" s="12" t="s">
        <v>189</v>
      </c>
      <c r="CM102" s="13" t="s">
        <v>248</v>
      </c>
      <c r="CN102" s="13" t="s">
        <v>1583</v>
      </c>
      <c r="CO102" s="13" t="s">
        <v>248</v>
      </c>
      <c r="CP102" s="13" t="s">
        <v>248</v>
      </c>
      <c r="CQ102" s="13" t="s">
        <v>248</v>
      </c>
      <c r="CR102" s="13" t="s">
        <v>248</v>
      </c>
      <c r="CX102" s="8"/>
    </row>
    <row r="103" spans="1:102" ht="18.600000000000001" thickBot="1" x14ac:dyDescent="0.3">
      <c r="A103" s="12" t="s">
        <v>132</v>
      </c>
      <c r="B103" s="13" t="s">
        <v>1403</v>
      </c>
      <c r="C103" s="13" t="s">
        <v>1404</v>
      </c>
      <c r="D103" s="13" t="s">
        <v>1405</v>
      </c>
      <c r="E103" s="13" t="s">
        <v>1406</v>
      </c>
      <c r="F103" s="13" t="s">
        <v>1407</v>
      </c>
      <c r="G103" s="13" t="s">
        <v>1408</v>
      </c>
      <c r="H103" s="13" t="s">
        <v>1409</v>
      </c>
      <c r="I103" s="13" t="s">
        <v>1410</v>
      </c>
      <c r="J103" s="13" t="s">
        <v>1411</v>
      </c>
      <c r="K103" s="13" t="s">
        <v>1412</v>
      </c>
      <c r="AB103" s="8"/>
      <c r="BO103" s="8"/>
      <c r="CH103" s="8"/>
      <c r="CI103" s="8"/>
      <c r="CJ103" s="8"/>
      <c r="CK103" s="8"/>
      <c r="CL103" s="8"/>
      <c r="CX103" s="8"/>
    </row>
    <row r="104" spans="1:102" ht="18.600000000000001" thickBot="1" x14ac:dyDescent="0.3">
      <c r="A104" s="12" t="s">
        <v>140</v>
      </c>
      <c r="B104" s="13" t="s">
        <v>1413</v>
      </c>
      <c r="C104" s="13" t="s">
        <v>1414</v>
      </c>
      <c r="D104" s="13" t="s">
        <v>1414</v>
      </c>
      <c r="E104" s="13" t="s">
        <v>1415</v>
      </c>
      <c r="F104" s="13" t="s">
        <v>1416</v>
      </c>
      <c r="G104" s="13" t="s">
        <v>1417</v>
      </c>
      <c r="H104" s="13" t="s">
        <v>1418</v>
      </c>
      <c r="I104" s="13" t="s">
        <v>1419</v>
      </c>
      <c r="J104" s="13" t="s">
        <v>1420</v>
      </c>
      <c r="K104" s="13" t="s">
        <v>1421</v>
      </c>
      <c r="AB104" s="12" t="s">
        <v>250</v>
      </c>
      <c r="AC104" s="12" t="s">
        <v>100</v>
      </c>
      <c r="AD104" s="12" t="s">
        <v>101</v>
      </c>
      <c r="AE104" s="12" t="s">
        <v>102</v>
      </c>
      <c r="AF104" s="12" t="s">
        <v>103</v>
      </c>
      <c r="AG104" s="12" t="s">
        <v>104</v>
      </c>
      <c r="AH104" s="12" t="s">
        <v>105</v>
      </c>
      <c r="AI104" s="12" t="s">
        <v>106</v>
      </c>
      <c r="AJ104" s="12" t="s">
        <v>107</v>
      </c>
      <c r="AK104" s="12" t="s">
        <v>108</v>
      </c>
      <c r="AL104" s="12" t="s">
        <v>109</v>
      </c>
      <c r="AM104" s="12" t="s">
        <v>862</v>
      </c>
      <c r="AN104" s="12" t="s">
        <v>863</v>
      </c>
      <c r="AO104" s="12" t="s">
        <v>864</v>
      </c>
      <c r="AP104" s="12" t="s">
        <v>865</v>
      </c>
      <c r="AQ104" s="12" t="s">
        <v>866</v>
      </c>
      <c r="AR104" s="12" t="s">
        <v>867</v>
      </c>
      <c r="AS104" s="12" t="s">
        <v>868</v>
      </c>
      <c r="AT104" s="12" t="s">
        <v>869</v>
      </c>
      <c r="AU104" s="12" t="s">
        <v>870</v>
      </c>
      <c r="AV104" s="12" t="s">
        <v>1499</v>
      </c>
      <c r="BO104" s="12" t="s">
        <v>250</v>
      </c>
      <c r="BP104" s="12" t="s">
        <v>100</v>
      </c>
      <c r="BQ104" s="12" t="s">
        <v>101</v>
      </c>
      <c r="BR104" s="12" t="s">
        <v>102</v>
      </c>
      <c r="BS104" s="12" t="s">
        <v>103</v>
      </c>
      <c r="BT104" s="12" t="s">
        <v>104</v>
      </c>
      <c r="BU104" s="12" t="s">
        <v>105</v>
      </c>
      <c r="BV104" s="12" t="s">
        <v>106</v>
      </c>
      <c r="BW104" s="12" t="s">
        <v>107</v>
      </c>
      <c r="BX104" s="12" t="s">
        <v>108</v>
      </c>
      <c r="BY104" s="12" t="s">
        <v>109</v>
      </c>
      <c r="BZ104" s="12" t="s">
        <v>862</v>
      </c>
      <c r="CH104" s="8"/>
      <c r="CI104" s="8"/>
      <c r="CJ104" s="8"/>
      <c r="CK104" s="8"/>
      <c r="CL104" s="12" t="s">
        <v>250</v>
      </c>
      <c r="CM104" s="12" t="s">
        <v>100</v>
      </c>
      <c r="CN104" s="12" t="s">
        <v>101</v>
      </c>
      <c r="CO104" s="12" t="s">
        <v>102</v>
      </c>
      <c r="CP104" s="12" t="s">
        <v>103</v>
      </c>
      <c r="CQ104" s="12" t="s">
        <v>104</v>
      </c>
      <c r="CR104" s="12" t="s">
        <v>105</v>
      </c>
      <c r="CX104" s="8"/>
    </row>
    <row r="105" spans="1:102" ht="18.600000000000001" thickBot="1" x14ac:dyDescent="0.3">
      <c r="A105" s="12" t="s">
        <v>147</v>
      </c>
      <c r="B105" s="13" t="s">
        <v>1422</v>
      </c>
      <c r="C105" s="13" t="s">
        <v>1422</v>
      </c>
      <c r="D105" s="13" t="s">
        <v>1422</v>
      </c>
      <c r="E105" s="13" t="s">
        <v>1423</v>
      </c>
      <c r="F105" s="13" t="s">
        <v>1422</v>
      </c>
      <c r="G105" s="13" t="s">
        <v>1424</v>
      </c>
      <c r="H105" s="13" t="s">
        <v>1425</v>
      </c>
      <c r="I105" s="13" t="s">
        <v>1426</v>
      </c>
      <c r="J105" s="13" t="s">
        <v>1427</v>
      </c>
      <c r="K105" s="13" t="s">
        <v>1428</v>
      </c>
      <c r="AB105" s="12" t="s">
        <v>132</v>
      </c>
      <c r="AC105" s="13">
        <v>9</v>
      </c>
      <c r="AD105" s="13">
        <v>902</v>
      </c>
      <c r="AE105" s="13">
        <v>915</v>
      </c>
      <c r="AF105" s="13">
        <v>925</v>
      </c>
      <c r="AG105" s="13">
        <v>908</v>
      </c>
      <c r="AH105" s="13">
        <v>9</v>
      </c>
      <c r="AI105" s="13">
        <v>927</v>
      </c>
      <c r="AJ105" s="13">
        <v>939</v>
      </c>
      <c r="AK105" s="13">
        <v>9</v>
      </c>
      <c r="AL105" s="13">
        <v>947</v>
      </c>
      <c r="AM105" s="13">
        <v>9</v>
      </c>
      <c r="AN105" s="13">
        <v>900</v>
      </c>
      <c r="AO105" s="13">
        <v>9</v>
      </c>
      <c r="AP105" s="13">
        <v>924</v>
      </c>
      <c r="AQ105" s="13">
        <v>9</v>
      </c>
      <c r="AR105" s="13">
        <v>9</v>
      </c>
      <c r="AS105" s="13">
        <v>9</v>
      </c>
      <c r="AT105" s="13">
        <v>9</v>
      </c>
      <c r="AU105" s="13">
        <v>9</v>
      </c>
      <c r="AV105" s="13">
        <v>9</v>
      </c>
      <c r="BO105" s="12" t="s">
        <v>132</v>
      </c>
      <c r="BP105" s="13">
        <v>9</v>
      </c>
      <c r="BQ105" s="13">
        <v>9</v>
      </c>
      <c r="BR105" s="13">
        <v>9</v>
      </c>
      <c r="BS105" s="13">
        <v>9</v>
      </c>
      <c r="BT105" s="13">
        <v>917</v>
      </c>
      <c r="BU105" s="13">
        <v>923</v>
      </c>
      <c r="BV105" s="13">
        <v>928</v>
      </c>
      <c r="BW105" s="13">
        <v>27</v>
      </c>
      <c r="BX105" s="13">
        <v>941</v>
      </c>
      <c r="BY105" s="13">
        <v>9</v>
      </c>
      <c r="BZ105" s="13">
        <v>9</v>
      </c>
      <c r="CH105" s="8"/>
      <c r="CI105" s="8"/>
      <c r="CJ105" s="8"/>
      <c r="CK105" s="8"/>
      <c r="CL105" s="12" t="s">
        <v>132</v>
      </c>
      <c r="CM105" s="13">
        <v>9</v>
      </c>
      <c r="CN105" s="13">
        <v>492.4</v>
      </c>
      <c r="CO105" s="13">
        <v>504</v>
      </c>
      <c r="CP105" s="13">
        <v>14</v>
      </c>
      <c r="CQ105" s="13">
        <v>10.5</v>
      </c>
      <c r="CR105" s="13">
        <v>9</v>
      </c>
      <c r="CX105" s="8"/>
    </row>
    <row r="106" spans="1:102" ht="18.600000000000001" thickBot="1" x14ac:dyDescent="0.3">
      <c r="A106" s="12" t="s">
        <v>153</v>
      </c>
      <c r="B106" s="13" t="s">
        <v>1429</v>
      </c>
      <c r="C106" s="13" t="s">
        <v>1429</v>
      </c>
      <c r="D106" s="13" t="s">
        <v>1429</v>
      </c>
      <c r="E106" s="13" t="s">
        <v>1430</v>
      </c>
      <c r="F106" s="13" t="s">
        <v>1429</v>
      </c>
      <c r="G106" s="13" t="s">
        <v>1431</v>
      </c>
      <c r="H106" s="13" t="s">
        <v>1432</v>
      </c>
      <c r="I106" s="13" t="s">
        <v>1433</v>
      </c>
      <c r="J106" s="13" t="s">
        <v>1434</v>
      </c>
      <c r="K106" s="13" t="s">
        <v>1435</v>
      </c>
      <c r="AB106" s="12" t="s">
        <v>140</v>
      </c>
      <c r="AC106" s="13">
        <v>8</v>
      </c>
      <c r="AD106" s="13">
        <v>8</v>
      </c>
      <c r="AE106" s="13">
        <v>8</v>
      </c>
      <c r="AF106" s="13">
        <v>918</v>
      </c>
      <c r="AG106" s="13">
        <v>8</v>
      </c>
      <c r="AH106" s="13">
        <v>8</v>
      </c>
      <c r="AI106" s="13">
        <v>8</v>
      </c>
      <c r="AJ106" s="13">
        <v>8</v>
      </c>
      <c r="AK106" s="13">
        <v>8</v>
      </c>
      <c r="AL106" s="13">
        <v>8</v>
      </c>
      <c r="AM106" s="13">
        <v>8</v>
      </c>
      <c r="AN106" s="13">
        <v>8</v>
      </c>
      <c r="AO106" s="13">
        <v>8</v>
      </c>
      <c r="AP106" s="13">
        <v>8</v>
      </c>
      <c r="AQ106" s="13">
        <v>8</v>
      </c>
      <c r="AR106" s="13">
        <v>8</v>
      </c>
      <c r="AS106" s="13">
        <v>8</v>
      </c>
      <c r="AT106" s="13">
        <v>8</v>
      </c>
      <c r="AU106" s="13">
        <v>8</v>
      </c>
      <c r="AV106" s="13">
        <v>8</v>
      </c>
      <c r="BO106" s="12" t="s">
        <v>140</v>
      </c>
      <c r="BP106" s="13">
        <v>8</v>
      </c>
      <c r="BQ106" s="13">
        <v>8</v>
      </c>
      <c r="BR106" s="13">
        <v>8</v>
      </c>
      <c r="BS106" s="13">
        <v>8</v>
      </c>
      <c r="BT106" s="13">
        <v>11</v>
      </c>
      <c r="BU106" s="13">
        <v>922</v>
      </c>
      <c r="BV106" s="13">
        <v>927</v>
      </c>
      <c r="BW106" s="13">
        <v>26</v>
      </c>
      <c r="BX106" s="13">
        <v>35</v>
      </c>
      <c r="BY106" s="13">
        <v>8</v>
      </c>
      <c r="BZ106" s="13">
        <v>8</v>
      </c>
      <c r="CH106" s="8"/>
      <c r="CI106" s="8"/>
      <c r="CJ106" s="8"/>
      <c r="CK106" s="8"/>
      <c r="CL106" s="12" t="s">
        <v>140</v>
      </c>
      <c r="CM106" s="13">
        <v>8</v>
      </c>
      <c r="CN106" s="13">
        <v>491.4</v>
      </c>
      <c r="CO106" s="13">
        <v>503</v>
      </c>
      <c r="CP106" s="13">
        <v>8</v>
      </c>
      <c r="CQ106" s="13">
        <v>9.5</v>
      </c>
      <c r="CR106" s="13">
        <v>8</v>
      </c>
      <c r="CX106" s="8"/>
    </row>
    <row r="107" spans="1:102" ht="18.600000000000001" thickBot="1" x14ac:dyDescent="0.3">
      <c r="A107" s="12" t="s">
        <v>159</v>
      </c>
      <c r="B107" s="13" t="s">
        <v>772</v>
      </c>
      <c r="C107" s="13" t="s">
        <v>772</v>
      </c>
      <c r="D107" s="13" t="s">
        <v>772</v>
      </c>
      <c r="E107" s="13" t="s">
        <v>1436</v>
      </c>
      <c r="F107" s="13" t="s">
        <v>772</v>
      </c>
      <c r="G107" s="13" t="s">
        <v>1437</v>
      </c>
      <c r="H107" s="13" t="s">
        <v>1438</v>
      </c>
      <c r="I107" s="13" t="s">
        <v>1439</v>
      </c>
      <c r="J107" s="13" t="s">
        <v>1440</v>
      </c>
      <c r="K107" s="13" t="s">
        <v>1441</v>
      </c>
      <c r="AB107" s="12" t="s">
        <v>147</v>
      </c>
      <c r="AC107" s="13">
        <v>7</v>
      </c>
      <c r="AD107" s="13">
        <v>7</v>
      </c>
      <c r="AE107" s="13">
        <v>7</v>
      </c>
      <c r="AF107" s="13">
        <v>7</v>
      </c>
      <c r="AG107" s="13">
        <v>7</v>
      </c>
      <c r="AH107" s="13">
        <v>7</v>
      </c>
      <c r="AI107" s="13">
        <v>7</v>
      </c>
      <c r="AJ107" s="13">
        <v>7</v>
      </c>
      <c r="AK107" s="13">
        <v>7</v>
      </c>
      <c r="AL107" s="13">
        <v>7</v>
      </c>
      <c r="AM107" s="13">
        <v>7</v>
      </c>
      <c r="AN107" s="13">
        <v>7</v>
      </c>
      <c r="AO107" s="13">
        <v>7</v>
      </c>
      <c r="AP107" s="13">
        <v>7</v>
      </c>
      <c r="AQ107" s="13">
        <v>7</v>
      </c>
      <c r="AR107" s="13">
        <v>7</v>
      </c>
      <c r="AS107" s="13">
        <v>7</v>
      </c>
      <c r="AT107" s="13">
        <v>7</v>
      </c>
      <c r="AU107" s="13">
        <v>7</v>
      </c>
      <c r="AV107" s="13">
        <v>7</v>
      </c>
      <c r="BO107" s="12" t="s">
        <v>147</v>
      </c>
      <c r="BP107" s="13">
        <v>7</v>
      </c>
      <c r="BQ107" s="13">
        <v>7</v>
      </c>
      <c r="BR107" s="13">
        <v>7</v>
      </c>
      <c r="BS107" s="13">
        <v>7</v>
      </c>
      <c r="BT107" s="13">
        <v>10</v>
      </c>
      <c r="BU107" s="13">
        <v>921</v>
      </c>
      <c r="BV107" s="13">
        <v>926</v>
      </c>
      <c r="BW107" s="13">
        <v>25</v>
      </c>
      <c r="BX107" s="13">
        <v>34</v>
      </c>
      <c r="BY107" s="13">
        <v>7</v>
      </c>
      <c r="BZ107" s="13">
        <v>7</v>
      </c>
      <c r="CH107" s="8"/>
      <c r="CI107" s="8"/>
      <c r="CJ107" s="8"/>
      <c r="CK107" s="8"/>
      <c r="CL107" s="12" t="s">
        <v>147</v>
      </c>
      <c r="CM107" s="13">
        <v>7</v>
      </c>
      <c r="CN107" s="13">
        <v>490.4</v>
      </c>
      <c r="CO107" s="13">
        <v>502</v>
      </c>
      <c r="CP107" s="13">
        <v>7</v>
      </c>
      <c r="CQ107" s="13">
        <v>8.5</v>
      </c>
      <c r="CR107" s="13">
        <v>7</v>
      </c>
      <c r="CX107" s="8"/>
    </row>
    <row r="108" spans="1:102" ht="18.600000000000001" thickBot="1" x14ac:dyDescent="0.3">
      <c r="A108" s="12" t="s">
        <v>165</v>
      </c>
      <c r="B108" s="13" t="s">
        <v>781</v>
      </c>
      <c r="C108" s="13" t="s">
        <v>781</v>
      </c>
      <c r="D108" s="13" t="s">
        <v>781</v>
      </c>
      <c r="E108" s="13" t="s">
        <v>1442</v>
      </c>
      <c r="F108" s="13" t="s">
        <v>781</v>
      </c>
      <c r="G108" s="13" t="s">
        <v>1443</v>
      </c>
      <c r="H108" s="13" t="s">
        <v>1444</v>
      </c>
      <c r="I108" s="13" t="s">
        <v>1445</v>
      </c>
      <c r="J108" s="13" t="s">
        <v>1446</v>
      </c>
      <c r="K108" s="13" t="s">
        <v>1447</v>
      </c>
      <c r="AB108" s="12" t="s">
        <v>153</v>
      </c>
      <c r="AC108" s="13">
        <v>6</v>
      </c>
      <c r="AD108" s="13">
        <v>6</v>
      </c>
      <c r="AE108" s="13">
        <v>6</v>
      </c>
      <c r="AF108" s="13">
        <v>6</v>
      </c>
      <c r="AG108" s="13">
        <v>6</v>
      </c>
      <c r="AH108" s="13">
        <v>6</v>
      </c>
      <c r="AI108" s="13">
        <v>6</v>
      </c>
      <c r="AJ108" s="13">
        <v>6</v>
      </c>
      <c r="AK108" s="13">
        <v>6</v>
      </c>
      <c r="AL108" s="13">
        <v>6</v>
      </c>
      <c r="AM108" s="13">
        <v>6</v>
      </c>
      <c r="AN108" s="13">
        <v>6</v>
      </c>
      <c r="AO108" s="13">
        <v>6</v>
      </c>
      <c r="AP108" s="13">
        <v>6</v>
      </c>
      <c r="AQ108" s="13">
        <v>6</v>
      </c>
      <c r="AR108" s="13">
        <v>6</v>
      </c>
      <c r="AS108" s="13">
        <v>6</v>
      </c>
      <c r="AT108" s="13">
        <v>6</v>
      </c>
      <c r="AU108" s="13">
        <v>6</v>
      </c>
      <c r="AV108" s="13">
        <v>6</v>
      </c>
      <c r="BO108" s="12" t="s">
        <v>153</v>
      </c>
      <c r="BP108" s="13">
        <v>6</v>
      </c>
      <c r="BQ108" s="13">
        <v>6</v>
      </c>
      <c r="BR108" s="13">
        <v>6</v>
      </c>
      <c r="BS108" s="13">
        <v>6</v>
      </c>
      <c r="BT108" s="13">
        <v>9</v>
      </c>
      <c r="BU108" s="13">
        <v>920</v>
      </c>
      <c r="BV108" s="13">
        <v>46</v>
      </c>
      <c r="BW108" s="13">
        <v>24</v>
      </c>
      <c r="BX108" s="13">
        <v>33</v>
      </c>
      <c r="BY108" s="13">
        <v>6</v>
      </c>
      <c r="BZ108" s="13">
        <v>6</v>
      </c>
      <c r="CH108" s="8"/>
      <c r="CI108" s="8"/>
      <c r="CJ108" s="8"/>
      <c r="CK108" s="8"/>
      <c r="CL108" s="12" t="s">
        <v>153</v>
      </c>
      <c r="CM108" s="13">
        <v>6</v>
      </c>
      <c r="CN108" s="13">
        <v>489.4</v>
      </c>
      <c r="CO108" s="13">
        <v>501</v>
      </c>
      <c r="CP108" s="13">
        <v>6</v>
      </c>
      <c r="CQ108" s="13">
        <v>7.5</v>
      </c>
      <c r="CR108" s="13">
        <v>6</v>
      </c>
      <c r="CX108" s="8"/>
    </row>
    <row r="109" spans="1:102" ht="18.600000000000001" thickBot="1" x14ac:dyDescent="0.3">
      <c r="A109" s="12" t="s">
        <v>171</v>
      </c>
      <c r="B109" s="13" t="s">
        <v>790</v>
      </c>
      <c r="C109" s="13" t="s">
        <v>790</v>
      </c>
      <c r="D109" s="13" t="s">
        <v>790</v>
      </c>
      <c r="E109" s="13" t="s">
        <v>790</v>
      </c>
      <c r="F109" s="13" t="s">
        <v>790</v>
      </c>
      <c r="G109" s="13" t="s">
        <v>1448</v>
      </c>
      <c r="H109" s="13" t="s">
        <v>1449</v>
      </c>
      <c r="I109" s="13" t="s">
        <v>1450</v>
      </c>
      <c r="J109" s="13" t="s">
        <v>1451</v>
      </c>
      <c r="K109" s="13" t="s">
        <v>1452</v>
      </c>
      <c r="AB109" s="12" t="s">
        <v>159</v>
      </c>
      <c r="AC109" s="13">
        <v>5</v>
      </c>
      <c r="AD109" s="13">
        <v>5</v>
      </c>
      <c r="AE109" s="13">
        <v>5</v>
      </c>
      <c r="AF109" s="13">
        <v>5</v>
      </c>
      <c r="AG109" s="13">
        <v>5</v>
      </c>
      <c r="AH109" s="13">
        <v>5</v>
      </c>
      <c r="AI109" s="13">
        <v>5</v>
      </c>
      <c r="AJ109" s="13">
        <v>5</v>
      </c>
      <c r="AK109" s="13">
        <v>5</v>
      </c>
      <c r="AL109" s="13">
        <v>5</v>
      </c>
      <c r="AM109" s="13">
        <v>5</v>
      </c>
      <c r="AN109" s="13">
        <v>5</v>
      </c>
      <c r="AO109" s="13">
        <v>5</v>
      </c>
      <c r="AP109" s="13">
        <v>5</v>
      </c>
      <c r="AQ109" s="13">
        <v>5</v>
      </c>
      <c r="AR109" s="13">
        <v>5</v>
      </c>
      <c r="AS109" s="13">
        <v>5</v>
      </c>
      <c r="AT109" s="13">
        <v>5</v>
      </c>
      <c r="AU109" s="13">
        <v>5</v>
      </c>
      <c r="AV109" s="13">
        <v>5</v>
      </c>
      <c r="BO109" s="12" t="s">
        <v>159</v>
      </c>
      <c r="BP109" s="13">
        <v>5</v>
      </c>
      <c r="BQ109" s="13">
        <v>5</v>
      </c>
      <c r="BR109" s="13">
        <v>5</v>
      </c>
      <c r="BS109" s="13">
        <v>5</v>
      </c>
      <c r="BT109" s="13">
        <v>5</v>
      </c>
      <c r="BU109" s="13">
        <v>919</v>
      </c>
      <c r="BV109" s="13">
        <v>26</v>
      </c>
      <c r="BW109" s="13">
        <v>23</v>
      </c>
      <c r="BX109" s="13">
        <v>5</v>
      </c>
      <c r="BY109" s="13">
        <v>5</v>
      </c>
      <c r="BZ109" s="13">
        <v>5</v>
      </c>
      <c r="CH109" s="8"/>
      <c r="CI109" s="8"/>
      <c r="CJ109" s="8"/>
      <c r="CK109" s="8"/>
      <c r="CL109" s="12" t="s">
        <v>159</v>
      </c>
      <c r="CM109" s="13">
        <v>5</v>
      </c>
      <c r="CN109" s="13">
        <v>488.4</v>
      </c>
      <c r="CO109" s="13">
        <v>495.9</v>
      </c>
      <c r="CP109" s="13">
        <v>5</v>
      </c>
      <c r="CQ109" s="13">
        <v>6.5</v>
      </c>
      <c r="CR109" s="13">
        <v>5</v>
      </c>
      <c r="CX109" s="8"/>
    </row>
    <row r="110" spans="1:102" ht="18.600000000000001" thickBot="1" x14ac:dyDescent="0.3">
      <c r="A110" s="12" t="s">
        <v>177</v>
      </c>
      <c r="B110" s="13" t="s">
        <v>798</v>
      </c>
      <c r="C110" s="13" t="s">
        <v>798</v>
      </c>
      <c r="D110" s="13" t="s">
        <v>798</v>
      </c>
      <c r="E110" s="13" t="s">
        <v>798</v>
      </c>
      <c r="F110" s="13" t="s">
        <v>798</v>
      </c>
      <c r="G110" s="13" t="s">
        <v>1453</v>
      </c>
      <c r="H110" s="13" t="s">
        <v>1454</v>
      </c>
      <c r="I110" s="13" t="s">
        <v>1455</v>
      </c>
      <c r="J110" s="13" t="s">
        <v>1456</v>
      </c>
      <c r="K110" s="13" t="s">
        <v>1457</v>
      </c>
      <c r="AB110" s="12" t="s">
        <v>165</v>
      </c>
      <c r="AC110" s="13">
        <v>4</v>
      </c>
      <c r="AD110" s="13">
        <v>4</v>
      </c>
      <c r="AE110" s="13">
        <v>4</v>
      </c>
      <c r="AF110" s="13">
        <v>4</v>
      </c>
      <c r="AG110" s="13">
        <v>4</v>
      </c>
      <c r="AH110" s="13">
        <v>4</v>
      </c>
      <c r="AI110" s="13">
        <v>4</v>
      </c>
      <c r="AJ110" s="13">
        <v>4</v>
      </c>
      <c r="AK110" s="13">
        <v>4</v>
      </c>
      <c r="AL110" s="13">
        <v>4</v>
      </c>
      <c r="AM110" s="13">
        <v>4</v>
      </c>
      <c r="AN110" s="13">
        <v>4</v>
      </c>
      <c r="AO110" s="13">
        <v>4</v>
      </c>
      <c r="AP110" s="13">
        <v>4</v>
      </c>
      <c r="AQ110" s="13">
        <v>4</v>
      </c>
      <c r="AR110" s="13">
        <v>4</v>
      </c>
      <c r="AS110" s="13">
        <v>4</v>
      </c>
      <c r="AT110" s="13">
        <v>4</v>
      </c>
      <c r="AU110" s="13">
        <v>4</v>
      </c>
      <c r="AV110" s="13">
        <v>4</v>
      </c>
      <c r="BO110" s="12" t="s">
        <v>165</v>
      </c>
      <c r="BP110" s="13">
        <v>4</v>
      </c>
      <c r="BQ110" s="13">
        <v>4</v>
      </c>
      <c r="BR110" s="13">
        <v>4</v>
      </c>
      <c r="BS110" s="13">
        <v>4</v>
      </c>
      <c r="BT110" s="13">
        <v>4</v>
      </c>
      <c r="BU110" s="13">
        <v>4</v>
      </c>
      <c r="BV110" s="13">
        <v>25</v>
      </c>
      <c r="BW110" s="13">
        <v>22</v>
      </c>
      <c r="BX110" s="13">
        <v>4</v>
      </c>
      <c r="BY110" s="13">
        <v>4</v>
      </c>
      <c r="BZ110" s="13">
        <v>4</v>
      </c>
      <c r="CH110" s="8"/>
      <c r="CI110" s="8"/>
      <c r="CJ110" s="8"/>
      <c r="CK110" s="8"/>
      <c r="CL110" s="12" t="s">
        <v>165</v>
      </c>
      <c r="CM110" s="13">
        <v>4</v>
      </c>
      <c r="CN110" s="13">
        <v>482.4</v>
      </c>
      <c r="CO110" s="13">
        <v>494.9</v>
      </c>
      <c r="CP110" s="13">
        <v>4</v>
      </c>
      <c r="CQ110" s="13">
        <v>5.5</v>
      </c>
      <c r="CR110" s="13">
        <v>4</v>
      </c>
      <c r="CX110" s="8"/>
    </row>
    <row r="111" spans="1:102" ht="18.600000000000001" thickBot="1" x14ac:dyDescent="0.3">
      <c r="A111" s="12" t="s">
        <v>183</v>
      </c>
      <c r="B111" s="13" t="s">
        <v>806</v>
      </c>
      <c r="C111" s="13" t="s">
        <v>806</v>
      </c>
      <c r="D111" s="13" t="s">
        <v>806</v>
      </c>
      <c r="E111" s="13" t="s">
        <v>806</v>
      </c>
      <c r="F111" s="13" t="s">
        <v>806</v>
      </c>
      <c r="G111" s="13" t="s">
        <v>1458</v>
      </c>
      <c r="H111" s="13" t="s">
        <v>1459</v>
      </c>
      <c r="I111" s="13" t="s">
        <v>1460</v>
      </c>
      <c r="J111" s="13" t="s">
        <v>1461</v>
      </c>
      <c r="K111" s="13" t="s">
        <v>1462</v>
      </c>
      <c r="AB111" s="12" t="s">
        <v>171</v>
      </c>
      <c r="AC111" s="13">
        <v>3</v>
      </c>
      <c r="AD111" s="13">
        <v>3</v>
      </c>
      <c r="AE111" s="13">
        <v>3</v>
      </c>
      <c r="AF111" s="13">
        <v>3</v>
      </c>
      <c r="AG111" s="13">
        <v>3</v>
      </c>
      <c r="AH111" s="13">
        <v>3</v>
      </c>
      <c r="AI111" s="13">
        <v>3</v>
      </c>
      <c r="AJ111" s="13">
        <v>3</v>
      </c>
      <c r="AK111" s="13">
        <v>3</v>
      </c>
      <c r="AL111" s="13">
        <v>3</v>
      </c>
      <c r="AM111" s="13">
        <v>3</v>
      </c>
      <c r="AN111" s="13">
        <v>3</v>
      </c>
      <c r="AO111" s="13">
        <v>3</v>
      </c>
      <c r="AP111" s="13">
        <v>3</v>
      </c>
      <c r="AQ111" s="13">
        <v>3</v>
      </c>
      <c r="AR111" s="13">
        <v>3</v>
      </c>
      <c r="AS111" s="13">
        <v>3</v>
      </c>
      <c r="AT111" s="13">
        <v>3</v>
      </c>
      <c r="AU111" s="13">
        <v>3</v>
      </c>
      <c r="AV111" s="13">
        <v>3</v>
      </c>
      <c r="BO111" s="12" t="s">
        <v>171</v>
      </c>
      <c r="BP111" s="13">
        <v>3</v>
      </c>
      <c r="BQ111" s="13">
        <v>3</v>
      </c>
      <c r="BR111" s="13">
        <v>3</v>
      </c>
      <c r="BS111" s="13">
        <v>3</v>
      </c>
      <c r="BT111" s="13">
        <v>3</v>
      </c>
      <c r="BU111" s="13">
        <v>3</v>
      </c>
      <c r="BV111" s="13">
        <v>3</v>
      </c>
      <c r="BW111" s="13">
        <v>21</v>
      </c>
      <c r="BX111" s="13">
        <v>3</v>
      </c>
      <c r="BY111" s="13">
        <v>3</v>
      </c>
      <c r="BZ111" s="13">
        <v>3</v>
      </c>
      <c r="CH111" s="8"/>
      <c r="CI111" s="8"/>
      <c r="CJ111" s="8"/>
      <c r="CK111" s="8"/>
      <c r="CL111" s="12" t="s">
        <v>171</v>
      </c>
      <c r="CM111" s="13">
        <v>3</v>
      </c>
      <c r="CN111" s="13">
        <v>481.4</v>
      </c>
      <c r="CO111" s="13">
        <v>493.9</v>
      </c>
      <c r="CP111" s="13">
        <v>3</v>
      </c>
      <c r="CQ111" s="13">
        <v>3</v>
      </c>
      <c r="CR111" s="13">
        <v>3</v>
      </c>
      <c r="CX111" s="8"/>
    </row>
    <row r="112" spans="1:102" ht="18.600000000000001" thickBot="1" x14ac:dyDescent="0.3">
      <c r="A112" s="12" t="s">
        <v>189</v>
      </c>
      <c r="B112" s="13" t="s">
        <v>814</v>
      </c>
      <c r="C112" s="13" t="s">
        <v>814</v>
      </c>
      <c r="D112" s="13" t="s">
        <v>814</v>
      </c>
      <c r="E112" s="13" t="s">
        <v>814</v>
      </c>
      <c r="F112" s="13" t="s">
        <v>814</v>
      </c>
      <c r="G112" s="13" t="s">
        <v>1463</v>
      </c>
      <c r="H112" s="13" t="s">
        <v>1464</v>
      </c>
      <c r="I112" s="13" t="s">
        <v>1465</v>
      </c>
      <c r="J112" s="13" t="s">
        <v>1466</v>
      </c>
      <c r="K112" s="13" t="s">
        <v>1467</v>
      </c>
      <c r="AB112" s="12" t="s">
        <v>177</v>
      </c>
      <c r="AC112" s="13">
        <v>2</v>
      </c>
      <c r="AD112" s="13">
        <v>2</v>
      </c>
      <c r="AE112" s="13">
        <v>2</v>
      </c>
      <c r="AF112" s="13">
        <v>2</v>
      </c>
      <c r="AG112" s="13">
        <v>2</v>
      </c>
      <c r="AH112" s="13">
        <v>2</v>
      </c>
      <c r="AI112" s="13">
        <v>2</v>
      </c>
      <c r="AJ112" s="13">
        <v>2</v>
      </c>
      <c r="AK112" s="13">
        <v>2</v>
      </c>
      <c r="AL112" s="13">
        <v>2</v>
      </c>
      <c r="AM112" s="13">
        <v>2</v>
      </c>
      <c r="AN112" s="13">
        <v>2</v>
      </c>
      <c r="AO112" s="13">
        <v>2</v>
      </c>
      <c r="AP112" s="13">
        <v>2</v>
      </c>
      <c r="AQ112" s="13">
        <v>2</v>
      </c>
      <c r="AR112" s="13">
        <v>2</v>
      </c>
      <c r="AS112" s="13">
        <v>2</v>
      </c>
      <c r="AT112" s="13">
        <v>2</v>
      </c>
      <c r="AU112" s="13">
        <v>2</v>
      </c>
      <c r="AV112" s="13">
        <v>2</v>
      </c>
      <c r="BO112" s="12" t="s">
        <v>177</v>
      </c>
      <c r="BP112" s="13">
        <v>2</v>
      </c>
      <c r="BQ112" s="13">
        <v>2</v>
      </c>
      <c r="BR112" s="13">
        <v>2</v>
      </c>
      <c r="BS112" s="13">
        <v>2</v>
      </c>
      <c r="BT112" s="13">
        <v>2</v>
      </c>
      <c r="BU112" s="13">
        <v>2</v>
      </c>
      <c r="BV112" s="13">
        <v>2</v>
      </c>
      <c r="BW112" s="13">
        <v>14</v>
      </c>
      <c r="BX112" s="13">
        <v>2</v>
      </c>
      <c r="BY112" s="13">
        <v>2</v>
      </c>
      <c r="BZ112" s="13">
        <v>2</v>
      </c>
      <c r="CH112" s="8"/>
      <c r="CI112" s="8"/>
      <c r="CJ112" s="8"/>
      <c r="CK112" s="8"/>
      <c r="CL112" s="12" t="s">
        <v>177</v>
      </c>
      <c r="CM112" s="13">
        <v>2</v>
      </c>
      <c r="CN112" s="13">
        <v>480.4</v>
      </c>
      <c r="CO112" s="13">
        <v>492.9</v>
      </c>
      <c r="CP112" s="13">
        <v>2</v>
      </c>
      <c r="CQ112" s="13">
        <v>2</v>
      </c>
      <c r="CR112" s="13">
        <v>2</v>
      </c>
      <c r="CX112" s="8"/>
    </row>
    <row r="113" spans="1:102" ht="18.600000000000001" thickBot="1" x14ac:dyDescent="0.3">
      <c r="A113" s="12" t="s">
        <v>195</v>
      </c>
      <c r="B113" s="13" t="s">
        <v>822</v>
      </c>
      <c r="C113" s="13" t="s">
        <v>822</v>
      </c>
      <c r="D113" s="13" t="s">
        <v>822</v>
      </c>
      <c r="E113" s="13" t="s">
        <v>822</v>
      </c>
      <c r="F113" s="13" t="s">
        <v>822</v>
      </c>
      <c r="G113" s="13" t="s">
        <v>1468</v>
      </c>
      <c r="H113" s="13" t="s">
        <v>1469</v>
      </c>
      <c r="I113" s="13" t="s">
        <v>1470</v>
      </c>
      <c r="J113" s="13" t="s">
        <v>822</v>
      </c>
      <c r="K113" s="13" t="s">
        <v>1471</v>
      </c>
      <c r="AB113" s="12" t="s">
        <v>183</v>
      </c>
      <c r="AC113" s="13">
        <v>1</v>
      </c>
      <c r="AD113" s="13">
        <v>1</v>
      </c>
      <c r="AE113" s="13">
        <v>1</v>
      </c>
      <c r="AF113" s="13">
        <v>1</v>
      </c>
      <c r="AG113" s="13">
        <v>1</v>
      </c>
      <c r="AH113" s="13">
        <v>1</v>
      </c>
      <c r="AI113" s="13">
        <v>1</v>
      </c>
      <c r="AJ113" s="13">
        <v>1</v>
      </c>
      <c r="AK113" s="13">
        <v>1</v>
      </c>
      <c r="AL113" s="13">
        <v>1</v>
      </c>
      <c r="AM113" s="13">
        <v>1</v>
      </c>
      <c r="AN113" s="13">
        <v>1</v>
      </c>
      <c r="AO113" s="13">
        <v>1</v>
      </c>
      <c r="AP113" s="13">
        <v>1</v>
      </c>
      <c r="AQ113" s="13">
        <v>1</v>
      </c>
      <c r="AR113" s="13">
        <v>1</v>
      </c>
      <c r="AS113" s="13">
        <v>1</v>
      </c>
      <c r="AT113" s="13">
        <v>1</v>
      </c>
      <c r="AU113" s="13">
        <v>1</v>
      </c>
      <c r="AV113" s="13">
        <v>1</v>
      </c>
      <c r="BO113" s="12" t="s">
        <v>183</v>
      </c>
      <c r="BP113" s="13">
        <v>1</v>
      </c>
      <c r="BQ113" s="13">
        <v>1</v>
      </c>
      <c r="BR113" s="13">
        <v>1</v>
      </c>
      <c r="BS113" s="13">
        <v>1</v>
      </c>
      <c r="BT113" s="13">
        <v>1</v>
      </c>
      <c r="BU113" s="13">
        <v>1</v>
      </c>
      <c r="BV113" s="13">
        <v>1</v>
      </c>
      <c r="BW113" s="13">
        <v>13</v>
      </c>
      <c r="BX113" s="13">
        <v>1</v>
      </c>
      <c r="BY113" s="13">
        <v>1</v>
      </c>
      <c r="BZ113" s="13">
        <v>1</v>
      </c>
      <c r="CH113" s="8"/>
      <c r="CI113" s="8"/>
      <c r="CJ113" s="8"/>
      <c r="CK113" s="8"/>
      <c r="CL113" s="12" t="s">
        <v>183</v>
      </c>
      <c r="CM113" s="13">
        <v>1</v>
      </c>
      <c r="CN113" s="13">
        <v>479.4</v>
      </c>
      <c r="CO113" s="13">
        <v>491.9</v>
      </c>
      <c r="CP113" s="13">
        <v>1</v>
      </c>
      <c r="CQ113" s="13">
        <v>1</v>
      </c>
      <c r="CR113" s="13">
        <v>1</v>
      </c>
      <c r="CX113" s="8"/>
    </row>
    <row r="114" spans="1:102" ht="18.600000000000001" thickBot="1" x14ac:dyDescent="0.3">
      <c r="A114" s="12" t="s">
        <v>201</v>
      </c>
      <c r="B114" s="13" t="s">
        <v>830</v>
      </c>
      <c r="C114" s="13" t="s">
        <v>830</v>
      </c>
      <c r="D114" s="13" t="s">
        <v>830</v>
      </c>
      <c r="E114" s="13" t="s">
        <v>830</v>
      </c>
      <c r="F114" s="13" t="s">
        <v>830</v>
      </c>
      <c r="G114" s="13" t="s">
        <v>1472</v>
      </c>
      <c r="H114" s="13" t="s">
        <v>1473</v>
      </c>
      <c r="I114" s="13" t="s">
        <v>1474</v>
      </c>
      <c r="J114" s="13" t="s">
        <v>830</v>
      </c>
      <c r="K114" s="13" t="s">
        <v>1475</v>
      </c>
      <c r="AB114" s="12" t="s">
        <v>189</v>
      </c>
      <c r="AC114" s="13">
        <v>0</v>
      </c>
      <c r="AD114" s="13">
        <v>0</v>
      </c>
      <c r="AE114" s="13">
        <v>0</v>
      </c>
      <c r="AF114" s="13">
        <v>0</v>
      </c>
      <c r="AG114" s="13">
        <v>0</v>
      </c>
      <c r="AH114" s="13">
        <v>0</v>
      </c>
      <c r="AI114" s="13">
        <v>0</v>
      </c>
      <c r="AJ114" s="13">
        <v>0</v>
      </c>
      <c r="AK114" s="13">
        <v>0</v>
      </c>
      <c r="AL114" s="13">
        <v>0</v>
      </c>
      <c r="AM114" s="13">
        <v>0</v>
      </c>
      <c r="AN114" s="13">
        <v>0</v>
      </c>
      <c r="AO114" s="13">
        <v>0</v>
      </c>
      <c r="AP114" s="13">
        <v>0</v>
      </c>
      <c r="AQ114" s="13">
        <v>0</v>
      </c>
      <c r="AR114" s="13">
        <v>0</v>
      </c>
      <c r="AS114" s="13">
        <v>0</v>
      </c>
      <c r="AT114" s="13">
        <v>0</v>
      </c>
      <c r="AU114" s="13">
        <v>0</v>
      </c>
      <c r="AV114" s="13">
        <v>0</v>
      </c>
      <c r="BO114" s="12" t="s">
        <v>189</v>
      </c>
      <c r="BP114" s="13">
        <v>0</v>
      </c>
      <c r="BQ114" s="13">
        <v>0</v>
      </c>
      <c r="BR114" s="13">
        <v>0</v>
      </c>
      <c r="BS114" s="13">
        <v>0</v>
      </c>
      <c r="BT114" s="13">
        <v>0</v>
      </c>
      <c r="BU114" s="13">
        <v>0</v>
      </c>
      <c r="BV114" s="13">
        <v>0</v>
      </c>
      <c r="BW114" s="13">
        <v>0</v>
      </c>
      <c r="BX114" s="13">
        <v>0</v>
      </c>
      <c r="BY114" s="13">
        <v>0</v>
      </c>
      <c r="BZ114" s="13">
        <v>0</v>
      </c>
      <c r="CH114" s="8"/>
      <c r="CI114" s="8"/>
      <c r="CJ114" s="8"/>
      <c r="CK114" s="8"/>
      <c r="CL114" s="12" t="s">
        <v>189</v>
      </c>
      <c r="CM114" s="13">
        <v>0</v>
      </c>
      <c r="CN114" s="13">
        <v>478.4</v>
      </c>
      <c r="CO114" s="13">
        <v>0</v>
      </c>
      <c r="CP114" s="13">
        <v>0</v>
      </c>
      <c r="CQ114" s="13">
        <v>0</v>
      </c>
      <c r="CR114" s="13">
        <v>0</v>
      </c>
      <c r="CX114" s="8"/>
    </row>
    <row r="115" spans="1:102" ht="18.600000000000001" thickBot="1" x14ac:dyDescent="0.3">
      <c r="A115" s="12" t="s">
        <v>207</v>
      </c>
      <c r="B115" s="13" t="s">
        <v>838</v>
      </c>
      <c r="C115" s="13" t="s">
        <v>838</v>
      </c>
      <c r="D115" s="13" t="s">
        <v>838</v>
      </c>
      <c r="E115" s="13" t="s">
        <v>838</v>
      </c>
      <c r="F115" s="13" t="s">
        <v>838</v>
      </c>
      <c r="G115" s="13" t="s">
        <v>1476</v>
      </c>
      <c r="H115" s="13" t="s">
        <v>1477</v>
      </c>
      <c r="I115" s="13" t="s">
        <v>1478</v>
      </c>
      <c r="J115" s="13" t="s">
        <v>838</v>
      </c>
      <c r="K115" s="13" t="s">
        <v>1479</v>
      </c>
      <c r="AB115" s="8"/>
      <c r="BO115" s="8"/>
      <c r="CH115" s="8"/>
      <c r="CI115" s="8"/>
      <c r="CJ115" s="8"/>
      <c r="CK115" s="8"/>
      <c r="CL115" s="8"/>
      <c r="CX115" s="8"/>
    </row>
    <row r="116" spans="1:102" ht="18.600000000000001" thickBot="1" x14ac:dyDescent="0.3">
      <c r="A116" s="12" t="s">
        <v>213</v>
      </c>
      <c r="B116" s="13" t="s">
        <v>843</v>
      </c>
      <c r="C116" s="13" t="s">
        <v>843</v>
      </c>
      <c r="D116" s="13" t="s">
        <v>843</v>
      </c>
      <c r="E116" s="13" t="s">
        <v>843</v>
      </c>
      <c r="F116" s="13" t="s">
        <v>843</v>
      </c>
      <c r="G116" s="13" t="s">
        <v>1480</v>
      </c>
      <c r="H116" s="13" t="s">
        <v>1481</v>
      </c>
      <c r="I116" s="13" t="s">
        <v>1482</v>
      </c>
      <c r="J116" s="13" t="s">
        <v>843</v>
      </c>
      <c r="K116" s="13" t="s">
        <v>1483</v>
      </c>
      <c r="AB116" s="12" t="s">
        <v>251</v>
      </c>
      <c r="AC116" s="12" t="s">
        <v>100</v>
      </c>
      <c r="AD116" s="12" t="s">
        <v>101</v>
      </c>
      <c r="AE116" s="12" t="s">
        <v>102</v>
      </c>
      <c r="AF116" s="12" t="s">
        <v>103</v>
      </c>
      <c r="AG116" s="12" t="s">
        <v>104</v>
      </c>
      <c r="AH116" s="12" t="s">
        <v>105</v>
      </c>
      <c r="AI116" s="12" t="s">
        <v>106</v>
      </c>
      <c r="AJ116" s="12" t="s">
        <v>107</v>
      </c>
      <c r="AK116" s="12" t="s">
        <v>108</v>
      </c>
      <c r="AL116" s="12" t="s">
        <v>109</v>
      </c>
      <c r="AM116" s="12" t="s">
        <v>862</v>
      </c>
      <c r="AN116" s="12" t="s">
        <v>863</v>
      </c>
      <c r="AO116" s="12" t="s">
        <v>864</v>
      </c>
      <c r="AP116" s="12" t="s">
        <v>865</v>
      </c>
      <c r="AQ116" s="12" t="s">
        <v>866</v>
      </c>
      <c r="AR116" s="12" t="s">
        <v>867</v>
      </c>
      <c r="AS116" s="12" t="s">
        <v>868</v>
      </c>
      <c r="AT116" s="12" t="s">
        <v>869</v>
      </c>
      <c r="AU116" s="12" t="s">
        <v>870</v>
      </c>
      <c r="AV116" s="12" t="s">
        <v>1499</v>
      </c>
      <c r="AW116" s="12" t="s">
        <v>252</v>
      </c>
      <c r="AX116" s="12" t="s">
        <v>253</v>
      </c>
      <c r="AY116" s="12" t="s">
        <v>254</v>
      </c>
      <c r="AZ116" s="12" t="s">
        <v>255</v>
      </c>
      <c r="BO116" s="12" t="s">
        <v>251</v>
      </c>
      <c r="BP116" s="12" t="s">
        <v>100</v>
      </c>
      <c r="BQ116" s="12" t="s">
        <v>101</v>
      </c>
      <c r="BR116" s="12" t="s">
        <v>102</v>
      </c>
      <c r="BS116" s="12" t="s">
        <v>103</v>
      </c>
      <c r="BT116" s="12" t="s">
        <v>104</v>
      </c>
      <c r="BU116" s="12" t="s">
        <v>105</v>
      </c>
      <c r="BV116" s="12" t="s">
        <v>106</v>
      </c>
      <c r="BW116" s="12" t="s">
        <v>107</v>
      </c>
      <c r="BX116" s="12" t="s">
        <v>108</v>
      </c>
      <c r="BY116" s="12" t="s">
        <v>109</v>
      </c>
      <c r="BZ116" s="12" t="s">
        <v>862</v>
      </c>
      <c r="CA116" s="12" t="s">
        <v>252</v>
      </c>
      <c r="CB116" s="12" t="s">
        <v>253</v>
      </c>
      <c r="CC116" s="12" t="s">
        <v>254</v>
      </c>
      <c r="CD116" s="12" t="s">
        <v>255</v>
      </c>
      <c r="CH116" s="8"/>
      <c r="CI116" s="8"/>
      <c r="CJ116" s="8"/>
      <c r="CK116" s="8"/>
      <c r="CL116" s="12" t="s">
        <v>251</v>
      </c>
      <c r="CM116" s="12" t="s">
        <v>100</v>
      </c>
      <c r="CN116" s="12" t="s">
        <v>101</v>
      </c>
      <c r="CO116" s="12" t="s">
        <v>102</v>
      </c>
      <c r="CP116" s="12" t="s">
        <v>103</v>
      </c>
      <c r="CQ116" s="12" t="s">
        <v>104</v>
      </c>
      <c r="CR116" s="12" t="s">
        <v>105</v>
      </c>
      <c r="CS116" s="12" t="s">
        <v>252</v>
      </c>
      <c r="CT116" s="12" t="s">
        <v>253</v>
      </c>
      <c r="CU116" s="12" t="s">
        <v>254</v>
      </c>
      <c r="CV116" s="12" t="s">
        <v>255</v>
      </c>
      <c r="CX116" s="8"/>
    </row>
    <row r="117" spans="1:102" ht="18.600000000000001" thickBot="1" x14ac:dyDescent="0.3">
      <c r="A117" s="12" t="s">
        <v>219</v>
      </c>
      <c r="B117" s="13" t="s">
        <v>360</v>
      </c>
      <c r="C117" s="13" t="s">
        <v>360</v>
      </c>
      <c r="D117" s="13" t="s">
        <v>360</v>
      </c>
      <c r="E117" s="13" t="s">
        <v>360</v>
      </c>
      <c r="F117" s="13" t="s">
        <v>360</v>
      </c>
      <c r="G117" s="13" t="s">
        <v>1484</v>
      </c>
      <c r="H117" s="13" t="s">
        <v>360</v>
      </c>
      <c r="I117" s="13" t="s">
        <v>360</v>
      </c>
      <c r="J117" s="13" t="s">
        <v>360</v>
      </c>
      <c r="K117" s="13" t="s">
        <v>1485</v>
      </c>
      <c r="AB117" s="12" t="s">
        <v>111</v>
      </c>
      <c r="AC117" s="13">
        <v>8</v>
      </c>
      <c r="AD117" s="13">
        <v>5</v>
      </c>
      <c r="AE117" s="13">
        <v>4</v>
      </c>
      <c r="AF117" s="13">
        <v>6</v>
      </c>
      <c r="AG117" s="13">
        <v>5</v>
      </c>
      <c r="AH117" s="13">
        <v>6</v>
      </c>
      <c r="AI117" s="13">
        <v>5</v>
      </c>
      <c r="AJ117" s="13">
        <v>0</v>
      </c>
      <c r="AK117" s="13">
        <v>5</v>
      </c>
      <c r="AL117" s="13">
        <v>5</v>
      </c>
      <c r="AM117" s="13">
        <v>7</v>
      </c>
      <c r="AN117" s="13">
        <v>900</v>
      </c>
      <c r="AO117" s="13">
        <v>4</v>
      </c>
      <c r="AP117" s="13">
        <v>7</v>
      </c>
      <c r="AQ117" s="13">
        <v>0</v>
      </c>
      <c r="AR117" s="13">
        <v>8</v>
      </c>
      <c r="AS117" s="13">
        <v>6</v>
      </c>
      <c r="AT117" s="13">
        <v>4</v>
      </c>
      <c r="AU117" s="13">
        <v>9</v>
      </c>
      <c r="AV117" s="13">
        <v>6</v>
      </c>
      <c r="AW117" s="13">
        <v>1000</v>
      </c>
      <c r="AX117" s="13">
        <v>1000</v>
      </c>
      <c r="AY117" s="13">
        <v>0</v>
      </c>
      <c r="AZ117" s="13">
        <v>0</v>
      </c>
      <c r="BO117" s="12" t="s">
        <v>111</v>
      </c>
      <c r="BP117" s="13">
        <v>8</v>
      </c>
      <c r="BQ117" s="13">
        <v>6</v>
      </c>
      <c r="BR117" s="13">
        <v>5</v>
      </c>
      <c r="BS117" s="13">
        <v>7</v>
      </c>
      <c r="BT117" s="13">
        <v>4</v>
      </c>
      <c r="BU117" s="13">
        <v>0</v>
      </c>
      <c r="BV117" s="13">
        <v>927</v>
      </c>
      <c r="BW117" s="13">
        <v>24</v>
      </c>
      <c r="BX117" s="13">
        <v>4</v>
      </c>
      <c r="BY117" s="13">
        <v>9</v>
      </c>
      <c r="BZ117" s="13">
        <v>6</v>
      </c>
      <c r="CA117" s="13">
        <v>1000</v>
      </c>
      <c r="CB117" s="13">
        <v>1000</v>
      </c>
      <c r="CC117" s="13">
        <v>0</v>
      </c>
      <c r="CD117" s="13">
        <v>0</v>
      </c>
      <c r="CH117" s="8"/>
      <c r="CI117" s="8"/>
      <c r="CJ117" s="8"/>
      <c r="CK117" s="8"/>
      <c r="CL117" s="12" t="s">
        <v>111</v>
      </c>
      <c r="CM117" s="13">
        <v>8</v>
      </c>
      <c r="CN117" s="13">
        <v>489.4</v>
      </c>
      <c r="CO117" s="13">
        <v>495.9</v>
      </c>
      <c r="CP117" s="13">
        <v>7</v>
      </c>
      <c r="CQ117" s="13">
        <v>10.5</v>
      </c>
      <c r="CR117" s="13">
        <v>6</v>
      </c>
      <c r="CS117" s="13">
        <v>1016.9</v>
      </c>
      <c r="CT117" s="13">
        <v>1000</v>
      </c>
      <c r="CU117" s="13">
        <v>-16.899999999999999</v>
      </c>
      <c r="CV117" s="13">
        <v>-1.69</v>
      </c>
      <c r="CX117" s="8"/>
    </row>
    <row r="118" spans="1:102" ht="18.600000000000001" thickBot="1" x14ac:dyDescent="0.3">
      <c r="A118" s="12" t="s">
        <v>225</v>
      </c>
      <c r="B118" s="13" t="s">
        <v>365</v>
      </c>
      <c r="C118" s="13" t="s">
        <v>365</v>
      </c>
      <c r="D118" s="13" t="s">
        <v>365</v>
      </c>
      <c r="E118" s="13" t="s">
        <v>365</v>
      </c>
      <c r="F118" s="13" t="s">
        <v>365</v>
      </c>
      <c r="G118" s="13" t="s">
        <v>1486</v>
      </c>
      <c r="H118" s="13" t="s">
        <v>365</v>
      </c>
      <c r="I118" s="13" t="s">
        <v>365</v>
      </c>
      <c r="J118" s="13" t="s">
        <v>365</v>
      </c>
      <c r="K118" s="13" t="s">
        <v>1487</v>
      </c>
      <c r="AB118" s="12" t="s">
        <v>112</v>
      </c>
      <c r="AC118" s="13">
        <v>0</v>
      </c>
      <c r="AD118" s="13">
        <v>6</v>
      </c>
      <c r="AE118" s="13">
        <v>0</v>
      </c>
      <c r="AF118" s="13">
        <v>7</v>
      </c>
      <c r="AG118" s="13">
        <v>7</v>
      </c>
      <c r="AH118" s="13">
        <v>8</v>
      </c>
      <c r="AI118" s="13">
        <v>2</v>
      </c>
      <c r="AJ118" s="13">
        <v>8</v>
      </c>
      <c r="AK118" s="13">
        <v>8</v>
      </c>
      <c r="AL118" s="13">
        <v>0</v>
      </c>
      <c r="AM118" s="13">
        <v>0</v>
      </c>
      <c r="AN118" s="13">
        <v>5</v>
      </c>
      <c r="AO118" s="13">
        <v>0</v>
      </c>
      <c r="AP118" s="13">
        <v>924</v>
      </c>
      <c r="AQ118" s="13">
        <v>9</v>
      </c>
      <c r="AR118" s="13">
        <v>0</v>
      </c>
      <c r="AS118" s="13">
        <v>9</v>
      </c>
      <c r="AT118" s="13">
        <v>7</v>
      </c>
      <c r="AU118" s="13">
        <v>0</v>
      </c>
      <c r="AV118" s="13">
        <v>0</v>
      </c>
      <c r="AW118" s="13">
        <v>1000</v>
      </c>
      <c r="AX118" s="13">
        <v>1000</v>
      </c>
      <c r="AY118" s="13">
        <v>0</v>
      </c>
      <c r="AZ118" s="13">
        <v>0</v>
      </c>
      <c r="BO118" s="12" t="s">
        <v>112</v>
      </c>
      <c r="BP118" s="13">
        <v>0</v>
      </c>
      <c r="BQ118" s="13">
        <v>8</v>
      </c>
      <c r="BR118" s="13">
        <v>8</v>
      </c>
      <c r="BS118" s="13">
        <v>0</v>
      </c>
      <c r="BT118" s="13">
        <v>0</v>
      </c>
      <c r="BU118" s="13">
        <v>923</v>
      </c>
      <c r="BV118" s="13">
        <v>0</v>
      </c>
      <c r="BW118" s="13">
        <v>27</v>
      </c>
      <c r="BX118" s="13">
        <v>34</v>
      </c>
      <c r="BY118" s="13">
        <v>0</v>
      </c>
      <c r="BZ118" s="13">
        <v>0</v>
      </c>
      <c r="CA118" s="13">
        <v>1000</v>
      </c>
      <c r="CB118" s="13">
        <v>1000</v>
      </c>
      <c r="CC118" s="13">
        <v>0</v>
      </c>
      <c r="CD118" s="13">
        <v>0</v>
      </c>
      <c r="CH118" s="8"/>
      <c r="CI118" s="8"/>
      <c r="CJ118" s="8"/>
      <c r="CK118" s="8"/>
      <c r="CL118" s="12" t="s">
        <v>112</v>
      </c>
      <c r="CM118" s="13">
        <v>0</v>
      </c>
      <c r="CN118" s="13">
        <v>491.4</v>
      </c>
      <c r="CO118" s="13">
        <v>503</v>
      </c>
      <c r="CP118" s="13">
        <v>0</v>
      </c>
      <c r="CQ118" s="13">
        <v>0</v>
      </c>
      <c r="CR118" s="13">
        <v>0</v>
      </c>
      <c r="CS118" s="13">
        <v>994.4</v>
      </c>
      <c r="CT118" s="13">
        <v>1000</v>
      </c>
      <c r="CU118" s="13">
        <v>5.6</v>
      </c>
      <c r="CV118" s="13">
        <v>0.56000000000000005</v>
      </c>
      <c r="CX118" s="8"/>
    </row>
    <row r="119" spans="1:102" ht="18.600000000000001" thickBot="1" x14ac:dyDescent="0.3">
      <c r="A119" s="12" t="s">
        <v>231</v>
      </c>
      <c r="B119" s="13" t="s">
        <v>370</v>
      </c>
      <c r="C119" s="13" t="s">
        <v>370</v>
      </c>
      <c r="D119" s="13" t="s">
        <v>370</v>
      </c>
      <c r="E119" s="13" t="s">
        <v>370</v>
      </c>
      <c r="F119" s="13" t="s">
        <v>370</v>
      </c>
      <c r="G119" s="13" t="s">
        <v>1488</v>
      </c>
      <c r="H119" s="13" t="s">
        <v>370</v>
      </c>
      <c r="I119" s="13" t="s">
        <v>370</v>
      </c>
      <c r="J119" s="13" t="s">
        <v>370</v>
      </c>
      <c r="K119" s="13" t="s">
        <v>1489</v>
      </c>
      <c r="AB119" s="12" t="s">
        <v>113</v>
      </c>
      <c r="AC119" s="13">
        <v>8</v>
      </c>
      <c r="AD119" s="13">
        <v>8</v>
      </c>
      <c r="AE119" s="13">
        <v>915</v>
      </c>
      <c r="AF119" s="13">
        <v>1</v>
      </c>
      <c r="AG119" s="13">
        <v>1</v>
      </c>
      <c r="AH119" s="13">
        <v>4</v>
      </c>
      <c r="AI119" s="13">
        <v>2</v>
      </c>
      <c r="AJ119" s="13">
        <v>6</v>
      </c>
      <c r="AK119" s="13">
        <v>3</v>
      </c>
      <c r="AL119" s="13">
        <v>4</v>
      </c>
      <c r="AM119" s="13">
        <v>5</v>
      </c>
      <c r="AN119" s="13">
        <v>8</v>
      </c>
      <c r="AO119" s="13">
        <v>5</v>
      </c>
      <c r="AP119" s="13">
        <v>5</v>
      </c>
      <c r="AQ119" s="13">
        <v>4</v>
      </c>
      <c r="AR119" s="13">
        <v>0</v>
      </c>
      <c r="AS119" s="13">
        <v>5</v>
      </c>
      <c r="AT119" s="13">
        <v>9</v>
      </c>
      <c r="AU119" s="13">
        <v>7</v>
      </c>
      <c r="AV119" s="13">
        <v>0</v>
      </c>
      <c r="AW119" s="13">
        <v>1000</v>
      </c>
      <c r="AX119" s="13">
        <v>1000</v>
      </c>
      <c r="AY119" s="13">
        <v>0</v>
      </c>
      <c r="AZ119" s="13">
        <v>0</v>
      </c>
      <c r="BO119" s="12" t="s">
        <v>113</v>
      </c>
      <c r="BP119" s="13">
        <v>8</v>
      </c>
      <c r="BQ119" s="13">
        <v>4</v>
      </c>
      <c r="BR119" s="13">
        <v>3</v>
      </c>
      <c r="BS119" s="13">
        <v>5</v>
      </c>
      <c r="BT119" s="13">
        <v>5</v>
      </c>
      <c r="BU119" s="13">
        <v>4</v>
      </c>
      <c r="BV119" s="13">
        <v>0</v>
      </c>
      <c r="BW119" s="13">
        <v>23</v>
      </c>
      <c r="BX119" s="13">
        <v>941</v>
      </c>
      <c r="BY119" s="13">
        <v>7</v>
      </c>
      <c r="BZ119" s="13">
        <v>0</v>
      </c>
      <c r="CA119" s="13">
        <v>1000</v>
      </c>
      <c r="CB119" s="13">
        <v>1000</v>
      </c>
      <c r="CC119" s="13">
        <v>0</v>
      </c>
      <c r="CD119" s="13">
        <v>0</v>
      </c>
      <c r="CH119" s="8"/>
      <c r="CI119" s="8"/>
      <c r="CJ119" s="8"/>
      <c r="CK119" s="8"/>
      <c r="CL119" s="12" t="s">
        <v>113</v>
      </c>
      <c r="CM119" s="13">
        <v>8</v>
      </c>
      <c r="CN119" s="13">
        <v>482.4</v>
      </c>
      <c r="CO119" s="13">
        <v>493.9</v>
      </c>
      <c r="CP119" s="13">
        <v>5</v>
      </c>
      <c r="CQ119" s="13">
        <v>8.5</v>
      </c>
      <c r="CR119" s="13">
        <v>0</v>
      </c>
      <c r="CS119" s="13">
        <v>997.9</v>
      </c>
      <c r="CT119" s="13">
        <v>1000</v>
      </c>
      <c r="CU119" s="13">
        <v>2.1</v>
      </c>
      <c r="CV119" s="13">
        <v>0.21</v>
      </c>
      <c r="CX119" s="8"/>
    </row>
    <row r="120" spans="1:102" ht="18.600000000000001" thickBot="1" x14ac:dyDescent="0.3">
      <c r="A120" s="12" t="s">
        <v>236</v>
      </c>
      <c r="B120" s="13" t="s">
        <v>375</v>
      </c>
      <c r="C120" s="13" t="s">
        <v>375</v>
      </c>
      <c r="D120" s="13" t="s">
        <v>375</v>
      </c>
      <c r="E120" s="13" t="s">
        <v>375</v>
      </c>
      <c r="F120" s="13" t="s">
        <v>375</v>
      </c>
      <c r="G120" s="13" t="s">
        <v>1490</v>
      </c>
      <c r="H120" s="13" t="s">
        <v>375</v>
      </c>
      <c r="I120" s="13" t="s">
        <v>375</v>
      </c>
      <c r="J120" s="13" t="s">
        <v>375</v>
      </c>
      <c r="K120" s="13" t="s">
        <v>1491</v>
      </c>
      <c r="AB120" s="12" t="s">
        <v>114</v>
      </c>
      <c r="AC120" s="13">
        <v>9</v>
      </c>
      <c r="AD120" s="13">
        <v>902</v>
      </c>
      <c r="AE120" s="13">
        <v>6</v>
      </c>
      <c r="AF120" s="13">
        <v>4</v>
      </c>
      <c r="AG120" s="13">
        <v>4</v>
      </c>
      <c r="AH120" s="13">
        <v>9</v>
      </c>
      <c r="AI120" s="13">
        <v>6</v>
      </c>
      <c r="AJ120" s="13">
        <v>0</v>
      </c>
      <c r="AK120" s="13">
        <v>9</v>
      </c>
      <c r="AL120" s="13">
        <v>6</v>
      </c>
      <c r="AM120" s="13">
        <v>8</v>
      </c>
      <c r="AN120" s="13">
        <v>7</v>
      </c>
      <c r="AO120" s="13">
        <v>7</v>
      </c>
      <c r="AP120" s="13">
        <v>0</v>
      </c>
      <c r="AQ120" s="13">
        <v>7</v>
      </c>
      <c r="AR120" s="13">
        <v>0</v>
      </c>
      <c r="AS120" s="13">
        <v>7</v>
      </c>
      <c r="AT120" s="13">
        <v>0</v>
      </c>
      <c r="AU120" s="13">
        <v>0</v>
      </c>
      <c r="AV120" s="13">
        <v>9</v>
      </c>
      <c r="AW120" s="13">
        <v>1000</v>
      </c>
      <c r="AX120" s="13">
        <v>1000</v>
      </c>
      <c r="AY120" s="13">
        <v>0</v>
      </c>
      <c r="AZ120" s="13">
        <v>0</v>
      </c>
      <c r="BO120" s="12" t="s">
        <v>114</v>
      </c>
      <c r="BP120" s="13">
        <v>9</v>
      </c>
      <c r="BQ120" s="13">
        <v>9</v>
      </c>
      <c r="BR120" s="13">
        <v>9</v>
      </c>
      <c r="BS120" s="13">
        <v>8</v>
      </c>
      <c r="BT120" s="13">
        <v>10</v>
      </c>
      <c r="BU120" s="13">
        <v>921</v>
      </c>
      <c r="BV120" s="13">
        <v>0</v>
      </c>
      <c r="BW120" s="13">
        <v>25</v>
      </c>
      <c r="BX120" s="13">
        <v>0</v>
      </c>
      <c r="BY120" s="13">
        <v>0</v>
      </c>
      <c r="BZ120" s="13">
        <v>9</v>
      </c>
      <c r="CA120" s="13">
        <v>1000</v>
      </c>
      <c r="CB120" s="13">
        <v>1000</v>
      </c>
      <c r="CC120" s="13">
        <v>0</v>
      </c>
      <c r="CD120" s="13">
        <v>0</v>
      </c>
      <c r="CH120" s="8"/>
      <c r="CI120" s="8"/>
      <c r="CJ120" s="8"/>
      <c r="CK120" s="8"/>
      <c r="CL120" s="12" t="s">
        <v>114</v>
      </c>
      <c r="CM120" s="13">
        <v>9</v>
      </c>
      <c r="CN120" s="13">
        <v>492.4</v>
      </c>
      <c r="CO120" s="13">
        <v>504</v>
      </c>
      <c r="CP120" s="13">
        <v>8</v>
      </c>
      <c r="CQ120" s="13">
        <v>0</v>
      </c>
      <c r="CR120" s="13">
        <v>9</v>
      </c>
      <c r="CS120" s="13">
        <v>1022.4</v>
      </c>
      <c r="CT120" s="13">
        <v>1000</v>
      </c>
      <c r="CU120" s="13">
        <v>-22.4</v>
      </c>
      <c r="CV120" s="13">
        <v>-2.2400000000000002</v>
      </c>
      <c r="CX120" s="8"/>
    </row>
    <row r="121" spans="1:102" ht="18.600000000000001" thickBot="1" x14ac:dyDescent="0.3">
      <c r="A121" s="12" t="s">
        <v>241</v>
      </c>
      <c r="B121" s="13" t="s">
        <v>243</v>
      </c>
      <c r="C121" s="13" t="s">
        <v>243</v>
      </c>
      <c r="D121" s="13" t="s">
        <v>243</v>
      </c>
      <c r="E121" s="13" t="s">
        <v>243</v>
      </c>
      <c r="F121" s="13" t="s">
        <v>243</v>
      </c>
      <c r="G121" s="13" t="s">
        <v>1492</v>
      </c>
      <c r="H121" s="13" t="s">
        <v>243</v>
      </c>
      <c r="I121" s="13" t="s">
        <v>243</v>
      </c>
      <c r="J121" s="13" t="s">
        <v>243</v>
      </c>
      <c r="K121" s="13" t="s">
        <v>1493</v>
      </c>
      <c r="AB121" s="12" t="s">
        <v>115</v>
      </c>
      <c r="AC121" s="13">
        <v>0</v>
      </c>
      <c r="AD121" s="13">
        <v>3</v>
      </c>
      <c r="AE121" s="13">
        <v>2</v>
      </c>
      <c r="AF121" s="13">
        <v>5</v>
      </c>
      <c r="AG121" s="13">
        <v>0</v>
      </c>
      <c r="AH121" s="13">
        <v>5</v>
      </c>
      <c r="AI121" s="13">
        <v>4</v>
      </c>
      <c r="AJ121" s="13">
        <v>0</v>
      </c>
      <c r="AK121" s="13">
        <v>1</v>
      </c>
      <c r="AL121" s="13">
        <v>947</v>
      </c>
      <c r="AM121" s="13">
        <v>3</v>
      </c>
      <c r="AN121" s="13">
        <v>0</v>
      </c>
      <c r="AO121" s="13">
        <v>6</v>
      </c>
      <c r="AP121" s="13">
        <v>6</v>
      </c>
      <c r="AQ121" s="13">
        <v>0</v>
      </c>
      <c r="AR121" s="13">
        <v>7</v>
      </c>
      <c r="AS121" s="13">
        <v>5</v>
      </c>
      <c r="AT121" s="13">
        <v>6</v>
      </c>
      <c r="AU121" s="13">
        <v>0</v>
      </c>
      <c r="AV121" s="13">
        <v>0</v>
      </c>
      <c r="AW121" s="13">
        <v>1000</v>
      </c>
      <c r="AX121" s="13">
        <v>1000</v>
      </c>
      <c r="AY121" s="13">
        <v>0</v>
      </c>
      <c r="AZ121" s="13">
        <v>0</v>
      </c>
      <c r="BO121" s="12" t="s">
        <v>115</v>
      </c>
      <c r="BP121" s="13">
        <v>0</v>
      </c>
      <c r="BQ121" s="13">
        <v>5</v>
      </c>
      <c r="BR121" s="13">
        <v>1</v>
      </c>
      <c r="BS121" s="13">
        <v>3</v>
      </c>
      <c r="BT121" s="13">
        <v>9</v>
      </c>
      <c r="BU121" s="13">
        <v>0</v>
      </c>
      <c r="BV121" s="13">
        <v>926</v>
      </c>
      <c r="BW121" s="13">
        <v>23</v>
      </c>
      <c r="BX121" s="13">
        <v>33</v>
      </c>
      <c r="BY121" s="13">
        <v>0</v>
      </c>
      <c r="BZ121" s="13">
        <v>0</v>
      </c>
      <c r="CA121" s="13">
        <v>1000</v>
      </c>
      <c r="CB121" s="13">
        <v>1000</v>
      </c>
      <c r="CC121" s="13">
        <v>0</v>
      </c>
      <c r="CD121" s="13">
        <v>0</v>
      </c>
      <c r="CH121" s="8"/>
      <c r="CI121" s="8"/>
      <c r="CJ121" s="8"/>
      <c r="CK121" s="8"/>
      <c r="CL121" s="12" t="s">
        <v>115</v>
      </c>
      <c r="CM121" s="13">
        <v>0</v>
      </c>
      <c r="CN121" s="13">
        <v>488.4</v>
      </c>
      <c r="CO121" s="13">
        <v>491.9</v>
      </c>
      <c r="CP121" s="13">
        <v>3</v>
      </c>
      <c r="CQ121" s="13">
        <v>0</v>
      </c>
      <c r="CR121" s="13">
        <v>0</v>
      </c>
      <c r="CS121" s="13">
        <v>983.4</v>
      </c>
      <c r="CT121" s="13">
        <v>1000</v>
      </c>
      <c r="CU121" s="13">
        <v>16.600000000000001</v>
      </c>
      <c r="CV121" s="13">
        <v>1.66</v>
      </c>
      <c r="CX121" s="8"/>
    </row>
    <row r="122" spans="1:102" ht="18.600000000000001" thickBot="1" x14ac:dyDescent="0.3">
      <c r="A122" s="12" t="s">
        <v>246</v>
      </c>
      <c r="B122" s="13" t="s">
        <v>248</v>
      </c>
      <c r="C122" s="13" t="s">
        <v>248</v>
      </c>
      <c r="D122" s="13" t="s">
        <v>248</v>
      </c>
      <c r="E122" s="13" t="s">
        <v>248</v>
      </c>
      <c r="F122" s="13" t="s">
        <v>248</v>
      </c>
      <c r="G122" s="13" t="s">
        <v>1494</v>
      </c>
      <c r="H122" s="13" t="s">
        <v>248</v>
      </c>
      <c r="I122" s="13" t="s">
        <v>248</v>
      </c>
      <c r="J122" s="13" t="s">
        <v>248</v>
      </c>
      <c r="K122" s="13" t="s">
        <v>1495</v>
      </c>
      <c r="AB122" s="12" t="s">
        <v>116</v>
      </c>
      <c r="AC122" s="13">
        <v>0</v>
      </c>
      <c r="AD122" s="13">
        <v>1</v>
      </c>
      <c r="AE122" s="13">
        <v>8</v>
      </c>
      <c r="AF122" s="13">
        <v>925</v>
      </c>
      <c r="AG122" s="13">
        <v>6</v>
      </c>
      <c r="AH122" s="13">
        <v>0</v>
      </c>
      <c r="AI122" s="13">
        <v>8</v>
      </c>
      <c r="AJ122" s="13">
        <v>6</v>
      </c>
      <c r="AK122" s="13">
        <v>6</v>
      </c>
      <c r="AL122" s="13">
        <v>7</v>
      </c>
      <c r="AM122" s="13">
        <v>0</v>
      </c>
      <c r="AN122" s="13">
        <v>0</v>
      </c>
      <c r="AO122" s="13">
        <v>9</v>
      </c>
      <c r="AP122" s="13">
        <v>5</v>
      </c>
      <c r="AQ122" s="13">
        <v>0</v>
      </c>
      <c r="AR122" s="13">
        <v>6</v>
      </c>
      <c r="AS122" s="13">
        <v>8</v>
      </c>
      <c r="AT122" s="13">
        <v>0</v>
      </c>
      <c r="AU122" s="13">
        <v>5</v>
      </c>
      <c r="AV122" s="13">
        <v>0</v>
      </c>
      <c r="AW122" s="13">
        <v>1000</v>
      </c>
      <c r="AX122" s="13">
        <v>1000</v>
      </c>
      <c r="AY122" s="13">
        <v>0</v>
      </c>
      <c r="AZ122" s="13">
        <v>0</v>
      </c>
      <c r="BO122" s="12" t="s">
        <v>116</v>
      </c>
      <c r="BP122" s="13">
        <v>0</v>
      </c>
      <c r="BQ122" s="13">
        <v>0</v>
      </c>
      <c r="BR122" s="13">
        <v>6</v>
      </c>
      <c r="BS122" s="13">
        <v>0</v>
      </c>
      <c r="BT122" s="13">
        <v>917</v>
      </c>
      <c r="BU122" s="13">
        <v>0</v>
      </c>
      <c r="BV122" s="13">
        <v>46</v>
      </c>
      <c r="BW122" s="13">
        <v>26</v>
      </c>
      <c r="BX122" s="13">
        <v>0</v>
      </c>
      <c r="BY122" s="13">
        <v>5</v>
      </c>
      <c r="BZ122" s="13">
        <v>0</v>
      </c>
      <c r="CA122" s="13">
        <v>1000</v>
      </c>
      <c r="CB122" s="13">
        <v>1000</v>
      </c>
      <c r="CC122" s="13">
        <v>0</v>
      </c>
      <c r="CD122" s="13">
        <v>0</v>
      </c>
      <c r="CH122" s="8"/>
      <c r="CI122" s="8"/>
      <c r="CJ122" s="8"/>
      <c r="CK122" s="8"/>
      <c r="CL122" s="12" t="s">
        <v>116</v>
      </c>
      <c r="CM122" s="13">
        <v>0</v>
      </c>
      <c r="CN122" s="13">
        <v>478.4</v>
      </c>
      <c r="CO122" s="13">
        <v>501</v>
      </c>
      <c r="CP122" s="13">
        <v>0</v>
      </c>
      <c r="CQ122" s="13">
        <v>6.5</v>
      </c>
      <c r="CR122" s="13">
        <v>0</v>
      </c>
      <c r="CS122" s="13">
        <v>985.9</v>
      </c>
      <c r="CT122" s="13">
        <v>1000</v>
      </c>
      <c r="CU122" s="13">
        <v>14.1</v>
      </c>
      <c r="CV122" s="13">
        <v>1.41</v>
      </c>
      <c r="CX122" s="8"/>
    </row>
    <row r="123" spans="1:102" ht="18.600000000000001" thickBot="1" x14ac:dyDescent="0.3">
      <c r="A123" s="8"/>
      <c r="AB123" s="12" t="s">
        <v>117</v>
      </c>
      <c r="AC123" s="13">
        <v>5</v>
      </c>
      <c r="AD123" s="13">
        <v>7</v>
      </c>
      <c r="AE123" s="13">
        <v>6</v>
      </c>
      <c r="AF123" s="13">
        <v>2</v>
      </c>
      <c r="AG123" s="13">
        <v>2</v>
      </c>
      <c r="AH123" s="13">
        <v>3</v>
      </c>
      <c r="AI123" s="13">
        <v>2</v>
      </c>
      <c r="AJ123" s="13">
        <v>939</v>
      </c>
      <c r="AK123" s="13">
        <v>1</v>
      </c>
      <c r="AL123" s="13">
        <v>0</v>
      </c>
      <c r="AM123" s="13">
        <v>5</v>
      </c>
      <c r="AN123" s="13">
        <v>3</v>
      </c>
      <c r="AO123" s="13">
        <v>2</v>
      </c>
      <c r="AP123" s="13">
        <v>5</v>
      </c>
      <c r="AQ123" s="13">
        <v>6</v>
      </c>
      <c r="AR123" s="13">
        <v>6</v>
      </c>
      <c r="AS123" s="13">
        <v>1</v>
      </c>
      <c r="AT123" s="13">
        <v>0</v>
      </c>
      <c r="AU123" s="13">
        <v>0</v>
      </c>
      <c r="AV123" s="13">
        <v>5</v>
      </c>
      <c r="AW123" s="13">
        <v>1000</v>
      </c>
      <c r="AX123" s="13">
        <v>1000</v>
      </c>
      <c r="AY123" s="13">
        <v>0</v>
      </c>
      <c r="AZ123" s="13">
        <v>0</v>
      </c>
      <c r="BO123" s="12" t="s">
        <v>117</v>
      </c>
      <c r="BP123" s="13">
        <v>5</v>
      </c>
      <c r="BQ123" s="13">
        <v>3</v>
      </c>
      <c r="BR123" s="13">
        <v>1</v>
      </c>
      <c r="BS123" s="13">
        <v>5</v>
      </c>
      <c r="BT123" s="13">
        <v>2</v>
      </c>
      <c r="BU123" s="13">
        <v>920</v>
      </c>
      <c r="BV123" s="13">
        <v>46</v>
      </c>
      <c r="BW123" s="13">
        <v>13</v>
      </c>
      <c r="BX123" s="13">
        <v>0</v>
      </c>
      <c r="BY123" s="13">
        <v>0</v>
      </c>
      <c r="BZ123" s="13">
        <v>5</v>
      </c>
      <c r="CA123" s="13">
        <v>1000</v>
      </c>
      <c r="CB123" s="13">
        <v>1000</v>
      </c>
      <c r="CC123" s="13">
        <v>0</v>
      </c>
      <c r="CD123" s="13">
        <v>0</v>
      </c>
      <c r="CH123" s="8"/>
      <c r="CI123" s="8"/>
      <c r="CJ123" s="8"/>
      <c r="CK123" s="8"/>
      <c r="CL123" s="12" t="s">
        <v>117</v>
      </c>
      <c r="CM123" s="13">
        <v>5</v>
      </c>
      <c r="CN123" s="13">
        <v>481.4</v>
      </c>
      <c r="CO123" s="13">
        <v>491.9</v>
      </c>
      <c r="CP123" s="13">
        <v>5</v>
      </c>
      <c r="CQ123" s="13">
        <v>0</v>
      </c>
      <c r="CR123" s="13">
        <v>5</v>
      </c>
      <c r="CS123" s="13">
        <v>988.4</v>
      </c>
      <c r="CT123" s="13">
        <v>1000</v>
      </c>
      <c r="CU123" s="13">
        <v>11.6</v>
      </c>
      <c r="CV123" s="13">
        <v>1.1599999999999999</v>
      </c>
      <c r="CX123" s="8"/>
    </row>
    <row r="124" spans="1:102" ht="18.600000000000001" thickBot="1" x14ac:dyDescent="0.3">
      <c r="A124" s="12" t="s">
        <v>250</v>
      </c>
      <c r="B124" s="12" t="s">
        <v>100</v>
      </c>
      <c r="C124" s="12" t="s">
        <v>101</v>
      </c>
      <c r="D124" s="12" t="s">
        <v>102</v>
      </c>
      <c r="E124" s="12" t="s">
        <v>103</v>
      </c>
      <c r="F124" s="12" t="s">
        <v>104</v>
      </c>
      <c r="G124" s="12" t="s">
        <v>105</v>
      </c>
      <c r="H124" s="12" t="s">
        <v>106</v>
      </c>
      <c r="I124" s="12" t="s">
        <v>107</v>
      </c>
      <c r="J124" s="12" t="s">
        <v>108</v>
      </c>
      <c r="K124" s="12" t="s">
        <v>109</v>
      </c>
      <c r="AB124" s="12" t="s">
        <v>118</v>
      </c>
      <c r="AC124" s="13">
        <v>4</v>
      </c>
      <c r="AD124" s="13">
        <v>0</v>
      </c>
      <c r="AE124" s="13">
        <v>7</v>
      </c>
      <c r="AF124" s="13">
        <v>0</v>
      </c>
      <c r="AG124" s="13">
        <v>8</v>
      </c>
      <c r="AH124" s="13">
        <v>7</v>
      </c>
      <c r="AI124" s="13">
        <v>927</v>
      </c>
      <c r="AJ124" s="13">
        <v>3</v>
      </c>
      <c r="AK124" s="13">
        <v>7</v>
      </c>
      <c r="AL124" s="13">
        <v>0</v>
      </c>
      <c r="AM124" s="13">
        <v>0</v>
      </c>
      <c r="AN124" s="13">
        <v>4</v>
      </c>
      <c r="AO124" s="13">
        <v>8</v>
      </c>
      <c r="AP124" s="13">
        <v>0</v>
      </c>
      <c r="AQ124" s="13">
        <v>4</v>
      </c>
      <c r="AR124" s="13">
        <v>9</v>
      </c>
      <c r="AS124" s="13">
        <v>0</v>
      </c>
      <c r="AT124" s="13">
        <v>8</v>
      </c>
      <c r="AU124" s="13">
        <v>4</v>
      </c>
      <c r="AV124" s="13">
        <v>0</v>
      </c>
      <c r="AW124" s="13">
        <v>1000</v>
      </c>
      <c r="AX124" s="13">
        <v>1000</v>
      </c>
      <c r="AY124" s="13">
        <v>0</v>
      </c>
      <c r="AZ124" s="13">
        <v>0</v>
      </c>
      <c r="BO124" s="12" t="s">
        <v>118</v>
      </c>
      <c r="BP124" s="13">
        <v>4</v>
      </c>
      <c r="BQ124" s="13">
        <v>7</v>
      </c>
      <c r="BR124" s="13">
        <v>7</v>
      </c>
      <c r="BS124" s="13">
        <v>0</v>
      </c>
      <c r="BT124" s="13">
        <v>11</v>
      </c>
      <c r="BU124" s="13">
        <v>4</v>
      </c>
      <c r="BV124" s="13">
        <v>928</v>
      </c>
      <c r="BW124" s="13">
        <v>0</v>
      </c>
      <c r="BX124" s="13">
        <v>35</v>
      </c>
      <c r="BY124" s="13">
        <v>4</v>
      </c>
      <c r="BZ124" s="13">
        <v>0</v>
      </c>
      <c r="CA124" s="13">
        <v>1000</v>
      </c>
      <c r="CB124" s="13">
        <v>1000</v>
      </c>
      <c r="CC124" s="13">
        <v>0</v>
      </c>
      <c r="CD124" s="13">
        <v>0</v>
      </c>
      <c r="CH124" s="8"/>
      <c r="CI124" s="8"/>
      <c r="CJ124" s="8"/>
      <c r="CK124" s="8"/>
      <c r="CL124" s="12" t="s">
        <v>118</v>
      </c>
      <c r="CM124" s="13">
        <v>4</v>
      </c>
      <c r="CN124" s="13">
        <v>490.4</v>
      </c>
      <c r="CO124" s="13">
        <v>502</v>
      </c>
      <c r="CP124" s="13">
        <v>0</v>
      </c>
      <c r="CQ124" s="13">
        <v>5.5</v>
      </c>
      <c r="CR124" s="13">
        <v>0</v>
      </c>
      <c r="CS124" s="13">
        <v>1001.9</v>
      </c>
      <c r="CT124" s="13">
        <v>1000</v>
      </c>
      <c r="CU124" s="13">
        <v>-1.9</v>
      </c>
      <c r="CV124" s="13">
        <v>-0.19</v>
      </c>
      <c r="CX124" s="8"/>
    </row>
    <row r="125" spans="1:102" ht="18.600000000000001" thickBot="1" x14ac:dyDescent="0.3">
      <c r="A125" s="12" t="s">
        <v>132</v>
      </c>
      <c r="B125" s="13">
        <v>36.1</v>
      </c>
      <c r="C125" s="13">
        <v>31</v>
      </c>
      <c r="D125" s="13">
        <v>19</v>
      </c>
      <c r="E125" s="13">
        <v>21.5</v>
      </c>
      <c r="F125" s="13">
        <v>39.1</v>
      </c>
      <c r="G125" s="13">
        <v>458.2</v>
      </c>
      <c r="H125" s="13">
        <v>37.1</v>
      </c>
      <c r="I125" s="13">
        <v>42.6</v>
      </c>
      <c r="J125" s="13">
        <v>42.6</v>
      </c>
      <c r="K125" s="13">
        <v>477.8</v>
      </c>
      <c r="AB125" s="12" t="s">
        <v>119</v>
      </c>
      <c r="AC125" s="13">
        <v>0</v>
      </c>
      <c r="AD125" s="13">
        <v>4</v>
      </c>
      <c r="AE125" s="13">
        <v>0</v>
      </c>
      <c r="AF125" s="13">
        <v>4</v>
      </c>
      <c r="AG125" s="13">
        <v>908</v>
      </c>
      <c r="AH125" s="13">
        <v>2</v>
      </c>
      <c r="AI125" s="13">
        <v>7</v>
      </c>
      <c r="AJ125" s="13">
        <v>6</v>
      </c>
      <c r="AK125" s="13">
        <v>4</v>
      </c>
      <c r="AL125" s="13">
        <v>8</v>
      </c>
      <c r="AM125" s="13">
        <v>9</v>
      </c>
      <c r="AN125" s="13">
        <v>2</v>
      </c>
      <c r="AO125" s="13">
        <v>3</v>
      </c>
      <c r="AP125" s="13">
        <v>8</v>
      </c>
      <c r="AQ125" s="13">
        <v>8</v>
      </c>
      <c r="AR125" s="13">
        <v>4</v>
      </c>
      <c r="AS125" s="13">
        <v>2</v>
      </c>
      <c r="AT125" s="13">
        <v>5</v>
      </c>
      <c r="AU125" s="13">
        <v>8</v>
      </c>
      <c r="AV125" s="13">
        <v>8</v>
      </c>
      <c r="AW125" s="13">
        <v>1000</v>
      </c>
      <c r="AX125" s="13">
        <v>1000</v>
      </c>
      <c r="AY125" s="13">
        <v>0</v>
      </c>
      <c r="AZ125" s="13">
        <v>0</v>
      </c>
      <c r="BO125" s="12" t="s">
        <v>119</v>
      </c>
      <c r="BP125" s="13">
        <v>0</v>
      </c>
      <c r="BQ125" s="13">
        <v>2</v>
      </c>
      <c r="BR125" s="13">
        <v>4</v>
      </c>
      <c r="BS125" s="13">
        <v>9</v>
      </c>
      <c r="BT125" s="13">
        <v>3</v>
      </c>
      <c r="BU125" s="13">
        <v>922</v>
      </c>
      <c r="BV125" s="13">
        <v>25</v>
      </c>
      <c r="BW125" s="13">
        <v>14</v>
      </c>
      <c r="BX125" s="13">
        <v>5</v>
      </c>
      <c r="BY125" s="13">
        <v>8</v>
      </c>
      <c r="BZ125" s="13">
        <v>8</v>
      </c>
      <c r="CA125" s="13">
        <v>1000</v>
      </c>
      <c r="CB125" s="13">
        <v>1000</v>
      </c>
      <c r="CC125" s="13">
        <v>0</v>
      </c>
      <c r="CD125" s="13">
        <v>0</v>
      </c>
      <c r="CH125" s="8"/>
      <c r="CI125" s="8"/>
      <c r="CJ125" s="8"/>
      <c r="CK125" s="8"/>
      <c r="CL125" s="12" t="s">
        <v>119</v>
      </c>
      <c r="CM125" s="13">
        <v>0</v>
      </c>
      <c r="CN125" s="13">
        <v>480.4</v>
      </c>
      <c r="CO125" s="13">
        <v>494.9</v>
      </c>
      <c r="CP125" s="13">
        <v>14</v>
      </c>
      <c r="CQ125" s="13">
        <v>9.5</v>
      </c>
      <c r="CR125" s="13">
        <v>8</v>
      </c>
      <c r="CS125" s="13">
        <v>1006.9</v>
      </c>
      <c r="CT125" s="13">
        <v>1000</v>
      </c>
      <c r="CU125" s="13">
        <v>-6.9</v>
      </c>
      <c r="CV125" s="13">
        <v>-0.69</v>
      </c>
      <c r="CX125" s="8"/>
    </row>
    <row r="126" spans="1:102" ht="18.600000000000001" thickBot="1" x14ac:dyDescent="0.3">
      <c r="A126" s="12" t="s">
        <v>140</v>
      </c>
      <c r="B126" s="13">
        <v>35.1</v>
      </c>
      <c r="C126" s="13">
        <v>18</v>
      </c>
      <c r="D126" s="13">
        <v>18</v>
      </c>
      <c r="E126" s="13">
        <v>20.5</v>
      </c>
      <c r="F126" s="13">
        <v>29</v>
      </c>
      <c r="G126" s="13">
        <v>457.2</v>
      </c>
      <c r="H126" s="13">
        <v>36.1</v>
      </c>
      <c r="I126" s="13">
        <v>41.6</v>
      </c>
      <c r="J126" s="13">
        <v>41.6</v>
      </c>
      <c r="K126" s="13">
        <v>457.7</v>
      </c>
      <c r="AB126" s="12" t="s">
        <v>120</v>
      </c>
      <c r="AC126" s="13">
        <v>8</v>
      </c>
      <c r="AD126" s="13">
        <v>3</v>
      </c>
      <c r="AE126" s="13">
        <v>3</v>
      </c>
      <c r="AF126" s="13">
        <v>918</v>
      </c>
      <c r="AG126" s="13">
        <v>3</v>
      </c>
      <c r="AH126" s="13">
        <v>1</v>
      </c>
      <c r="AI126" s="13">
        <v>3</v>
      </c>
      <c r="AJ126" s="13">
        <v>8</v>
      </c>
      <c r="AK126" s="13">
        <v>3</v>
      </c>
      <c r="AL126" s="13">
        <v>4</v>
      </c>
      <c r="AM126" s="13">
        <v>6</v>
      </c>
      <c r="AN126" s="13">
        <v>6</v>
      </c>
      <c r="AO126" s="13">
        <v>1</v>
      </c>
      <c r="AP126" s="13">
        <v>5</v>
      </c>
      <c r="AQ126" s="13">
        <v>5</v>
      </c>
      <c r="AR126" s="13">
        <v>4</v>
      </c>
      <c r="AS126" s="13">
        <v>3</v>
      </c>
      <c r="AT126" s="13">
        <v>3</v>
      </c>
      <c r="AU126" s="13">
        <v>6</v>
      </c>
      <c r="AV126" s="13">
        <v>7</v>
      </c>
      <c r="AW126" s="13">
        <v>1000</v>
      </c>
      <c r="AX126" s="13">
        <v>1000</v>
      </c>
      <c r="AY126" s="13">
        <v>0</v>
      </c>
      <c r="AZ126" s="13">
        <v>0</v>
      </c>
      <c r="BO126" s="12" t="s">
        <v>120</v>
      </c>
      <c r="BP126" s="13">
        <v>8</v>
      </c>
      <c r="BQ126" s="13">
        <v>1</v>
      </c>
      <c r="BR126" s="13">
        <v>3</v>
      </c>
      <c r="BS126" s="13">
        <v>6</v>
      </c>
      <c r="BT126" s="13">
        <v>1</v>
      </c>
      <c r="BU126" s="13">
        <v>919</v>
      </c>
      <c r="BV126" s="13">
        <v>25</v>
      </c>
      <c r="BW126" s="13">
        <v>21</v>
      </c>
      <c r="BX126" s="13">
        <v>3</v>
      </c>
      <c r="BY126" s="13">
        <v>6</v>
      </c>
      <c r="BZ126" s="13">
        <v>7</v>
      </c>
      <c r="CA126" s="13">
        <v>1000</v>
      </c>
      <c r="CB126" s="13">
        <v>1000</v>
      </c>
      <c r="CC126" s="13">
        <v>0</v>
      </c>
      <c r="CD126" s="13">
        <v>0</v>
      </c>
      <c r="CH126" s="8"/>
      <c r="CI126" s="8"/>
      <c r="CJ126" s="8"/>
      <c r="CK126" s="8"/>
      <c r="CL126" s="12" t="s">
        <v>120</v>
      </c>
      <c r="CM126" s="13">
        <v>8</v>
      </c>
      <c r="CN126" s="13">
        <v>479.4</v>
      </c>
      <c r="CO126" s="13">
        <v>493.9</v>
      </c>
      <c r="CP126" s="13">
        <v>6</v>
      </c>
      <c r="CQ126" s="13">
        <v>7.5</v>
      </c>
      <c r="CR126" s="13">
        <v>7</v>
      </c>
      <c r="CS126" s="13">
        <v>1001.9</v>
      </c>
      <c r="CT126" s="13">
        <v>1000</v>
      </c>
      <c r="CU126" s="13">
        <v>-1.9</v>
      </c>
      <c r="CV126" s="13">
        <v>-0.19</v>
      </c>
      <c r="CX126" s="8"/>
    </row>
    <row r="127" spans="1:102" ht="18.600000000000001" thickBot="1" x14ac:dyDescent="0.3">
      <c r="A127" s="12" t="s">
        <v>147</v>
      </c>
      <c r="B127" s="13">
        <v>17</v>
      </c>
      <c r="C127" s="13">
        <v>17</v>
      </c>
      <c r="D127" s="13">
        <v>17</v>
      </c>
      <c r="E127" s="13">
        <v>19.5</v>
      </c>
      <c r="F127" s="13">
        <v>17</v>
      </c>
      <c r="G127" s="13">
        <v>456.2</v>
      </c>
      <c r="H127" s="13">
        <v>35.1</v>
      </c>
      <c r="I127" s="13">
        <v>40.6</v>
      </c>
      <c r="J127" s="13">
        <v>40.6</v>
      </c>
      <c r="K127" s="13">
        <v>456.7</v>
      </c>
      <c r="CH127" s="8"/>
      <c r="CI127" s="8"/>
      <c r="CJ127" s="8"/>
      <c r="CK127" s="8"/>
      <c r="CX127" s="8"/>
    </row>
    <row r="128" spans="1:102" ht="18.600000000000001" thickBot="1" x14ac:dyDescent="0.3">
      <c r="A128" s="12" t="s">
        <v>153</v>
      </c>
      <c r="B128" s="13">
        <v>16</v>
      </c>
      <c r="C128" s="13">
        <v>16</v>
      </c>
      <c r="D128" s="13">
        <v>16</v>
      </c>
      <c r="E128" s="13">
        <v>18.5</v>
      </c>
      <c r="F128" s="13">
        <v>16</v>
      </c>
      <c r="G128" s="13">
        <v>455.2</v>
      </c>
      <c r="H128" s="13">
        <v>27</v>
      </c>
      <c r="I128" s="13">
        <v>39.6</v>
      </c>
      <c r="J128" s="13">
        <v>39.6</v>
      </c>
      <c r="K128" s="13">
        <v>455.7</v>
      </c>
      <c r="AB128" s="14" t="s">
        <v>256</v>
      </c>
      <c r="AC128" s="15">
        <v>8386</v>
      </c>
      <c r="BO128" s="14" t="s">
        <v>256</v>
      </c>
      <c r="BP128" s="15">
        <v>3790</v>
      </c>
      <c r="CH128" s="8"/>
      <c r="CI128" s="8"/>
      <c r="CJ128" s="8"/>
      <c r="CK128" s="8"/>
      <c r="CL128" s="14" t="s">
        <v>256</v>
      </c>
      <c r="CM128" s="15">
        <v>1038.9000000000001</v>
      </c>
      <c r="CX128" s="8"/>
    </row>
    <row r="129" spans="1:102" ht="18.600000000000001" thickBot="1" x14ac:dyDescent="0.3">
      <c r="A129" s="12" t="s">
        <v>159</v>
      </c>
      <c r="B129" s="13">
        <v>15</v>
      </c>
      <c r="C129" s="13">
        <v>15</v>
      </c>
      <c r="D129" s="13">
        <v>15</v>
      </c>
      <c r="E129" s="13">
        <v>17.5</v>
      </c>
      <c r="F129" s="13">
        <v>15</v>
      </c>
      <c r="G129" s="13">
        <v>454.2</v>
      </c>
      <c r="H129" s="13">
        <v>25</v>
      </c>
      <c r="I129" s="13">
        <v>38.6</v>
      </c>
      <c r="J129" s="13">
        <v>38.6</v>
      </c>
      <c r="K129" s="13">
        <v>454.7</v>
      </c>
      <c r="AB129" s="14" t="s">
        <v>903</v>
      </c>
      <c r="AC129" s="15">
        <v>0</v>
      </c>
      <c r="BO129" s="14" t="s">
        <v>903</v>
      </c>
      <c r="BP129" s="15">
        <v>0</v>
      </c>
      <c r="CH129" s="8"/>
      <c r="CI129" s="8"/>
      <c r="CJ129" s="8"/>
      <c r="CK129" s="8"/>
      <c r="CL129" s="14" t="s">
        <v>903</v>
      </c>
      <c r="CM129" s="15">
        <v>478.4</v>
      </c>
      <c r="CX129" s="8"/>
    </row>
    <row r="130" spans="1:102" ht="18.600000000000001" thickBot="1" x14ac:dyDescent="0.3">
      <c r="A130" s="12" t="s">
        <v>165</v>
      </c>
      <c r="B130" s="13">
        <v>14</v>
      </c>
      <c r="C130" s="13">
        <v>14</v>
      </c>
      <c r="D130" s="13">
        <v>14</v>
      </c>
      <c r="E130" s="13">
        <v>16.5</v>
      </c>
      <c r="F130" s="13">
        <v>14</v>
      </c>
      <c r="G130" s="13">
        <v>453.2</v>
      </c>
      <c r="H130" s="13">
        <v>24</v>
      </c>
      <c r="I130" s="13">
        <v>37.6</v>
      </c>
      <c r="J130" s="13">
        <v>21</v>
      </c>
      <c r="K130" s="13">
        <v>453.7</v>
      </c>
      <c r="AB130" s="14" t="s">
        <v>258</v>
      </c>
      <c r="AC130" s="15">
        <v>10000</v>
      </c>
      <c r="BO130" s="14" t="s">
        <v>258</v>
      </c>
      <c r="BP130" s="15">
        <v>10000</v>
      </c>
      <c r="CH130" s="8"/>
      <c r="CI130" s="8"/>
      <c r="CJ130" s="8"/>
      <c r="CK130" s="8"/>
      <c r="CL130" s="14" t="s">
        <v>258</v>
      </c>
      <c r="CM130" s="15">
        <v>10000</v>
      </c>
      <c r="CX130" s="8"/>
    </row>
    <row r="131" spans="1:102" ht="18.600000000000001" thickBot="1" x14ac:dyDescent="0.3">
      <c r="A131" s="12" t="s">
        <v>171</v>
      </c>
      <c r="B131" s="13">
        <v>13</v>
      </c>
      <c r="C131" s="13">
        <v>13</v>
      </c>
      <c r="D131" s="13">
        <v>13</v>
      </c>
      <c r="E131" s="13">
        <v>13</v>
      </c>
      <c r="F131" s="13">
        <v>13</v>
      </c>
      <c r="G131" s="13">
        <v>452.2</v>
      </c>
      <c r="H131" s="13">
        <v>23</v>
      </c>
      <c r="I131" s="13">
        <v>22</v>
      </c>
      <c r="J131" s="13">
        <v>20</v>
      </c>
      <c r="K131" s="13">
        <v>443.7</v>
      </c>
      <c r="AB131" s="14" t="s">
        <v>259</v>
      </c>
      <c r="AC131" s="15">
        <v>10000</v>
      </c>
      <c r="BO131" s="14" t="s">
        <v>259</v>
      </c>
      <c r="BP131" s="15">
        <v>10000</v>
      </c>
      <c r="CH131" s="8"/>
      <c r="CI131" s="8"/>
      <c r="CJ131" s="8"/>
      <c r="CK131" s="8"/>
      <c r="CL131" s="14" t="s">
        <v>259</v>
      </c>
      <c r="CM131" s="15">
        <v>10000</v>
      </c>
      <c r="CX131" s="8"/>
    </row>
    <row r="132" spans="1:102" ht="18.600000000000001" thickBot="1" x14ac:dyDescent="0.3">
      <c r="A132" s="12" t="s">
        <v>177</v>
      </c>
      <c r="B132" s="13">
        <v>12</v>
      </c>
      <c r="C132" s="13">
        <v>12</v>
      </c>
      <c r="D132" s="13">
        <v>12</v>
      </c>
      <c r="E132" s="13">
        <v>12</v>
      </c>
      <c r="F132" s="13">
        <v>12</v>
      </c>
      <c r="G132" s="13">
        <v>451.2</v>
      </c>
      <c r="H132" s="13">
        <v>22</v>
      </c>
      <c r="I132" s="13">
        <v>21</v>
      </c>
      <c r="J132" s="13">
        <v>17.5</v>
      </c>
      <c r="K132" s="13">
        <v>442.7</v>
      </c>
      <c r="AB132" s="14" t="s">
        <v>260</v>
      </c>
      <c r="AC132" s="15">
        <v>0</v>
      </c>
      <c r="BO132" s="14" t="s">
        <v>260</v>
      </c>
      <c r="BP132" s="15">
        <v>0</v>
      </c>
      <c r="CH132" s="8"/>
      <c r="CI132" s="8"/>
      <c r="CJ132" s="8"/>
      <c r="CK132" s="8"/>
      <c r="CL132" s="14" t="s">
        <v>260</v>
      </c>
      <c r="CM132" s="15">
        <v>0</v>
      </c>
      <c r="CX132" s="8"/>
    </row>
    <row r="133" spans="1:102" ht="18.600000000000001" thickBot="1" x14ac:dyDescent="0.3">
      <c r="A133" s="12" t="s">
        <v>183</v>
      </c>
      <c r="B133" s="13">
        <v>11</v>
      </c>
      <c r="C133" s="13">
        <v>11</v>
      </c>
      <c r="D133" s="13">
        <v>11</v>
      </c>
      <c r="E133" s="13">
        <v>11</v>
      </c>
      <c r="F133" s="13">
        <v>11</v>
      </c>
      <c r="G133" s="13">
        <v>450.2</v>
      </c>
      <c r="H133" s="13">
        <v>21</v>
      </c>
      <c r="I133" s="13">
        <v>20</v>
      </c>
      <c r="J133" s="13">
        <v>16.5</v>
      </c>
      <c r="K133" s="13">
        <v>441.7</v>
      </c>
      <c r="AB133" s="14" t="s">
        <v>261</v>
      </c>
      <c r="AC133" s="15"/>
      <c r="BO133" s="14" t="s">
        <v>261</v>
      </c>
      <c r="BP133" s="15"/>
      <c r="CH133" s="8"/>
      <c r="CI133" s="8"/>
      <c r="CJ133" s="8"/>
      <c r="CK133" s="8"/>
      <c r="CL133" s="14" t="s">
        <v>261</v>
      </c>
      <c r="CM133" s="15"/>
      <c r="CX133" s="8"/>
    </row>
    <row r="134" spans="1:102" ht="18.600000000000001" thickBot="1" x14ac:dyDescent="0.3">
      <c r="A134" s="12" t="s">
        <v>189</v>
      </c>
      <c r="B134" s="13">
        <v>10</v>
      </c>
      <c r="C134" s="13">
        <v>10</v>
      </c>
      <c r="D134" s="13">
        <v>10</v>
      </c>
      <c r="E134" s="13">
        <v>10</v>
      </c>
      <c r="F134" s="13">
        <v>10</v>
      </c>
      <c r="G134" s="13">
        <v>449.2</v>
      </c>
      <c r="H134" s="13">
        <v>20</v>
      </c>
      <c r="I134" s="13">
        <v>19</v>
      </c>
      <c r="J134" s="13">
        <v>15.5</v>
      </c>
      <c r="K134" s="13">
        <v>440.7</v>
      </c>
      <c r="AB134" s="14" t="s">
        <v>262</v>
      </c>
      <c r="AC134" s="15"/>
      <c r="BO134" s="14" t="s">
        <v>262</v>
      </c>
      <c r="BP134" s="15"/>
      <c r="CH134" s="8"/>
      <c r="CI134" s="8"/>
      <c r="CJ134" s="8"/>
      <c r="CK134" s="8"/>
      <c r="CL134" s="14" t="s">
        <v>262</v>
      </c>
      <c r="CM134" s="15"/>
      <c r="CX134" s="8"/>
    </row>
    <row r="135" spans="1:102" ht="18.600000000000001" thickBot="1" x14ac:dyDescent="0.3">
      <c r="A135" s="12" t="s">
        <v>195</v>
      </c>
      <c r="B135" s="13">
        <v>9</v>
      </c>
      <c r="C135" s="13">
        <v>9</v>
      </c>
      <c r="D135" s="13">
        <v>9</v>
      </c>
      <c r="E135" s="13">
        <v>9</v>
      </c>
      <c r="F135" s="13">
        <v>9</v>
      </c>
      <c r="G135" s="13">
        <v>448.2</v>
      </c>
      <c r="H135" s="13">
        <v>19</v>
      </c>
      <c r="I135" s="13">
        <v>18</v>
      </c>
      <c r="J135" s="13">
        <v>9</v>
      </c>
      <c r="K135" s="13">
        <v>439.7</v>
      </c>
      <c r="AB135" s="14" t="s">
        <v>263</v>
      </c>
      <c r="AC135" s="15">
        <v>0</v>
      </c>
      <c r="BO135" s="14" t="s">
        <v>263</v>
      </c>
      <c r="BP135" s="15">
        <v>0</v>
      </c>
      <c r="CH135" s="8"/>
      <c r="CI135" s="8"/>
      <c r="CJ135" s="8"/>
      <c r="CK135" s="8"/>
      <c r="CL135" s="14" t="s">
        <v>263</v>
      </c>
      <c r="CM135" s="15">
        <v>0</v>
      </c>
      <c r="CX135" s="8"/>
    </row>
    <row r="136" spans="1:102" ht="18.600000000000001" thickBot="1" x14ac:dyDescent="0.3">
      <c r="A136" s="12" t="s">
        <v>201</v>
      </c>
      <c r="B136" s="13">
        <v>8</v>
      </c>
      <c r="C136" s="13">
        <v>8</v>
      </c>
      <c r="D136" s="13">
        <v>8</v>
      </c>
      <c r="E136" s="13">
        <v>8</v>
      </c>
      <c r="F136" s="13">
        <v>8</v>
      </c>
      <c r="G136" s="13">
        <v>447.2</v>
      </c>
      <c r="H136" s="13">
        <v>18</v>
      </c>
      <c r="I136" s="13">
        <v>17</v>
      </c>
      <c r="J136" s="13">
        <v>8</v>
      </c>
      <c r="K136" s="13">
        <v>438.7</v>
      </c>
      <c r="CH136" s="8"/>
      <c r="CI136" s="8"/>
      <c r="CJ136" s="8"/>
      <c r="CK136" s="8"/>
      <c r="CX136" s="8"/>
    </row>
    <row r="137" spans="1:102" ht="18.600000000000001" thickBot="1" x14ac:dyDescent="0.3">
      <c r="A137" s="12" t="s">
        <v>207</v>
      </c>
      <c r="B137" s="13">
        <v>7</v>
      </c>
      <c r="C137" s="13">
        <v>7</v>
      </c>
      <c r="D137" s="13">
        <v>7</v>
      </c>
      <c r="E137" s="13">
        <v>7</v>
      </c>
      <c r="F137" s="13">
        <v>7</v>
      </c>
      <c r="G137" s="13">
        <v>446.2</v>
      </c>
      <c r="H137" s="13">
        <v>17</v>
      </c>
      <c r="I137" s="13">
        <v>16</v>
      </c>
      <c r="J137" s="13">
        <v>7</v>
      </c>
      <c r="K137" s="13">
        <v>437.7</v>
      </c>
      <c r="AB137" s="16" t="s">
        <v>264</v>
      </c>
      <c r="BO137" s="16" t="s">
        <v>264</v>
      </c>
      <c r="CH137" s="8"/>
      <c r="CI137" s="8"/>
      <c r="CJ137" s="8"/>
      <c r="CK137" s="8"/>
      <c r="CL137" s="16" t="s">
        <v>264</v>
      </c>
      <c r="CX137" s="8"/>
    </row>
    <row r="138" spans="1:102" ht="18.600000000000001" thickBot="1" x14ac:dyDescent="0.3">
      <c r="A138" s="12" t="s">
        <v>213</v>
      </c>
      <c r="B138" s="13">
        <v>6</v>
      </c>
      <c r="C138" s="13">
        <v>6</v>
      </c>
      <c r="D138" s="13">
        <v>6</v>
      </c>
      <c r="E138" s="13">
        <v>6</v>
      </c>
      <c r="F138" s="13">
        <v>6</v>
      </c>
      <c r="G138" s="13">
        <v>445.2</v>
      </c>
      <c r="H138" s="13">
        <v>16</v>
      </c>
      <c r="I138" s="13">
        <v>15</v>
      </c>
      <c r="J138" s="13">
        <v>6</v>
      </c>
      <c r="K138" s="13">
        <v>436.7</v>
      </c>
      <c r="CH138" s="8"/>
      <c r="CI138" s="8"/>
      <c r="CJ138" s="8"/>
      <c r="CK138" s="8"/>
      <c r="CX138" s="8"/>
    </row>
    <row r="139" spans="1:102" ht="18.600000000000001" thickBot="1" x14ac:dyDescent="0.3">
      <c r="A139" s="12" t="s">
        <v>219</v>
      </c>
      <c r="B139" s="13">
        <v>5</v>
      </c>
      <c r="C139" s="13">
        <v>5</v>
      </c>
      <c r="D139" s="13">
        <v>5</v>
      </c>
      <c r="E139" s="13">
        <v>5</v>
      </c>
      <c r="F139" s="13">
        <v>5</v>
      </c>
      <c r="G139" s="13">
        <v>444.2</v>
      </c>
      <c r="H139" s="13">
        <v>5</v>
      </c>
      <c r="I139" s="13">
        <v>5</v>
      </c>
      <c r="J139" s="13">
        <v>5</v>
      </c>
      <c r="K139" s="13">
        <v>435.7</v>
      </c>
      <c r="AB139" s="17" t="s">
        <v>265</v>
      </c>
      <c r="BO139" s="17" t="s">
        <v>954</v>
      </c>
      <c r="CH139" s="8"/>
      <c r="CI139" s="8"/>
      <c r="CJ139" s="8"/>
      <c r="CK139" s="8"/>
      <c r="CL139" s="17" t="s">
        <v>1584</v>
      </c>
      <c r="CX139" s="8"/>
    </row>
    <row r="140" spans="1:102" ht="18.600000000000001" thickBot="1" x14ac:dyDescent="0.3">
      <c r="A140" s="12" t="s">
        <v>225</v>
      </c>
      <c r="B140" s="13">
        <v>4</v>
      </c>
      <c r="C140" s="13">
        <v>4</v>
      </c>
      <c r="D140" s="13">
        <v>4</v>
      </c>
      <c r="E140" s="13">
        <v>4</v>
      </c>
      <c r="F140" s="13">
        <v>4</v>
      </c>
      <c r="G140" s="13">
        <v>443.2</v>
      </c>
      <c r="H140" s="13">
        <v>4</v>
      </c>
      <c r="I140" s="13">
        <v>4</v>
      </c>
      <c r="J140" s="13">
        <v>4</v>
      </c>
      <c r="K140" s="13">
        <v>434.7</v>
      </c>
      <c r="AB140" s="17" t="s">
        <v>1542</v>
      </c>
      <c r="BO140" s="17" t="s">
        <v>1358</v>
      </c>
      <c r="CH140" s="8"/>
      <c r="CI140" s="8"/>
      <c r="CJ140" s="8"/>
      <c r="CK140" s="8"/>
      <c r="CL140" s="17" t="s">
        <v>1358</v>
      </c>
      <c r="CX140" s="8"/>
    </row>
    <row r="141" spans="1:102" ht="18.600000000000001" thickBot="1" x14ac:dyDescent="0.3">
      <c r="A141" s="12" t="s">
        <v>231</v>
      </c>
      <c r="B141" s="13">
        <v>3</v>
      </c>
      <c r="C141" s="13">
        <v>3</v>
      </c>
      <c r="D141" s="13">
        <v>3</v>
      </c>
      <c r="E141" s="13">
        <v>3</v>
      </c>
      <c r="F141" s="13">
        <v>3</v>
      </c>
      <c r="G141" s="13">
        <v>442.2</v>
      </c>
      <c r="H141" s="13">
        <v>3</v>
      </c>
      <c r="I141" s="13">
        <v>3</v>
      </c>
      <c r="J141" s="13">
        <v>3</v>
      </c>
      <c r="K141" s="13">
        <v>433.7</v>
      </c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</row>
    <row r="142" spans="1:102" ht="18.600000000000001" thickBot="1" x14ac:dyDescent="0.3">
      <c r="A142" s="12" t="s">
        <v>236</v>
      </c>
      <c r="B142" s="13">
        <v>2</v>
      </c>
      <c r="C142" s="13">
        <v>2</v>
      </c>
      <c r="D142" s="13">
        <v>2</v>
      </c>
      <c r="E142" s="13">
        <v>2</v>
      </c>
      <c r="F142" s="13">
        <v>2</v>
      </c>
      <c r="G142" s="13">
        <v>441.2</v>
      </c>
      <c r="H142" s="13">
        <v>2</v>
      </c>
      <c r="I142" s="13">
        <v>2</v>
      </c>
      <c r="J142" s="13">
        <v>2</v>
      </c>
      <c r="K142" s="13">
        <v>432.7</v>
      </c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</row>
    <row r="143" spans="1:102" ht="18.600000000000001" thickBot="1" x14ac:dyDescent="0.3">
      <c r="A143" s="12" t="s">
        <v>241</v>
      </c>
      <c r="B143" s="13">
        <v>1</v>
      </c>
      <c r="C143" s="13">
        <v>1</v>
      </c>
      <c r="D143" s="13">
        <v>1</v>
      </c>
      <c r="E143" s="13">
        <v>1</v>
      </c>
      <c r="F143" s="13">
        <v>1</v>
      </c>
      <c r="G143" s="13">
        <v>440.2</v>
      </c>
      <c r="H143" s="13">
        <v>1</v>
      </c>
      <c r="I143" s="13">
        <v>1</v>
      </c>
      <c r="J143" s="13">
        <v>1</v>
      </c>
      <c r="K143" s="13">
        <v>431.7</v>
      </c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</row>
    <row r="144" spans="1:102" ht="18.600000000000001" thickBot="1" x14ac:dyDescent="0.3">
      <c r="A144" s="12" t="s">
        <v>246</v>
      </c>
      <c r="B144" s="13">
        <v>0</v>
      </c>
      <c r="C144" s="13">
        <v>0</v>
      </c>
      <c r="D144" s="13">
        <v>0</v>
      </c>
      <c r="E144" s="13">
        <v>0</v>
      </c>
      <c r="F144" s="13">
        <v>0</v>
      </c>
      <c r="G144" s="13">
        <v>439.2</v>
      </c>
      <c r="H144" s="13">
        <v>0</v>
      </c>
      <c r="I144" s="13">
        <v>0</v>
      </c>
      <c r="J144" s="13">
        <v>0</v>
      </c>
      <c r="K144" s="13">
        <v>426.2</v>
      </c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</row>
    <row r="145" spans="1:102" ht="18.600000000000001" thickBot="1" x14ac:dyDescent="0.3">
      <c r="A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</row>
    <row r="146" spans="1:102" ht="18.600000000000001" thickBot="1" x14ac:dyDescent="0.3">
      <c r="A146" s="12" t="s">
        <v>251</v>
      </c>
      <c r="B146" s="12" t="s">
        <v>100</v>
      </c>
      <c r="C146" s="12" t="s">
        <v>101</v>
      </c>
      <c r="D146" s="12" t="s">
        <v>102</v>
      </c>
      <c r="E146" s="12" t="s">
        <v>103</v>
      </c>
      <c r="F146" s="12" t="s">
        <v>104</v>
      </c>
      <c r="G146" s="12" t="s">
        <v>105</v>
      </c>
      <c r="H146" s="12" t="s">
        <v>106</v>
      </c>
      <c r="I146" s="12" t="s">
        <v>107</v>
      </c>
      <c r="J146" s="12" t="s">
        <v>108</v>
      </c>
      <c r="K146" s="12" t="s">
        <v>109</v>
      </c>
      <c r="L146" s="12" t="s">
        <v>252</v>
      </c>
      <c r="M146" s="12" t="s">
        <v>253</v>
      </c>
      <c r="N146" s="12" t="s">
        <v>254</v>
      </c>
      <c r="O146" s="12" t="s">
        <v>255</v>
      </c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</row>
    <row r="147" spans="1:102" ht="18.600000000000001" thickBot="1" x14ac:dyDescent="0.3">
      <c r="A147" s="12" t="s">
        <v>111</v>
      </c>
      <c r="B147" s="13">
        <v>5</v>
      </c>
      <c r="C147" s="13">
        <v>0</v>
      </c>
      <c r="D147" s="13">
        <v>11</v>
      </c>
      <c r="E147" s="13">
        <v>7</v>
      </c>
      <c r="F147" s="13">
        <v>0</v>
      </c>
      <c r="G147" s="13">
        <v>439.2</v>
      </c>
      <c r="H147" s="13">
        <v>21</v>
      </c>
      <c r="I147" s="13">
        <v>19</v>
      </c>
      <c r="J147" s="13">
        <v>0</v>
      </c>
      <c r="K147" s="13">
        <v>453.7</v>
      </c>
      <c r="L147" s="13">
        <v>956</v>
      </c>
      <c r="M147" s="13">
        <v>1000</v>
      </c>
      <c r="N147" s="13">
        <v>44</v>
      </c>
      <c r="O147" s="13">
        <v>4.4000000000000004</v>
      </c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</row>
    <row r="148" spans="1:102" ht="18.600000000000001" thickBot="1" x14ac:dyDescent="0.3">
      <c r="A148" s="12" t="s">
        <v>112</v>
      </c>
      <c r="B148" s="13">
        <v>14</v>
      </c>
      <c r="C148" s="13">
        <v>14</v>
      </c>
      <c r="D148" s="13">
        <v>18</v>
      </c>
      <c r="E148" s="13">
        <v>21.5</v>
      </c>
      <c r="F148" s="13">
        <v>11</v>
      </c>
      <c r="G148" s="13">
        <v>450.2</v>
      </c>
      <c r="H148" s="13">
        <v>37.1</v>
      </c>
      <c r="I148" s="13">
        <v>0</v>
      </c>
      <c r="J148" s="13">
        <v>9</v>
      </c>
      <c r="K148" s="13">
        <v>443.7</v>
      </c>
      <c r="L148" s="13">
        <v>1018.6</v>
      </c>
      <c r="M148" s="13">
        <v>1000</v>
      </c>
      <c r="N148" s="13">
        <v>-18.600000000000001</v>
      </c>
      <c r="O148" s="13">
        <v>-1.86</v>
      </c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</row>
    <row r="149" spans="1:102" ht="18.600000000000001" thickBot="1" x14ac:dyDescent="0.3">
      <c r="A149" s="12" t="s">
        <v>113</v>
      </c>
      <c r="B149" s="13">
        <v>12</v>
      </c>
      <c r="C149" s="13">
        <v>0</v>
      </c>
      <c r="D149" s="13">
        <v>17</v>
      </c>
      <c r="E149" s="13">
        <v>9</v>
      </c>
      <c r="F149" s="13">
        <v>9</v>
      </c>
      <c r="G149" s="13">
        <v>456.2</v>
      </c>
      <c r="H149" s="13">
        <v>35.1</v>
      </c>
      <c r="I149" s="13">
        <v>40.6</v>
      </c>
      <c r="J149" s="13">
        <v>0</v>
      </c>
      <c r="K149" s="13">
        <v>438.7</v>
      </c>
      <c r="L149" s="13">
        <v>1017.6</v>
      </c>
      <c r="M149" s="13">
        <v>1000</v>
      </c>
      <c r="N149" s="13">
        <v>-17.600000000000001</v>
      </c>
      <c r="O149" s="13">
        <v>-1.76</v>
      </c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</row>
    <row r="150" spans="1:102" ht="18.600000000000001" thickBot="1" x14ac:dyDescent="0.3">
      <c r="A150" s="12" t="s">
        <v>114</v>
      </c>
      <c r="B150" s="13">
        <v>8</v>
      </c>
      <c r="C150" s="13">
        <v>14</v>
      </c>
      <c r="D150" s="13">
        <v>10</v>
      </c>
      <c r="E150" s="13">
        <v>6</v>
      </c>
      <c r="F150" s="13">
        <v>14</v>
      </c>
      <c r="G150" s="13">
        <v>457.2</v>
      </c>
      <c r="H150" s="13">
        <v>23</v>
      </c>
      <c r="I150" s="13">
        <v>0</v>
      </c>
      <c r="J150" s="13">
        <v>9</v>
      </c>
      <c r="K150" s="13">
        <v>477.8</v>
      </c>
      <c r="L150" s="13">
        <v>1019.1</v>
      </c>
      <c r="M150" s="13">
        <v>1000</v>
      </c>
      <c r="N150" s="13">
        <v>-19.100000000000001</v>
      </c>
      <c r="O150" s="13">
        <v>-1.91</v>
      </c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</row>
    <row r="151" spans="1:102" ht="18.600000000000001" thickBot="1" x14ac:dyDescent="0.3">
      <c r="A151" s="12" t="s">
        <v>115</v>
      </c>
      <c r="B151" s="13">
        <v>14</v>
      </c>
      <c r="C151" s="13">
        <v>11</v>
      </c>
      <c r="D151" s="13">
        <v>4</v>
      </c>
      <c r="E151" s="13">
        <v>8</v>
      </c>
      <c r="F151" s="13">
        <v>6</v>
      </c>
      <c r="G151" s="13">
        <v>451.2</v>
      </c>
      <c r="H151" s="13">
        <v>24</v>
      </c>
      <c r="I151" s="13">
        <v>22</v>
      </c>
      <c r="J151" s="13">
        <v>42.6</v>
      </c>
      <c r="K151" s="13">
        <v>454.7</v>
      </c>
      <c r="L151" s="13">
        <v>1037.5999999999999</v>
      </c>
      <c r="M151" s="13">
        <v>1000</v>
      </c>
      <c r="N151" s="13">
        <v>-37.6</v>
      </c>
      <c r="O151" s="13">
        <v>-3.76</v>
      </c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</row>
    <row r="152" spans="1:102" ht="18.600000000000001" thickBot="1" x14ac:dyDescent="0.3">
      <c r="A152" s="12" t="s">
        <v>116</v>
      </c>
      <c r="B152" s="13">
        <v>16</v>
      </c>
      <c r="C152" s="13">
        <v>17</v>
      </c>
      <c r="D152" s="13">
        <v>14</v>
      </c>
      <c r="E152" s="13">
        <v>18.5</v>
      </c>
      <c r="F152" s="13">
        <v>16</v>
      </c>
      <c r="G152" s="13">
        <v>439.2</v>
      </c>
      <c r="H152" s="13">
        <v>27</v>
      </c>
      <c r="I152" s="13">
        <v>39.6</v>
      </c>
      <c r="J152" s="13">
        <v>5</v>
      </c>
      <c r="K152" s="13">
        <v>433.7</v>
      </c>
      <c r="L152" s="13">
        <v>1026.0999999999999</v>
      </c>
      <c r="M152" s="13">
        <v>1000</v>
      </c>
      <c r="N152" s="13">
        <v>-26.1</v>
      </c>
      <c r="O152" s="13">
        <v>-2.61</v>
      </c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</row>
    <row r="153" spans="1:102" ht="18.600000000000001" thickBot="1" x14ac:dyDescent="0.3">
      <c r="A153" s="12" t="s">
        <v>117</v>
      </c>
      <c r="B153" s="13">
        <v>12</v>
      </c>
      <c r="C153" s="13">
        <v>8</v>
      </c>
      <c r="D153" s="13">
        <v>10</v>
      </c>
      <c r="E153" s="13">
        <v>10</v>
      </c>
      <c r="F153" s="13">
        <v>13</v>
      </c>
      <c r="G153" s="13">
        <v>456.2</v>
      </c>
      <c r="H153" s="13">
        <v>21</v>
      </c>
      <c r="I153" s="13">
        <v>41.6</v>
      </c>
      <c r="J153" s="13">
        <v>21</v>
      </c>
      <c r="K153" s="13">
        <v>443.7</v>
      </c>
      <c r="L153" s="13">
        <v>1036.5999999999999</v>
      </c>
      <c r="M153" s="13">
        <v>1000</v>
      </c>
      <c r="N153" s="13">
        <v>-36.6</v>
      </c>
      <c r="O153" s="13">
        <v>-3.66</v>
      </c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</row>
    <row r="154" spans="1:102" ht="18.600000000000001" thickBot="1" x14ac:dyDescent="0.3">
      <c r="A154" s="12" t="s">
        <v>118</v>
      </c>
      <c r="B154" s="13">
        <v>0</v>
      </c>
      <c r="C154" s="13">
        <v>9</v>
      </c>
      <c r="D154" s="13">
        <v>10</v>
      </c>
      <c r="E154" s="13">
        <v>0</v>
      </c>
      <c r="F154" s="13">
        <v>0</v>
      </c>
      <c r="G154" s="13">
        <v>450.2</v>
      </c>
      <c r="H154" s="13">
        <v>36.1</v>
      </c>
      <c r="I154" s="13">
        <v>19</v>
      </c>
      <c r="J154" s="13">
        <v>5</v>
      </c>
      <c r="K154" s="13">
        <v>443.7</v>
      </c>
      <c r="L154" s="13">
        <v>973</v>
      </c>
      <c r="M154" s="13">
        <v>1000</v>
      </c>
      <c r="N154" s="13">
        <v>27</v>
      </c>
      <c r="O154" s="13">
        <v>2.7</v>
      </c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</row>
    <row r="155" spans="1:102" ht="18.600000000000001" thickBot="1" x14ac:dyDescent="0.3">
      <c r="A155" s="12" t="s">
        <v>119</v>
      </c>
      <c r="B155" s="13">
        <v>12</v>
      </c>
      <c r="C155" s="13">
        <v>15</v>
      </c>
      <c r="D155" s="13">
        <v>4</v>
      </c>
      <c r="E155" s="13">
        <v>19.5</v>
      </c>
      <c r="F155" s="13">
        <v>9</v>
      </c>
      <c r="G155" s="13">
        <v>452.2</v>
      </c>
      <c r="H155" s="13">
        <v>5</v>
      </c>
      <c r="I155" s="13">
        <v>20</v>
      </c>
      <c r="J155" s="13">
        <v>7</v>
      </c>
      <c r="K155" s="13">
        <v>433.7</v>
      </c>
      <c r="L155" s="13">
        <v>977.5</v>
      </c>
      <c r="M155" s="13">
        <v>1000</v>
      </c>
      <c r="N155" s="13">
        <v>22.5</v>
      </c>
      <c r="O155" s="13">
        <v>2.25</v>
      </c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</row>
    <row r="156" spans="1:102" ht="13.8" thickBot="1" x14ac:dyDescent="0.3">
      <c r="A156" s="12" t="s">
        <v>120</v>
      </c>
      <c r="B156" s="13">
        <v>8</v>
      </c>
      <c r="C156" s="13">
        <v>0</v>
      </c>
      <c r="D156" s="13">
        <v>10</v>
      </c>
      <c r="E156" s="13">
        <v>11</v>
      </c>
      <c r="F156" s="13">
        <v>39.1</v>
      </c>
      <c r="G156" s="13">
        <v>453.2</v>
      </c>
      <c r="H156" s="13">
        <v>0</v>
      </c>
      <c r="I156" s="13">
        <v>0</v>
      </c>
      <c r="J156" s="13">
        <v>41.6</v>
      </c>
      <c r="K156" s="13">
        <v>438.7</v>
      </c>
      <c r="L156" s="13">
        <v>1001.6</v>
      </c>
      <c r="M156" s="13">
        <v>1000</v>
      </c>
      <c r="N156" s="13">
        <v>-1.6</v>
      </c>
      <c r="O156" s="13">
        <v>-0.16</v>
      </c>
    </row>
    <row r="157" spans="1:102" ht="13.8" thickBot="1" x14ac:dyDescent="0.3">
      <c r="A157" s="12" t="s">
        <v>121</v>
      </c>
      <c r="B157" s="13">
        <v>12</v>
      </c>
      <c r="C157" s="13">
        <v>0</v>
      </c>
      <c r="D157" s="13">
        <v>10</v>
      </c>
      <c r="E157" s="13">
        <v>12</v>
      </c>
      <c r="F157" s="13">
        <v>9</v>
      </c>
      <c r="G157" s="13">
        <v>439.2</v>
      </c>
      <c r="H157" s="13">
        <v>21</v>
      </c>
      <c r="I157" s="13">
        <v>0</v>
      </c>
      <c r="J157" s="13">
        <v>20</v>
      </c>
      <c r="K157" s="13">
        <v>443.7</v>
      </c>
      <c r="L157" s="13">
        <v>967</v>
      </c>
      <c r="M157" s="13">
        <v>1000</v>
      </c>
      <c r="N157" s="13">
        <v>33</v>
      </c>
      <c r="O157" s="13">
        <v>3.3</v>
      </c>
    </row>
    <row r="158" spans="1:102" ht="13.8" thickBot="1" x14ac:dyDescent="0.3">
      <c r="A158" s="12" t="s">
        <v>122</v>
      </c>
      <c r="B158" s="13">
        <v>36.1</v>
      </c>
      <c r="C158" s="13">
        <v>16</v>
      </c>
      <c r="D158" s="13">
        <v>19</v>
      </c>
      <c r="E158" s="13">
        <v>20.5</v>
      </c>
      <c r="F158" s="13">
        <v>0</v>
      </c>
      <c r="G158" s="13">
        <v>439.2</v>
      </c>
      <c r="H158" s="13">
        <v>5</v>
      </c>
      <c r="I158" s="13">
        <v>22</v>
      </c>
      <c r="J158" s="13">
        <v>2</v>
      </c>
      <c r="K158" s="13">
        <v>457.7</v>
      </c>
      <c r="L158" s="13">
        <v>1017.6</v>
      </c>
      <c r="M158" s="13">
        <v>1000</v>
      </c>
      <c r="N158" s="13">
        <v>-17.600000000000001</v>
      </c>
      <c r="O158" s="13">
        <v>-1.76</v>
      </c>
    </row>
    <row r="159" spans="1:102" ht="13.8" thickBot="1" x14ac:dyDescent="0.3">
      <c r="A159" s="12" t="s">
        <v>123</v>
      </c>
      <c r="B159" s="13">
        <v>5</v>
      </c>
      <c r="C159" s="13">
        <v>0</v>
      </c>
      <c r="D159" s="13">
        <v>12</v>
      </c>
      <c r="E159" s="13">
        <v>16.5</v>
      </c>
      <c r="F159" s="13">
        <v>29</v>
      </c>
      <c r="G159" s="13">
        <v>458.2</v>
      </c>
      <c r="H159" s="13">
        <v>5</v>
      </c>
      <c r="I159" s="13">
        <v>42.6</v>
      </c>
      <c r="J159" s="13">
        <v>7</v>
      </c>
      <c r="K159" s="13">
        <v>426.2</v>
      </c>
      <c r="L159" s="13">
        <v>1001.6</v>
      </c>
      <c r="M159" s="13">
        <v>1000</v>
      </c>
      <c r="N159" s="13">
        <v>-1.6</v>
      </c>
      <c r="O159" s="13">
        <v>-0.16</v>
      </c>
    </row>
    <row r="160" spans="1:102" ht="13.8" thickBot="1" x14ac:dyDescent="0.3">
      <c r="A160" s="12" t="s">
        <v>124</v>
      </c>
      <c r="B160" s="13">
        <v>6</v>
      </c>
      <c r="C160" s="13">
        <v>31</v>
      </c>
      <c r="D160" s="13">
        <v>10</v>
      </c>
      <c r="E160" s="13">
        <v>0</v>
      </c>
      <c r="F160" s="13">
        <v>11</v>
      </c>
      <c r="G160" s="13">
        <v>450.2</v>
      </c>
      <c r="H160" s="13">
        <v>21</v>
      </c>
      <c r="I160" s="13">
        <v>0</v>
      </c>
      <c r="J160" s="13">
        <v>39.6</v>
      </c>
      <c r="K160" s="13">
        <v>438.7</v>
      </c>
      <c r="L160" s="13">
        <v>1007.6</v>
      </c>
      <c r="M160" s="13">
        <v>1000</v>
      </c>
      <c r="N160" s="13">
        <v>-7.6</v>
      </c>
      <c r="O160" s="13">
        <v>-0.76</v>
      </c>
    </row>
    <row r="161" spans="1:15" ht="13.8" thickBot="1" x14ac:dyDescent="0.3">
      <c r="A161" s="12" t="s">
        <v>125</v>
      </c>
      <c r="B161" s="13">
        <v>0</v>
      </c>
      <c r="C161" s="13">
        <v>14</v>
      </c>
      <c r="D161" s="13">
        <v>2</v>
      </c>
      <c r="E161" s="13">
        <v>6</v>
      </c>
      <c r="F161" s="13">
        <v>0</v>
      </c>
      <c r="G161" s="13">
        <v>439.2</v>
      </c>
      <c r="H161" s="13">
        <v>23</v>
      </c>
      <c r="I161" s="13">
        <v>19</v>
      </c>
      <c r="J161" s="13">
        <v>17.5</v>
      </c>
      <c r="K161" s="13">
        <v>438.7</v>
      </c>
      <c r="L161" s="13">
        <v>959.5</v>
      </c>
      <c r="M161" s="13">
        <v>1000</v>
      </c>
      <c r="N161" s="13">
        <v>40.5</v>
      </c>
      <c r="O161" s="13">
        <v>4.05</v>
      </c>
    </row>
    <row r="162" spans="1:15" ht="13.8" thickBot="1" x14ac:dyDescent="0.3">
      <c r="A162" s="12" t="s">
        <v>126</v>
      </c>
      <c r="B162" s="13">
        <v>16</v>
      </c>
      <c r="C162" s="13">
        <v>0</v>
      </c>
      <c r="D162" s="13">
        <v>0</v>
      </c>
      <c r="E162" s="13">
        <v>0</v>
      </c>
      <c r="F162" s="13">
        <v>13</v>
      </c>
      <c r="G162" s="13">
        <v>450.2</v>
      </c>
      <c r="H162" s="13">
        <v>21</v>
      </c>
      <c r="I162" s="13">
        <v>38.6</v>
      </c>
      <c r="J162" s="13">
        <v>3</v>
      </c>
      <c r="K162" s="13">
        <v>431.7</v>
      </c>
      <c r="L162" s="13">
        <v>973.5</v>
      </c>
      <c r="M162" s="13">
        <v>1000</v>
      </c>
      <c r="N162" s="13">
        <v>26.5</v>
      </c>
      <c r="O162" s="13">
        <v>2.65</v>
      </c>
    </row>
    <row r="163" spans="1:15" ht="13.8" thickBot="1" x14ac:dyDescent="0.3">
      <c r="A163" s="12" t="s">
        <v>127</v>
      </c>
      <c r="B163" s="13">
        <v>17</v>
      </c>
      <c r="C163" s="13">
        <v>18</v>
      </c>
      <c r="D163" s="13">
        <v>15</v>
      </c>
      <c r="E163" s="13">
        <v>13</v>
      </c>
      <c r="F163" s="13">
        <v>17</v>
      </c>
      <c r="G163" s="13">
        <v>454.2</v>
      </c>
      <c r="H163" s="13">
        <v>25</v>
      </c>
      <c r="I163" s="13">
        <v>19</v>
      </c>
      <c r="J163" s="13">
        <v>17.5</v>
      </c>
      <c r="K163" s="13">
        <v>456.7</v>
      </c>
      <c r="L163" s="13">
        <v>1052.7</v>
      </c>
      <c r="M163" s="13">
        <v>1000</v>
      </c>
      <c r="N163" s="13">
        <v>-52.7</v>
      </c>
      <c r="O163" s="13">
        <v>-5.27</v>
      </c>
    </row>
    <row r="164" spans="1:15" ht="13.8" thickBot="1" x14ac:dyDescent="0.3">
      <c r="A164" s="12" t="s">
        <v>128</v>
      </c>
      <c r="B164" s="13">
        <v>3</v>
      </c>
      <c r="C164" s="13">
        <v>10</v>
      </c>
      <c r="D164" s="13">
        <v>16</v>
      </c>
      <c r="E164" s="13">
        <v>0</v>
      </c>
      <c r="F164" s="13">
        <v>15</v>
      </c>
      <c r="G164" s="13">
        <v>439.2</v>
      </c>
      <c r="H164" s="13">
        <v>0</v>
      </c>
      <c r="I164" s="13">
        <v>38.6</v>
      </c>
      <c r="J164" s="13">
        <v>17.5</v>
      </c>
      <c r="K164" s="13">
        <v>438.7</v>
      </c>
      <c r="L164" s="13">
        <v>978</v>
      </c>
      <c r="M164" s="13">
        <v>1000</v>
      </c>
      <c r="N164" s="13">
        <v>22</v>
      </c>
      <c r="O164" s="13">
        <v>2.2000000000000002</v>
      </c>
    </row>
    <row r="165" spans="1:15" ht="13.8" thickBot="1" x14ac:dyDescent="0.3">
      <c r="A165" s="12" t="s">
        <v>129</v>
      </c>
      <c r="B165" s="13">
        <v>35.1</v>
      </c>
      <c r="C165" s="13">
        <v>0</v>
      </c>
      <c r="D165" s="13">
        <v>13</v>
      </c>
      <c r="E165" s="13">
        <v>0</v>
      </c>
      <c r="F165" s="13">
        <v>0</v>
      </c>
      <c r="G165" s="13">
        <v>450.2</v>
      </c>
      <c r="H165" s="13">
        <v>0</v>
      </c>
      <c r="I165" s="13">
        <v>19</v>
      </c>
      <c r="J165" s="13">
        <v>40.6</v>
      </c>
      <c r="K165" s="13">
        <v>443.7</v>
      </c>
      <c r="L165" s="13">
        <v>1001.6</v>
      </c>
      <c r="M165" s="13">
        <v>1000</v>
      </c>
      <c r="N165" s="13">
        <v>-1.6</v>
      </c>
      <c r="O165" s="13">
        <v>-0.16</v>
      </c>
    </row>
    <row r="166" spans="1:15" ht="13.8" thickBot="1" x14ac:dyDescent="0.3">
      <c r="A166" s="12" t="s">
        <v>130</v>
      </c>
      <c r="B166" s="13">
        <v>3</v>
      </c>
      <c r="C166" s="13">
        <v>0</v>
      </c>
      <c r="D166" s="13">
        <v>0</v>
      </c>
      <c r="E166" s="13">
        <v>17.5</v>
      </c>
      <c r="F166" s="13">
        <v>0</v>
      </c>
      <c r="G166" s="13">
        <v>439.2</v>
      </c>
      <c r="H166" s="13">
        <v>21</v>
      </c>
      <c r="I166" s="13">
        <v>0</v>
      </c>
      <c r="J166" s="13">
        <v>39.6</v>
      </c>
      <c r="K166" s="13">
        <v>456.7</v>
      </c>
      <c r="L166" s="13">
        <v>977</v>
      </c>
      <c r="M166" s="13">
        <v>1000</v>
      </c>
      <c r="N166" s="13">
        <v>23</v>
      </c>
      <c r="O166" s="13">
        <v>2.2999999999999998</v>
      </c>
    </row>
    <row r="167" spans="1:15" ht="13.8" thickBot="1" x14ac:dyDescent="0.3"/>
    <row r="168" spans="1:15" ht="13.8" thickBot="1" x14ac:dyDescent="0.3">
      <c r="A168" s="14" t="s">
        <v>256</v>
      </c>
      <c r="B168" s="15">
        <v>1205</v>
      </c>
    </row>
    <row r="169" spans="1:15" ht="13.8" thickBot="1" x14ac:dyDescent="0.3">
      <c r="A169" s="14" t="s">
        <v>257</v>
      </c>
      <c r="B169" s="15">
        <v>865.4</v>
      </c>
    </row>
    <row r="170" spans="1:15" ht="13.8" thickBot="1" x14ac:dyDescent="0.3">
      <c r="A170" s="14" t="s">
        <v>258</v>
      </c>
      <c r="B170" s="15">
        <v>19999.8</v>
      </c>
    </row>
    <row r="171" spans="1:15" ht="13.8" thickBot="1" x14ac:dyDescent="0.3">
      <c r="A171" s="14" t="s">
        <v>259</v>
      </c>
      <c r="B171" s="15">
        <v>20000</v>
      </c>
    </row>
    <row r="172" spans="1:15" ht="13.8" thickBot="1" x14ac:dyDescent="0.3">
      <c r="A172" s="14" t="s">
        <v>260</v>
      </c>
      <c r="B172" s="15">
        <v>-0.2</v>
      </c>
    </row>
    <row r="173" spans="1:15" ht="13.8" thickBot="1" x14ac:dyDescent="0.3">
      <c r="A173" s="14" t="s">
        <v>261</v>
      </c>
      <c r="B173" s="15"/>
    </row>
    <row r="174" spans="1:15" ht="13.8" thickBot="1" x14ac:dyDescent="0.3">
      <c r="A174" s="14" t="s">
        <v>262</v>
      </c>
      <c r="B174" s="15"/>
    </row>
    <row r="175" spans="1:15" ht="13.8" thickBot="1" x14ac:dyDescent="0.3">
      <c r="A175" s="14" t="s">
        <v>263</v>
      </c>
      <c r="B175" s="15">
        <v>0</v>
      </c>
    </row>
    <row r="177" spans="1:1" x14ac:dyDescent="0.25">
      <c r="A177" s="16" t="s">
        <v>264</v>
      </c>
    </row>
    <row r="179" spans="1:1" x14ac:dyDescent="0.25">
      <c r="A179" s="17" t="s">
        <v>265</v>
      </c>
    </row>
    <row r="180" spans="1:1" x14ac:dyDescent="0.25">
      <c r="A180" s="17" t="s">
        <v>1496</v>
      </c>
    </row>
  </sheetData>
  <mergeCells count="1">
    <mergeCell ref="P56:AM56"/>
  </mergeCells>
  <conditionalFormatting sqref="B3:K22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2:K54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0:M49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3:K53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4:K54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30:O49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30:AA49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N30:BN39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S30:BS39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:V22 N23:O23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:E22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:G22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:I2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:J2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:K2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0:K49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24:Y2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30:AB4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F58" r:id="rId1" xr:uid="{B5770B4B-E6DE-41EC-810A-202D3311649E}"/>
    <hyperlink ref="CH137" r:id="rId2" display="https://miau.my-x.hu/myx-free/coco/test/480029420231012102543.html" xr:uid="{0B3F7F65-3C5F-4AB8-9D2A-16AE29514322}"/>
    <hyperlink ref="A177" r:id="rId3" display="https://miau.my-x.hu/myx-free/coco/test/704897120231012104904.html" xr:uid="{9363BD15-1582-47E6-AAC0-5BA50B47B6A6}"/>
    <hyperlink ref="AB137" r:id="rId4" display="https://miau.my-x.hu/myx-free/coco/test/736572420231012105806.html" xr:uid="{14CD2895-E371-4186-9644-C269A88428B9}"/>
    <hyperlink ref="BO137" r:id="rId5" display="https://miau.my-x.hu/myx-free/coco/test/662208020231012105946.html" xr:uid="{56C94AB5-B8D5-4AB3-B01A-720C7A89449B}"/>
    <hyperlink ref="CL137" r:id="rId6" display="https://miau.my-x.hu/myx-free/coco/test/427410920231012110113.html" xr:uid="{6E1DF3D2-8963-48D5-9549-01C0E6E46804}"/>
  </hyperlinks>
  <pageMargins left="0.7" right="0.7" top="0.75" bottom="0.75" header="0.3" footer="0.3"/>
  <drawing r:id="rId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227BD-5B43-4F6A-860F-3A68F1B48CB0}">
  <sheetPr>
    <tabColor rgb="FFFF0000"/>
  </sheetPr>
  <dimension ref="A1:CX180"/>
  <sheetViews>
    <sheetView topLeftCell="AS15" zoomScale="71" zoomScaleNormal="20" workbookViewId="0">
      <selection activeCell="BQ48" sqref="BQ48"/>
    </sheetView>
  </sheetViews>
  <sheetFormatPr defaultRowHeight="13.2" x14ac:dyDescent="0.25"/>
  <cols>
    <col min="1" max="1" width="46.109375" bestFit="1" customWidth="1"/>
    <col min="14" max="14" width="21.77734375" bestFit="1" customWidth="1"/>
    <col min="28" max="28" width="36.88671875" bestFit="1" customWidth="1"/>
    <col min="68" max="68" width="11.109375" bestFit="1" customWidth="1"/>
    <col min="72" max="72" width="11.33203125" bestFit="1" customWidth="1"/>
    <col min="74" max="74" width="11.44140625" bestFit="1" customWidth="1"/>
  </cols>
  <sheetData>
    <row r="1" spans="1:22" x14ac:dyDescent="0.25">
      <c r="A1" t="s">
        <v>1396</v>
      </c>
      <c r="B1" s="22" t="str">
        <f>'oam2 (2)'!B2</f>
        <v>Audi</v>
      </c>
      <c r="C1" s="22" t="str">
        <f>'oam2 (2)'!C2</f>
        <v>Mercedes</v>
      </c>
      <c r="D1" s="22" t="str">
        <f>'oam2 (2)'!D2</f>
        <v>Fiat</v>
      </c>
      <c r="E1" t="str">
        <f>'oam2 (2)'!E2</f>
        <v>Volkswagen</v>
      </c>
      <c r="F1" s="22" t="str">
        <f>'oam2 (2)'!F2</f>
        <v>Seat</v>
      </c>
      <c r="G1" t="str">
        <f>'oam2 (2)'!G2</f>
        <v>Skoda</v>
      </c>
      <c r="H1" t="str">
        <f>'oam2 (2)'!H2</f>
        <v>Suzuki</v>
      </c>
      <c r="I1" t="str">
        <f>'oam2 (2)'!I2</f>
        <v>Volvo</v>
      </c>
      <c r="J1" s="22" t="str">
        <f>'oam2 (2)'!J2</f>
        <v>Ford</v>
      </c>
      <c r="K1" t="str">
        <f>'oam2 (2)'!K2</f>
        <v>Opel</v>
      </c>
      <c r="M1" s="22" t="str">
        <f>B1</f>
        <v>Audi</v>
      </c>
      <c r="N1" s="22" t="str">
        <f t="shared" ref="N1:V1" si="0">C1</f>
        <v>Mercedes</v>
      </c>
      <c r="O1" s="22" t="str">
        <f t="shared" si="0"/>
        <v>Fiat</v>
      </c>
      <c r="P1" t="str">
        <f t="shared" si="0"/>
        <v>Volkswagen</v>
      </c>
      <c r="Q1" s="22" t="str">
        <f t="shared" si="0"/>
        <v>Seat</v>
      </c>
      <c r="R1" t="str">
        <f t="shared" si="0"/>
        <v>Skoda</v>
      </c>
      <c r="S1" t="str">
        <f t="shared" si="0"/>
        <v>Suzuki</v>
      </c>
      <c r="T1" t="str">
        <f t="shared" si="0"/>
        <v>Volvo</v>
      </c>
      <c r="U1" s="22" t="str">
        <f t="shared" si="0"/>
        <v>Ford</v>
      </c>
      <c r="V1" t="str">
        <f t="shared" si="0"/>
        <v>Opel</v>
      </c>
    </row>
    <row r="2" spans="1:22" ht="13.8" thickBot="1" x14ac:dyDescent="0.3">
      <c r="A2" t="str">
        <f>'oam2 (2)'!L2</f>
        <v>Megye</v>
      </c>
      <c r="B2" t="str">
        <f>'oam2 (2)'!Z2</f>
        <v>elt</v>
      </c>
      <c r="C2" t="str">
        <f>merci!L1</f>
        <v>elt</v>
      </c>
      <c r="D2" t="str">
        <f>fiat!L1</f>
        <v>elt</v>
      </c>
      <c r="E2" t="str">
        <f>VW!L1</f>
        <v>elt</v>
      </c>
      <c r="F2" t="str">
        <f>seat!L1</f>
        <v>elt</v>
      </c>
      <c r="G2" t="str">
        <f>skoda!L1</f>
        <v>elt</v>
      </c>
      <c r="H2" t="str">
        <f>suzuki!L1</f>
        <v>elt</v>
      </c>
      <c r="I2" t="str">
        <f>volvo!L1</f>
        <v>elt</v>
      </c>
      <c r="J2" t="str">
        <f>ford!L1</f>
        <v>elt</v>
      </c>
      <c r="K2" t="str">
        <f>opel!L1</f>
        <v>elt</v>
      </c>
      <c r="M2" t="s">
        <v>1021</v>
      </c>
      <c r="N2" t="s">
        <v>1021</v>
      </c>
      <c r="O2" t="s">
        <v>1021</v>
      </c>
      <c r="P2" t="s">
        <v>1021</v>
      </c>
      <c r="Q2" t="s">
        <v>1021</v>
      </c>
      <c r="R2" t="s">
        <v>1021</v>
      </c>
      <c r="S2" t="s">
        <v>1021</v>
      </c>
      <c r="T2" t="s">
        <v>1021</v>
      </c>
      <c r="U2" t="s">
        <v>1021</v>
      </c>
      <c r="V2" t="s">
        <v>1021</v>
      </c>
    </row>
    <row r="3" spans="1:22" ht="13.8" thickBot="1" x14ac:dyDescent="0.3">
      <c r="A3" t="str">
        <f>'oam2 (2)'!L3</f>
        <v>Bács-Kiskun</v>
      </c>
      <c r="B3" s="27">
        <f>IF(M3=1,'oam3'!B3,"")</f>
        <v>0.40000000000000568</v>
      </c>
      <c r="C3" s="27" t="str">
        <f>IF(N3=1,'oam3'!C3,"")</f>
        <v/>
      </c>
      <c r="D3" s="27">
        <f>IF(O3=1,'oam3'!D3,"")</f>
        <v>0.40000000000000568</v>
      </c>
      <c r="E3" s="27">
        <f>IF(P3=1,'oam3'!E3,"")</f>
        <v>-0.59999999999999432</v>
      </c>
      <c r="F3" s="27" t="str">
        <f>IF(Q3=1,'oam3'!F3,"")</f>
        <v/>
      </c>
      <c r="G3" s="27" t="str">
        <f>IF(R3=1,'oam3'!G3,"")</f>
        <v/>
      </c>
      <c r="H3" s="27">
        <f>IF(S3=1,'oam3'!H3,"")</f>
        <v>-0.20000000000000284</v>
      </c>
      <c r="I3" s="27">
        <f>IF(T3=1,'oam3'!I3,"")</f>
        <v>0</v>
      </c>
      <c r="J3" s="27" t="str">
        <f>IF(U3=1,'oam3'!J3,"")</f>
        <v/>
      </c>
      <c r="K3" s="27">
        <f>IF(V3=1,'oam3'!K3,"")</f>
        <v>0.40000000000000568</v>
      </c>
      <c r="M3">
        <f>'oam2 (2)'!AB25</f>
        <v>1</v>
      </c>
      <c r="N3">
        <f>merci!N24</f>
        <v>0</v>
      </c>
      <c r="O3">
        <f>fiat!N24</f>
        <v>1</v>
      </c>
      <c r="P3">
        <f>VW!N24</f>
        <v>1</v>
      </c>
      <c r="Q3">
        <f>seat!N24</f>
        <v>0</v>
      </c>
      <c r="R3">
        <f>skoda!N24</f>
        <v>0</v>
      </c>
      <c r="S3">
        <f>suzuki!N24</f>
        <v>1</v>
      </c>
      <c r="T3">
        <f>volvo!N24</f>
        <v>1</v>
      </c>
      <c r="U3">
        <f>ford!N24</f>
        <v>0</v>
      </c>
      <c r="V3">
        <f>opel!N24</f>
        <v>1</v>
      </c>
    </row>
    <row r="4" spans="1:22" ht="13.8" thickBot="1" x14ac:dyDescent="0.3">
      <c r="A4" t="str">
        <f>'oam2 (2)'!L4</f>
        <v>Békés</v>
      </c>
      <c r="B4" s="27">
        <f>IF(M4=1,'oam3'!B4,"")</f>
        <v>0.70000000000000284</v>
      </c>
      <c r="C4" s="27">
        <f>IF(N4=1,'oam3'!C4,"")</f>
        <v>1.2000000000000028</v>
      </c>
      <c r="D4" s="27">
        <f>IF(O4=1,'oam3'!D4,"")</f>
        <v>7.7999999999999972</v>
      </c>
      <c r="E4" s="27">
        <f>IF(P4=1,'oam3'!E4,"")</f>
        <v>8.9000000000000057</v>
      </c>
      <c r="F4" s="27">
        <f>IF(Q4=1,'oam3'!F4,"")</f>
        <v>0.29999999999999716</v>
      </c>
      <c r="G4" s="27">
        <f>IF(R4=1,'oam3'!G4,"")</f>
        <v>-0.20000000000000284</v>
      </c>
      <c r="H4" s="27">
        <f>IF(S4=1,'oam3'!H4,"")</f>
        <v>6.2999999999999972</v>
      </c>
      <c r="I4" s="27" t="str">
        <f>IF(T4=1,'oam3'!I4,"")</f>
        <v/>
      </c>
      <c r="J4" s="27">
        <f>IF(U4=1,'oam3'!J4,"")</f>
        <v>0.40000000000000568</v>
      </c>
      <c r="K4" s="27">
        <f>IF(V4=1,'oam3'!K4,"")</f>
        <v>0.29999999999999716</v>
      </c>
      <c r="M4">
        <f>'oam2 (2)'!AB26</f>
        <v>1</v>
      </c>
      <c r="N4">
        <f>merci!N25</f>
        <v>1</v>
      </c>
      <c r="O4">
        <f>fiat!N25</f>
        <v>1</v>
      </c>
      <c r="P4">
        <f>VW!N25</f>
        <v>1</v>
      </c>
      <c r="Q4">
        <f>seat!N25</f>
        <v>1</v>
      </c>
      <c r="R4">
        <f>skoda!N25</f>
        <v>1</v>
      </c>
      <c r="S4">
        <f>suzuki!N25</f>
        <v>1</v>
      </c>
      <c r="T4">
        <f>volvo!N25</f>
        <v>0</v>
      </c>
      <c r="U4">
        <f>ford!N25</f>
        <v>1</v>
      </c>
      <c r="V4">
        <f>opel!N25</f>
        <v>1</v>
      </c>
    </row>
    <row r="5" spans="1:22" ht="13.8" thickBot="1" x14ac:dyDescent="0.3">
      <c r="A5" t="str">
        <f>'oam2 (2)'!L5</f>
        <v>Baranya</v>
      </c>
      <c r="B5" s="27">
        <f>IF(M5=1,'oam3'!B5,"")</f>
        <v>0.60000000000000142</v>
      </c>
      <c r="C5" s="27" t="str">
        <f>IF(N5=1,'oam3'!C5,"")</f>
        <v/>
      </c>
      <c r="D5" s="27">
        <f>IF(O5=1,'oam3'!D5,"")</f>
        <v>5.4000000000000057</v>
      </c>
      <c r="E5" s="27">
        <f>IF(P5=1,'oam3'!E5,"")</f>
        <v>0.79999999999999716</v>
      </c>
      <c r="F5" s="27">
        <f>IF(Q5=1,'oam3'!F5,"")</f>
        <v>-9.9999999999994316E-2</v>
      </c>
      <c r="G5" s="27">
        <f>IF(R5=1,'oam3'!G5,"")</f>
        <v>5.2999999999999972</v>
      </c>
      <c r="H5" s="27">
        <f>IF(S5=1,'oam3'!H5,"")</f>
        <v>0.79999999999999716</v>
      </c>
      <c r="I5" s="27">
        <f>IF(T5=1,'oam3'!I5,"")</f>
        <v>5</v>
      </c>
      <c r="J5" s="27" t="str">
        <f>IF(U5=1,'oam3'!J5,"")</f>
        <v/>
      </c>
      <c r="K5" s="27">
        <f>IF(V5=1,'oam3'!K5,"")</f>
        <v>0.20000000000000284</v>
      </c>
      <c r="M5">
        <f>'oam2 (2)'!AB27</f>
        <v>1</v>
      </c>
      <c r="N5">
        <f>merci!N26</f>
        <v>0</v>
      </c>
      <c r="O5">
        <f>fiat!N26</f>
        <v>1</v>
      </c>
      <c r="P5">
        <f>VW!N26</f>
        <v>1</v>
      </c>
      <c r="Q5">
        <f>seat!N26</f>
        <v>1</v>
      </c>
      <c r="R5">
        <f>skoda!N26</f>
        <v>1</v>
      </c>
      <c r="S5">
        <f>suzuki!N26</f>
        <v>1</v>
      </c>
      <c r="T5">
        <f>volvo!N26</f>
        <v>1</v>
      </c>
      <c r="U5">
        <f>ford!N26</f>
        <v>0</v>
      </c>
      <c r="V5">
        <f>opel!N26</f>
        <v>1</v>
      </c>
    </row>
    <row r="6" spans="1:22" ht="13.8" thickBot="1" x14ac:dyDescent="0.3">
      <c r="A6" t="str">
        <f>'oam2 (2)'!L6</f>
        <v>Borsod-Abaúj-Zemplén</v>
      </c>
      <c r="B6" s="27">
        <f>IF(M6=1,'oam3'!B6,"")</f>
        <v>0.59999999999999432</v>
      </c>
      <c r="C6" s="27">
        <f>IF(N6=1,'oam3'!C6,"")</f>
        <v>1.2000000000000028</v>
      </c>
      <c r="D6" s="27">
        <f>IF(O6=1,'oam3'!D6,"")</f>
        <v>-0.20000000000000284</v>
      </c>
      <c r="E6" s="27">
        <f>IF(P6=1,'oam3'!E6,"")</f>
        <v>0.40000000000000568</v>
      </c>
      <c r="F6" s="27">
        <f>IF(Q6=1,'oam3'!F6,"")</f>
        <v>0.5</v>
      </c>
      <c r="G6" s="27">
        <f>IF(R6=1,'oam3'!G6,"")</f>
        <v>8.2999999999999972</v>
      </c>
      <c r="H6" s="27">
        <f>IF(S6=1,'oam3'!H6,"")</f>
        <v>0.29999999999999716</v>
      </c>
      <c r="I6" s="27" t="str">
        <f>IF(T6=1,'oam3'!I6,"")</f>
        <v/>
      </c>
      <c r="J6" s="27">
        <f>IF(U6=1,'oam3'!J6,"")</f>
        <v>0.40000000000000568</v>
      </c>
      <c r="K6" s="27">
        <f>IF(V6=1,'oam3'!K6,"")</f>
        <v>4.9000000000000057</v>
      </c>
      <c r="M6">
        <f>'oam2 (2)'!AB28</f>
        <v>1</v>
      </c>
      <c r="N6">
        <f>merci!N27</f>
        <v>1</v>
      </c>
      <c r="O6">
        <f>fiat!N27</f>
        <v>1</v>
      </c>
      <c r="P6">
        <f>VW!N27</f>
        <v>1</v>
      </c>
      <c r="Q6">
        <f>seat!N27</f>
        <v>1</v>
      </c>
      <c r="R6">
        <f>skoda!N27</f>
        <v>1</v>
      </c>
      <c r="S6">
        <f>suzuki!N27</f>
        <v>1</v>
      </c>
      <c r="T6">
        <f>volvo!N27</f>
        <v>0</v>
      </c>
      <c r="U6">
        <f>ford!N27</f>
        <v>1</v>
      </c>
      <c r="V6">
        <f>opel!N27</f>
        <v>1</v>
      </c>
    </row>
    <row r="7" spans="1:22" ht="13.8" thickBot="1" x14ac:dyDescent="0.3">
      <c r="A7" t="str">
        <f>'oam2 (2)'!L7</f>
        <v>Budapest</v>
      </c>
      <c r="B7" s="27">
        <f>IF(M7=1,'oam3'!B7,"")</f>
        <v>0.70000000000000284</v>
      </c>
      <c r="C7" s="27">
        <f>IF(N7=1,'oam3'!C7,"")</f>
        <v>1.0999999999999943</v>
      </c>
      <c r="D7" s="27">
        <f>IF(O7=1,'oam3'!D7,"")</f>
        <v>0.10000000000000142</v>
      </c>
      <c r="E7" s="27">
        <f>IF(P7=1,'oam3'!E7,"")</f>
        <v>0.60000000000000142</v>
      </c>
      <c r="F7" s="27">
        <f>IF(Q7=1,'oam3'!F7,"")</f>
        <v>0</v>
      </c>
      <c r="G7" s="27">
        <f>IF(R7=1,'oam3'!G7,"")</f>
        <v>0.89999999999999858</v>
      </c>
      <c r="H7" s="27">
        <f>IF(S7=1,'oam3'!H7,"")</f>
        <v>0.39999999999999858</v>
      </c>
      <c r="I7" s="27">
        <f>IF(T7=1,'oam3'!I7,"")</f>
        <v>3</v>
      </c>
      <c r="J7" s="27">
        <f>IF(U7=1,'oam3'!J7,"")</f>
        <v>4.6000000000000014</v>
      </c>
      <c r="K7" s="27">
        <f>IF(V7=1,'oam3'!K7,"")</f>
        <v>0.5</v>
      </c>
      <c r="M7">
        <f>'oam2 (2)'!AB29</f>
        <v>1</v>
      </c>
      <c r="N7">
        <f>merci!N28</f>
        <v>1</v>
      </c>
      <c r="O7">
        <f>fiat!N28</f>
        <v>1</v>
      </c>
      <c r="P7">
        <f>VW!N28</f>
        <v>1</v>
      </c>
      <c r="Q7">
        <f>seat!N28</f>
        <v>1</v>
      </c>
      <c r="R7">
        <f>skoda!N28</f>
        <v>1</v>
      </c>
      <c r="S7">
        <f>suzuki!N28</f>
        <v>1</v>
      </c>
      <c r="T7">
        <f>volvo!N28</f>
        <v>1</v>
      </c>
      <c r="U7">
        <f>ford!N28</f>
        <v>1</v>
      </c>
      <c r="V7">
        <f>opel!N28</f>
        <v>1</v>
      </c>
    </row>
    <row r="8" spans="1:22" ht="13.8" thickBot="1" x14ac:dyDescent="0.3">
      <c r="A8" t="str">
        <f>'oam2 (2)'!L8</f>
        <v>Csongrád</v>
      </c>
      <c r="B8" s="27">
        <f>IF(M8=1,'oam3'!B8,"")</f>
        <v>1</v>
      </c>
      <c r="C8" s="27">
        <f>IF(N8=1,'oam3'!C8,"")</f>
        <v>5.0999999999999943</v>
      </c>
      <c r="D8" s="27">
        <f>IF(O8=1,'oam3'!D8,"")</f>
        <v>0.60000000000000142</v>
      </c>
      <c r="E8" s="27">
        <f>IF(P8=1,'oam3'!E8,"")</f>
        <v>6.6000000000000014</v>
      </c>
      <c r="F8" s="27">
        <f>IF(Q8=1,'oam3'!F8,"")</f>
        <v>0.70000000000000284</v>
      </c>
      <c r="G8" s="27" t="str">
        <f>IF(R8=1,'oam3'!G8,"")</f>
        <v/>
      </c>
      <c r="H8" s="27">
        <f>IF(S8=1,'oam3'!H8,"")</f>
        <v>0.5</v>
      </c>
      <c r="I8" s="27">
        <f>IF(T8=1,'oam3'!I8,"")</f>
        <v>4</v>
      </c>
      <c r="J8" s="27">
        <f>IF(U8=1,'oam3'!J8,"")</f>
        <v>0.20000000000000284</v>
      </c>
      <c r="K8" s="27">
        <f>IF(V8=1,'oam3'!K8,"")</f>
        <v>0.10000000000000142</v>
      </c>
      <c r="M8">
        <f>'oam2 (2)'!AB30</f>
        <v>1</v>
      </c>
      <c r="N8">
        <f>merci!N29</f>
        <v>1</v>
      </c>
      <c r="O8">
        <f>fiat!N29</f>
        <v>1</v>
      </c>
      <c r="P8">
        <f>VW!N29</f>
        <v>1</v>
      </c>
      <c r="Q8">
        <f>seat!N29</f>
        <v>1</v>
      </c>
      <c r="R8">
        <f>skoda!N29</f>
        <v>0</v>
      </c>
      <c r="S8">
        <f>suzuki!N29</f>
        <v>1</v>
      </c>
      <c r="T8">
        <f>volvo!N29</f>
        <v>1</v>
      </c>
      <c r="U8">
        <f>ford!N29</f>
        <v>1</v>
      </c>
      <c r="V8">
        <f>opel!N29</f>
        <v>1</v>
      </c>
    </row>
    <row r="9" spans="1:22" ht="13.8" thickBot="1" x14ac:dyDescent="0.3">
      <c r="A9" t="str">
        <f>'oam2 (2)'!L9</f>
        <v>Fejér</v>
      </c>
      <c r="B9" s="27">
        <f>IF(M9=1,'oam3'!B9,"")</f>
        <v>0.60000000000000142</v>
      </c>
      <c r="C9" s="27">
        <f>IF(N9=1,'oam3'!C9,"")</f>
        <v>0.20000000000000284</v>
      </c>
      <c r="D9" s="27">
        <f>IF(O9=1,'oam3'!D9,"")</f>
        <v>-0.20000000000000284</v>
      </c>
      <c r="E9" s="27">
        <f>IF(P9=1,'oam3'!E9,"")</f>
        <v>1.2000000000000028</v>
      </c>
      <c r="F9" s="27">
        <f>IF(Q9=1,'oam3'!F9,"")</f>
        <v>0.40000000000000568</v>
      </c>
      <c r="G9" s="27">
        <f>IF(R9=1,'oam3'!G9,"")</f>
        <v>5.2999999999999972</v>
      </c>
      <c r="H9" s="27">
        <f>IF(S9=1,'oam3'!H9,"")</f>
        <v>0.20000000000000284</v>
      </c>
      <c r="I9" s="27">
        <f>IF(T9=1,'oam3'!I9,"")</f>
        <v>5.5</v>
      </c>
      <c r="J9" s="27">
        <f>IF(U9=1,'oam3'!J9,"")</f>
        <v>2.4000000000000057</v>
      </c>
      <c r="K9" s="27">
        <f>IF(V9=1,'oam3'!K9,"")</f>
        <v>-0.29999999999999716</v>
      </c>
      <c r="M9">
        <f>'oam2 (2)'!AB31</f>
        <v>1</v>
      </c>
      <c r="N9">
        <f>merci!N30</f>
        <v>1</v>
      </c>
      <c r="O9">
        <f>fiat!N30</f>
        <v>1</v>
      </c>
      <c r="P9">
        <f>VW!N30</f>
        <v>1</v>
      </c>
      <c r="Q9">
        <f>seat!N30</f>
        <v>1</v>
      </c>
      <c r="R9">
        <f>skoda!N30</f>
        <v>1</v>
      </c>
      <c r="S9">
        <f>suzuki!N30</f>
        <v>1</v>
      </c>
      <c r="T9">
        <f>volvo!N30</f>
        <v>1</v>
      </c>
      <c r="U9">
        <f>ford!N30</f>
        <v>1</v>
      </c>
      <c r="V9">
        <f>opel!N30</f>
        <v>1</v>
      </c>
    </row>
    <row r="10" spans="1:22" ht="13.8" thickBot="1" x14ac:dyDescent="0.3">
      <c r="A10" t="str">
        <f>'oam2 (2)'!L10</f>
        <v>Győr-Moson-Sopron</v>
      </c>
      <c r="B10" s="27" t="str">
        <f>IF(M10=1,'oam3'!B10,"")</f>
        <v/>
      </c>
      <c r="C10" s="27">
        <f>IF(N10=1,'oam3'!C10,"")</f>
        <v>-0.29999999999999716</v>
      </c>
      <c r="D10" s="27">
        <f>IF(O10=1,'oam3'!D10,"")</f>
        <v>-0.20000000000000284</v>
      </c>
      <c r="E10" s="27" t="str">
        <f>IF(P10=1,'oam3'!E10,"")</f>
        <v/>
      </c>
      <c r="F10" s="27" t="str">
        <f>IF(Q10=1,'oam3'!F10,"")</f>
        <v/>
      </c>
      <c r="G10" s="27">
        <f>IF(R10=1,'oam3'!G10,"")</f>
        <v>-0.20000000000000284</v>
      </c>
      <c r="H10" s="27">
        <f>IF(S10=1,'oam3'!H10,"")</f>
        <v>-0.90000000000000568</v>
      </c>
      <c r="I10" s="27">
        <f>IF(T10=1,'oam3'!I10,"")</f>
        <v>0</v>
      </c>
      <c r="J10" s="27">
        <f>IF(U10=1,'oam3'!J10,"")</f>
        <v>-0.20000000000000284</v>
      </c>
      <c r="K10" s="27">
        <f>IF(V10=1,'oam3'!K10,"")</f>
        <v>0.29999999999999716</v>
      </c>
      <c r="M10">
        <f>'oam2 (2)'!AB32</f>
        <v>0</v>
      </c>
      <c r="N10">
        <f>merci!N31</f>
        <v>1</v>
      </c>
      <c r="O10">
        <f>fiat!N31</f>
        <v>1</v>
      </c>
      <c r="P10">
        <f>VW!N31</f>
        <v>0</v>
      </c>
      <c r="Q10">
        <f>seat!N31</f>
        <v>0</v>
      </c>
      <c r="R10">
        <f>skoda!N31</f>
        <v>1</v>
      </c>
      <c r="S10">
        <f>suzuki!N31</f>
        <v>1</v>
      </c>
      <c r="T10">
        <f>volvo!N31</f>
        <v>1</v>
      </c>
      <c r="U10">
        <f>ford!N31</f>
        <v>1</v>
      </c>
      <c r="V10">
        <f>opel!N31</f>
        <v>1</v>
      </c>
    </row>
    <row r="11" spans="1:22" ht="13.8" thickBot="1" x14ac:dyDescent="0.3">
      <c r="A11" t="str">
        <f>'oam2 (2)'!L11</f>
        <v>Hajdú-Bihar</v>
      </c>
      <c r="B11" s="27">
        <f>IF(M11=1,'oam3'!B11,"")</f>
        <v>0.60000000000000142</v>
      </c>
      <c r="C11" s="27">
        <f>IF(N11=1,'oam3'!C11,"")</f>
        <v>2.7000000000000028</v>
      </c>
      <c r="D11" s="27">
        <f>IF(O11=1,'oam3'!D11,"")</f>
        <v>0.10000000000000142</v>
      </c>
      <c r="E11" s="27">
        <f>IF(P11=1,'oam3'!E11,"")</f>
        <v>7.2999999999999972</v>
      </c>
      <c r="F11" s="27">
        <f>IF(Q11=1,'oam3'!F11,"")</f>
        <v>-9.9999999999994316E-2</v>
      </c>
      <c r="G11" s="27">
        <f>IF(R11=1,'oam3'!G11,"")</f>
        <v>1.2999999999999972</v>
      </c>
      <c r="H11" s="27">
        <f>IF(S11=1,'oam3'!H11,"")</f>
        <v>9.9999999999994316E-2</v>
      </c>
      <c r="I11" s="27">
        <f>IF(T11=1,'oam3'!I11,"")</f>
        <v>2</v>
      </c>
      <c r="J11" s="27">
        <f>IF(U11=1,'oam3'!J11,"")</f>
        <v>0.29999999999999716</v>
      </c>
      <c r="K11" s="27">
        <f>IF(V11=1,'oam3'!K11,"")</f>
        <v>0.10000000000000142</v>
      </c>
      <c r="M11">
        <f>'oam2 (2)'!AB33</f>
        <v>1</v>
      </c>
      <c r="N11">
        <f>merci!N32</f>
        <v>1</v>
      </c>
      <c r="O11">
        <f>fiat!N32</f>
        <v>1</v>
      </c>
      <c r="P11">
        <f>VW!N32</f>
        <v>1</v>
      </c>
      <c r="Q11">
        <f>seat!N32</f>
        <v>1</v>
      </c>
      <c r="R11">
        <f>skoda!N32</f>
        <v>1</v>
      </c>
      <c r="S11">
        <f>suzuki!N32</f>
        <v>1</v>
      </c>
      <c r="T11">
        <f>volvo!N32</f>
        <v>1</v>
      </c>
      <c r="U11">
        <f>ford!N32</f>
        <v>1</v>
      </c>
      <c r="V11">
        <f>opel!N32</f>
        <v>1</v>
      </c>
    </row>
    <row r="12" spans="1:22" ht="13.8" thickBot="1" x14ac:dyDescent="0.3">
      <c r="A12" t="str">
        <f>'oam2 (2)'!L12</f>
        <v>Heves</v>
      </c>
      <c r="B12" s="27">
        <f>IF(M12=1,'oam3'!B12,"")</f>
        <v>0.59999999999999432</v>
      </c>
      <c r="C12" s="27" t="str">
        <f>IF(N12=1,'oam3'!C12,"")</f>
        <v/>
      </c>
      <c r="D12" s="27">
        <f>IF(O12=1,'oam3'!D12,"")</f>
        <v>-0.20000000000000284</v>
      </c>
      <c r="E12" s="27">
        <f>IF(P12=1,'oam3'!E12,"")</f>
        <v>1.2999999999999972</v>
      </c>
      <c r="F12" s="27">
        <f>IF(Q12=1,'oam3'!F12,"")</f>
        <v>4</v>
      </c>
      <c r="G12" s="27">
        <f>IF(R12=1,'oam3'!G12,"")</f>
        <v>1.7999999999999972</v>
      </c>
      <c r="H12" s="27" t="str">
        <f>IF(S12=1,'oam3'!H12,"")</f>
        <v/>
      </c>
      <c r="I12" s="27" t="str">
        <f>IF(T12=1,'oam3'!I12,"")</f>
        <v/>
      </c>
      <c r="J12" s="27">
        <f>IF(U12=1,'oam3'!J12,"")</f>
        <v>3</v>
      </c>
      <c r="K12" s="27">
        <f>IF(V12=1,'oam3'!K12,"")</f>
        <v>-0.20000000000000284</v>
      </c>
      <c r="M12">
        <f>'oam2 (2)'!AB34</f>
        <v>1</v>
      </c>
      <c r="N12">
        <f>merci!N33</f>
        <v>0</v>
      </c>
      <c r="O12">
        <f>fiat!N33</f>
        <v>1</v>
      </c>
      <c r="P12">
        <f>VW!N33</f>
        <v>1</v>
      </c>
      <c r="Q12">
        <f>seat!N33</f>
        <v>1</v>
      </c>
      <c r="R12">
        <f>skoda!N33</f>
        <v>1</v>
      </c>
      <c r="S12">
        <f>suzuki!N33</f>
        <v>0</v>
      </c>
      <c r="T12">
        <f>volvo!N33</f>
        <v>0</v>
      </c>
      <c r="U12">
        <f>ford!N33</f>
        <v>1</v>
      </c>
      <c r="V12">
        <f>opel!N33</f>
        <v>1</v>
      </c>
    </row>
    <row r="13" spans="1:22" ht="13.8" thickBot="1" x14ac:dyDescent="0.3">
      <c r="A13" t="str">
        <f>'oam2 (2)'!L13</f>
        <v>Jász-Nagykun-Szolnok</v>
      </c>
      <c r="B13" s="27">
        <f>IF(M13=1,'oam3'!B13,"")</f>
        <v>0.60000000000000142</v>
      </c>
      <c r="C13" s="27" t="str">
        <f>IF(N13=1,'oam3'!C13,"")</f>
        <v/>
      </c>
      <c r="D13" s="27">
        <f>IF(O13=1,'oam3'!D13,"")</f>
        <v>-0.20000000000000284</v>
      </c>
      <c r="E13" s="27">
        <f>IF(P13=1,'oam3'!E13,"")</f>
        <v>1.9000000000000057</v>
      </c>
      <c r="F13" s="27">
        <f>IF(Q13=1,'oam3'!F13,"")</f>
        <v>-9.9999999999994316E-2</v>
      </c>
      <c r="G13" s="27" t="str">
        <f>IF(R13=1,'oam3'!G13,"")</f>
        <v/>
      </c>
      <c r="H13" s="27">
        <f>IF(S13=1,'oam3'!H13,"")</f>
        <v>-0.20000000000000284</v>
      </c>
      <c r="I13" s="27" t="str">
        <f>IF(T13=1,'oam3'!I13,"")</f>
        <v/>
      </c>
      <c r="J13" s="27">
        <f>IF(U13=1,'oam3'!J13,"")</f>
        <v>2</v>
      </c>
      <c r="K13" s="27">
        <f>IF(V13=1,'oam3'!K13,"")</f>
        <v>0.29999999999999716</v>
      </c>
      <c r="M13">
        <f>'oam2 (2)'!AB35</f>
        <v>1</v>
      </c>
      <c r="N13">
        <f>merci!N34</f>
        <v>0</v>
      </c>
      <c r="O13">
        <f>fiat!N34</f>
        <v>1</v>
      </c>
      <c r="P13">
        <f>VW!N34</f>
        <v>1</v>
      </c>
      <c r="Q13">
        <f>seat!N34</f>
        <v>1</v>
      </c>
      <c r="R13">
        <f>skoda!N34</f>
        <v>0</v>
      </c>
      <c r="S13">
        <f>suzuki!N34</f>
        <v>1</v>
      </c>
      <c r="T13">
        <f>volvo!N34</f>
        <v>0</v>
      </c>
      <c r="U13">
        <f>ford!N34</f>
        <v>1</v>
      </c>
      <c r="V13">
        <f>opel!N34</f>
        <v>1</v>
      </c>
    </row>
    <row r="14" spans="1:22" ht="13.8" thickBot="1" x14ac:dyDescent="0.3">
      <c r="A14" t="str">
        <f>'oam2 (2)'!L14</f>
        <v>Komárom-Esztergom</v>
      </c>
      <c r="B14" s="27">
        <f>IF(M14=1,'oam3'!B14,"")</f>
        <v>-11.599999999999994</v>
      </c>
      <c r="C14" s="27">
        <f>IF(N14=1,'oam3'!C14,"")</f>
        <v>-4.2000000000000028</v>
      </c>
      <c r="D14" s="27">
        <f>IF(O14=1,'oam3'!D14,"")</f>
        <v>-8.5999999999999943</v>
      </c>
      <c r="E14" s="27">
        <f>IF(P14=1,'oam3'!E14,"")</f>
        <v>-8.0999999999999943</v>
      </c>
      <c r="F14" s="27" t="str">
        <f>IF(Q14=1,'oam3'!F14,"")</f>
        <v/>
      </c>
      <c r="G14" s="27" t="str">
        <f>IF(R14=1,'oam3'!G14,"")</f>
        <v/>
      </c>
      <c r="H14" s="27">
        <f>IF(S14=1,'oam3'!H14,"")</f>
        <v>-9.9999999999994316E-2</v>
      </c>
      <c r="I14" s="27">
        <f>IF(T14=1,'oam3'!I14,"")</f>
        <v>-3</v>
      </c>
      <c r="J14" s="27">
        <f>IF(U14=1,'oam3'!J14,"")</f>
        <v>0</v>
      </c>
      <c r="K14" s="27">
        <f>IF(V14=1,'oam3'!K14,"")</f>
        <v>-4.7000000000000028</v>
      </c>
      <c r="M14">
        <f>'oam2 (2)'!AB36</f>
        <v>1</v>
      </c>
      <c r="N14">
        <f>merci!N35</f>
        <v>1</v>
      </c>
      <c r="O14">
        <f>fiat!N35</f>
        <v>1</v>
      </c>
      <c r="P14">
        <f>VW!N35</f>
        <v>1</v>
      </c>
      <c r="Q14">
        <f>seat!N35</f>
        <v>0</v>
      </c>
      <c r="R14">
        <f>skoda!N35</f>
        <v>0</v>
      </c>
      <c r="S14">
        <f>suzuki!N35</f>
        <v>1</v>
      </c>
      <c r="T14">
        <f>volvo!N35</f>
        <v>1</v>
      </c>
      <c r="U14">
        <f>ford!N35</f>
        <v>1</v>
      </c>
      <c r="V14">
        <f>opel!N35</f>
        <v>1</v>
      </c>
    </row>
    <row r="15" spans="1:22" ht="13.8" thickBot="1" x14ac:dyDescent="0.3">
      <c r="A15" t="str">
        <f>'oam2 (2)'!L15</f>
        <v>Nógrád megye</v>
      </c>
      <c r="B15" s="27">
        <f>IF(M15=1,'oam3'!B15,"")</f>
        <v>0.40000000000000568</v>
      </c>
      <c r="C15" s="27" t="str">
        <f>IF(N15=1,'oam3'!C15,"")</f>
        <v/>
      </c>
      <c r="D15" s="27">
        <f>IF(O15=1,'oam3'!D15,"")</f>
        <v>-0.5</v>
      </c>
      <c r="E15" s="27">
        <f>IF(P15=1,'oam3'!E15,"")</f>
        <v>-3</v>
      </c>
      <c r="F15" s="27">
        <f>IF(Q15=1,'oam3'!F15,"")</f>
        <v>-1.9000000000000057</v>
      </c>
      <c r="G15" s="27">
        <f>IF(R15=1,'oam3'!G15,"")</f>
        <v>-12.799999999999997</v>
      </c>
      <c r="H15" s="27">
        <f>IF(S15=1,'oam3'!H15,"")</f>
        <v>-9.9999999999994316E-2</v>
      </c>
      <c r="I15" s="27">
        <f>IF(T15=1,'oam3'!I15,"")</f>
        <v>-7.5</v>
      </c>
      <c r="J15" s="27">
        <f>IF(U15=1,'oam3'!J15,"")</f>
        <v>0.29999999999999716</v>
      </c>
      <c r="K15" s="27">
        <f>IF(V15=1,'oam3'!K15,"")</f>
        <v>0</v>
      </c>
      <c r="M15">
        <f>'oam2 (2)'!AB37</f>
        <v>1</v>
      </c>
      <c r="N15">
        <f>merci!N36</f>
        <v>0</v>
      </c>
      <c r="O15">
        <f>fiat!N36</f>
        <v>1</v>
      </c>
      <c r="P15">
        <f>VW!N36</f>
        <v>1</v>
      </c>
      <c r="Q15">
        <f>seat!N36</f>
        <v>1</v>
      </c>
      <c r="R15">
        <f>skoda!N36</f>
        <v>1</v>
      </c>
      <c r="S15">
        <f>suzuki!N36</f>
        <v>1</v>
      </c>
      <c r="T15">
        <f>volvo!N36</f>
        <v>1</v>
      </c>
      <c r="U15">
        <f>ford!N36</f>
        <v>1</v>
      </c>
      <c r="V15">
        <f>opel!N36</f>
        <v>1</v>
      </c>
    </row>
    <row r="16" spans="1:22" ht="13.8" thickBot="1" x14ac:dyDescent="0.3">
      <c r="A16" t="str">
        <f>'oam2 (2)'!L16</f>
        <v>Pest</v>
      </c>
      <c r="B16" s="27">
        <f>IF(M16=1,'oam3'!B16,"")</f>
        <v>0.5</v>
      </c>
      <c r="C16" s="27">
        <f>IF(N16=1,'oam3'!C16,"")</f>
        <v>10.299999999999997</v>
      </c>
      <c r="D16" s="27">
        <f>IF(O16=1,'oam3'!D16,"")</f>
        <v>-0.20000000000000284</v>
      </c>
      <c r="E16" s="27" t="str">
        <f>IF(P16=1,'oam3'!E16,"")</f>
        <v/>
      </c>
      <c r="F16" s="27">
        <f>IF(Q16=1,'oam3'!F16,"")</f>
        <v>0.29999999999999716</v>
      </c>
      <c r="G16" s="27">
        <f>IF(R16=1,'oam3'!G16,"")</f>
        <v>-0.20000000000000284</v>
      </c>
      <c r="H16" s="27">
        <f>IF(S16=1,'oam3'!H16,"")</f>
        <v>0.20000000000000284</v>
      </c>
      <c r="I16" s="27" t="str">
        <f>IF(T16=1,'oam3'!I16,"")</f>
        <v/>
      </c>
      <c r="J16" s="27">
        <f>IF(U16=1,'oam3'!J16,"")</f>
        <v>2.5</v>
      </c>
      <c r="K16" s="27">
        <f>IF(V16=1,'oam3'!K16,"")</f>
        <v>0.20000000000000284</v>
      </c>
      <c r="M16">
        <f>'oam2 (2)'!AB38</f>
        <v>1</v>
      </c>
      <c r="N16">
        <f>merci!N37</f>
        <v>1</v>
      </c>
      <c r="O16">
        <f>fiat!N37</f>
        <v>1</v>
      </c>
      <c r="P16">
        <f>VW!N37</f>
        <v>0</v>
      </c>
      <c r="Q16">
        <f>seat!N37</f>
        <v>1</v>
      </c>
      <c r="R16">
        <f>skoda!N37</f>
        <v>1</v>
      </c>
      <c r="S16">
        <f>suzuki!N37</f>
        <v>1</v>
      </c>
      <c r="T16">
        <f>volvo!N37</f>
        <v>0</v>
      </c>
      <c r="U16">
        <f>ford!N37</f>
        <v>1</v>
      </c>
      <c r="V16">
        <f>opel!N37</f>
        <v>1</v>
      </c>
    </row>
    <row r="17" spans="1:76" ht="13.8" thickBot="1" x14ac:dyDescent="0.3">
      <c r="A17" t="str">
        <f>'oam2 (2)'!L17</f>
        <v>Somogy</v>
      </c>
      <c r="B17" s="27" t="str">
        <f>IF(M17=1,'oam3'!B17,"")</f>
        <v/>
      </c>
      <c r="C17" s="27">
        <f>IF(N17=1,'oam3'!C17,"")</f>
        <v>-1.2000000000000028</v>
      </c>
      <c r="D17" s="27">
        <f>IF(O17=1,'oam3'!D17,"")</f>
        <v>0</v>
      </c>
      <c r="E17" s="27">
        <f>IF(P17=1,'oam3'!E17,"")</f>
        <v>0.40000000000000568</v>
      </c>
      <c r="F17" s="27" t="str">
        <f>IF(Q17=1,'oam3'!F17,"")</f>
        <v/>
      </c>
      <c r="G17" s="27" t="str">
        <f>IF(R17=1,'oam3'!G17,"")</f>
        <v/>
      </c>
      <c r="H17" s="27">
        <f>IF(S17=1,'oam3'!H17,"")</f>
        <v>0.29999999999999716</v>
      </c>
      <c r="I17" s="27">
        <f>IF(T17=1,'oam3'!I17,"")</f>
        <v>0</v>
      </c>
      <c r="J17" s="27">
        <f>IF(U17=1,'oam3'!J17,"")</f>
        <v>-0.5</v>
      </c>
      <c r="K17" s="27">
        <f>IF(V17=1,'oam3'!K17,"")</f>
        <v>-0.20000000000000284</v>
      </c>
      <c r="M17">
        <f>'oam2 (2)'!AB39</f>
        <v>0</v>
      </c>
      <c r="N17">
        <f>merci!N38</f>
        <v>1</v>
      </c>
      <c r="O17">
        <f>fiat!N38</f>
        <v>1</v>
      </c>
      <c r="P17">
        <f>VW!N38</f>
        <v>1</v>
      </c>
      <c r="Q17">
        <f>seat!N38</f>
        <v>0</v>
      </c>
      <c r="R17">
        <f>skoda!N38</f>
        <v>0</v>
      </c>
      <c r="S17">
        <f>suzuki!N38</f>
        <v>1</v>
      </c>
      <c r="T17">
        <f>volvo!N38</f>
        <v>1</v>
      </c>
      <c r="U17">
        <f>ford!N38</f>
        <v>1</v>
      </c>
      <c r="V17">
        <f>opel!N38</f>
        <v>1</v>
      </c>
    </row>
    <row r="18" spans="1:76" ht="13.8" thickBot="1" x14ac:dyDescent="0.3">
      <c r="A18" t="str">
        <f>'oam2 (2)'!L18</f>
        <v>Szabolcs-Szatmár-Bereg</v>
      </c>
      <c r="B18" s="27">
        <f>IF(M18=1,'oam3'!B18,"")</f>
        <v>1</v>
      </c>
      <c r="C18" s="27" t="str">
        <f>IF(N18=1,'oam3'!C18,"")</f>
        <v/>
      </c>
      <c r="D18" s="27" t="str">
        <f>IF(O18=1,'oam3'!D18,"")</f>
        <v/>
      </c>
      <c r="E18" s="27" t="str">
        <f>IF(P18=1,'oam3'!E18,"")</f>
        <v/>
      </c>
      <c r="F18" s="27">
        <f>IF(Q18=1,'oam3'!F18,"")</f>
        <v>0.40000000000000568</v>
      </c>
      <c r="G18" s="27">
        <f>IF(R18=1,'oam3'!G18,"")</f>
        <v>-0.20000000000000284</v>
      </c>
      <c r="H18" s="27">
        <f>IF(S18=1,'oam3'!H18,"")</f>
        <v>0.20000000000000284</v>
      </c>
      <c r="I18" s="27">
        <f>IF(T18=1,'oam3'!I18,"")</f>
        <v>-3.5</v>
      </c>
      <c r="J18" s="27">
        <f>IF(U18=1,'oam3'!J18,"")</f>
        <v>-9.9999999999994316E-2</v>
      </c>
      <c r="K18" s="27">
        <f>IF(V18=1,'oam3'!K18,"")</f>
        <v>-9.9999999999994316E-2</v>
      </c>
      <c r="M18">
        <f>'oam2 (2)'!AB40</f>
        <v>1</v>
      </c>
      <c r="N18">
        <f>merci!N39</f>
        <v>0</v>
      </c>
      <c r="O18">
        <f>fiat!N39</f>
        <v>0</v>
      </c>
      <c r="P18">
        <f>VW!N39</f>
        <v>0</v>
      </c>
      <c r="Q18">
        <f>seat!N39</f>
        <v>1</v>
      </c>
      <c r="R18">
        <f>skoda!N39</f>
        <v>1</v>
      </c>
      <c r="S18">
        <f>suzuki!N39</f>
        <v>1</v>
      </c>
      <c r="T18">
        <f>volvo!N39</f>
        <v>1</v>
      </c>
      <c r="U18">
        <f>ford!N39</f>
        <v>1</v>
      </c>
      <c r="V18">
        <f>opel!N39</f>
        <v>1</v>
      </c>
    </row>
    <row r="19" spans="1:76" ht="13.8" thickBot="1" x14ac:dyDescent="0.3">
      <c r="A19" t="str">
        <f>'oam2 (2)'!L19</f>
        <v>Tolna</v>
      </c>
      <c r="B19" s="27">
        <f>IF(M19=1,'oam3'!B19,"")</f>
        <v>-1.2000000000000028</v>
      </c>
      <c r="C19" s="27">
        <f>IF(N19=1,'oam3'!C19,"")</f>
        <v>-6.0999999999999943</v>
      </c>
      <c r="D19" s="27">
        <f>IF(O19=1,'oam3'!D19,"")</f>
        <v>-0.90000000000000568</v>
      </c>
      <c r="E19" s="27">
        <f>IF(P19=1,'oam3'!E19,"")</f>
        <v>-2</v>
      </c>
      <c r="F19" s="27">
        <f>IF(Q19=1,'oam3'!F19,"")</f>
        <v>-0.90000000000000568</v>
      </c>
      <c r="G19" s="27">
        <f>IF(R19=1,'oam3'!G19,"")</f>
        <v>-2.7000000000000028</v>
      </c>
      <c r="H19" s="27">
        <f>IF(S19=1,'oam3'!H19,"")</f>
        <v>0.40000000000000568</v>
      </c>
      <c r="I19" s="27">
        <f>IF(T19=1,'oam3'!I19,"")</f>
        <v>0</v>
      </c>
      <c r="J19" s="27">
        <f>IF(U19=1,'oam3'!J19,"")</f>
        <v>-0.5</v>
      </c>
      <c r="K19" s="27">
        <f>IF(V19=1,'oam3'!K19,"")</f>
        <v>-0.70000000000000284</v>
      </c>
      <c r="M19">
        <f>'oam2 (2)'!AB41</f>
        <v>1</v>
      </c>
      <c r="N19">
        <f>merci!N40</f>
        <v>1</v>
      </c>
      <c r="O19">
        <f>fiat!N40</f>
        <v>1</v>
      </c>
      <c r="P19">
        <f>VW!N40</f>
        <v>1</v>
      </c>
      <c r="Q19">
        <f>seat!N40</f>
        <v>1</v>
      </c>
      <c r="R19">
        <f>skoda!N40</f>
        <v>1</v>
      </c>
      <c r="S19">
        <f>suzuki!N40</f>
        <v>1</v>
      </c>
      <c r="T19">
        <f>volvo!N40</f>
        <v>1</v>
      </c>
      <c r="U19">
        <f>ford!N40</f>
        <v>1</v>
      </c>
      <c r="V19">
        <f>opel!N40</f>
        <v>1</v>
      </c>
    </row>
    <row r="20" spans="1:76" ht="13.8" thickBot="1" x14ac:dyDescent="0.3">
      <c r="A20" t="str">
        <f>'oam2 (2)'!L20</f>
        <v>Vas</v>
      </c>
      <c r="B20" s="27">
        <f>IF(M20=1,'oam3'!B20,"")</f>
        <v>0.29999999999999716</v>
      </c>
      <c r="C20" s="27">
        <f>IF(N20=1,'oam3'!C20,"")</f>
        <v>0.79999999999999716</v>
      </c>
      <c r="D20" s="27">
        <f>IF(O20=1,'oam3'!D20,"")</f>
        <v>4.9000000000000057</v>
      </c>
      <c r="E20" s="27" t="str">
        <f>IF(P20=1,'oam3'!E20,"")</f>
        <v/>
      </c>
      <c r="F20" s="27">
        <f>IF(Q20=1,'oam3'!F20,"")</f>
        <v>0.59999999999999432</v>
      </c>
      <c r="G20" s="27" t="str">
        <f>IF(R20=1,'oam3'!G20,"")</f>
        <v/>
      </c>
      <c r="H20" s="27" t="str">
        <f>IF(S20=1,'oam3'!H20,"")</f>
        <v/>
      </c>
      <c r="I20" s="27">
        <f>IF(T20=1,'oam3'!I20,"")</f>
        <v>3.5</v>
      </c>
      <c r="J20" s="27">
        <f>IF(U20=1,'oam3'!J20,"")</f>
        <v>0.5</v>
      </c>
      <c r="K20" s="27">
        <f>IF(V20=1,'oam3'!K20,"")</f>
        <v>-0.20000000000000284</v>
      </c>
      <c r="M20">
        <f>'oam2 (2)'!AB42</f>
        <v>1</v>
      </c>
      <c r="N20">
        <f>merci!N41</f>
        <v>1</v>
      </c>
      <c r="O20">
        <f>fiat!N41</f>
        <v>1</v>
      </c>
      <c r="P20">
        <f>VW!N41</f>
        <v>0</v>
      </c>
      <c r="Q20">
        <f>seat!N41</f>
        <v>1</v>
      </c>
      <c r="R20">
        <f>skoda!N41</f>
        <v>0</v>
      </c>
      <c r="S20">
        <f>suzuki!N41</f>
        <v>0</v>
      </c>
      <c r="T20">
        <f>volvo!N41</f>
        <v>1</v>
      </c>
      <c r="U20">
        <f>ford!N41</f>
        <v>1</v>
      </c>
      <c r="V20">
        <f>opel!N41</f>
        <v>1</v>
      </c>
    </row>
    <row r="21" spans="1:76" ht="13.8" thickBot="1" x14ac:dyDescent="0.3">
      <c r="A21" t="str">
        <f>'oam2 (2)'!L21</f>
        <v>Veszprém</v>
      </c>
      <c r="B21" s="27">
        <f>IF(M21=1,'oam3'!B21,"")</f>
        <v>-10.599999999999994</v>
      </c>
      <c r="C21" s="27" t="str">
        <f>IF(N21=1,'oam3'!C21,"")</f>
        <v/>
      </c>
      <c r="D21" s="27">
        <f>IF(O21=1,'oam3'!D21,"")</f>
        <v>-0.59999999999999432</v>
      </c>
      <c r="E21" s="27" t="str">
        <f>IF(P21=1,'oam3'!E21,"")</f>
        <v/>
      </c>
      <c r="F21" s="27" t="str">
        <f>IF(Q21=1,'oam3'!F21,"")</f>
        <v/>
      </c>
      <c r="G21" s="27">
        <f>IF(R21=1,'oam3'!G21,"")</f>
        <v>-0.20000000000000284</v>
      </c>
      <c r="H21" s="27" t="str">
        <f>IF(S21=1,'oam3'!H21,"")</f>
        <v/>
      </c>
      <c r="I21" s="27">
        <f>IF(T21=1,'oam3'!I21,"")</f>
        <v>0</v>
      </c>
      <c r="J21" s="27">
        <f>IF(U21=1,'oam3'!J21,"")</f>
        <v>-2.5999999999999943</v>
      </c>
      <c r="K21" s="27">
        <f>IF(V21=1,'oam3'!K21,"")</f>
        <v>-0.29999999999999716</v>
      </c>
      <c r="M21">
        <f>'oam2 (2)'!AB43</f>
        <v>1</v>
      </c>
      <c r="N21">
        <f>merci!N42</f>
        <v>0</v>
      </c>
      <c r="O21">
        <f>fiat!N42</f>
        <v>1</v>
      </c>
      <c r="P21">
        <f>VW!N42</f>
        <v>0</v>
      </c>
      <c r="Q21">
        <f>seat!N42</f>
        <v>0</v>
      </c>
      <c r="R21">
        <f>skoda!N42</f>
        <v>1</v>
      </c>
      <c r="S21">
        <f>suzuki!N42</f>
        <v>0</v>
      </c>
      <c r="T21">
        <f>volvo!N42</f>
        <v>1</v>
      </c>
      <c r="U21">
        <f>ford!N42</f>
        <v>1</v>
      </c>
      <c r="V21">
        <f>opel!N42</f>
        <v>1</v>
      </c>
    </row>
    <row r="22" spans="1:76" x14ac:dyDescent="0.25">
      <c r="A22" t="str">
        <f>'oam2 (2)'!L22</f>
        <v>Zala</v>
      </c>
      <c r="B22" s="27">
        <f>IF(M22=1,'oam3'!B22,"")</f>
        <v>0.29999999999999716</v>
      </c>
      <c r="C22" s="27" t="str">
        <f>IF(N22=1,'oam3'!C22,"")</f>
        <v/>
      </c>
      <c r="D22" s="27" t="str">
        <f>IF(O22=1,'oam3'!D22,"")</f>
        <v/>
      </c>
      <c r="E22" s="27">
        <f>IF(P22=1,'oam3'!E22,"")</f>
        <v>-4.0999999999999943</v>
      </c>
      <c r="F22" s="27" t="str">
        <f>IF(Q22=1,'oam3'!F22,"")</f>
        <v/>
      </c>
      <c r="G22" s="27" t="str">
        <f>IF(R22=1,'oam3'!G22,"")</f>
        <v/>
      </c>
      <c r="H22" s="27">
        <f>IF(S22=1,'oam3'!H22,"")</f>
        <v>-0.20000000000000284</v>
      </c>
      <c r="I22" s="27" t="str">
        <f>IF(T22=1,'oam3'!I22,"")</f>
        <v/>
      </c>
      <c r="J22" s="27">
        <f>IF(U22=1,'oam3'!J22,"")</f>
        <v>-2.5</v>
      </c>
      <c r="K22" s="27">
        <f>IF(V22=1,'oam3'!K22,"")</f>
        <v>-0.70000000000000284</v>
      </c>
      <c r="M22">
        <f>'oam2 (2)'!AB44</f>
        <v>1</v>
      </c>
      <c r="N22">
        <f>merci!N43</f>
        <v>0</v>
      </c>
      <c r="O22">
        <f>fiat!N43</f>
        <v>0</v>
      </c>
      <c r="P22">
        <f>VW!N43</f>
        <v>1</v>
      </c>
      <c r="Q22">
        <f>seat!N43</f>
        <v>0</v>
      </c>
      <c r="R22">
        <f>skoda!N43</f>
        <v>0</v>
      </c>
      <c r="S22">
        <f>suzuki!N43</f>
        <v>1</v>
      </c>
      <c r="T22">
        <f>volvo!N43</f>
        <v>0</v>
      </c>
      <c r="U22">
        <f>ford!N43</f>
        <v>1</v>
      </c>
      <c r="V22">
        <f>opel!N43</f>
        <v>1</v>
      </c>
    </row>
    <row r="23" spans="1:76" x14ac:dyDescent="0.25">
      <c r="X23" s="22" t="s">
        <v>1254</v>
      </c>
      <c r="Y23" t="s">
        <v>1255</v>
      </c>
    </row>
    <row r="24" spans="1:76" x14ac:dyDescent="0.25">
      <c r="A24" t="s">
        <v>1253</v>
      </c>
      <c r="M24" s="21">
        <f>M26-M25</f>
        <v>1</v>
      </c>
      <c r="N24" s="21">
        <f t="shared" ref="N24:V24" si="1">N26-N25</f>
        <v>3</v>
      </c>
      <c r="O24" s="21">
        <f t="shared" si="1"/>
        <v>2</v>
      </c>
      <c r="P24" s="21">
        <f t="shared" si="1"/>
        <v>3</v>
      </c>
      <c r="Q24" s="21">
        <f t="shared" si="1"/>
        <v>3</v>
      </c>
      <c r="R24" s="60">
        <f t="shared" si="1"/>
        <v>5</v>
      </c>
      <c r="S24" s="21">
        <f t="shared" si="1"/>
        <v>2</v>
      </c>
      <c r="T24" s="60">
        <f t="shared" si="1"/>
        <v>5</v>
      </c>
      <c r="U24" s="21">
        <f t="shared" si="1"/>
        <v>2</v>
      </c>
      <c r="V24" s="21">
        <f t="shared" si="1"/>
        <v>0</v>
      </c>
      <c r="X24" s="21">
        <f>M24+N24+O24+Q24+U24</f>
        <v>11</v>
      </c>
      <c r="Y24" s="21">
        <f>SUM(M24:V24)-X24</f>
        <v>15</v>
      </c>
    </row>
    <row r="25" spans="1:76" x14ac:dyDescent="0.25">
      <c r="A25" t="s">
        <v>1225</v>
      </c>
      <c r="M25">
        <f>'oam2 (2)'!AB46</f>
        <v>1</v>
      </c>
      <c r="N25">
        <f>merci!N45</f>
        <v>5</v>
      </c>
      <c r="O25">
        <f>fiat!N45</f>
        <v>0</v>
      </c>
      <c r="P25">
        <f>VW!N45</f>
        <v>2</v>
      </c>
      <c r="Q25">
        <f>seat!N45</f>
        <v>3</v>
      </c>
      <c r="R25">
        <f>skoda!N45</f>
        <v>2</v>
      </c>
      <c r="S25">
        <f>suzuki!N45</f>
        <v>1</v>
      </c>
      <c r="T25">
        <f>volvo!N45</f>
        <v>1</v>
      </c>
      <c r="U25">
        <f>ford!N45</f>
        <v>0</v>
      </c>
      <c r="V25">
        <f>opel!N45</f>
        <v>0</v>
      </c>
      <c r="X25" s="21">
        <f>M25+N25+O25+Q25+U25</f>
        <v>9</v>
      </c>
      <c r="Y25" s="21">
        <f>SUM(M25:V25)-X25</f>
        <v>6</v>
      </c>
    </row>
    <row r="26" spans="1:76" x14ac:dyDescent="0.25">
      <c r="A26" t="s">
        <v>81</v>
      </c>
      <c r="B26" s="21">
        <f>SUM(B3:B22)</f>
        <v>-14.499999999999986</v>
      </c>
      <c r="C26" s="21">
        <f t="shared" ref="C26:K26" si="2">SUM(C3:C22)</f>
        <v>10.799999999999997</v>
      </c>
      <c r="D26" s="21">
        <f t="shared" si="2"/>
        <v>7.5000000000000071</v>
      </c>
      <c r="E26" s="21">
        <f t="shared" si="2"/>
        <v>11.600000000000037</v>
      </c>
      <c r="F26" s="21">
        <f t="shared" si="2"/>
        <v>4.1000000000000085</v>
      </c>
      <c r="G26" s="21">
        <f t="shared" si="2"/>
        <v>6.3999999999999702</v>
      </c>
      <c r="H26" s="21">
        <f t="shared" si="2"/>
        <v>7.9999999999999929</v>
      </c>
      <c r="I26" s="21">
        <f t="shared" si="2"/>
        <v>9</v>
      </c>
      <c r="J26" s="21">
        <f t="shared" si="2"/>
        <v>10.200000000000024</v>
      </c>
      <c r="K26" s="21">
        <f t="shared" si="2"/>
        <v>-9.9999999999994316E-2</v>
      </c>
      <c r="M26" s="21">
        <f>COUNTIF(M3:M22,0)</f>
        <v>2</v>
      </c>
      <c r="N26" s="21">
        <f t="shared" ref="N26:V26" si="3">COUNTIF(N3:N22,0)</f>
        <v>8</v>
      </c>
      <c r="O26" s="21">
        <f t="shared" si="3"/>
        <v>2</v>
      </c>
      <c r="P26" s="21">
        <f t="shared" si="3"/>
        <v>5</v>
      </c>
      <c r="Q26" s="21">
        <f t="shared" si="3"/>
        <v>6</v>
      </c>
      <c r="R26" s="21">
        <f t="shared" si="3"/>
        <v>7</v>
      </c>
      <c r="S26" s="21">
        <f t="shared" si="3"/>
        <v>3</v>
      </c>
      <c r="T26" s="21">
        <f t="shared" si="3"/>
        <v>6</v>
      </c>
      <c r="U26" s="21">
        <f t="shared" si="3"/>
        <v>2</v>
      </c>
      <c r="V26" s="21">
        <f t="shared" si="3"/>
        <v>0</v>
      </c>
      <c r="X26" s="21">
        <f>M26+N26+O26+Q26+U26</f>
        <v>20</v>
      </c>
      <c r="Y26" s="21">
        <f>SUM(M26:V26)-X26</f>
        <v>21</v>
      </c>
    </row>
    <row r="27" spans="1:76" ht="27" thickBot="1" x14ac:dyDescent="0.3">
      <c r="A27" t="s">
        <v>557</v>
      </c>
      <c r="AB27" s="24" t="s">
        <v>1497</v>
      </c>
    </row>
    <row r="28" spans="1:76" x14ac:dyDescent="0.25">
      <c r="B28" s="22" t="str">
        <f>B1</f>
        <v>Audi</v>
      </c>
      <c r="C28" s="22" t="str">
        <f t="shared" ref="C28:K28" si="4">C1</f>
        <v>Mercedes</v>
      </c>
      <c r="D28" s="22" t="str">
        <f t="shared" si="4"/>
        <v>Fiat</v>
      </c>
      <c r="E28" t="str">
        <f t="shared" si="4"/>
        <v>Volkswagen</v>
      </c>
      <c r="F28" s="22" t="str">
        <f t="shared" si="4"/>
        <v>Seat</v>
      </c>
      <c r="G28" t="str">
        <f t="shared" si="4"/>
        <v>Skoda</v>
      </c>
      <c r="H28" t="str">
        <f t="shared" si="4"/>
        <v>Suzuki</v>
      </c>
      <c r="I28" t="str">
        <f t="shared" si="4"/>
        <v>Volvo</v>
      </c>
      <c r="J28" s="22" t="str">
        <f t="shared" si="4"/>
        <v>Ford</v>
      </c>
      <c r="K28" t="str">
        <f t="shared" si="4"/>
        <v>Opel</v>
      </c>
      <c r="L28" s="27" t="s">
        <v>86</v>
      </c>
      <c r="M28" s="29" t="s">
        <v>722</v>
      </c>
      <c r="O28" s="37" t="s">
        <v>732</v>
      </c>
      <c r="P28" t="str">
        <f>B28</f>
        <v>Audi</v>
      </c>
      <c r="Q28" t="str">
        <f>C28</f>
        <v>Mercedes</v>
      </c>
      <c r="R28" t="str">
        <f>D28</f>
        <v>Fiat</v>
      </c>
      <c r="S28" t="str">
        <f>E28</f>
        <v>Volkswagen</v>
      </c>
      <c r="T28" t="str">
        <f>F28</f>
        <v>Seat</v>
      </c>
      <c r="U28" t="str">
        <f>G28</f>
        <v>Skoda</v>
      </c>
      <c r="V28" t="str">
        <f>H28</f>
        <v>Suzuki</v>
      </c>
      <c r="W28" t="str">
        <f>I28</f>
        <v>Volvo</v>
      </c>
      <c r="X28" t="str">
        <f>J28</f>
        <v>Ford</v>
      </c>
      <c r="Y28" t="str">
        <f>K28</f>
        <v>Opel</v>
      </c>
      <c r="AB28" t="s">
        <v>1346</v>
      </c>
      <c r="AC28">
        <f>CORREL(AA30:AA49,'oam3'!AA30:AA49)</f>
        <v>0.3832488913756078</v>
      </c>
      <c r="BO28" t="s">
        <v>716</v>
      </c>
      <c r="BQ28" t="s">
        <v>958</v>
      </c>
      <c r="BR28" t="s">
        <v>721</v>
      </c>
      <c r="BV28" t="s">
        <v>964</v>
      </c>
      <c r="BW28" t="str">
        <f>BQ28</f>
        <v>opt</v>
      </c>
      <c r="BX28" t="str">
        <f>BR28</f>
        <v>naiv</v>
      </c>
    </row>
    <row r="29" spans="1:76" ht="13.8" thickBot="1" x14ac:dyDescent="0.3">
      <c r="A29" t="str">
        <f>A2</f>
        <v>Megye</v>
      </c>
      <c r="B29" t="str">
        <f t="shared" ref="B29:K29" si="5">B2</f>
        <v>elt</v>
      </c>
      <c r="C29" t="str">
        <f t="shared" si="5"/>
        <v>elt</v>
      </c>
      <c r="D29" t="str">
        <f t="shared" si="5"/>
        <v>elt</v>
      </c>
      <c r="E29" t="str">
        <f>VW!L1</f>
        <v>elt</v>
      </c>
      <c r="F29" t="str">
        <f t="shared" si="5"/>
        <v>elt</v>
      </c>
      <c r="G29" t="str">
        <f t="shared" si="5"/>
        <v>elt</v>
      </c>
      <c r="H29" t="str">
        <f t="shared" si="5"/>
        <v>elt</v>
      </c>
      <c r="I29" t="str">
        <f t="shared" si="5"/>
        <v>elt</v>
      </c>
      <c r="J29" t="str">
        <f t="shared" si="5"/>
        <v>elt</v>
      </c>
      <c r="K29" t="str">
        <f t="shared" si="5"/>
        <v>elt</v>
      </c>
      <c r="L29" s="53" t="s">
        <v>90</v>
      </c>
      <c r="M29" s="54" t="s">
        <v>90</v>
      </c>
      <c r="O29" s="38" t="s">
        <v>730</v>
      </c>
      <c r="P29" t="str">
        <f>B29</f>
        <v>elt</v>
      </c>
      <c r="Q29" t="str">
        <f>C29</f>
        <v>elt</v>
      </c>
      <c r="R29" t="str">
        <f>D29</f>
        <v>elt</v>
      </c>
      <c r="S29" t="str">
        <f>E29</f>
        <v>elt</v>
      </c>
      <c r="T29" t="str">
        <f>F29</f>
        <v>elt</v>
      </c>
      <c r="U29" t="str">
        <f>G29</f>
        <v>elt</v>
      </c>
      <c r="V29" t="str">
        <f>H29</f>
        <v>elt</v>
      </c>
      <c r="W29" t="str">
        <f>I29</f>
        <v>elt</v>
      </c>
      <c r="X29" t="str">
        <f>J29</f>
        <v>elt</v>
      </c>
      <c r="Y29" t="str">
        <f>K29</f>
        <v>elt</v>
      </c>
      <c r="Z29" t="s">
        <v>91</v>
      </c>
      <c r="AA29" t="str">
        <f>L146</f>
        <v>Becslés</v>
      </c>
      <c r="AB29" t="s">
        <v>1345</v>
      </c>
      <c r="AE29" t="str">
        <f>B28</f>
        <v>Audi</v>
      </c>
      <c r="AF29" t="str">
        <f t="shared" ref="AF29:AN30" si="6">C28</f>
        <v>Mercedes</v>
      </c>
      <c r="AG29" t="str">
        <f t="shared" si="6"/>
        <v>Fiat</v>
      </c>
      <c r="AH29" t="str">
        <f t="shared" si="6"/>
        <v>Volkswagen</v>
      </c>
      <c r="AI29" t="str">
        <f t="shared" si="6"/>
        <v>Seat</v>
      </c>
      <c r="AJ29" t="str">
        <f t="shared" si="6"/>
        <v>Skoda</v>
      </c>
      <c r="AK29" t="str">
        <f t="shared" si="6"/>
        <v>Suzuki</v>
      </c>
      <c r="AL29" t="str">
        <f t="shared" si="6"/>
        <v>Volvo</v>
      </c>
      <c r="AM29" t="str">
        <f t="shared" si="6"/>
        <v>Ford</v>
      </c>
      <c r="AN29" t="str">
        <f t="shared" si="6"/>
        <v>Opel</v>
      </c>
      <c r="AR29" t="s">
        <v>64</v>
      </c>
      <c r="AS29" t="s">
        <v>65</v>
      </c>
      <c r="AT29" t="s">
        <v>34</v>
      </c>
      <c r="AU29" t="s">
        <v>66</v>
      </c>
      <c r="AV29" t="s">
        <v>36</v>
      </c>
      <c r="AW29" t="s">
        <v>67</v>
      </c>
      <c r="AX29" t="s">
        <v>68</v>
      </c>
      <c r="AY29" t="s">
        <v>69</v>
      </c>
      <c r="AZ29" t="s">
        <v>70</v>
      </c>
      <c r="BA29" t="s">
        <v>41</v>
      </c>
      <c r="BB29" t="s">
        <v>71</v>
      </c>
      <c r="BC29" t="s">
        <v>72</v>
      </c>
      <c r="BD29" t="s">
        <v>73</v>
      </c>
      <c r="BE29" t="s">
        <v>45</v>
      </c>
      <c r="BF29" t="s">
        <v>46</v>
      </c>
      <c r="BG29" t="s">
        <v>74</v>
      </c>
      <c r="BH29" t="s">
        <v>48</v>
      </c>
      <c r="BI29" t="s">
        <v>49</v>
      </c>
      <c r="BJ29" t="s">
        <v>75</v>
      </c>
      <c r="BK29" t="s">
        <v>51</v>
      </c>
      <c r="BL29" t="s">
        <v>91</v>
      </c>
      <c r="BM29" t="s">
        <v>956</v>
      </c>
      <c r="BN29" t="s">
        <v>957</v>
      </c>
      <c r="BO29" t="s">
        <v>725</v>
      </c>
      <c r="BP29" t="s">
        <v>963</v>
      </c>
      <c r="BQ29" t="s">
        <v>1392</v>
      </c>
      <c r="BR29" t="s">
        <v>712</v>
      </c>
      <c r="BS29" t="s">
        <v>86</v>
      </c>
      <c r="BV29" t="s">
        <v>725</v>
      </c>
      <c r="BW29" t="str">
        <f>BQ29</f>
        <v>step3</v>
      </c>
      <c r="BX29" t="str">
        <f>BR29</f>
        <v>sorrend</v>
      </c>
    </row>
    <row r="30" spans="1:76" x14ac:dyDescent="0.25">
      <c r="A30" t="str">
        <f>A3</f>
        <v>Bács-Kiskun</v>
      </c>
      <c r="B30">
        <f>IFERROR(ABS(B3),"")</f>
        <v>0.40000000000000568</v>
      </c>
      <c r="C30" t="str">
        <f t="shared" ref="C30:K30" si="7">IFERROR(ABS(C3),"")</f>
        <v/>
      </c>
      <c r="D30">
        <f t="shared" si="7"/>
        <v>0.40000000000000568</v>
      </c>
      <c r="E30">
        <f t="shared" si="7"/>
        <v>0.59999999999999432</v>
      </c>
      <c r="F30" t="str">
        <f t="shared" si="7"/>
        <v/>
      </c>
      <c r="G30" t="str">
        <f t="shared" si="7"/>
        <v/>
      </c>
      <c r="H30">
        <f t="shared" si="7"/>
        <v>0.20000000000000284</v>
      </c>
      <c r="I30">
        <f t="shared" si="7"/>
        <v>0</v>
      </c>
      <c r="J30" t="str">
        <f t="shared" si="7"/>
        <v/>
      </c>
      <c r="K30">
        <f t="shared" si="7"/>
        <v>0.40000000000000568</v>
      </c>
      <c r="L30" s="55">
        <f>AVERAGE(B30:K30)</f>
        <v>0.3333333333333357</v>
      </c>
      <c r="M30" s="56">
        <f>STDEV(B30:K30)</f>
        <v>0.20655911179772818</v>
      </c>
      <c r="O30" s="7">
        <f>AVERAGE(P30:Y30)</f>
        <v>14.2</v>
      </c>
      <c r="P30">
        <f>IFERROR(RANK(B30,B$30:B$49,0),20)</f>
        <v>15</v>
      </c>
      <c r="Q30">
        <f t="shared" ref="Q30:Y49" si="8">IFERROR(RANK(C30,C$30:C$49,0),20)</f>
        <v>20</v>
      </c>
      <c r="R30">
        <f t="shared" si="8"/>
        <v>9</v>
      </c>
      <c r="S30">
        <f t="shared" si="8"/>
        <v>13</v>
      </c>
      <c r="T30">
        <f t="shared" si="8"/>
        <v>20</v>
      </c>
      <c r="U30">
        <f t="shared" si="8"/>
        <v>20</v>
      </c>
      <c r="V30">
        <f t="shared" si="8"/>
        <v>9</v>
      </c>
      <c r="W30">
        <f t="shared" si="8"/>
        <v>10</v>
      </c>
      <c r="X30">
        <f t="shared" si="8"/>
        <v>20</v>
      </c>
      <c r="Y30">
        <f t="shared" si="8"/>
        <v>6</v>
      </c>
      <c r="Z30">
        <v>1000</v>
      </c>
      <c r="AA30">
        <f t="shared" ref="AA30:AA49" si="9">L147</f>
        <v>956</v>
      </c>
      <c r="AB30">
        <f>'oam3'!AA30</f>
        <v>1000.2</v>
      </c>
      <c r="AE30" t="str">
        <f t="shared" ref="AE30" si="10">B29</f>
        <v>elt</v>
      </c>
      <c r="AF30" t="str">
        <f t="shared" si="6"/>
        <v>elt</v>
      </c>
      <c r="AG30" t="str">
        <f t="shared" si="6"/>
        <v>elt</v>
      </c>
      <c r="AH30" t="str">
        <f t="shared" si="6"/>
        <v>elt</v>
      </c>
      <c r="AI30" t="str">
        <f t="shared" si="6"/>
        <v>elt</v>
      </c>
      <c r="AJ30" t="str">
        <f t="shared" si="6"/>
        <v>elt</v>
      </c>
      <c r="AK30" t="str">
        <f t="shared" si="6"/>
        <v>elt</v>
      </c>
      <c r="AL30" t="str">
        <f t="shared" si="6"/>
        <v>elt</v>
      </c>
      <c r="AM30" t="str">
        <f t="shared" si="6"/>
        <v>elt</v>
      </c>
      <c r="AN30" t="str">
        <f t="shared" si="6"/>
        <v>elt</v>
      </c>
      <c r="AP30" t="s">
        <v>6</v>
      </c>
      <c r="AQ30" t="s">
        <v>90</v>
      </c>
      <c r="AR30">
        <v>2</v>
      </c>
      <c r="AS30">
        <v>5</v>
      </c>
      <c r="AT30">
        <v>6</v>
      </c>
      <c r="AU30">
        <v>4</v>
      </c>
      <c r="AV30">
        <v>5</v>
      </c>
      <c r="AW30">
        <v>4</v>
      </c>
      <c r="AX30">
        <v>5</v>
      </c>
      <c r="AY30">
        <v>1</v>
      </c>
      <c r="AZ30">
        <v>5</v>
      </c>
      <c r="BA30">
        <v>5</v>
      </c>
      <c r="BB30">
        <v>3</v>
      </c>
      <c r="BC30">
        <v>1</v>
      </c>
      <c r="BD30">
        <v>6</v>
      </c>
      <c r="BE30">
        <v>3</v>
      </c>
      <c r="BF30">
        <v>1</v>
      </c>
      <c r="BG30">
        <v>2</v>
      </c>
      <c r="BH30">
        <v>4</v>
      </c>
      <c r="BI30">
        <v>6</v>
      </c>
      <c r="BJ30">
        <v>1</v>
      </c>
      <c r="BK30">
        <v>4</v>
      </c>
      <c r="BL30">
        <v>1000</v>
      </c>
      <c r="BM30">
        <v>1000</v>
      </c>
      <c r="BN30" s="26">
        <f>CD117</f>
        <v>991.2</v>
      </c>
      <c r="BO30" s="4">
        <v>1</v>
      </c>
      <c r="BP30" s="22" t="str">
        <f>AP30</f>
        <v>Audi</v>
      </c>
      <c r="BQ30" s="40">
        <f>RANK(BN30,BN$30:BN$39,0)</f>
        <v>6</v>
      </c>
      <c r="BR30" s="40">
        <v>5</v>
      </c>
      <c r="BS30" s="25">
        <v>1.6149999999999998</v>
      </c>
      <c r="BV30" s="4">
        <v>1</v>
      </c>
      <c r="BW30" s="4">
        <f>BQ30</f>
        <v>6</v>
      </c>
      <c r="BX30" s="4">
        <f>BR30</f>
        <v>5</v>
      </c>
    </row>
    <row r="31" spans="1:76" x14ac:dyDescent="0.25">
      <c r="A31" t="str">
        <f>A4</f>
        <v>Békés</v>
      </c>
      <c r="B31">
        <f t="shared" ref="B31:K46" si="11">IFERROR(ABS(B4),"")</f>
        <v>0.70000000000000284</v>
      </c>
      <c r="C31">
        <f t="shared" si="11"/>
        <v>1.2000000000000028</v>
      </c>
      <c r="D31">
        <f t="shared" si="11"/>
        <v>7.7999999999999972</v>
      </c>
      <c r="E31">
        <f t="shared" si="11"/>
        <v>8.9000000000000057</v>
      </c>
      <c r="F31">
        <f t="shared" si="11"/>
        <v>0.29999999999999716</v>
      </c>
      <c r="G31">
        <f t="shared" si="11"/>
        <v>0.20000000000000284</v>
      </c>
      <c r="H31">
        <f t="shared" si="11"/>
        <v>6.2999999999999972</v>
      </c>
      <c r="I31" t="str">
        <f t="shared" si="11"/>
        <v/>
      </c>
      <c r="J31">
        <f t="shared" si="11"/>
        <v>0.40000000000000568</v>
      </c>
      <c r="K31">
        <f t="shared" si="11"/>
        <v>0.29999999999999716</v>
      </c>
      <c r="L31" s="55">
        <f t="shared" ref="L31:L49" si="12">AVERAGE(B31:K31)</f>
        <v>2.9000000000000008</v>
      </c>
      <c r="M31" s="56">
        <f t="shared" ref="M31:M49" si="13">STDEV(B31:K31)</f>
        <v>3.6462309307009062</v>
      </c>
      <c r="O31" s="7">
        <f t="shared" ref="O31:O49" si="14">AVERAGE(P31:Y31)</f>
        <v>7.2</v>
      </c>
      <c r="P31">
        <f t="shared" ref="P31:P49" si="15">IFERROR(RANK(B31,B$30:B$49,0),20)</f>
        <v>6</v>
      </c>
      <c r="Q31">
        <f t="shared" si="8"/>
        <v>6</v>
      </c>
      <c r="R31">
        <f t="shared" si="8"/>
        <v>2</v>
      </c>
      <c r="S31">
        <f t="shared" si="8"/>
        <v>1</v>
      </c>
      <c r="T31">
        <f t="shared" si="8"/>
        <v>9</v>
      </c>
      <c r="U31">
        <f t="shared" si="8"/>
        <v>9</v>
      </c>
      <c r="V31">
        <f t="shared" si="8"/>
        <v>1</v>
      </c>
      <c r="W31">
        <f t="shared" si="8"/>
        <v>20</v>
      </c>
      <c r="X31">
        <f t="shared" si="8"/>
        <v>11</v>
      </c>
      <c r="Y31">
        <f t="shared" si="8"/>
        <v>7</v>
      </c>
      <c r="Z31">
        <v>1000</v>
      </c>
      <c r="AA31">
        <f t="shared" si="9"/>
        <v>1018.6</v>
      </c>
      <c r="AB31">
        <f>'oam3'!AA31</f>
        <v>1016.2</v>
      </c>
      <c r="AD31" t="str">
        <f>A30</f>
        <v>Bács-Kiskun</v>
      </c>
      <c r="AE31">
        <f>IFERROR(RANK(B30,$B30:$K30,0),1)</f>
        <v>2</v>
      </c>
      <c r="AF31">
        <f t="shared" ref="AF31:AF50" si="16">IFERROR(RANK(C30,$B30:$K30,0),1)</f>
        <v>1</v>
      </c>
      <c r="AG31">
        <f t="shared" ref="AG31:AG50" si="17">IFERROR(RANK(D30,$B30:$K30,0),1)</f>
        <v>2</v>
      </c>
      <c r="AH31">
        <f t="shared" ref="AH31:AH50" si="18">IFERROR(RANK(E30,$B30:$K30,0),1)</f>
        <v>1</v>
      </c>
      <c r="AI31">
        <f t="shared" ref="AI31:AI50" si="19">IFERROR(RANK(F30,$B30:$K30,0),1)</f>
        <v>1</v>
      </c>
      <c r="AJ31">
        <f t="shared" ref="AJ31:AJ50" si="20">IFERROR(RANK(G30,$B30:$K30,0),1)</f>
        <v>1</v>
      </c>
      <c r="AK31">
        <f t="shared" ref="AK31:AK50" si="21">IFERROR(RANK(H30,$B30:$K30,0),1)</f>
        <v>5</v>
      </c>
      <c r="AL31">
        <f t="shared" ref="AL31:AL50" si="22">IFERROR(RANK(I30,$B30:$K30,0),1)</f>
        <v>6</v>
      </c>
      <c r="AM31">
        <f t="shared" ref="AM31:AM50" si="23">IFERROR(RANK(J30,$B30:$K30,0),1)</f>
        <v>1</v>
      </c>
      <c r="AN31">
        <f t="shared" ref="AN31:AN50" si="24">IFERROR(RANK(K30,$B30:$K30,0),1)</f>
        <v>2</v>
      </c>
      <c r="AP31" t="s">
        <v>8</v>
      </c>
      <c r="AQ31" t="s">
        <v>90</v>
      </c>
      <c r="AR31">
        <v>1</v>
      </c>
      <c r="AS31">
        <v>4</v>
      </c>
      <c r="AT31">
        <v>1</v>
      </c>
      <c r="AU31">
        <v>3</v>
      </c>
      <c r="AV31">
        <v>3</v>
      </c>
      <c r="AW31">
        <v>2</v>
      </c>
      <c r="AX31">
        <v>8</v>
      </c>
      <c r="AY31">
        <v>2</v>
      </c>
      <c r="AZ31">
        <v>2</v>
      </c>
      <c r="BA31">
        <v>1</v>
      </c>
      <c r="BB31">
        <v>1</v>
      </c>
      <c r="BC31">
        <v>5</v>
      </c>
      <c r="BD31">
        <v>1</v>
      </c>
      <c r="BE31">
        <v>1</v>
      </c>
      <c r="BF31">
        <v>1</v>
      </c>
      <c r="BG31">
        <v>1</v>
      </c>
      <c r="BH31">
        <v>1</v>
      </c>
      <c r="BI31">
        <v>3</v>
      </c>
      <c r="BJ31">
        <v>1</v>
      </c>
      <c r="BK31">
        <v>1</v>
      </c>
      <c r="BL31">
        <v>1000</v>
      </c>
      <c r="BM31">
        <v>1000</v>
      </c>
      <c r="BN31" s="26">
        <f t="shared" ref="BN31:BN39" si="25">CD118</f>
        <v>1002.8</v>
      </c>
      <c r="BO31" s="4">
        <v>1</v>
      </c>
      <c r="BP31" s="22" t="str">
        <f>AP31</f>
        <v>Mercedes</v>
      </c>
      <c r="BQ31" s="40">
        <f t="shared" ref="BQ31:BQ39" si="26">RANK(BN31,BN$30:BN$39,0)</f>
        <v>2</v>
      </c>
      <c r="BR31" s="40">
        <v>3</v>
      </c>
      <c r="BS31" s="25">
        <v>1.7199999999999995</v>
      </c>
      <c r="BV31" s="4">
        <v>1</v>
      </c>
      <c r="BW31" s="4">
        <f>BQ31</f>
        <v>2</v>
      </c>
      <c r="BX31" s="4">
        <f>BR31</f>
        <v>3</v>
      </c>
    </row>
    <row r="32" spans="1:76" x14ac:dyDescent="0.25">
      <c r="A32" t="str">
        <f>A5</f>
        <v>Baranya</v>
      </c>
      <c r="B32">
        <f t="shared" si="11"/>
        <v>0.60000000000000142</v>
      </c>
      <c r="C32" t="str">
        <f t="shared" si="11"/>
        <v/>
      </c>
      <c r="D32">
        <f t="shared" si="11"/>
        <v>5.4000000000000057</v>
      </c>
      <c r="E32">
        <f t="shared" si="11"/>
        <v>0.79999999999999716</v>
      </c>
      <c r="F32">
        <f t="shared" si="11"/>
        <v>9.9999999999994316E-2</v>
      </c>
      <c r="G32">
        <f t="shared" si="11"/>
        <v>5.2999999999999972</v>
      </c>
      <c r="H32">
        <f t="shared" si="11"/>
        <v>0.79999999999999716</v>
      </c>
      <c r="I32">
        <f t="shared" si="11"/>
        <v>5</v>
      </c>
      <c r="J32" t="str">
        <f t="shared" si="11"/>
        <v/>
      </c>
      <c r="K32">
        <f t="shared" si="11"/>
        <v>0.20000000000000284</v>
      </c>
      <c r="L32" s="55">
        <f t="shared" si="12"/>
        <v>2.2749999999999995</v>
      </c>
      <c r="M32" s="56">
        <f t="shared" si="13"/>
        <v>2.4650412920331739</v>
      </c>
      <c r="O32" s="7">
        <f t="shared" si="14"/>
        <v>9.4</v>
      </c>
      <c r="P32">
        <f t="shared" si="15"/>
        <v>8</v>
      </c>
      <c r="Q32">
        <f t="shared" si="8"/>
        <v>20</v>
      </c>
      <c r="R32">
        <f t="shared" si="8"/>
        <v>3</v>
      </c>
      <c r="S32">
        <f t="shared" si="8"/>
        <v>11</v>
      </c>
      <c r="T32">
        <f t="shared" si="8"/>
        <v>11</v>
      </c>
      <c r="U32">
        <f t="shared" si="8"/>
        <v>3</v>
      </c>
      <c r="V32">
        <f t="shared" si="8"/>
        <v>3</v>
      </c>
      <c r="W32">
        <f t="shared" si="8"/>
        <v>3</v>
      </c>
      <c r="X32">
        <f t="shared" si="8"/>
        <v>20</v>
      </c>
      <c r="Y32">
        <f t="shared" si="8"/>
        <v>12</v>
      </c>
      <c r="Z32">
        <v>1000</v>
      </c>
      <c r="AA32">
        <f t="shared" si="9"/>
        <v>1017.6</v>
      </c>
      <c r="AB32">
        <f>'oam3'!AA32</f>
        <v>999.7</v>
      </c>
      <c r="AD32" t="str">
        <f t="shared" ref="AD32:AD50" si="27">A31</f>
        <v>Békés</v>
      </c>
      <c r="AE32">
        <f t="shared" ref="AE32:AE50" si="28">IFERROR(RANK(B31,$B31:$K31,0),1)</f>
        <v>5</v>
      </c>
      <c r="AF32">
        <f t="shared" si="16"/>
        <v>4</v>
      </c>
      <c r="AG32">
        <f t="shared" si="17"/>
        <v>2</v>
      </c>
      <c r="AH32">
        <f t="shared" si="18"/>
        <v>1</v>
      </c>
      <c r="AI32">
        <f t="shared" si="19"/>
        <v>7</v>
      </c>
      <c r="AJ32">
        <f t="shared" si="20"/>
        <v>9</v>
      </c>
      <c r="AK32">
        <f t="shared" si="21"/>
        <v>3</v>
      </c>
      <c r="AL32">
        <f t="shared" si="22"/>
        <v>1</v>
      </c>
      <c r="AM32">
        <f t="shared" si="23"/>
        <v>6</v>
      </c>
      <c r="AN32">
        <f t="shared" si="24"/>
        <v>7</v>
      </c>
      <c r="AP32" t="s">
        <v>10</v>
      </c>
      <c r="AQ32" t="s">
        <v>90</v>
      </c>
      <c r="AR32">
        <v>2</v>
      </c>
      <c r="AS32">
        <v>2</v>
      </c>
      <c r="AT32">
        <v>1</v>
      </c>
      <c r="AU32">
        <v>9</v>
      </c>
      <c r="AV32">
        <v>9</v>
      </c>
      <c r="AW32">
        <v>6</v>
      </c>
      <c r="AX32">
        <v>8</v>
      </c>
      <c r="AY32">
        <v>4</v>
      </c>
      <c r="AZ32">
        <v>7</v>
      </c>
      <c r="BA32">
        <v>6</v>
      </c>
      <c r="BB32">
        <v>5</v>
      </c>
      <c r="BC32">
        <v>2</v>
      </c>
      <c r="BD32">
        <v>5</v>
      </c>
      <c r="BE32">
        <v>5</v>
      </c>
      <c r="BF32">
        <v>6</v>
      </c>
      <c r="BG32">
        <v>1</v>
      </c>
      <c r="BH32">
        <v>5</v>
      </c>
      <c r="BI32">
        <v>1</v>
      </c>
      <c r="BJ32">
        <v>3</v>
      </c>
      <c r="BK32">
        <v>1</v>
      </c>
      <c r="BL32">
        <v>1000</v>
      </c>
      <c r="BM32">
        <v>1000</v>
      </c>
      <c r="BN32" s="26">
        <f t="shared" si="25"/>
        <v>987.7</v>
      </c>
      <c r="BO32" s="4">
        <v>1</v>
      </c>
      <c r="BP32" s="22" t="str">
        <f>AP32</f>
        <v>Fiat</v>
      </c>
      <c r="BQ32" s="40">
        <f t="shared" si="26"/>
        <v>8</v>
      </c>
      <c r="BR32" s="40">
        <v>6</v>
      </c>
      <c r="BS32" s="25">
        <v>1.5550000000000015</v>
      </c>
      <c r="BV32">
        <v>2</v>
      </c>
      <c r="BW32">
        <f>BQ32</f>
        <v>8</v>
      </c>
      <c r="BX32">
        <f>BR32</f>
        <v>6</v>
      </c>
    </row>
    <row r="33" spans="1:76" x14ac:dyDescent="0.25">
      <c r="A33" t="str">
        <f>A6</f>
        <v>Borsod-Abaúj-Zemplén</v>
      </c>
      <c r="B33">
        <f t="shared" si="11"/>
        <v>0.59999999999999432</v>
      </c>
      <c r="C33">
        <f t="shared" si="11"/>
        <v>1.2000000000000028</v>
      </c>
      <c r="D33">
        <f t="shared" si="11"/>
        <v>0.20000000000000284</v>
      </c>
      <c r="E33">
        <f t="shared" si="11"/>
        <v>0.40000000000000568</v>
      </c>
      <c r="F33">
        <f t="shared" si="11"/>
        <v>0.5</v>
      </c>
      <c r="G33">
        <f t="shared" si="11"/>
        <v>8.2999999999999972</v>
      </c>
      <c r="H33">
        <f t="shared" si="11"/>
        <v>0.29999999999999716</v>
      </c>
      <c r="I33" t="str">
        <f t="shared" si="11"/>
        <v/>
      </c>
      <c r="J33">
        <f t="shared" si="11"/>
        <v>0.40000000000000568</v>
      </c>
      <c r="K33">
        <f t="shared" si="11"/>
        <v>4.9000000000000057</v>
      </c>
      <c r="L33" s="55">
        <f t="shared" si="12"/>
        <v>1.866666666666668</v>
      </c>
      <c r="M33" s="56">
        <f t="shared" si="13"/>
        <v>2.8293108701590213</v>
      </c>
      <c r="O33" s="7">
        <f t="shared" si="14"/>
        <v>8.9</v>
      </c>
      <c r="P33">
        <f t="shared" si="15"/>
        <v>12</v>
      </c>
      <c r="Q33">
        <f t="shared" si="8"/>
        <v>6</v>
      </c>
      <c r="R33">
        <f t="shared" si="8"/>
        <v>10</v>
      </c>
      <c r="S33">
        <f t="shared" si="8"/>
        <v>14</v>
      </c>
      <c r="T33">
        <f t="shared" si="8"/>
        <v>6</v>
      </c>
      <c r="U33">
        <f t="shared" si="8"/>
        <v>2</v>
      </c>
      <c r="V33">
        <f t="shared" si="8"/>
        <v>7</v>
      </c>
      <c r="W33">
        <f t="shared" si="8"/>
        <v>20</v>
      </c>
      <c r="X33">
        <f t="shared" si="8"/>
        <v>11</v>
      </c>
      <c r="Y33">
        <f t="shared" si="8"/>
        <v>1</v>
      </c>
      <c r="Z33">
        <v>1000</v>
      </c>
      <c r="AA33">
        <f t="shared" si="9"/>
        <v>1019.1</v>
      </c>
      <c r="AB33">
        <f>'oam3'!AA33</f>
        <v>1000.2</v>
      </c>
      <c r="AD33" t="str">
        <f t="shared" si="27"/>
        <v>Baranya</v>
      </c>
      <c r="AE33">
        <f t="shared" si="28"/>
        <v>6</v>
      </c>
      <c r="AF33">
        <f t="shared" si="16"/>
        <v>1</v>
      </c>
      <c r="AG33">
        <f t="shared" si="17"/>
        <v>1</v>
      </c>
      <c r="AH33">
        <f t="shared" si="18"/>
        <v>4</v>
      </c>
      <c r="AI33">
        <f t="shared" si="19"/>
        <v>8</v>
      </c>
      <c r="AJ33">
        <f t="shared" si="20"/>
        <v>2</v>
      </c>
      <c r="AK33">
        <f t="shared" si="21"/>
        <v>4</v>
      </c>
      <c r="AL33">
        <f t="shared" si="22"/>
        <v>3</v>
      </c>
      <c r="AM33">
        <f t="shared" si="23"/>
        <v>1</v>
      </c>
      <c r="AN33">
        <f t="shared" si="24"/>
        <v>7</v>
      </c>
      <c r="AP33" t="s">
        <v>12</v>
      </c>
      <c r="AQ33" t="s">
        <v>90</v>
      </c>
      <c r="AR33">
        <v>1</v>
      </c>
      <c r="AS33">
        <v>1</v>
      </c>
      <c r="AT33">
        <v>4</v>
      </c>
      <c r="AU33">
        <v>6</v>
      </c>
      <c r="AV33">
        <v>6</v>
      </c>
      <c r="AW33">
        <v>1</v>
      </c>
      <c r="AX33">
        <v>4</v>
      </c>
      <c r="AY33">
        <v>1</v>
      </c>
      <c r="AZ33">
        <v>1</v>
      </c>
      <c r="BA33">
        <v>4</v>
      </c>
      <c r="BB33">
        <v>2</v>
      </c>
      <c r="BC33">
        <v>3</v>
      </c>
      <c r="BD33">
        <v>3</v>
      </c>
      <c r="BE33">
        <v>1</v>
      </c>
      <c r="BF33">
        <v>3</v>
      </c>
      <c r="BG33">
        <v>1</v>
      </c>
      <c r="BH33">
        <v>3</v>
      </c>
      <c r="BI33">
        <v>1</v>
      </c>
      <c r="BJ33">
        <v>1</v>
      </c>
      <c r="BK33">
        <v>1</v>
      </c>
      <c r="BL33">
        <v>1000</v>
      </c>
      <c r="BM33">
        <v>1000</v>
      </c>
      <c r="BN33" s="26">
        <f t="shared" si="25"/>
        <v>1063.4000000000001</v>
      </c>
      <c r="BO33">
        <v>2</v>
      </c>
      <c r="BP33" t="str">
        <f>AP33</f>
        <v>Volkswagen</v>
      </c>
      <c r="BQ33" s="41">
        <f t="shared" si="26"/>
        <v>1</v>
      </c>
      <c r="BR33" s="41">
        <v>1</v>
      </c>
      <c r="BS33" s="25">
        <v>2.3600000000000003</v>
      </c>
      <c r="BV33">
        <v>2</v>
      </c>
      <c r="BW33">
        <f>BQ33</f>
        <v>1</v>
      </c>
      <c r="BX33">
        <f>BR33</f>
        <v>1</v>
      </c>
    </row>
    <row r="34" spans="1:76" x14ac:dyDescent="0.25">
      <c r="A34" t="str">
        <f>A7</f>
        <v>Budapest</v>
      </c>
      <c r="B34">
        <f t="shared" si="11"/>
        <v>0.70000000000000284</v>
      </c>
      <c r="C34">
        <f t="shared" si="11"/>
        <v>1.0999999999999943</v>
      </c>
      <c r="D34">
        <f t="shared" si="11"/>
        <v>0.10000000000000142</v>
      </c>
      <c r="E34">
        <f t="shared" si="11"/>
        <v>0.60000000000000142</v>
      </c>
      <c r="F34">
        <f t="shared" si="11"/>
        <v>0</v>
      </c>
      <c r="G34">
        <f t="shared" si="11"/>
        <v>0.89999999999999858</v>
      </c>
      <c r="H34">
        <f t="shared" si="11"/>
        <v>0.39999999999999858</v>
      </c>
      <c r="I34">
        <f t="shared" si="11"/>
        <v>3</v>
      </c>
      <c r="J34">
        <f t="shared" si="11"/>
        <v>4.6000000000000014</v>
      </c>
      <c r="K34">
        <f t="shared" si="11"/>
        <v>0.5</v>
      </c>
      <c r="L34" s="55">
        <f t="shared" si="12"/>
        <v>1.19</v>
      </c>
      <c r="M34" s="56">
        <f t="shared" si="13"/>
        <v>1.4639748024546813</v>
      </c>
      <c r="O34" s="7">
        <f t="shared" si="14"/>
        <v>8.4</v>
      </c>
      <c r="P34">
        <f t="shared" si="15"/>
        <v>6</v>
      </c>
      <c r="Q34">
        <f t="shared" si="8"/>
        <v>9</v>
      </c>
      <c r="R34">
        <f t="shared" si="8"/>
        <v>16</v>
      </c>
      <c r="S34">
        <f t="shared" si="8"/>
        <v>12</v>
      </c>
      <c r="T34">
        <f t="shared" si="8"/>
        <v>14</v>
      </c>
      <c r="U34">
        <f t="shared" si="8"/>
        <v>8</v>
      </c>
      <c r="V34">
        <f t="shared" si="8"/>
        <v>6</v>
      </c>
      <c r="W34">
        <f t="shared" si="8"/>
        <v>7</v>
      </c>
      <c r="X34">
        <f t="shared" si="8"/>
        <v>1</v>
      </c>
      <c r="Y34">
        <f t="shared" si="8"/>
        <v>5</v>
      </c>
      <c r="Z34">
        <v>1000</v>
      </c>
      <c r="AA34">
        <f t="shared" si="9"/>
        <v>1037.5999999999999</v>
      </c>
      <c r="AB34">
        <f>'oam3'!AA34</f>
        <v>1000.2</v>
      </c>
      <c r="AD34" t="str">
        <f t="shared" si="27"/>
        <v>Borsod-Abaúj-Zemplén</v>
      </c>
      <c r="AE34">
        <f t="shared" si="28"/>
        <v>4</v>
      </c>
      <c r="AF34">
        <f t="shared" si="16"/>
        <v>3</v>
      </c>
      <c r="AG34">
        <f t="shared" si="17"/>
        <v>9</v>
      </c>
      <c r="AH34">
        <f t="shared" si="18"/>
        <v>6</v>
      </c>
      <c r="AI34">
        <f t="shared" si="19"/>
        <v>5</v>
      </c>
      <c r="AJ34">
        <f t="shared" si="20"/>
        <v>1</v>
      </c>
      <c r="AK34">
        <f t="shared" si="21"/>
        <v>8</v>
      </c>
      <c r="AL34">
        <f t="shared" si="22"/>
        <v>1</v>
      </c>
      <c r="AM34">
        <f t="shared" si="23"/>
        <v>6</v>
      </c>
      <c r="AN34">
        <f t="shared" si="24"/>
        <v>2</v>
      </c>
      <c r="AP34" t="s">
        <v>14</v>
      </c>
      <c r="AQ34" t="s">
        <v>90</v>
      </c>
      <c r="AR34">
        <v>1</v>
      </c>
      <c r="AS34">
        <v>7</v>
      </c>
      <c r="AT34">
        <v>8</v>
      </c>
      <c r="AU34">
        <v>5</v>
      </c>
      <c r="AV34">
        <v>10</v>
      </c>
      <c r="AW34">
        <v>5</v>
      </c>
      <c r="AX34">
        <v>6</v>
      </c>
      <c r="AY34">
        <v>1</v>
      </c>
      <c r="AZ34">
        <v>9</v>
      </c>
      <c r="BA34">
        <v>1</v>
      </c>
      <c r="BB34">
        <v>7</v>
      </c>
      <c r="BC34">
        <v>1</v>
      </c>
      <c r="BD34">
        <v>4</v>
      </c>
      <c r="BE34">
        <v>4</v>
      </c>
      <c r="BF34">
        <v>1</v>
      </c>
      <c r="BG34">
        <v>3</v>
      </c>
      <c r="BH34">
        <v>5</v>
      </c>
      <c r="BI34">
        <v>4</v>
      </c>
      <c r="BJ34">
        <v>1</v>
      </c>
      <c r="BK34">
        <v>1</v>
      </c>
      <c r="BL34">
        <v>1000</v>
      </c>
      <c r="BM34">
        <v>1000</v>
      </c>
      <c r="BN34" s="26">
        <f t="shared" si="25"/>
        <v>988.2</v>
      </c>
      <c r="BO34" s="4">
        <v>1</v>
      </c>
      <c r="BP34" s="22" t="str">
        <f>AP34</f>
        <v>Seat</v>
      </c>
      <c r="BQ34" s="40">
        <f t="shared" si="26"/>
        <v>7</v>
      </c>
      <c r="BR34" s="40">
        <v>8</v>
      </c>
      <c r="BS34" s="25">
        <v>0.5149999999999999</v>
      </c>
      <c r="BV34">
        <v>2</v>
      </c>
      <c r="BW34">
        <f>BQ34</f>
        <v>7</v>
      </c>
      <c r="BX34">
        <f>BR34</f>
        <v>8</v>
      </c>
    </row>
    <row r="35" spans="1:76" x14ac:dyDescent="0.25">
      <c r="A35" t="str">
        <f>A8</f>
        <v>Csongrád</v>
      </c>
      <c r="B35">
        <f t="shared" si="11"/>
        <v>1</v>
      </c>
      <c r="C35">
        <f t="shared" si="11"/>
        <v>5.0999999999999943</v>
      </c>
      <c r="D35">
        <f t="shared" si="11"/>
        <v>0.60000000000000142</v>
      </c>
      <c r="E35">
        <f t="shared" si="11"/>
        <v>6.6000000000000014</v>
      </c>
      <c r="F35">
        <f t="shared" si="11"/>
        <v>0.70000000000000284</v>
      </c>
      <c r="G35" t="str">
        <f t="shared" si="11"/>
        <v/>
      </c>
      <c r="H35">
        <f t="shared" si="11"/>
        <v>0.5</v>
      </c>
      <c r="I35">
        <f t="shared" si="11"/>
        <v>4</v>
      </c>
      <c r="J35">
        <f t="shared" si="11"/>
        <v>0.20000000000000284</v>
      </c>
      <c r="K35">
        <f t="shared" si="11"/>
        <v>0.10000000000000142</v>
      </c>
      <c r="L35" s="55">
        <f t="shared" si="12"/>
        <v>2.0888888888888895</v>
      </c>
      <c r="M35" s="56">
        <f t="shared" si="13"/>
        <v>2.4609167216935859</v>
      </c>
      <c r="O35" s="7">
        <f t="shared" si="14"/>
        <v>8.1</v>
      </c>
      <c r="P35">
        <f t="shared" si="15"/>
        <v>4</v>
      </c>
      <c r="Q35">
        <f t="shared" si="8"/>
        <v>3</v>
      </c>
      <c r="R35">
        <f t="shared" si="8"/>
        <v>6</v>
      </c>
      <c r="S35">
        <f t="shared" si="8"/>
        <v>4</v>
      </c>
      <c r="T35">
        <f t="shared" si="8"/>
        <v>4</v>
      </c>
      <c r="U35">
        <f t="shared" si="8"/>
        <v>20</v>
      </c>
      <c r="V35">
        <f t="shared" si="8"/>
        <v>4</v>
      </c>
      <c r="W35">
        <f t="shared" si="8"/>
        <v>4</v>
      </c>
      <c r="X35">
        <f t="shared" si="8"/>
        <v>15</v>
      </c>
      <c r="Y35">
        <f t="shared" si="8"/>
        <v>17</v>
      </c>
      <c r="Z35">
        <v>1000</v>
      </c>
      <c r="AA35">
        <f t="shared" si="9"/>
        <v>1026.0999999999999</v>
      </c>
      <c r="AB35">
        <f>'oam3'!AA35</f>
        <v>1016.7</v>
      </c>
      <c r="AD35" t="str">
        <f t="shared" si="27"/>
        <v>Budapest</v>
      </c>
      <c r="AE35">
        <f t="shared" si="28"/>
        <v>5</v>
      </c>
      <c r="AF35">
        <f t="shared" si="16"/>
        <v>3</v>
      </c>
      <c r="AG35">
        <f t="shared" si="17"/>
        <v>9</v>
      </c>
      <c r="AH35">
        <f t="shared" si="18"/>
        <v>6</v>
      </c>
      <c r="AI35">
        <f t="shared" si="19"/>
        <v>10</v>
      </c>
      <c r="AJ35">
        <f t="shared" si="20"/>
        <v>4</v>
      </c>
      <c r="AK35">
        <f t="shared" si="21"/>
        <v>8</v>
      </c>
      <c r="AL35">
        <f t="shared" si="22"/>
        <v>2</v>
      </c>
      <c r="AM35">
        <f t="shared" si="23"/>
        <v>1</v>
      </c>
      <c r="AN35">
        <f t="shared" si="24"/>
        <v>7</v>
      </c>
      <c r="AP35" t="s">
        <v>76</v>
      </c>
      <c r="AQ35" t="s">
        <v>90</v>
      </c>
      <c r="AR35">
        <v>1</v>
      </c>
      <c r="AS35">
        <v>9</v>
      </c>
      <c r="AT35">
        <v>2</v>
      </c>
      <c r="AU35">
        <v>1</v>
      </c>
      <c r="AV35">
        <v>4</v>
      </c>
      <c r="AW35">
        <v>1</v>
      </c>
      <c r="AX35">
        <v>2</v>
      </c>
      <c r="AY35">
        <v>4</v>
      </c>
      <c r="AZ35">
        <v>4</v>
      </c>
      <c r="BA35">
        <v>3</v>
      </c>
      <c r="BB35">
        <v>1</v>
      </c>
      <c r="BC35">
        <v>1</v>
      </c>
      <c r="BD35">
        <v>1</v>
      </c>
      <c r="BE35">
        <v>5</v>
      </c>
      <c r="BF35">
        <v>1</v>
      </c>
      <c r="BG35">
        <v>4</v>
      </c>
      <c r="BH35">
        <v>2</v>
      </c>
      <c r="BI35">
        <v>1</v>
      </c>
      <c r="BJ35">
        <v>5</v>
      </c>
      <c r="BK35">
        <v>1</v>
      </c>
      <c r="BL35">
        <v>1000</v>
      </c>
      <c r="BM35">
        <v>1000</v>
      </c>
      <c r="BN35" s="26">
        <f t="shared" si="25"/>
        <v>1002.8</v>
      </c>
      <c r="BO35">
        <v>2</v>
      </c>
      <c r="BP35" t="str">
        <f>AP35</f>
        <v>Skoda</v>
      </c>
      <c r="BQ35" s="41">
        <f t="shared" si="26"/>
        <v>2</v>
      </c>
      <c r="BR35" s="41">
        <v>2</v>
      </c>
      <c r="BS35" s="25">
        <v>1.97</v>
      </c>
      <c r="BV35">
        <v>2</v>
      </c>
      <c r="BW35">
        <f>BQ35</f>
        <v>2</v>
      </c>
      <c r="BX35">
        <f>BR35</f>
        <v>2</v>
      </c>
    </row>
    <row r="36" spans="1:76" x14ac:dyDescent="0.25">
      <c r="A36" t="str">
        <f>A9</f>
        <v>Fejér</v>
      </c>
      <c r="B36">
        <f t="shared" si="11"/>
        <v>0.60000000000000142</v>
      </c>
      <c r="C36">
        <f t="shared" si="11"/>
        <v>0.20000000000000284</v>
      </c>
      <c r="D36">
        <f t="shared" si="11"/>
        <v>0.20000000000000284</v>
      </c>
      <c r="E36">
        <f t="shared" si="11"/>
        <v>1.2000000000000028</v>
      </c>
      <c r="F36">
        <f t="shared" si="11"/>
        <v>0.40000000000000568</v>
      </c>
      <c r="G36">
        <f t="shared" si="11"/>
        <v>5.2999999999999972</v>
      </c>
      <c r="H36">
        <f t="shared" si="11"/>
        <v>0.20000000000000284</v>
      </c>
      <c r="I36">
        <f t="shared" si="11"/>
        <v>5.5</v>
      </c>
      <c r="J36">
        <f t="shared" si="11"/>
        <v>2.4000000000000057</v>
      </c>
      <c r="K36">
        <f t="shared" si="11"/>
        <v>0.29999999999999716</v>
      </c>
      <c r="L36" s="55">
        <f t="shared" si="12"/>
        <v>1.6300000000000019</v>
      </c>
      <c r="M36" s="56">
        <f t="shared" si="13"/>
        <v>2.1002909851309219</v>
      </c>
      <c r="O36" s="7">
        <f t="shared" si="14"/>
        <v>7.4</v>
      </c>
      <c r="P36">
        <f t="shared" si="15"/>
        <v>8</v>
      </c>
      <c r="Q36">
        <f t="shared" si="8"/>
        <v>12</v>
      </c>
      <c r="R36">
        <f t="shared" si="8"/>
        <v>10</v>
      </c>
      <c r="S36">
        <f t="shared" si="8"/>
        <v>10</v>
      </c>
      <c r="T36">
        <f t="shared" si="8"/>
        <v>7</v>
      </c>
      <c r="U36">
        <f t="shared" si="8"/>
        <v>3</v>
      </c>
      <c r="V36">
        <f t="shared" si="8"/>
        <v>9</v>
      </c>
      <c r="W36">
        <f t="shared" si="8"/>
        <v>2</v>
      </c>
      <c r="X36">
        <f t="shared" si="8"/>
        <v>6</v>
      </c>
      <c r="Y36">
        <f t="shared" si="8"/>
        <v>7</v>
      </c>
      <c r="Z36">
        <v>1000</v>
      </c>
      <c r="AA36">
        <f t="shared" si="9"/>
        <v>1036.5999999999999</v>
      </c>
      <c r="AB36">
        <f>'oam3'!AA36</f>
        <v>999.7</v>
      </c>
      <c r="AD36" t="str">
        <f t="shared" si="27"/>
        <v>Csongrád</v>
      </c>
      <c r="AE36">
        <f t="shared" si="28"/>
        <v>4</v>
      </c>
      <c r="AF36">
        <f t="shared" si="16"/>
        <v>2</v>
      </c>
      <c r="AG36">
        <f t="shared" si="17"/>
        <v>6</v>
      </c>
      <c r="AH36">
        <f t="shared" si="18"/>
        <v>1</v>
      </c>
      <c r="AI36">
        <f t="shared" si="19"/>
        <v>5</v>
      </c>
      <c r="AJ36">
        <f t="shared" si="20"/>
        <v>1</v>
      </c>
      <c r="AK36">
        <f t="shared" si="21"/>
        <v>7</v>
      </c>
      <c r="AL36">
        <f t="shared" si="22"/>
        <v>3</v>
      </c>
      <c r="AM36">
        <f t="shared" si="23"/>
        <v>8</v>
      </c>
      <c r="AN36">
        <f t="shared" si="24"/>
        <v>9</v>
      </c>
      <c r="AP36" t="s">
        <v>18</v>
      </c>
      <c r="AQ36" t="s">
        <v>90</v>
      </c>
      <c r="AR36">
        <v>5</v>
      </c>
      <c r="AS36">
        <v>3</v>
      </c>
      <c r="AT36">
        <v>4</v>
      </c>
      <c r="AU36">
        <v>8</v>
      </c>
      <c r="AV36">
        <v>8</v>
      </c>
      <c r="AW36">
        <v>7</v>
      </c>
      <c r="AX36">
        <v>8</v>
      </c>
      <c r="AY36">
        <v>1</v>
      </c>
      <c r="AZ36">
        <v>9</v>
      </c>
      <c r="BA36">
        <v>1</v>
      </c>
      <c r="BB36">
        <v>5</v>
      </c>
      <c r="BC36">
        <v>7</v>
      </c>
      <c r="BD36">
        <v>8</v>
      </c>
      <c r="BE36">
        <v>5</v>
      </c>
      <c r="BF36">
        <v>4</v>
      </c>
      <c r="BG36">
        <v>4</v>
      </c>
      <c r="BH36">
        <v>9</v>
      </c>
      <c r="BI36">
        <v>1</v>
      </c>
      <c r="BJ36">
        <v>1</v>
      </c>
      <c r="BK36">
        <v>5</v>
      </c>
      <c r="BL36">
        <v>1000</v>
      </c>
      <c r="BM36">
        <v>1000</v>
      </c>
      <c r="BN36" s="26">
        <f t="shared" si="25"/>
        <v>981.7</v>
      </c>
      <c r="BO36">
        <v>2</v>
      </c>
      <c r="BP36" t="str">
        <f>AP36</f>
        <v>Suzuki</v>
      </c>
      <c r="BQ36" s="42">
        <f t="shared" si="26"/>
        <v>9</v>
      </c>
      <c r="BR36" s="42">
        <v>10</v>
      </c>
      <c r="BS36" s="25">
        <v>0.56999999999999995</v>
      </c>
      <c r="BV36" s="4">
        <v>1</v>
      </c>
      <c r="BW36" s="4">
        <f>BQ36</f>
        <v>9</v>
      </c>
      <c r="BX36" s="4">
        <f>BR36</f>
        <v>10</v>
      </c>
    </row>
    <row r="37" spans="1:76" x14ac:dyDescent="0.25">
      <c r="A37" t="str">
        <f>A10</f>
        <v>Győr-Moson-Sopron</v>
      </c>
      <c r="B37" t="str">
        <f t="shared" si="11"/>
        <v/>
      </c>
      <c r="C37">
        <f t="shared" si="11"/>
        <v>0.29999999999999716</v>
      </c>
      <c r="D37">
        <f t="shared" si="11"/>
        <v>0.20000000000000284</v>
      </c>
      <c r="E37" t="str">
        <f t="shared" si="11"/>
        <v/>
      </c>
      <c r="F37" t="str">
        <f t="shared" si="11"/>
        <v/>
      </c>
      <c r="G37">
        <f t="shared" si="11"/>
        <v>0.20000000000000284</v>
      </c>
      <c r="H37">
        <f t="shared" si="11"/>
        <v>0.90000000000000568</v>
      </c>
      <c r="I37">
        <f t="shared" si="11"/>
        <v>0</v>
      </c>
      <c r="J37">
        <f t="shared" si="11"/>
        <v>0.20000000000000284</v>
      </c>
      <c r="K37">
        <f t="shared" si="11"/>
        <v>0.29999999999999716</v>
      </c>
      <c r="L37" s="55">
        <f t="shared" si="12"/>
        <v>0.30000000000000121</v>
      </c>
      <c r="M37" s="56">
        <f t="shared" si="13"/>
        <v>0.28284271247462056</v>
      </c>
      <c r="O37" s="7">
        <f t="shared" si="14"/>
        <v>12.4</v>
      </c>
      <c r="P37">
        <f t="shared" si="15"/>
        <v>20</v>
      </c>
      <c r="Q37">
        <f t="shared" si="8"/>
        <v>11</v>
      </c>
      <c r="R37">
        <f t="shared" si="8"/>
        <v>10</v>
      </c>
      <c r="S37">
        <f t="shared" si="8"/>
        <v>20</v>
      </c>
      <c r="T37">
        <f t="shared" si="8"/>
        <v>20</v>
      </c>
      <c r="U37">
        <f t="shared" si="8"/>
        <v>9</v>
      </c>
      <c r="V37">
        <f t="shared" si="8"/>
        <v>2</v>
      </c>
      <c r="W37">
        <f t="shared" si="8"/>
        <v>10</v>
      </c>
      <c r="X37">
        <f t="shared" si="8"/>
        <v>15</v>
      </c>
      <c r="Y37">
        <f t="shared" si="8"/>
        <v>7</v>
      </c>
      <c r="Z37">
        <v>1000</v>
      </c>
      <c r="AA37">
        <f t="shared" si="9"/>
        <v>973</v>
      </c>
      <c r="AB37">
        <f>'oam3'!AA37</f>
        <v>999.7</v>
      </c>
      <c r="AD37" t="str">
        <f t="shared" si="27"/>
        <v>Fejér</v>
      </c>
      <c r="AE37">
        <f t="shared" si="28"/>
        <v>5</v>
      </c>
      <c r="AF37">
        <f t="shared" si="16"/>
        <v>8</v>
      </c>
      <c r="AG37">
        <f t="shared" si="17"/>
        <v>8</v>
      </c>
      <c r="AH37">
        <f t="shared" si="18"/>
        <v>4</v>
      </c>
      <c r="AI37">
        <f t="shared" si="19"/>
        <v>6</v>
      </c>
      <c r="AJ37">
        <f t="shared" si="20"/>
        <v>2</v>
      </c>
      <c r="AK37">
        <f t="shared" si="21"/>
        <v>8</v>
      </c>
      <c r="AL37">
        <f t="shared" si="22"/>
        <v>1</v>
      </c>
      <c r="AM37">
        <f t="shared" si="23"/>
        <v>3</v>
      </c>
      <c r="AN37">
        <f t="shared" si="24"/>
        <v>7</v>
      </c>
      <c r="AP37" t="s">
        <v>20</v>
      </c>
      <c r="AQ37" t="s">
        <v>90</v>
      </c>
      <c r="AR37">
        <v>6</v>
      </c>
      <c r="AS37">
        <v>1</v>
      </c>
      <c r="AT37">
        <v>3</v>
      </c>
      <c r="AU37">
        <v>1</v>
      </c>
      <c r="AV37">
        <v>2</v>
      </c>
      <c r="AW37">
        <v>3</v>
      </c>
      <c r="AX37">
        <v>1</v>
      </c>
      <c r="AY37">
        <v>7</v>
      </c>
      <c r="AZ37">
        <v>3</v>
      </c>
      <c r="BA37">
        <v>1</v>
      </c>
      <c r="BB37">
        <v>1</v>
      </c>
      <c r="BC37">
        <v>6</v>
      </c>
      <c r="BD37">
        <v>2</v>
      </c>
      <c r="BE37">
        <v>1</v>
      </c>
      <c r="BF37">
        <v>6</v>
      </c>
      <c r="BG37">
        <v>1</v>
      </c>
      <c r="BH37">
        <v>10</v>
      </c>
      <c r="BI37">
        <v>2</v>
      </c>
      <c r="BJ37">
        <v>6</v>
      </c>
      <c r="BK37">
        <v>1</v>
      </c>
      <c r="BL37">
        <v>1000</v>
      </c>
      <c r="BM37">
        <v>1000</v>
      </c>
      <c r="BN37" s="26">
        <f t="shared" si="25"/>
        <v>1002.8</v>
      </c>
      <c r="BO37">
        <v>2</v>
      </c>
      <c r="BP37" s="58" t="str">
        <f>AP37</f>
        <v>Volvo</v>
      </c>
      <c r="BQ37" s="41">
        <f t="shared" si="26"/>
        <v>2</v>
      </c>
      <c r="BR37" s="41">
        <v>4</v>
      </c>
      <c r="BS37" s="25">
        <v>1.85</v>
      </c>
      <c r="BV37">
        <v>2</v>
      </c>
      <c r="BW37">
        <f>BQ37</f>
        <v>2</v>
      </c>
      <c r="BX37">
        <f>BR37</f>
        <v>4</v>
      </c>
    </row>
    <row r="38" spans="1:76" x14ac:dyDescent="0.25">
      <c r="A38" t="str">
        <f>A11</f>
        <v>Hajdú-Bihar</v>
      </c>
      <c r="B38">
        <f t="shared" si="11"/>
        <v>0.60000000000000142</v>
      </c>
      <c r="C38">
        <f t="shared" si="11"/>
        <v>2.7000000000000028</v>
      </c>
      <c r="D38">
        <f t="shared" si="11"/>
        <v>0.10000000000000142</v>
      </c>
      <c r="E38">
        <f t="shared" si="11"/>
        <v>7.2999999999999972</v>
      </c>
      <c r="F38">
        <f t="shared" si="11"/>
        <v>9.9999999999994316E-2</v>
      </c>
      <c r="G38">
        <f t="shared" si="11"/>
        <v>1.2999999999999972</v>
      </c>
      <c r="H38">
        <f t="shared" si="11"/>
        <v>9.9999999999994316E-2</v>
      </c>
      <c r="I38">
        <f t="shared" si="11"/>
        <v>2</v>
      </c>
      <c r="J38">
        <f t="shared" si="11"/>
        <v>0.29999999999999716</v>
      </c>
      <c r="K38">
        <f t="shared" si="11"/>
        <v>0.10000000000000142</v>
      </c>
      <c r="L38" s="55">
        <f t="shared" si="12"/>
        <v>1.4599999999999986</v>
      </c>
      <c r="M38" s="56">
        <f t="shared" si="13"/>
        <v>2.2470721691421782</v>
      </c>
      <c r="O38" s="7">
        <f t="shared" si="14"/>
        <v>10.4</v>
      </c>
      <c r="P38">
        <f t="shared" si="15"/>
        <v>8</v>
      </c>
      <c r="Q38">
        <f t="shared" si="8"/>
        <v>5</v>
      </c>
      <c r="R38">
        <f t="shared" si="8"/>
        <v>16</v>
      </c>
      <c r="S38">
        <f t="shared" si="8"/>
        <v>3</v>
      </c>
      <c r="T38">
        <f t="shared" si="8"/>
        <v>11</v>
      </c>
      <c r="U38">
        <f t="shared" si="8"/>
        <v>7</v>
      </c>
      <c r="V38">
        <f t="shared" si="8"/>
        <v>15</v>
      </c>
      <c r="W38">
        <f t="shared" si="8"/>
        <v>9</v>
      </c>
      <c r="X38">
        <f t="shared" si="8"/>
        <v>13</v>
      </c>
      <c r="Y38">
        <f t="shared" si="8"/>
        <v>17</v>
      </c>
      <c r="Z38">
        <v>1000</v>
      </c>
      <c r="AA38">
        <f t="shared" si="9"/>
        <v>977.5</v>
      </c>
      <c r="AB38">
        <f>'oam3'!AA38</f>
        <v>988.2</v>
      </c>
      <c r="AD38" t="str">
        <f t="shared" si="27"/>
        <v>Győr-Moson-Sopron</v>
      </c>
      <c r="AE38">
        <f t="shared" si="28"/>
        <v>1</v>
      </c>
      <c r="AF38">
        <f t="shared" si="16"/>
        <v>2</v>
      </c>
      <c r="AG38">
        <f t="shared" si="17"/>
        <v>4</v>
      </c>
      <c r="AH38">
        <f t="shared" si="18"/>
        <v>1</v>
      </c>
      <c r="AI38">
        <f t="shared" si="19"/>
        <v>1</v>
      </c>
      <c r="AJ38">
        <f t="shared" si="20"/>
        <v>4</v>
      </c>
      <c r="AK38">
        <f t="shared" si="21"/>
        <v>1</v>
      </c>
      <c r="AL38">
        <f t="shared" si="22"/>
        <v>7</v>
      </c>
      <c r="AM38">
        <f t="shared" si="23"/>
        <v>4</v>
      </c>
      <c r="AN38">
        <f t="shared" si="24"/>
        <v>2</v>
      </c>
      <c r="AP38" t="s">
        <v>22</v>
      </c>
      <c r="AQ38" t="s">
        <v>90</v>
      </c>
      <c r="AR38">
        <v>1</v>
      </c>
      <c r="AS38">
        <v>6</v>
      </c>
      <c r="AT38">
        <v>1</v>
      </c>
      <c r="AU38">
        <v>6</v>
      </c>
      <c r="AV38">
        <v>1</v>
      </c>
      <c r="AW38">
        <v>8</v>
      </c>
      <c r="AX38">
        <v>3</v>
      </c>
      <c r="AY38">
        <v>4</v>
      </c>
      <c r="AZ38">
        <v>6</v>
      </c>
      <c r="BA38">
        <v>2</v>
      </c>
      <c r="BB38">
        <v>1</v>
      </c>
      <c r="BC38">
        <v>8</v>
      </c>
      <c r="BD38">
        <v>7</v>
      </c>
      <c r="BE38">
        <v>2</v>
      </c>
      <c r="BF38">
        <v>2</v>
      </c>
      <c r="BG38">
        <v>6</v>
      </c>
      <c r="BH38">
        <v>8</v>
      </c>
      <c r="BI38">
        <v>5</v>
      </c>
      <c r="BJ38">
        <v>2</v>
      </c>
      <c r="BK38">
        <v>2</v>
      </c>
      <c r="BL38">
        <v>1000</v>
      </c>
      <c r="BM38">
        <v>1000</v>
      </c>
      <c r="BN38" s="26">
        <f t="shared" si="25"/>
        <v>1002.8</v>
      </c>
      <c r="BO38" s="4">
        <v>1</v>
      </c>
      <c r="BP38" s="22" t="str">
        <f>AP38</f>
        <v>Ford</v>
      </c>
      <c r="BQ38" s="40">
        <f t="shared" si="26"/>
        <v>2</v>
      </c>
      <c r="BR38" s="40">
        <v>7</v>
      </c>
      <c r="BS38" s="25">
        <v>1.1500000000000004</v>
      </c>
      <c r="BV38">
        <v>2</v>
      </c>
      <c r="BW38">
        <f>BQ38</f>
        <v>2</v>
      </c>
      <c r="BX38">
        <f>BR38</f>
        <v>7</v>
      </c>
    </row>
    <row r="39" spans="1:76" x14ac:dyDescent="0.25">
      <c r="A39" t="str">
        <f>A12</f>
        <v>Heves</v>
      </c>
      <c r="B39">
        <f t="shared" si="11"/>
        <v>0.59999999999999432</v>
      </c>
      <c r="C39" t="str">
        <f t="shared" si="11"/>
        <v/>
      </c>
      <c r="D39">
        <f t="shared" si="11"/>
        <v>0.20000000000000284</v>
      </c>
      <c r="E39">
        <f t="shared" si="11"/>
        <v>1.2999999999999972</v>
      </c>
      <c r="F39">
        <f t="shared" si="11"/>
        <v>4</v>
      </c>
      <c r="G39">
        <f t="shared" si="11"/>
        <v>1.7999999999999972</v>
      </c>
      <c r="H39" t="str">
        <f t="shared" si="11"/>
        <v/>
      </c>
      <c r="I39" t="str">
        <f t="shared" si="11"/>
        <v/>
      </c>
      <c r="J39">
        <f t="shared" si="11"/>
        <v>3</v>
      </c>
      <c r="K39">
        <f t="shared" si="11"/>
        <v>0.20000000000000284</v>
      </c>
      <c r="L39" s="55">
        <f t="shared" si="12"/>
        <v>1.585714285714285</v>
      </c>
      <c r="M39" s="56">
        <f t="shared" si="13"/>
        <v>1.4587992453025322</v>
      </c>
      <c r="O39" s="7">
        <f t="shared" si="14"/>
        <v>11.2</v>
      </c>
      <c r="P39">
        <f t="shared" si="15"/>
        <v>12</v>
      </c>
      <c r="Q39">
        <f t="shared" si="8"/>
        <v>20</v>
      </c>
      <c r="R39">
        <f t="shared" si="8"/>
        <v>10</v>
      </c>
      <c r="S39">
        <f t="shared" si="8"/>
        <v>9</v>
      </c>
      <c r="T39">
        <f t="shared" si="8"/>
        <v>1</v>
      </c>
      <c r="U39">
        <f t="shared" si="8"/>
        <v>6</v>
      </c>
      <c r="V39">
        <f t="shared" si="8"/>
        <v>20</v>
      </c>
      <c r="W39">
        <f t="shared" si="8"/>
        <v>20</v>
      </c>
      <c r="X39">
        <f t="shared" si="8"/>
        <v>2</v>
      </c>
      <c r="Y39">
        <f t="shared" si="8"/>
        <v>12</v>
      </c>
      <c r="Z39">
        <v>1000</v>
      </c>
      <c r="AA39">
        <f t="shared" si="9"/>
        <v>1001.6</v>
      </c>
      <c r="AB39">
        <f>'oam3'!AA39</f>
        <v>999.2</v>
      </c>
      <c r="AD39" t="str">
        <f t="shared" si="27"/>
        <v>Hajdú-Bihar</v>
      </c>
      <c r="AE39">
        <f t="shared" si="28"/>
        <v>5</v>
      </c>
      <c r="AF39">
        <f t="shared" si="16"/>
        <v>2</v>
      </c>
      <c r="AG39">
        <f t="shared" si="17"/>
        <v>7</v>
      </c>
      <c r="AH39">
        <f t="shared" si="18"/>
        <v>1</v>
      </c>
      <c r="AI39">
        <f t="shared" si="19"/>
        <v>9</v>
      </c>
      <c r="AJ39">
        <f t="shared" si="20"/>
        <v>4</v>
      </c>
      <c r="AK39">
        <f t="shared" si="21"/>
        <v>9</v>
      </c>
      <c r="AL39">
        <f t="shared" si="22"/>
        <v>3</v>
      </c>
      <c r="AM39">
        <f t="shared" si="23"/>
        <v>6</v>
      </c>
      <c r="AN39">
        <f t="shared" si="24"/>
        <v>7</v>
      </c>
      <c r="AP39" t="s">
        <v>24</v>
      </c>
      <c r="AQ39" t="s">
        <v>90</v>
      </c>
      <c r="AR39">
        <v>2</v>
      </c>
      <c r="AS39">
        <v>7</v>
      </c>
      <c r="AT39">
        <v>7</v>
      </c>
      <c r="AU39">
        <v>2</v>
      </c>
      <c r="AV39">
        <v>7</v>
      </c>
      <c r="AW39">
        <v>9</v>
      </c>
      <c r="AX39">
        <v>7</v>
      </c>
      <c r="AY39">
        <v>2</v>
      </c>
      <c r="AZ39">
        <v>7</v>
      </c>
      <c r="BA39">
        <v>6</v>
      </c>
      <c r="BB39">
        <v>4</v>
      </c>
      <c r="BC39">
        <v>4</v>
      </c>
      <c r="BD39">
        <v>9</v>
      </c>
      <c r="BE39">
        <v>5</v>
      </c>
      <c r="BF39">
        <v>5</v>
      </c>
      <c r="BG39">
        <v>6</v>
      </c>
      <c r="BH39">
        <v>7</v>
      </c>
      <c r="BI39">
        <v>7</v>
      </c>
      <c r="BJ39">
        <v>4</v>
      </c>
      <c r="BK39">
        <v>3</v>
      </c>
      <c r="BL39">
        <v>1000</v>
      </c>
      <c r="BM39">
        <v>1000</v>
      </c>
      <c r="BN39" s="26">
        <f t="shared" si="25"/>
        <v>976.7</v>
      </c>
      <c r="BO39">
        <v>2</v>
      </c>
      <c r="BP39" t="str">
        <f>AP39</f>
        <v>Opel</v>
      </c>
      <c r="BQ39" s="42">
        <f t="shared" si="26"/>
        <v>10</v>
      </c>
      <c r="BR39" s="42">
        <v>9</v>
      </c>
      <c r="BS39" s="25">
        <v>0.73500000000000087</v>
      </c>
      <c r="BV39" s="4">
        <v>1</v>
      </c>
      <c r="BW39" s="4">
        <f>BQ39</f>
        <v>10</v>
      </c>
      <c r="BX39" s="4">
        <f>BR39</f>
        <v>9</v>
      </c>
    </row>
    <row r="40" spans="1:76" x14ac:dyDescent="0.25">
      <c r="A40" t="str">
        <f>A13</f>
        <v>Jász-Nagykun-Szolnok</v>
      </c>
      <c r="B40">
        <f t="shared" si="11"/>
        <v>0.60000000000000142</v>
      </c>
      <c r="C40" t="str">
        <f t="shared" si="11"/>
        <v/>
      </c>
      <c r="D40">
        <f t="shared" si="11"/>
        <v>0.20000000000000284</v>
      </c>
      <c r="E40">
        <f t="shared" si="11"/>
        <v>1.9000000000000057</v>
      </c>
      <c r="F40">
        <f t="shared" si="11"/>
        <v>9.9999999999994316E-2</v>
      </c>
      <c r="G40" t="str">
        <f t="shared" si="11"/>
        <v/>
      </c>
      <c r="H40">
        <f t="shared" si="11"/>
        <v>0.20000000000000284</v>
      </c>
      <c r="I40" t="str">
        <f t="shared" si="11"/>
        <v/>
      </c>
      <c r="J40">
        <f t="shared" si="11"/>
        <v>2</v>
      </c>
      <c r="K40">
        <f t="shared" si="11"/>
        <v>0.29999999999999716</v>
      </c>
      <c r="L40" s="55">
        <f t="shared" si="12"/>
        <v>0.75714285714285778</v>
      </c>
      <c r="M40" s="56">
        <f t="shared" si="13"/>
        <v>0.8303757038376135</v>
      </c>
      <c r="O40" s="7">
        <f t="shared" si="14"/>
        <v>12</v>
      </c>
      <c r="P40">
        <f t="shared" si="15"/>
        <v>8</v>
      </c>
      <c r="Q40">
        <f t="shared" si="8"/>
        <v>20</v>
      </c>
      <c r="R40">
        <f t="shared" si="8"/>
        <v>10</v>
      </c>
      <c r="S40">
        <f t="shared" si="8"/>
        <v>8</v>
      </c>
      <c r="T40">
        <f t="shared" si="8"/>
        <v>11</v>
      </c>
      <c r="U40">
        <f t="shared" si="8"/>
        <v>20</v>
      </c>
      <c r="V40">
        <f t="shared" si="8"/>
        <v>9</v>
      </c>
      <c r="W40">
        <f t="shared" si="8"/>
        <v>20</v>
      </c>
      <c r="X40">
        <f t="shared" si="8"/>
        <v>7</v>
      </c>
      <c r="Y40">
        <f t="shared" si="8"/>
        <v>7</v>
      </c>
      <c r="Z40">
        <v>1000</v>
      </c>
      <c r="AA40">
        <f t="shared" si="9"/>
        <v>967</v>
      </c>
      <c r="AB40">
        <f>'oam3'!AA40</f>
        <v>999.2</v>
      </c>
      <c r="AD40" t="str">
        <f t="shared" si="27"/>
        <v>Heves</v>
      </c>
      <c r="AE40">
        <f t="shared" si="28"/>
        <v>5</v>
      </c>
      <c r="AF40">
        <f t="shared" si="16"/>
        <v>1</v>
      </c>
      <c r="AG40">
        <f t="shared" si="17"/>
        <v>6</v>
      </c>
      <c r="AH40">
        <f t="shared" si="18"/>
        <v>4</v>
      </c>
      <c r="AI40">
        <f t="shared" si="19"/>
        <v>1</v>
      </c>
      <c r="AJ40">
        <f t="shared" si="20"/>
        <v>3</v>
      </c>
      <c r="AK40">
        <f t="shared" si="21"/>
        <v>1</v>
      </c>
      <c r="AL40">
        <f t="shared" si="22"/>
        <v>1</v>
      </c>
      <c r="AM40">
        <f t="shared" si="23"/>
        <v>2</v>
      </c>
      <c r="AN40">
        <f t="shared" si="24"/>
        <v>6</v>
      </c>
      <c r="BO40" t="s">
        <v>731</v>
      </c>
      <c r="BQ40" t="s">
        <v>731</v>
      </c>
      <c r="BR40" t="s">
        <v>731</v>
      </c>
      <c r="BW40" t="s">
        <v>731</v>
      </c>
      <c r="BX40" t="s">
        <v>731</v>
      </c>
    </row>
    <row r="41" spans="1:76" x14ac:dyDescent="0.25">
      <c r="A41" t="str">
        <f>A14</f>
        <v>Komárom-Esztergom</v>
      </c>
      <c r="B41">
        <f t="shared" si="11"/>
        <v>11.599999999999994</v>
      </c>
      <c r="C41">
        <f t="shared" si="11"/>
        <v>4.2000000000000028</v>
      </c>
      <c r="D41">
        <f t="shared" si="11"/>
        <v>8.5999999999999943</v>
      </c>
      <c r="E41">
        <f t="shared" si="11"/>
        <v>8.0999999999999943</v>
      </c>
      <c r="F41" t="str">
        <f t="shared" si="11"/>
        <v/>
      </c>
      <c r="G41" t="str">
        <f t="shared" si="11"/>
        <v/>
      </c>
      <c r="H41">
        <f t="shared" si="11"/>
        <v>9.9999999999994316E-2</v>
      </c>
      <c r="I41">
        <f t="shared" si="11"/>
        <v>3</v>
      </c>
      <c r="J41">
        <f t="shared" si="11"/>
        <v>0</v>
      </c>
      <c r="K41">
        <f t="shared" si="11"/>
        <v>4.7000000000000028</v>
      </c>
      <c r="L41" s="55">
        <f t="shared" si="12"/>
        <v>5.0374999999999979</v>
      </c>
      <c r="M41" s="56">
        <f t="shared" si="13"/>
        <v>4.1379558445479523</v>
      </c>
      <c r="O41" s="7">
        <f t="shared" si="14"/>
        <v>9</v>
      </c>
      <c r="P41">
        <f t="shared" si="15"/>
        <v>1</v>
      </c>
      <c r="Q41">
        <f t="shared" si="8"/>
        <v>4</v>
      </c>
      <c r="R41">
        <f t="shared" si="8"/>
        <v>1</v>
      </c>
      <c r="S41">
        <f t="shared" si="8"/>
        <v>2</v>
      </c>
      <c r="T41">
        <f t="shared" si="8"/>
        <v>20</v>
      </c>
      <c r="U41">
        <f t="shared" si="8"/>
        <v>20</v>
      </c>
      <c r="V41">
        <f t="shared" si="8"/>
        <v>15</v>
      </c>
      <c r="W41">
        <f t="shared" si="8"/>
        <v>7</v>
      </c>
      <c r="X41">
        <f t="shared" si="8"/>
        <v>18</v>
      </c>
      <c r="Y41">
        <f t="shared" si="8"/>
        <v>2</v>
      </c>
      <c r="Z41">
        <v>1000</v>
      </c>
      <c r="AA41">
        <f t="shared" si="9"/>
        <v>1017.6</v>
      </c>
      <c r="AB41">
        <f>'oam3'!AA41</f>
        <v>999.7</v>
      </c>
      <c r="AD41" t="str">
        <f t="shared" si="27"/>
        <v>Jász-Nagykun-Szolnok</v>
      </c>
      <c r="AE41">
        <f t="shared" si="28"/>
        <v>3</v>
      </c>
      <c r="AF41">
        <f t="shared" si="16"/>
        <v>1</v>
      </c>
      <c r="AG41">
        <f t="shared" si="17"/>
        <v>5</v>
      </c>
      <c r="AH41">
        <f t="shared" si="18"/>
        <v>2</v>
      </c>
      <c r="AI41">
        <f t="shared" si="19"/>
        <v>7</v>
      </c>
      <c r="AJ41">
        <f t="shared" si="20"/>
        <v>1</v>
      </c>
      <c r="AK41">
        <f t="shared" si="21"/>
        <v>5</v>
      </c>
      <c r="AL41">
        <f t="shared" si="22"/>
        <v>1</v>
      </c>
      <c r="AM41">
        <f t="shared" si="23"/>
        <v>1</v>
      </c>
      <c r="AN41">
        <f t="shared" si="24"/>
        <v>4</v>
      </c>
      <c r="BO41">
        <f>CORREL($BO$30:$BO$39,BN30:BN39)</f>
        <v>0.23767631719193089</v>
      </c>
      <c r="BQ41">
        <f>CORREL($BO$30:$BO$39,BQ30:BQ39)</f>
        <v>-3.0585187510330809E-2</v>
      </c>
      <c r="BR41">
        <f>CORREL($BO$30:$BO$39,BR30:BR39)</f>
        <v>-0.10444659357341871</v>
      </c>
      <c r="BW41">
        <f>CORREL(BW30:BW39,$BV$30:$BV$39)</f>
        <v>-0.46199496904054205</v>
      </c>
      <c r="BX41">
        <f>CORREL(BX30:BX39,$BV$30:$BV$39)</f>
        <v>-0.35533452725935072</v>
      </c>
    </row>
    <row r="42" spans="1:76" ht="13.8" thickBot="1" x14ac:dyDescent="0.3">
      <c r="A42" t="str">
        <f>A15</f>
        <v>Nógrád megye</v>
      </c>
      <c r="B42">
        <f t="shared" si="11"/>
        <v>0.40000000000000568</v>
      </c>
      <c r="C42" t="str">
        <f t="shared" si="11"/>
        <v/>
      </c>
      <c r="D42">
        <f t="shared" si="11"/>
        <v>0.5</v>
      </c>
      <c r="E42">
        <f t="shared" si="11"/>
        <v>3</v>
      </c>
      <c r="F42">
        <f t="shared" si="11"/>
        <v>1.9000000000000057</v>
      </c>
      <c r="G42">
        <f t="shared" si="11"/>
        <v>12.799999999999997</v>
      </c>
      <c r="H42">
        <f t="shared" si="11"/>
        <v>9.9999999999994316E-2</v>
      </c>
      <c r="I42">
        <f t="shared" si="11"/>
        <v>7.5</v>
      </c>
      <c r="J42">
        <f t="shared" si="11"/>
        <v>0.29999999999999716</v>
      </c>
      <c r="K42">
        <f t="shared" si="11"/>
        <v>0</v>
      </c>
      <c r="L42" s="55">
        <f t="shared" si="12"/>
        <v>2.9444444444444446</v>
      </c>
      <c r="M42" s="56">
        <f t="shared" si="13"/>
        <v>4.4042908371016747</v>
      </c>
      <c r="O42" s="7">
        <f t="shared" si="14"/>
        <v>10.1</v>
      </c>
      <c r="P42">
        <f t="shared" si="15"/>
        <v>15</v>
      </c>
      <c r="Q42">
        <f t="shared" si="8"/>
        <v>20</v>
      </c>
      <c r="R42">
        <f t="shared" si="8"/>
        <v>8</v>
      </c>
      <c r="S42">
        <f t="shared" si="8"/>
        <v>6</v>
      </c>
      <c r="T42">
        <f t="shared" si="8"/>
        <v>2</v>
      </c>
      <c r="U42">
        <f t="shared" si="8"/>
        <v>1</v>
      </c>
      <c r="V42">
        <f t="shared" si="8"/>
        <v>15</v>
      </c>
      <c r="W42">
        <f t="shared" si="8"/>
        <v>1</v>
      </c>
      <c r="X42">
        <f t="shared" si="8"/>
        <v>13</v>
      </c>
      <c r="Y42">
        <f t="shared" si="8"/>
        <v>20</v>
      </c>
      <c r="Z42">
        <v>1000</v>
      </c>
      <c r="AA42">
        <f t="shared" si="9"/>
        <v>1001.6</v>
      </c>
      <c r="AB42">
        <f>'oam3'!AA42</f>
        <v>999.7</v>
      </c>
      <c r="AD42" t="str">
        <f t="shared" si="27"/>
        <v>Komárom-Esztergom</v>
      </c>
      <c r="AE42">
        <f t="shared" si="28"/>
        <v>1</v>
      </c>
      <c r="AF42">
        <f t="shared" si="16"/>
        <v>5</v>
      </c>
      <c r="AG42">
        <f t="shared" si="17"/>
        <v>2</v>
      </c>
      <c r="AH42">
        <f t="shared" si="18"/>
        <v>3</v>
      </c>
      <c r="AI42">
        <f t="shared" si="19"/>
        <v>1</v>
      </c>
      <c r="AJ42">
        <f t="shared" si="20"/>
        <v>1</v>
      </c>
      <c r="AK42">
        <f t="shared" si="21"/>
        <v>7</v>
      </c>
      <c r="AL42">
        <f t="shared" si="22"/>
        <v>6</v>
      </c>
      <c r="AM42">
        <f t="shared" si="23"/>
        <v>8</v>
      </c>
      <c r="AN42">
        <f t="shared" si="24"/>
        <v>4</v>
      </c>
    </row>
    <row r="43" spans="1:76" ht="13.8" thickBot="1" x14ac:dyDescent="0.3">
      <c r="A43" t="str">
        <f>A16</f>
        <v>Pest</v>
      </c>
      <c r="B43">
        <f t="shared" si="11"/>
        <v>0.5</v>
      </c>
      <c r="C43">
        <f t="shared" si="11"/>
        <v>10.299999999999997</v>
      </c>
      <c r="D43">
        <f t="shared" si="11"/>
        <v>0.20000000000000284</v>
      </c>
      <c r="E43" t="str">
        <f t="shared" si="11"/>
        <v/>
      </c>
      <c r="F43">
        <f t="shared" si="11"/>
        <v>0.29999999999999716</v>
      </c>
      <c r="G43">
        <f t="shared" si="11"/>
        <v>0.20000000000000284</v>
      </c>
      <c r="H43">
        <f t="shared" si="11"/>
        <v>0.20000000000000284</v>
      </c>
      <c r="I43" t="str">
        <f t="shared" si="11"/>
        <v/>
      </c>
      <c r="J43">
        <f t="shared" si="11"/>
        <v>2.5</v>
      </c>
      <c r="K43">
        <f t="shared" si="11"/>
        <v>0.20000000000000284</v>
      </c>
      <c r="L43" s="55">
        <f t="shared" si="12"/>
        <v>1.8000000000000007</v>
      </c>
      <c r="M43" s="56">
        <f t="shared" si="13"/>
        <v>3.5237966537731502</v>
      </c>
      <c r="O43" s="7">
        <f t="shared" si="14"/>
        <v>10.8</v>
      </c>
      <c r="P43">
        <f t="shared" si="15"/>
        <v>14</v>
      </c>
      <c r="Q43">
        <f t="shared" si="8"/>
        <v>1</v>
      </c>
      <c r="R43">
        <f t="shared" si="8"/>
        <v>10</v>
      </c>
      <c r="S43">
        <f t="shared" si="8"/>
        <v>20</v>
      </c>
      <c r="T43">
        <f t="shared" si="8"/>
        <v>9</v>
      </c>
      <c r="U43">
        <f t="shared" si="8"/>
        <v>9</v>
      </c>
      <c r="V43">
        <f t="shared" si="8"/>
        <v>9</v>
      </c>
      <c r="W43">
        <f t="shared" si="8"/>
        <v>20</v>
      </c>
      <c r="X43">
        <f t="shared" si="8"/>
        <v>4</v>
      </c>
      <c r="Y43">
        <f t="shared" si="8"/>
        <v>12</v>
      </c>
      <c r="Z43">
        <v>1000</v>
      </c>
      <c r="AA43">
        <f t="shared" si="9"/>
        <v>1007.6</v>
      </c>
      <c r="AB43">
        <f>'oam3'!AA43</f>
        <v>1000.2</v>
      </c>
      <c r="AD43" t="str">
        <f t="shared" si="27"/>
        <v>Nógrád megye</v>
      </c>
      <c r="AE43">
        <f t="shared" si="28"/>
        <v>6</v>
      </c>
      <c r="AF43">
        <f t="shared" si="16"/>
        <v>1</v>
      </c>
      <c r="AG43">
        <f t="shared" si="17"/>
        <v>5</v>
      </c>
      <c r="AH43">
        <f t="shared" si="18"/>
        <v>3</v>
      </c>
      <c r="AI43">
        <f t="shared" si="19"/>
        <v>4</v>
      </c>
      <c r="AJ43">
        <f t="shared" si="20"/>
        <v>1</v>
      </c>
      <c r="AK43">
        <f t="shared" si="21"/>
        <v>8</v>
      </c>
      <c r="AL43">
        <f t="shared" si="22"/>
        <v>2</v>
      </c>
      <c r="AM43">
        <f t="shared" si="23"/>
        <v>7</v>
      </c>
      <c r="AN43">
        <f t="shared" si="24"/>
        <v>9</v>
      </c>
      <c r="BQ43" s="46" t="s">
        <v>967</v>
      </c>
      <c r="BR43" s="46" t="s">
        <v>967</v>
      </c>
      <c r="BW43" s="46" t="s">
        <v>967</v>
      </c>
      <c r="BX43" s="46" t="s">
        <v>967</v>
      </c>
    </row>
    <row r="44" spans="1:76" ht="13.8" thickBot="1" x14ac:dyDescent="0.3">
      <c r="A44" t="str">
        <f>A17</f>
        <v>Somogy</v>
      </c>
      <c r="B44" t="str">
        <f t="shared" si="11"/>
        <v/>
      </c>
      <c r="C44">
        <f t="shared" si="11"/>
        <v>1.2000000000000028</v>
      </c>
      <c r="D44">
        <f t="shared" si="11"/>
        <v>0</v>
      </c>
      <c r="E44">
        <f t="shared" si="11"/>
        <v>0.40000000000000568</v>
      </c>
      <c r="F44" t="str">
        <f t="shared" si="11"/>
        <v/>
      </c>
      <c r="G44" t="str">
        <f t="shared" si="11"/>
        <v/>
      </c>
      <c r="H44">
        <f t="shared" si="11"/>
        <v>0.29999999999999716</v>
      </c>
      <c r="I44">
        <f t="shared" si="11"/>
        <v>0</v>
      </c>
      <c r="J44">
        <f t="shared" si="11"/>
        <v>0.5</v>
      </c>
      <c r="K44">
        <f t="shared" si="11"/>
        <v>0.20000000000000284</v>
      </c>
      <c r="L44" s="55">
        <f t="shared" si="12"/>
        <v>0.37142857142857266</v>
      </c>
      <c r="M44" s="56">
        <f t="shared" si="13"/>
        <v>0.41115400891590465</v>
      </c>
      <c r="O44" s="7">
        <f t="shared" si="14"/>
        <v>13.5</v>
      </c>
      <c r="P44">
        <f t="shared" si="15"/>
        <v>20</v>
      </c>
      <c r="Q44">
        <f t="shared" si="8"/>
        <v>6</v>
      </c>
      <c r="R44">
        <f t="shared" si="8"/>
        <v>18</v>
      </c>
      <c r="S44">
        <f t="shared" si="8"/>
        <v>14</v>
      </c>
      <c r="T44">
        <f t="shared" si="8"/>
        <v>20</v>
      </c>
      <c r="U44">
        <f t="shared" si="8"/>
        <v>20</v>
      </c>
      <c r="V44">
        <f t="shared" si="8"/>
        <v>7</v>
      </c>
      <c r="W44">
        <f t="shared" si="8"/>
        <v>10</v>
      </c>
      <c r="X44">
        <f t="shared" si="8"/>
        <v>8</v>
      </c>
      <c r="Y44">
        <f t="shared" si="8"/>
        <v>12</v>
      </c>
      <c r="Z44">
        <v>1000</v>
      </c>
      <c r="AA44">
        <f t="shared" si="9"/>
        <v>959.5</v>
      </c>
      <c r="AB44">
        <f>'oam3'!AA44</f>
        <v>999.2</v>
      </c>
      <c r="AD44" t="str">
        <f t="shared" si="27"/>
        <v>Pest</v>
      </c>
      <c r="AE44">
        <f t="shared" si="28"/>
        <v>3</v>
      </c>
      <c r="AF44">
        <f t="shared" si="16"/>
        <v>1</v>
      </c>
      <c r="AG44">
        <f t="shared" si="17"/>
        <v>5</v>
      </c>
      <c r="AH44">
        <f t="shared" si="18"/>
        <v>1</v>
      </c>
      <c r="AI44">
        <f t="shared" si="19"/>
        <v>4</v>
      </c>
      <c r="AJ44">
        <f t="shared" si="20"/>
        <v>5</v>
      </c>
      <c r="AK44">
        <f t="shared" si="21"/>
        <v>5</v>
      </c>
      <c r="AL44">
        <f t="shared" si="22"/>
        <v>1</v>
      </c>
      <c r="AM44">
        <f t="shared" si="23"/>
        <v>2</v>
      </c>
      <c r="AN44">
        <f t="shared" si="24"/>
        <v>5</v>
      </c>
      <c r="BQ44" t="s">
        <v>966</v>
      </c>
      <c r="BR44" t="s">
        <v>966</v>
      </c>
      <c r="BW44" t="s">
        <v>966</v>
      </c>
      <c r="BX44" t="s">
        <v>966</v>
      </c>
    </row>
    <row r="45" spans="1:76" ht="13.8" thickBot="1" x14ac:dyDescent="0.3">
      <c r="A45" t="str">
        <f>A18</f>
        <v>Szabolcs-Szatmár-Bereg</v>
      </c>
      <c r="B45">
        <f t="shared" si="11"/>
        <v>1</v>
      </c>
      <c r="C45" t="str">
        <f t="shared" si="11"/>
        <v/>
      </c>
      <c r="D45" t="str">
        <f t="shared" si="11"/>
        <v/>
      </c>
      <c r="E45" t="str">
        <f t="shared" si="11"/>
        <v/>
      </c>
      <c r="F45">
        <f t="shared" si="11"/>
        <v>0.40000000000000568</v>
      </c>
      <c r="G45">
        <f t="shared" si="11"/>
        <v>0.20000000000000284</v>
      </c>
      <c r="H45">
        <f t="shared" si="11"/>
        <v>0.20000000000000284</v>
      </c>
      <c r="I45">
        <f t="shared" si="11"/>
        <v>3.5</v>
      </c>
      <c r="J45">
        <f t="shared" si="11"/>
        <v>9.9999999999994316E-2</v>
      </c>
      <c r="K45">
        <f t="shared" si="11"/>
        <v>9.9999999999994316E-2</v>
      </c>
      <c r="L45" s="55">
        <f t="shared" si="12"/>
        <v>0.7857142857142857</v>
      </c>
      <c r="M45" s="56">
        <f t="shared" si="13"/>
        <v>1.2375090187261555</v>
      </c>
      <c r="O45" s="7">
        <f t="shared" si="14"/>
        <v>13</v>
      </c>
      <c r="P45">
        <f t="shared" si="15"/>
        <v>4</v>
      </c>
      <c r="Q45">
        <f t="shared" si="8"/>
        <v>20</v>
      </c>
      <c r="R45">
        <f t="shared" si="8"/>
        <v>20</v>
      </c>
      <c r="S45">
        <f t="shared" si="8"/>
        <v>20</v>
      </c>
      <c r="T45">
        <f t="shared" si="8"/>
        <v>7</v>
      </c>
      <c r="U45">
        <f t="shared" si="8"/>
        <v>9</v>
      </c>
      <c r="V45">
        <f t="shared" si="8"/>
        <v>9</v>
      </c>
      <c r="W45">
        <f t="shared" si="8"/>
        <v>5</v>
      </c>
      <c r="X45">
        <f t="shared" si="8"/>
        <v>17</v>
      </c>
      <c r="Y45">
        <f t="shared" si="8"/>
        <v>19</v>
      </c>
      <c r="Z45">
        <v>1000</v>
      </c>
      <c r="AA45">
        <f t="shared" si="9"/>
        <v>973.5</v>
      </c>
      <c r="AB45">
        <f>'oam3'!AA45</f>
        <v>982.7</v>
      </c>
      <c r="AD45" t="str">
        <f t="shared" si="27"/>
        <v>Somogy</v>
      </c>
      <c r="AE45">
        <f t="shared" si="28"/>
        <v>1</v>
      </c>
      <c r="AF45">
        <f t="shared" si="16"/>
        <v>1</v>
      </c>
      <c r="AG45">
        <f t="shared" si="17"/>
        <v>6</v>
      </c>
      <c r="AH45">
        <f t="shared" si="18"/>
        <v>3</v>
      </c>
      <c r="AI45">
        <f t="shared" si="19"/>
        <v>1</v>
      </c>
      <c r="AJ45">
        <f t="shared" si="20"/>
        <v>1</v>
      </c>
      <c r="AK45">
        <f t="shared" si="21"/>
        <v>4</v>
      </c>
      <c r="AL45">
        <f t="shared" si="22"/>
        <v>6</v>
      </c>
      <c r="AM45">
        <f t="shared" si="23"/>
        <v>2</v>
      </c>
      <c r="AN45">
        <f t="shared" si="24"/>
        <v>5</v>
      </c>
      <c r="BQ45" s="46" t="s">
        <v>967</v>
      </c>
      <c r="BR45" s="46" t="s">
        <v>967</v>
      </c>
      <c r="BW45" s="46" t="s">
        <v>967</v>
      </c>
      <c r="BX45" s="46" t="s">
        <v>967</v>
      </c>
    </row>
    <row r="46" spans="1:76" x14ac:dyDescent="0.25">
      <c r="A46" t="str">
        <f>A19</f>
        <v>Tolna</v>
      </c>
      <c r="B46">
        <f t="shared" si="11"/>
        <v>1.2000000000000028</v>
      </c>
      <c r="C46">
        <f t="shared" si="11"/>
        <v>6.0999999999999943</v>
      </c>
      <c r="D46">
        <f t="shared" si="11"/>
        <v>0.90000000000000568</v>
      </c>
      <c r="E46">
        <f t="shared" si="11"/>
        <v>2</v>
      </c>
      <c r="F46">
        <f t="shared" si="11"/>
        <v>0.90000000000000568</v>
      </c>
      <c r="G46">
        <f t="shared" si="11"/>
        <v>2.7000000000000028</v>
      </c>
      <c r="H46">
        <f t="shared" si="11"/>
        <v>0.40000000000000568</v>
      </c>
      <c r="I46">
        <f t="shared" si="11"/>
        <v>0</v>
      </c>
      <c r="J46">
        <f t="shared" si="11"/>
        <v>0.5</v>
      </c>
      <c r="K46">
        <f t="shared" si="11"/>
        <v>0.70000000000000284</v>
      </c>
      <c r="L46" s="55">
        <f t="shared" si="12"/>
        <v>1.540000000000002</v>
      </c>
      <c r="M46" s="56">
        <f t="shared" si="13"/>
        <v>1.78711437176745</v>
      </c>
      <c r="O46" s="7">
        <f t="shared" si="14"/>
        <v>5.0999999999999996</v>
      </c>
      <c r="P46">
        <f t="shared" si="15"/>
        <v>3</v>
      </c>
      <c r="Q46">
        <f t="shared" si="8"/>
        <v>2</v>
      </c>
      <c r="R46">
        <f t="shared" si="8"/>
        <v>5</v>
      </c>
      <c r="S46">
        <f t="shared" si="8"/>
        <v>7</v>
      </c>
      <c r="T46">
        <f t="shared" si="8"/>
        <v>3</v>
      </c>
      <c r="U46">
        <f t="shared" si="8"/>
        <v>5</v>
      </c>
      <c r="V46">
        <f t="shared" si="8"/>
        <v>5</v>
      </c>
      <c r="W46">
        <f t="shared" si="8"/>
        <v>10</v>
      </c>
      <c r="X46">
        <f t="shared" si="8"/>
        <v>8</v>
      </c>
      <c r="Y46">
        <f t="shared" si="8"/>
        <v>3</v>
      </c>
      <c r="Z46">
        <v>1000</v>
      </c>
      <c r="AA46">
        <f t="shared" si="9"/>
        <v>1052.7</v>
      </c>
      <c r="AB46">
        <f>'oam3'!AA46</f>
        <v>999.7</v>
      </c>
      <c r="AD46" t="str">
        <f t="shared" si="27"/>
        <v>Szabolcs-Szatmár-Bereg</v>
      </c>
      <c r="AE46">
        <f t="shared" si="28"/>
        <v>2</v>
      </c>
      <c r="AF46">
        <f t="shared" si="16"/>
        <v>1</v>
      </c>
      <c r="AG46">
        <f t="shared" si="17"/>
        <v>1</v>
      </c>
      <c r="AH46">
        <f t="shared" si="18"/>
        <v>1</v>
      </c>
      <c r="AI46">
        <f t="shared" si="19"/>
        <v>3</v>
      </c>
      <c r="AJ46">
        <f t="shared" si="20"/>
        <v>4</v>
      </c>
      <c r="AK46">
        <f t="shared" si="21"/>
        <v>4</v>
      </c>
      <c r="AL46">
        <f t="shared" si="22"/>
        <v>1</v>
      </c>
      <c r="AM46">
        <f t="shared" si="23"/>
        <v>6</v>
      </c>
      <c r="AN46">
        <f t="shared" si="24"/>
        <v>6</v>
      </c>
      <c r="BQ46" s="1" t="s">
        <v>968</v>
      </c>
      <c r="BR46" t="s">
        <v>968</v>
      </c>
      <c r="BW46" s="1" t="s">
        <v>968</v>
      </c>
      <c r="BX46" t="s">
        <v>968</v>
      </c>
    </row>
    <row r="47" spans="1:76" x14ac:dyDescent="0.25">
      <c r="A47" t="str">
        <f>A20</f>
        <v>Vas</v>
      </c>
      <c r="B47">
        <f t="shared" ref="B47:K49" si="29">IFERROR(ABS(B20),"")</f>
        <v>0.29999999999999716</v>
      </c>
      <c r="C47">
        <f t="shared" si="29"/>
        <v>0.79999999999999716</v>
      </c>
      <c r="D47">
        <f t="shared" si="29"/>
        <v>4.9000000000000057</v>
      </c>
      <c r="E47" t="str">
        <f t="shared" si="29"/>
        <v/>
      </c>
      <c r="F47">
        <f t="shared" si="29"/>
        <v>0.59999999999999432</v>
      </c>
      <c r="G47" t="str">
        <f t="shared" si="29"/>
        <v/>
      </c>
      <c r="H47" t="str">
        <f t="shared" si="29"/>
        <v/>
      </c>
      <c r="I47">
        <f t="shared" si="29"/>
        <v>3.5</v>
      </c>
      <c r="J47">
        <f t="shared" si="29"/>
        <v>0.5</v>
      </c>
      <c r="K47">
        <f t="shared" si="29"/>
        <v>0.20000000000000284</v>
      </c>
      <c r="L47" s="55">
        <f t="shared" si="12"/>
        <v>1.5428571428571425</v>
      </c>
      <c r="M47" s="56">
        <f t="shared" si="13"/>
        <v>1.8698102781272981</v>
      </c>
      <c r="O47" s="7">
        <f t="shared" si="14"/>
        <v>12.1</v>
      </c>
      <c r="P47">
        <f t="shared" si="15"/>
        <v>17</v>
      </c>
      <c r="Q47">
        <f t="shared" si="8"/>
        <v>10</v>
      </c>
      <c r="R47">
        <f t="shared" si="8"/>
        <v>4</v>
      </c>
      <c r="S47">
        <f t="shared" si="8"/>
        <v>20</v>
      </c>
      <c r="T47">
        <f t="shared" si="8"/>
        <v>5</v>
      </c>
      <c r="U47">
        <f t="shared" si="8"/>
        <v>20</v>
      </c>
      <c r="V47">
        <f t="shared" si="8"/>
        <v>20</v>
      </c>
      <c r="W47">
        <f t="shared" si="8"/>
        <v>5</v>
      </c>
      <c r="X47">
        <f t="shared" si="8"/>
        <v>8</v>
      </c>
      <c r="Y47">
        <f t="shared" si="8"/>
        <v>12</v>
      </c>
      <c r="Z47">
        <v>1000</v>
      </c>
      <c r="AA47">
        <f t="shared" si="9"/>
        <v>978</v>
      </c>
      <c r="AB47">
        <f>'oam3'!AA47</f>
        <v>1000.2</v>
      </c>
      <c r="AD47" t="str">
        <f t="shared" si="27"/>
        <v>Tolna</v>
      </c>
      <c r="AE47">
        <f t="shared" si="28"/>
        <v>4</v>
      </c>
      <c r="AF47">
        <f t="shared" si="16"/>
        <v>1</v>
      </c>
      <c r="AG47">
        <f t="shared" si="17"/>
        <v>5</v>
      </c>
      <c r="AH47">
        <f t="shared" si="18"/>
        <v>3</v>
      </c>
      <c r="AI47">
        <f t="shared" si="19"/>
        <v>5</v>
      </c>
      <c r="AJ47">
        <f t="shared" si="20"/>
        <v>2</v>
      </c>
      <c r="AK47">
        <f t="shared" si="21"/>
        <v>9</v>
      </c>
      <c r="AL47">
        <f t="shared" si="22"/>
        <v>10</v>
      </c>
      <c r="AM47">
        <f t="shared" si="23"/>
        <v>8</v>
      </c>
      <c r="AN47">
        <f t="shared" si="24"/>
        <v>7</v>
      </c>
    </row>
    <row r="48" spans="1:76" x14ac:dyDescent="0.25">
      <c r="A48" t="str">
        <f>A21</f>
        <v>Veszprém</v>
      </c>
      <c r="B48">
        <f t="shared" si="29"/>
        <v>10.599999999999994</v>
      </c>
      <c r="C48" t="str">
        <f t="shared" si="29"/>
        <v/>
      </c>
      <c r="D48">
        <f t="shared" si="29"/>
        <v>0.59999999999999432</v>
      </c>
      <c r="E48" t="str">
        <f t="shared" si="29"/>
        <v/>
      </c>
      <c r="F48" t="str">
        <f t="shared" si="29"/>
        <v/>
      </c>
      <c r="G48">
        <f t="shared" si="29"/>
        <v>0.20000000000000284</v>
      </c>
      <c r="H48" t="str">
        <f t="shared" si="29"/>
        <v/>
      </c>
      <c r="I48">
        <f t="shared" si="29"/>
        <v>0</v>
      </c>
      <c r="J48">
        <f t="shared" si="29"/>
        <v>2.5999999999999943</v>
      </c>
      <c r="K48">
        <f t="shared" si="29"/>
        <v>0.29999999999999716</v>
      </c>
      <c r="L48" s="55">
        <f t="shared" si="12"/>
        <v>2.3833333333333306</v>
      </c>
      <c r="M48" s="56">
        <f t="shared" si="13"/>
        <v>4.135899740886698</v>
      </c>
      <c r="O48" s="7">
        <f t="shared" si="14"/>
        <v>11.8</v>
      </c>
      <c r="P48">
        <f t="shared" si="15"/>
        <v>2</v>
      </c>
      <c r="Q48">
        <f t="shared" si="8"/>
        <v>20</v>
      </c>
      <c r="R48">
        <f t="shared" si="8"/>
        <v>7</v>
      </c>
      <c r="S48">
        <f t="shared" si="8"/>
        <v>20</v>
      </c>
      <c r="T48">
        <f t="shared" si="8"/>
        <v>20</v>
      </c>
      <c r="U48">
        <f t="shared" si="8"/>
        <v>9</v>
      </c>
      <c r="V48">
        <f t="shared" si="8"/>
        <v>20</v>
      </c>
      <c r="W48">
        <f t="shared" si="8"/>
        <v>10</v>
      </c>
      <c r="X48">
        <f t="shared" si="8"/>
        <v>3</v>
      </c>
      <c r="Y48">
        <f t="shared" si="8"/>
        <v>7</v>
      </c>
      <c r="Z48">
        <v>1000</v>
      </c>
      <c r="AA48">
        <f t="shared" si="9"/>
        <v>1001.6</v>
      </c>
      <c r="AB48">
        <f>'oam3'!AA48</f>
        <v>999.2</v>
      </c>
      <c r="AD48" t="str">
        <f t="shared" si="27"/>
        <v>Vas</v>
      </c>
      <c r="AE48">
        <f t="shared" si="28"/>
        <v>6</v>
      </c>
      <c r="AF48">
        <f t="shared" si="16"/>
        <v>3</v>
      </c>
      <c r="AG48">
        <f t="shared" si="17"/>
        <v>1</v>
      </c>
      <c r="AH48">
        <f t="shared" si="18"/>
        <v>1</v>
      </c>
      <c r="AI48">
        <f t="shared" si="19"/>
        <v>4</v>
      </c>
      <c r="AJ48">
        <f t="shared" si="20"/>
        <v>1</v>
      </c>
      <c r="AK48">
        <f t="shared" si="21"/>
        <v>1</v>
      </c>
      <c r="AL48">
        <f t="shared" si="22"/>
        <v>2</v>
      </c>
      <c r="AM48">
        <f t="shared" si="23"/>
        <v>5</v>
      </c>
      <c r="AN48">
        <f t="shared" si="24"/>
        <v>7</v>
      </c>
      <c r="BQ48" t="s">
        <v>970</v>
      </c>
    </row>
    <row r="49" spans="1:69" x14ac:dyDescent="0.25">
      <c r="A49" t="str">
        <f>A22</f>
        <v>Zala</v>
      </c>
      <c r="B49">
        <f t="shared" si="29"/>
        <v>0.29999999999999716</v>
      </c>
      <c r="C49" t="str">
        <f t="shared" si="29"/>
        <v/>
      </c>
      <c r="D49" t="str">
        <f t="shared" si="29"/>
        <v/>
      </c>
      <c r="E49">
        <f t="shared" si="29"/>
        <v>4.0999999999999943</v>
      </c>
      <c r="F49" t="str">
        <f t="shared" si="29"/>
        <v/>
      </c>
      <c r="G49" t="str">
        <f t="shared" si="29"/>
        <v/>
      </c>
      <c r="H49">
        <f t="shared" si="29"/>
        <v>0.20000000000000284</v>
      </c>
      <c r="I49" t="str">
        <f t="shared" si="29"/>
        <v/>
      </c>
      <c r="J49">
        <f t="shared" si="29"/>
        <v>2.5</v>
      </c>
      <c r="K49">
        <f t="shared" si="29"/>
        <v>0.70000000000000284</v>
      </c>
      <c r="L49" s="55">
        <f t="shared" si="12"/>
        <v>1.5599999999999994</v>
      </c>
      <c r="M49" s="56">
        <f t="shared" si="13"/>
        <v>1.6964669168598581</v>
      </c>
      <c r="O49" s="7">
        <f t="shared" si="14"/>
        <v>13.8</v>
      </c>
      <c r="P49">
        <f t="shared" si="15"/>
        <v>17</v>
      </c>
      <c r="Q49">
        <f t="shared" si="8"/>
        <v>20</v>
      </c>
      <c r="R49">
        <f t="shared" si="8"/>
        <v>20</v>
      </c>
      <c r="S49">
        <f t="shared" si="8"/>
        <v>5</v>
      </c>
      <c r="T49">
        <f t="shared" si="8"/>
        <v>20</v>
      </c>
      <c r="U49">
        <f t="shared" si="8"/>
        <v>20</v>
      </c>
      <c r="V49">
        <f t="shared" si="8"/>
        <v>9</v>
      </c>
      <c r="W49">
        <f t="shared" si="8"/>
        <v>20</v>
      </c>
      <c r="X49">
        <f t="shared" si="8"/>
        <v>4</v>
      </c>
      <c r="Y49">
        <f t="shared" si="8"/>
        <v>3</v>
      </c>
      <c r="Z49">
        <v>1000</v>
      </c>
      <c r="AA49">
        <f t="shared" si="9"/>
        <v>977</v>
      </c>
      <c r="AB49">
        <f>'oam3'!AA49</f>
        <v>1000.2</v>
      </c>
      <c r="AD49" t="str">
        <f t="shared" si="27"/>
        <v>Veszprém</v>
      </c>
      <c r="AE49">
        <f t="shared" si="28"/>
        <v>1</v>
      </c>
      <c r="AF49">
        <f t="shared" si="16"/>
        <v>1</v>
      </c>
      <c r="AG49">
        <f t="shared" si="17"/>
        <v>3</v>
      </c>
      <c r="AH49">
        <f t="shared" si="18"/>
        <v>1</v>
      </c>
      <c r="AI49">
        <f t="shared" si="19"/>
        <v>1</v>
      </c>
      <c r="AJ49">
        <f t="shared" si="20"/>
        <v>5</v>
      </c>
      <c r="AK49">
        <f t="shared" si="21"/>
        <v>1</v>
      </c>
      <c r="AL49">
        <f t="shared" si="22"/>
        <v>6</v>
      </c>
      <c r="AM49">
        <f t="shared" si="23"/>
        <v>2</v>
      </c>
      <c r="AN49">
        <f t="shared" si="24"/>
        <v>4</v>
      </c>
      <c r="BQ49" t="s">
        <v>1660</v>
      </c>
    </row>
    <row r="50" spans="1:69" ht="13.8" thickBot="1" x14ac:dyDescent="0.3">
      <c r="L50" s="30" t="s">
        <v>721</v>
      </c>
      <c r="M50" s="57" t="s">
        <v>721</v>
      </c>
      <c r="O50" t="s">
        <v>731</v>
      </c>
      <c r="AD50" t="str">
        <f t="shared" si="27"/>
        <v>Zala</v>
      </c>
      <c r="AE50">
        <f t="shared" si="28"/>
        <v>4</v>
      </c>
      <c r="AF50">
        <f t="shared" si="16"/>
        <v>1</v>
      </c>
      <c r="AG50">
        <f t="shared" si="17"/>
        <v>1</v>
      </c>
      <c r="AH50">
        <f t="shared" si="18"/>
        <v>1</v>
      </c>
      <c r="AI50">
        <f t="shared" si="19"/>
        <v>1</v>
      </c>
      <c r="AJ50">
        <f t="shared" si="20"/>
        <v>1</v>
      </c>
      <c r="AK50">
        <f t="shared" si="21"/>
        <v>5</v>
      </c>
      <c r="AL50">
        <f t="shared" si="22"/>
        <v>1</v>
      </c>
      <c r="AM50">
        <f t="shared" si="23"/>
        <v>2</v>
      </c>
      <c r="AN50">
        <f t="shared" si="24"/>
        <v>3</v>
      </c>
      <c r="BQ50" t="s">
        <v>1661</v>
      </c>
    </row>
    <row r="51" spans="1:69" ht="13.8" thickBot="1" x14ac:dyDescent="0.3">
      <c r="O51" s="36">
        <f>CORREL(O30:O49,L30:L49)</f>
        <v>-0.47272639344581757</v>
      </c>
      <c r="AD51" t="s">
        <v>91</v>
      </c>
      <c r="AE51">
        <v>1000</v>
      </c>
      <c r="AF51">
        <v>1000</v>
      </c>
      <c r="AG51">
        <v>1000</v>
      </c>
      <c r="AH51">
        <v>1000</v>
      </c>
      <c r="AI51">
        <v>1000</v>
      </c>
      <c r="AJ51">
        <v>1000</v>
      </c>
      <c r="AK51">
        <v>1000</v>
      </c>
      <c r="AL51">
        <v>1000</v>
      </c>
      <c r="AM51">
        <v>1000</v>
      </c>
      <c r="AN51">
        <v>1000</v>
      </c>
    </row>
    <row r="52" spans="1:69" ht="13.8" thickBot="1" x14ac:dyDescent="0.3">
      <c r="A52" t="s">
        <v>86</v>
      </c>
      <c r="B52" s="25">
        <f>AVERAGE(B30:B49)</f>
        <v>1.7944444444444443</v>
      </c>
      <c r="C52" s="25">
        <f t="shared" ref="C52:K52" si="30">AVERAGE(C30:C49)</f>
        <v>2.8666666666666658</v>
      </c>
      <c r="D52" s="25">
        <f t="shared" si="30"/>
        <v>1.7277777777777794</v>
      </c>
      <c r="E52" s="25">
        <f t="shared" si="30"/>
        <v>3.1466666666666669</v>
      </c>
      <c r="F52" s="25">
        <f t="shared" si="30"/>
        <v>0.73571428571428554</v>
      </c>
      <c r="G52" s="25">
        <f t="shared" si="30"/>
        <v>3.0307692307692307</v>
      </c>
      <c r="H52" s="25">
        <f t="shared" si="30"/>
        <v>0.6705882352941176</v>
      </c>
      <c r="I52" s="25">
        <f t="shared" si="30"/>
        <v>2.6428571428571428</v>
      </c>
      <c r="J52" s="25">
        <f t="shared" si="30"/>
        <v>1.2777777777777781</v>
      </c>
      <c r="K52" s="25">
        <f t="shared" si="30"/>
        <v>0.73500000000000087</v>
      </c>
      <c r="L52" t="s">
        <v>713</v>
      </c>
      <c r="M52" s="25">
        <f>CORREL($B$55:$K$55,B52:K52)</f>
        <v>0.19266946105751553</v>
      </c>
      <c r="O52" s="36">
        <f>CORREL(O30:O49,M30:M49)</f>
        <v>-0.44385141106192794</v>
      </c>
    </row>
    <row r="53" spans="1:69" x14ac:dyDescent="0.25">
      <c r="A53" t="s">
        <v>722</v>
      </c>
      <c r="B53" s="25">
        <f>STDEV(B30:B49)</f>
        <v>3.3980049894749591</v>
      </c>
      <c r="C53" s="25">
        <f t="shared" ref="C53:K53" si="31">STDEV(C30:C49)</f>
        <v>3.0440204674181475</v>
      </c>
      <c r="D53" s="25">
        <f t="shared" si="31"/>
        <v>2.8329584527082701</v>
      </c>
      <c r="E53" s="25">
        <f t="shared" si="31"/>
        <v>3.0633470645839718</v>
      </c>
      <c r="F53" s="25">
        <f t="shared" si="31"/>
        <v>1.0551027240234767</v>
      </c>
      <c r="G53" s="25">
        <f t="shared" si="31"/>
        <v>3.902218304030117</v>
      </c>
      <c r="H53" s="25">
        <f t="shared" si="31"/>
        <v>1.4687429599330639</v>
      </c>
      <c r="I53" s="25">
        <f t="shared" si="31"/>
        <v>2.4212883683356186</v>
      </c>
      <c r="J53" s="25">
        <f t="shared" si="31"/>
        <v>1.3532338416051231</v>
      </c>
      <c r="K53" s="25">
        <f t="shared" si="31"/>
        <v>1.4023570384028092</v>
      </c>
      <c r="L53" t="s">
        <v>713</v>
      </c>
      <c r="M53" s="25">
        <f t="shared" ref="M53:M56" si="32">CORREL($B$55:$K$55,B53:K53)</f>
        <v>6.0364013328592196E-2</v>
      </c>
    </row>
    <row r="54" spans="1:69" ht="13.8" thickBot="1" x14ac:dyDescent="0.3">
      <c r="A54" t="s">
        <v>724</v>
      </c>
      <c r="B54" s="25">
        <f>B53/B52</f>
        <v>1.893625071534033</v>
      </c>
      <c r="C54" s="25">
        <f t="shared" ref="C54:K54" si="33">C53/C52</f>
        <v>1.0618676049133076</v>
      </c>
      <c r="D54" s="25">
        <f t="shared" si="33"/>
        <v>1.6396544099276145</v>
      </c>
      <c r="E54" s="25">
        <f t="shared" si="33"/>
        <v>0.97352131289744859</v>
      </c>
      <c r="F54" s="25">
        <f t="shared" si="33"/>
        <v>1.4341202074105512</v>
      </c>
      <c r="G54" s="25">
        <f t="shared" si="33"/>
        <v>1.287533958182526</v>
      </c>
      <c r="H54" s="25">
        <f t="shared" si="33"/>
        <v>2.1902307297247448</v>
      </c>
      <c r="I54" s="25">
        <f t="shared" si="33"/>
        <v>0.91616316639726114</v>
      </c>
      <c r="J54" s="25">
        <f t="shared" si="33"/>
        <v>1.0590525716909656</v>
      </c>
      <c r="K54" s="25">
        <f t="shared" si="33"/>
        <v>1.907968759731711</v>
      </c>
      <c r="L54" t="s">
        <v>713</v>
      </c>
      <c r="M54" s="25">
        <f t="shared" si="32"/>
        <v>4.372763233404655E-2</v>
      </c>
    </row>
    <row r="55" spans="1:69" x14ac:dyDescent="0.25">
      <c r="A55" s="27" t="s">
        <v>725</v>
      </c>
      <c r="B55" s="28">
        <v>1</v>
      </c>
      <c r="C55" s="28">
        <v>1</v>
      </c>
      <c r="D55" s="28">
        <v>1</v>
      </c>
      <c r="E55" s="28">
        <v>2</v>
      </c>
      <c r="F55" s="28">
        <v>1</v>
      </c>
      <c r="G55" s="28">
        <v>2</v>
      </c>
      <c r="H55" s="28">
        <v>2</v>
      </c>
      <c r="I55" s="28">
        <v>2</v>
      </c>
      <c r="J55" s="28">
        <v>1</v>
      </c>
      <c r="K55" s="28">
        <v>2</v>
      </c>
      <c r="L55" s="28"/>
      <c r="M55" s="29"/>
    </row>
    <row r="56" spans="1:69" ht="145.80000000000001" thickBot="1" x14ac:dyDescent="0.3">
      <c r="A56" s="30" t="s">
        <v>712</v>
      </c>
      <c r="B56" s="31">
        <f>RANK(B52,$B52:$K52,0)</f>
        <v>5</v>
      </c>
      <c r="C56" s="31">
        <f t="shared" ref="C56:K56" si="34">RANK(C52,$B52:$K52,0)</f>
        <v>3</v>
      </c>
      <c r="D56" s="31">
        <f t="shared" si="34"/>
        <v>6</v>
      </c>
      <c r="E56" s="32">
        <f t="shared" si="34"/>
        <v>1</v>
      </c>
      <c r="F56" s="31">
        <f t="shared" si="34"/>
        <v>8</v>
      </c>
      <c r="G56" s="32">
        <f t="shared" si="34"/>
        <v>2</v>
      </c>
      <c r="H56" s="33">
        <f t="shared" si="34"/>
        <v>10</v>
      </c>
      <c r="I56" s="32">
        <f t="shared" si="34"/>
        <v>4</v>
      </c>
      <c r="J56" s="31">
        <f t="shared" si="34"/>
        <v>7</v>
      </c>
      <c r="K56" s="33">
        <f t="shared" si="34"/>
        <v>9</v>
      </c>
      <c r="L56" s="34" t="s">
        <v>713</v>
      </c>
      <c r="M56" s="35">
        <f t="shared" si="32"/>
        <v>-0.10444659357341871</v>
      </c>
      <c r="N56" s="24" t="s">
        <v>1398</v>
      </c>
      <c r="P56" s="61" t="s">
        <v>1397</v>
      </c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</row>
    <row r="57" spans="1:69" x14ac:dyDescent="0.25">
      <c r="A57" s="24" t="s">
        <v>723</v>
      </c>
      <c r="B57" s="22" t="str">
        <f>B28</f>
        <v>Audi</v>
      </c>
      <c r="C57" s="22" t="str">
        <f t="shared" ref="C57:K57" si="35">C28</f>
        <v>Mercedes</v>
      </c>
      <c r="D57" s="22" t="str">
        <f t="shared" si="35"/>
        <v>Fiat</v>
      </c>
      <c r="E57" t="str">
        <f t="shared" si="35"/>
        <v>Volkswagen</v>
      </c>
      <c r="F57" s="22" t="str">
        <f t="shared" si="35"/>
        <v>Seat</v>
      </c>
      <c r="G57" t="str">
        <f t="shared" si="35"/>
        <v>Skoda</v>
      </c>
      <c r="H57" t="str">
        <f t="shared" si="35"/>
        <v>Suzuki</v>
      </c>
      <c r="I57" t="str">
        <f t="shared" si="35"/>
        <v>Volvo</v>
      </c>
      <c r="J57" s="22" t="str">
        <f t="shared" si="35"/>
        <v>Ford</v>
      </c>
      <c r="K57" t="str">
        <f t="shared" si="35"/>
        <v>Opel</v>
      </c>
    </row>
    <row r="58" spans="1:69" ht="52.8" x14ac:dyDescent="0.25">
      <c r="A58" t="s">
        <v>717</v>
      </c>
      <c r="B58" t="s">
        <v>714</v>
      </c>
      <c r="C58" t="s">
        <v>715</v>
      </c>
      <c r="D58" s="24" t="s">
        <v>718</v>
      </c>
      <c r="E58" t="s">
        <v>78</v>
      </c>
      <c r="F58" s="16" t="s">
        <v>719</v>
      </c>
      <c r="G58" t="s">
        <v>78</v>
      </c>
      <c r="H58" t="s">
        <v>78</v>
      </c>
      <c r="I58" t="s">
        <v>78</v>
      </c>
      <c r="J58" s="24" t="s">
        <v>720</v>
      </c>
      <c r="K58" t="s">
        <v>78</v>
      </c>
    </row>
    <row r="59" spans="1:69" ht="13.8" thickBot="1" x14ac:dyDescent="0.3"/>
    <row r="60" spans="1:69" x14ac:dyDescent="0.25">
      <c r="A60" s="27" t="str">
        <f>A55</f>
        <v>csoport</v>
      </c>
      <c r="B60" s="28">
        <f t="shared" ref="B60:K60" si="36">B55</f>
        <v>1</v>
      </c>
      <c r="C60" s="28">
        <f t="shared" si="36"/>
        <v>1</v>
      </c>
      <c r="D60" s="28">
        <f t="shared" si="36"/>
        <v>1</v>
      </c>
      <c r="E60" s="28">
        <f t="shared" si="36"/>
        <v>2</v>
      </c>
      <c r="F60" s="28">
        <f t="shared" si="36"/>
        <v>1</v>
      </c>
      <c r="G60" s="28">
        <f t="shared" si="36"/>
        <v>2</v>
      </c>
      <c r="H60" s="28">
        <f t="shared" si="36"/>
        <v>2</v>
      </c>
      <c r="I60" s="28">
        <f t="shared" si="36"/>
        <v>2</v>
      </c>
      <c r="J60" s="28">
        <f t="shared" si="36"/>
        <v>1</v>
      </c>
      <c r="K60" s="28">
        <f t="shared" si="36"/>
        <v>2</v>
      </c>
      <c r="L60" s="28"/>
      <c r="M60" s="29"/>
    </row>
    <row r="61" spans="1:69" ht="13.8" thickBot="1" x14ac:dyDescent="0.3">
      <c r="A61" s="30" t="s">
        <v>726</v>
      </c>
      <c r="B61" s="34">
        <f>RANK(B53,$B53:$K53,0)</f>
        <v>2</v>
      </c>
      <c r="C61" s="34">
        <f t="shared" ref="C61:K61" si="37">RANK(C53,$B53:$K53,0)</f>
        <v>4</v>
      </c>
      <c r="D61" s="34">
        <f t="shared" si="37"/>
        <v>5</v>
      </c>
      <c r="E61" s="33">
        <f t="shared" si="37"/>
        <v>3</v>
      </c>
      <c r="F61" s="34">
        <f t="shared" si="37"/>
        <v>10</v>
      </c>
      <c r="G61" s="33">
        <f t="shared" si="37"/>
        <v>1</v>
      </c>
      <c r="H61" s="33">
        <f t="shared" si="37"/>
        <v>7</v>
      </c>
      <c r="I61" s="33">
        <f t="shared" si="37"/>
        <v>6</v>
      </c>
      <c r="J61" s="34">
        <f t="shared" si="37"/>
        <v>9</v>
      </c>
      <c r="K61" s="33">
        <f t="shared" si="37"/>
        <v>8</v>
      </c>
      <c r="L61" s="34" t="s">
        <v>713</v>
      </c>
      <c r="M61" s="35">
        <f t="shared" ref="M61" si="38">CORREL($B$55:$K$55,B61:K61)</f>
        <v>-0.17407765595569785</v>
      </c>
      <c r="N61" t="s">
        <v>727</v>
      </c>
    </row>
    <row r="62" spans="1:69" ht="13.8" thickBot="1" x14ac:dyDescent="0.3"/>
    <row r="63" spans="1:69" x14ac:dyDescent="0.25">
      <c r="A63" s="27" t="str">
        <f>A60</f>
        <v>csoport</v>
      </c>
      <c r="B63" s="28">
        <f t="shared" ref="B63:K63" si="39">B60</f>
        <v>1</v>
      </c>
      <c r="C63" s="28">
        <f t="shared" si="39"/>
        <v>1</v>
      </c>
      <c r="D63" s="28">
        <f t="shared" si="39"/>
        <v>1</v>
      </c>
      <c r="E63" s="28">
        <f t="shared" si="39"/>
        <v>2</v>
      </c>
      <c r="F63" s="28">
        <f t="shared" si="39"/>
        <v>1</v>
      </c>
      <c r="G63" s="28">
        <f t="shared" si="39"/>
        <v>2</v>
      </c>
      <c r="H63" s="28">
        <f t="shared" si="39"/>
        <v>2</v>
      </c>
      <c r="I63" s="28">
        <f t="shared" si="39"/>
        <v>2</v>
      </c>
      <c r="J63" s="28">
        <f t="shared" si="39"/>
        <v>1</v>
      </c>
      <c r="K63" s="28">
        <f t="shared" si="39"/>
        <v>2</v>
      </c>
      <c r="L63" s="28"/>
      <c r="M63" s="29"/>
    </row>
    <row r="64" spans="1:69" ht="13.8" thickBot="1" x14ac:dyDescent="0.3">
      <c r="A64" s="30" t="s">
        <v>728</v>
      </c>
      <c r="B64" s="34">
        <f>RANK(B54,$B54:$K54,0)</f>
        <v>3</v>
      </c>
      <c r="C64" s="34">
        <f t="shared" ref="C64:K64" si="40">RANK(C54,$B54:$K54,0)</f>
        <v>7</v>
      </c>
      <c r="D64" s="34">
        <f t="shared" si="40"/>
        <v>4</v>
      </c>
      <c r="E64" s="33">
        <f t="shared" si="40"/>
        <v>9</v>
      </c>
      <c r="F64" s="34">
        <f t="shared" si="40"/>
        <v>5</v>
      </c>
      <c r="G64" s="33">
        <f t="shared" si="40"/>
        <v>6</v>
      </c>
      <c r="H64" s="33">
        <f t="shared" si="40"/>
        <v>1</v>
      </c>
      <c r="I64" s="33">
        <f t="shared" si="40"/>
        <v>10</v>
      </c>
      <c r="J64" s="34">
        <f t="shared" si="40"/>
        <v>8</v>
      </c>
      <c r="K64" s="33">
        <f t="shared" si="40"/>
        <v>2</v>
      </c>
      <c r="L64" s="34" t="s">
        <v>713</v>
      </c>
      <c r="M64" s="35">
        <f t="shared" ref="M64" si="41">CORREL($B$55:$K$55,B64:K64)</f>
        <v>3.4815531191139573E-2</v>
      </c>
      <c r="N64" t="s">
        <v>729</v>
      </c>
    </row>
    <row r="74" spans="1:82" ht="18" x14ac:dyDescent="0.25">
      <c r="A74" s="8"/>
      <c r="AB74" s="8"/>
      <c r="BO74" s="8"/>
    </row>
    <row r="75" spans="1:82" x14ac:dyDescent="0.25">
      <c r="A75" s="9"/>
      <c r="AB75" s="9"/>
      <c r="BO75" s="9"/>
    </row>
    <row r="78" spans="1:82" ht="18" x14ac:dyDescent="0.25">
      <c r="A78" s="10" t="s">
        <v>92</v>
      </c>
      <c r="B78" s="11">
        <v>7048971</v>
      </c>
      <c r="C78" s="10" t="s">
        <v>93</v>
      </c>
      <c r="D78" s="11">
        <v>20</v>
      </c>
      <c r="E78" s="10" t="s">
        <v>94</v>
      </c>
      <c r="F78" s="11">
        <v>10</v>
      </c>
      <c r="G78" s="10" t="s">
        <v>95</v>
      </c>
      <c r="H78" s="11">
        <v>20</v>
      </c>
      <c r="I78" s="10" t="s">
        <v>96</v>
      </c>
      <c r="J78" s="11">
        <v>0</v>
      </c>
      <c r="K78" s="10" t="s">
        <v>97</v>
      </c>
      <c r="L78" s="11" t="s">
        <v>1402</v>
      </c>
      <c r="AB78" s="10" t="s">
        <v>92</v>
      </c>
      <c r="AC78" s="11">
        <v>6683780</v>
      </c>
      <c r="AD78" s="10" t="s">
        <v>93</v>
      </c>
      <c r="AE78" s="11">
        <v>10</v>
      </c>
      <c r="AF78" s="10" t="s">
        <v>94</v>
      </c>
      <c r="AG78" s="11">
        <v>20</v>
      </c>
      <c r="AH78" s="10" t="s">
        <v>95</v>
      </c>
      <c r="AI78" s="11">
        <v>10</v>
      </c>
      <c r="AJ78" s="10" t="s">
        <v>96</v>
      </c>
      <c r="AK78" s="11">
        <v>0</v>
      </c>
      <c r="AL78" s="10" t="s">
        <v>97</v>
      </c>
      <c r="AM78" s="11" t="s">
        <v>1587</v>
      </c>
      <c r="BO78" s="10" t="s">
        <v>92</v>
      </c>
      <c r="BP78" s="11">
        <v>2959250</v>
      </c>
      <c r="BQ78" s="10" t="s">
        <v>93</v>
      </c>
      <c r="BR78" s="11">
        <v>10</v>
      </c>
      <c r="BS78" s="10" t="s">
        <v>94</v>
      </c>
      <c r="BT78" s="11">
        <v>14</v>
      </c>
      <c r="BU78" s="10" t="s">
        <v>95</v>
      </c>
      <c r="BV78" s="11">
        <v>10</v>
      </c>
      <c r="BW78" s="10" t="s">
        <v>96</v>
      </c>
      <c r="BX78" s="11">
        <v>0</v>
      </c>
      <c r="BY78" s="10" t="s">
        <v>97</v>
      </c>
      <c r="BZ78" s="11" t="s">
        <v>1612</v>
      </c>
    </row>
    <row r="79" spans="1:82" ht="18.600000000000001" thickBot="1" x14ac:dyDescent="0.3">
      <c r="A79" s="8"/>
      <c r="AB79" s="8" t="s">
        <v>1359</v>
      </c>
      <c r="AC79">
        <f>AC105</f>
        <v>9</v>
      </c>
      <c r="AD79">
        <f t="shared" ref="AD79:AV79" si="42">AD105</f>
        <v>505</v>
      </c>
      <c r="AE79">
        <f t="shared" si="42"/>
        <v>9</v>
      </c>
      <c r="AF79">
        <f t="shared" si="42"/>
        <v>278</v>
      </c>
      <c r="AG79">
        <f t="shared" si="42"/>
        <v>293</v>
      </c>
      <c r="AH79">
        <f t="shared" si="42"/>
        <v>9</v>
      </c>
      <c r="AI79">
        <f t="shared" si="42"/>
        <v>9</v>
      </c>
      <c r="AJ79">
        <f t="shared" si="42"/>
        <v>9</v>
      </c>
      <c r="AK79">
        <f t="shared" si="42"/>
        <v>9</v>
      </c>
      <c r="AL79">
        <f t="shared" si="42"/>
        <v>64</v>
      </c>
      <c r="AM79">
        <f t="shared" si="42"/>
        <v>9</v>
      </c>
      <c r="AN79">
        <f t="shared" si="42"/>
        <v>241</v>
      </c>
      <c r="AO79">
        <f t="shared" si="42"/>
        <v>9</v>
      </c>
      <c r="AP79">
        <f t="shared" si="42"/>
        <v>9</v>
      </c>
      <c r="AQ79">
        <f t="shared" si="42"/>
        <v>9</v>
      </c>
      <c r="AR79">
        <f t="shared" si="42"/>
        <v>9</v>
      </c>
      <c r="AS79">
        <f t="shared" si="42"/>
        <v>464</v>
      </c>
      <c r="AT79">
        <f t="shared" si="42"/>
        <v>9</v>
      </c>
      <c r="AU79">
        <f t="shared" si="42"/>
        <v>9</v>
      </c>
      <c r="AV79">
        <f t="shared" si="42"/>
        <v>9</v>
      </c>
      <c r="BO79" s="8"/>
    </row>
    <row r="80" spans="1:82" ht="13.8" thickBot="1" x14ac:dyDescent="0.3">
      <c r="A80" s="12" t="s">
        <v>99</v>
      </c>
      <c r="B80" s="12" t="s">
        <v>100</v>
      </c>
      <c r="C80" s="12" t="s">
        <v>101</v>
      </c>
      <c r="D80" s="12" t="s">
        <v>102</v>
      </c>
      <c r="E80" s="12" t="s">
        <v>103</v>
      </c>
      <c r="F80" s="12" t="s">
        <v>104</v>
      </c>
      <c r="G80" s="12" t="s">
        <v>105</v>
      </c>
      <c r="H80" s="12" t="s">
        <v>106</v>
      </c>
      <c r="I80" s="12" t="s">
        <v>107</v>
      </c>
      <c r="J80" s="12" t="s">
        <v>108</v>
      </c>
      <c r="K80" s="12" t="s">
        <v>109</v>
      </c>
      <c r="L80" s="12" t="s">
        <v>110</v>
      </c>
      <c r="AB80" s="12" t="s">
        <v>99</v>
      </c>
      <c r="AC80" s="39" t="s">
        <v>100</v>
      </c>
      <c r="AD80" s="12" t="s">
        <v>101</v>
      </c>
      <c r="AE80" s="39" t="s">
        <v>102</v>
      </c>
      <c r="AF80" s="12" t="s">
        <v>103</v>
      </c>
      <c r="AG80" s="12" t="s">
        <v>104</v>
      </c>
      <c r="AH80" s="39" t="s">
        <v>105</v>
      </c>
      <c r="AI80" s="39" t="s">
        <v>106</v>
      </c>
      <c r="AJ80" s="39" t="s">
        <v>107</v>
      </c>
      <c r="AK80" s="39" t="s">
        <v>108</v>
      </c>
      <c r="AL80" s="12" t="s">
        <v>109</v>
      </c>
      <c r="AM80" s="39" t="s">
        <v>862</v>
      </c>
      <c r="AN80" s="12" t="s">
        <v>863</v>
      </c>
      <c r="AO80" s="39" t="s">
        <v>864</v>
      </c>
      <c r="AP80" s="39" t="s">
        <v>865</v>
      </c>
      <c r="AQ80" s="39" t="s">
        <v>866</v>
      </c>
      <c r="AR80" s="39" t="s">
        <v>867</v>
      </c>
      <c r="AS80" s="12" t="s">
        <v>868</v>
      </c>
      <c r="AT80" s="39" t="s">
        <v>869</v>
      </c>
      <c r="AU80" s="39" t="s">
        <v>870</v>
      </c>
      <c r="AV80" s="39" t="s">
        <v>1499</v>
      </c>
      <c r="AW80" s="39" t="s">
        <v>1500</v>
      </c>
      <c r="AY80" t="str">
        <f>AC80</f>
        <v>X(A1)</v>
      </c>
      <c r="AZ80" t="str">
        <f>AE80</f>
        <v>X(A3)</v>
      </c>
      <c r="BA80" t="str">
        <f>AH80</f>
        <v>X(A6)</v>
      </c>
      <c r="BB80" t="str">
        <f t="shared" ref="BB80:BD80" si="43">AI80</f>
        <v>X(A7)</v>
      </c>
      <c r="BC80" t="str">
        <f t="shared" si="43"/>
        <v>X(A8)</v>
      </c>
      <c r="BD80" t="str">
        <f t="shared" si="43"/>
        <v>X(A9)</v>
      </c>
      <c r="BE80" t="str">
        <f>AM80</f>
        <v>X(A11)</v>
      </c>
      <c r="BF80" t="str">
        <f>AO80</f>
        <v>X(A13)</v>
      </c>
      <c r="BG80" t="str">
        <f t="shared" ref="BG80:BI80" si="44">AP80</f>
        <v>X(A14)</v>
      </c>
      <c r="BH80" t="str">
        <f t="shared" si="44"/>
        <v>X(A15)</v>
      </c>
      <c r="BI80" t="str">
        <f t="shared" si="44"/>
        <v>X(A16)</v>
      </c>
      <c r="BJ80" t="str">
        <f>AT80</f>
        <v>X(A18)</v>
      </c>
      <c r="BK80" t="str">
        <f t="shared" ref="BK80:BM80" si="45">AU80</f>
        <v>X(A19)</v>
      </c>
      <c r="BL80" t="str">
        <f t="shared" si="45"/>
        <v>X(A20)</v>
      </c>
      <c r="BM80" t="str">
        <f t="shared" si="45"/>
        <v>Y(A21)</v>
      </c>
      <c r="BO80" s="12" t="s">
        <v>99</v>
      </c>
      <c r="BP80" s="12" t="s">
        <v>100</v>
      </c>
      <c r="BQ80" s="12" t="s">
        <v>101</v>
      </c>
      <c r="BR80" s="12" t="s">
        <v>102</v>
      </c>
      <c r="BS80" s="12" t="s">
        <v>103</v>
      </c>
      <c r="BT80" s="12" t="s">
        <v>104</v>
      </c>
      <c r="BU80" s="12" t="s">
        <v>105</v>
      </c>
      <c r="BV80" s="12" t="s">
        <v>106</v>
      </c>
      <c r="BW80" s="12" t="s">
        <v>107</v>
      </c>
      <c r="BX80" s="12" t="s">
        <v>108</v>
      </c>
      <c r="BY80" s="12" t="s">
        <v>109</v>
      </c>
      <c r="BZ80" s="12" t="s">
        <v>862</v>
      </c>
      <c r="CA80" s="12" t="s">
        <v>863</v>
      </c>
      <c r="CB80" s="12" t="s">
        <v>864</v>
      </c>
      <c r="CC80" s="12" t="s">
        <v>865</v>
      </c>
      <c r="CD80" s="12" t="s">
        <v>1613</v>
      </c>
    </row>
    <row r="81" spans="1:82" ht="13.8" thickBot="1" x14ac:dyDescent="0.3">
      <c r="A81" s="12" t="s">
        <v>111</v>
      </c>
      <c r="B81" s="13">
        <v>15</v>
      </c>
      <c r="C81" s="13">
        <v>20</v>
      </c>
      <c r="D81" s="13">
        <v>9</v>
      </c>
      <c r="E81" s="13">
        <v>13</v>
      </c>
      <c r="F81" s="13">
        <v>20</v>
      </c>
      <c r="G81" s="13">
        <v>20</v>
      </c>
      <c r="H81" s="13">
        <v>9</v>
      </c>
      <c r="I81" s="13">
        <v>10</v>
      </c>
      <c r="J81" s="13">
        <v>20</v>
      </c>
      <c r="K81" s="13">
        <v>6</v>
      </c>
      <c r="L81" s="13">
        <v>1000</v>
      </c>
      <c r="AB81" s="12" t="s">
        <v>111</v>
      </c>
      <c r="AC81" s="13">
        <v>2</v>
      </c>
      <c r="AD81" s="13">
        <v>5</v>
      </c>
      <c r="AE81" s="13">
        <v>6</v>
      </c>
      <c r="AF81" s="13">
        <v>4</v>
      </c>
      <c r="AG81" s="13">
        <v>5</v>
      </c>
      <c r="AH81" s="13">
        <v>4</v>
      </c>
      <c r="AI81" s="13">
        <v>5</v>
      </c>
      <c r="AJ81" s="13">
        <v>1</v>
      </c>
      <c r="AK81" s="13">
        <v>5</v>
      </c>
      <c r="AL81" s="13">
        <v>5</v>
      </c>
      <c r="AM81" s="13">
        <v>3</v>
      </c>
      <c r="AN81" s="13">
        <v>1</v>
      </c>
      <c r="AO81" s="13">
        <v>6</v>
      </c>
      <c r="AP81" s="13">
        <v>3</v>
      </c>
      <c r="AQ81" s="13">
        <v>1</v>
      </c>
      <c r="AR81" s="13">
        <v>2</v>
      </c>
      <c r="AS81" s="13">
        <v>4</v>
      </c>
      <c r="AT81" s="13">
        <v>6</v>
      </c>
      <c r="AU81" s="13">
        <v>1</v>
      </c>
      <c r="AV81" s="13">
        <v>4</v>
      </c>
      <c r="AW81" s="13">
        <v>1000</v>
      </c>
      <c r="AY81">
        <f t="shared" ref="AY81:AY90" si="46">AC81</f>
        <v>2</v>
      </c>
      <c r="AZ81">
        <f t="shared" ref="AZ81:AZ90" si="47">AE81</f>
        <v>6</v>
      </c>
      <c r="BA81">
        <f t="shared" ref="BA81:BA90" si="48">AH81</f>
        <v>4</v>
      </c>
      <c r="BB81">
        <f t="shared" ref="BB81:BB90" si="49">AI81</f>
        <v>5</v>
      </c>
      <c r="BC81">
        <f t="shared" ref="BC81:BC90" si="50">AJ81</f>
        <v>1</v>
      </c>
      <c r="BD81">
        <f t="shared" ref="BD81:BD90" si="51">AK81</f>
        <v>5</v>
      </c>
      <c r="BE81">
        <f t="shared" ref="BE81:BE90" si="52">AM81</f>
        <v>3</v>
      </c>
      <c r="BF81">
        <f t="shared" ref="BF81:BF90" si="53">AO81</f>
        <v>6</v>
      </c>
      <c r="BG81">
        <f t="shared" ref="BG81:BG90" si="54">AP81</f>
        <v>3</v>
      </c>
      <c r="BH81">
        <f t="shared" ref="BH81:BH90" si="55">AQ81</f>
        <v>1</v>
      </c>
      <c r="BI81">
        <f t="shared" ref="BI81:BI90" si="56">AR81</f>
        <v>2</v>
      </c>
      <c r="BJ81">
        <f t="shared" ref="BJ81:BJ90" si="57">AT81</f>
        <v>6</v>
      </c>
      <c r="BK81">
        <f t="shared" ref="BK81:BK90" si="58">AU81</f>
        <v>1</v>
      </c>
      <c r="BL81">
        <f t="shared" ref="BL81:BL90" si="59">AV81</f>
        <v>4</v>
      </c>
      <c r="BM81">
        <f t="shared" ref="BM81:BM90" si="60">AW81</f>
        <v>1000</v>
      </c>
      <c r="BO81" s="12" t="s">
        <v>111</v>
      </c>
      <c r="BP81" s="13">
        <v>2</v>
      </c>
      <c r="BQ81" s="13">
        <v>6</v>
      </c>
      <c r="BR81" s="13">
        <v>4</v>
      </c>
      <c r="BS81" s="13">
        <v>5</v>
      </c>
      <c r="BT81" s="13">
        <v>1</v>
      </c>
      <c r="BU81" s="13">
        <v>5</v>
      </c>
      <c r="BV81" s="13">
        <v>3</v>
      </c>
      <c r="BW81" s="13">
        <v>6</v>
      </c>
      <c r="BX81" s="13">
        <v>3</v>
      </c>
      <c r="BY81" s="13">
        <v>1</v>
      </c>
      <c r="BZ81" s="13">
        <v>2</v>
      </c>
      <c r="CA81" s="13">
        <v>6</v>
      </c>
      <c r="CB81" s="13">
        <v>1</v>
      </c>
      <c r="CC81" s="13">
        <v>4</v>
      </c>
      <c r="CD81" s="13">
        <v>1000</v>
      </c>
    </row>
    <row r="82" spans="1:82" ht="13.8" thickBot="1" x14ac:dyDescent="0.3">
      <c r="A82" s="12" t="s">
        <v>112</v>
      </c>
      <c r="B82" s="13">
        <v>6</v>
      </c>
      <c r="C82" s="13">
        <v>6</v>
      </c>
      <c r="D82" s="13">
        <v>2</v>
      </c>
      <c r="E82" s="13">
        <v>1</v>
      </c>
      <c r="F82" s="13">
        <v>9</v>
      </c>
      <c r="G82" s="13">
        <v>9</v>
      </c>
      <c r="H82" s="13">
        <v>1</v>
      </c>
      <c r="I82" s="13">
        <v>20</v>
      </c>
      <c r="J82" s="13">
        <v>11</v>
      </c>
      <c r="K82" s="13">
        <v>7</v>
      </c>
      <c r="L82" s="13">
        <v>1000</v>
      </c>
      <c r="AB82" s="12" t="s">
        <v>112</v>
      </c>
      <c r="AC82" s="13">
        <v>1</v>
      </c>
      <c r="AD82" s="13">
        <v>4</v>
      </c>
      <c r="AE82" s="13">
        <v>1</v>
      </c>
      <c r="AF82" s="13">
        <v>3</v>
      </c>
      <c r="AG82" s="13">
        <v>3</v>
      </c>
      <c r="AH82" s="13">
        <v>2</v>
      </c>
      <c r="AI82" s="13">
        <v>8</v>
      </c>
      <c r="AJ82" s="13">
        <v>2</v>
      </c>
      <c r="AK82" s="13">
        <v>2</v>
      </c>
      <c r="AL82" s="13">
        <v>1</v>
      </c>
      <c r="AM82" s="13">
        <v>1</v>
      </c>
      <c r="AN82" s="13">
        <v>5</v>
      </c>
      <c r="AO82" s="13">
        <v>1</v>
      </c>
      <c r="AP82" s="13">
        <v>1</v>
      </c>
      <c r="AQ82" s="13">
        <v>1</v>
      </c>
      <c r="AR82" s="13">
        <v>1</v>
      </c>
      <c r="AS82" s="13">
        <v>1</v>
      </c>
      <c r="AT82" s="13">
        <v>3</v>
      </c>
      <c r="AU82" s="13">
        <v>1</v>
      </c>
      <c r="AV82" s="13">
        <v>1</v>
      </c>
      <c r="AW82" s="13">
        <v>1000</v>
      </c>
      <c r="AY82">
        <f t="shared" si="46"/>
        <v>1</v>
      </c>
      <c r="AZ82">
        <f t="shared" si="47"/>
        <v>1</v>
      </c>
      <c r="BA82">
        <f t="shared" si="48"/>
        <v>2</v>
      </c>
      <c r="BB82">
        <f t="shared" si="49"/>
        <v>8</v>
      </c>
      <c r="BC82">
        <f t="shared" si="50"/>
        <v>2</v>
      </c>
      <c r="BD82">
        <f t="shared" si="51"/>
        <v>2</v>
      </c>
      <c r="BE82">
        <f t="shared" si="52"/>
        <v>1</v>
      </c>
      <c r="BF82">
        <f t="shared" si="53"/>
        <v>1</v>
      </c>
      <c r="BG82">
        <f t="shared" si="54"/>
        <v>1</v>
      </c>
      <c r="BH82">
        <f t="shared" si="55"/>
        <v>1</v>
      </c>
      <c r="BI82">
        <f t="shared" si="56"/>
        <v>1</v>
      </c>
      <c r="BJ82">
        <f t="shared" si="57"/>
        <v>3</v>
      </c>
      <c r="BK82">
        <f t="shared" si="58"/>
        <v>1</v>
      </c>
      <c r="BL82">
        <f t="shared" si="59"/>
        <v>1</v>
      </c>
      <c r="BM82">
        <f t="shared" si="60"/>
        <v>1000</v>
      </c>
      <c r="BO82" s="12" t="s">
        <v>112</v>
      </c>
      <c r="BP82" s="13">
        <v>1</v>
      </c>
      <c r="BQ82" s="13">
        <v>1</v>
      </c>
      <c r="BR82" s="13">
        <v>2</v>
      </c>
      <c r="BS82" s="13">
        <v>8</v>
      </c>
      <c r="BT82" s="13">
        <v>2</v>
      </c>
      <c r="BU82" s="13">
        <v>2</v>
      </c>
      <c r="BV82" s="13">
        <v>1</v>
      </c>
      <c r="BW82" s="13">
        <v>1</v>
      </c>
      <c r="BX82" s="13">
        <v>1</v>
      </c>
      <c r="BY82" s="13">
        <v>1</v>
      </c>
      <c r="BZ82" s="13">
        <v>1</v>
      </c>
      <c r="CA82" s="13">
        <v>3</v>
      </c>
      <c r="CB82" s="13">
        <v>1</v>
      </c>
      <c r="CC82" s="13">
        <v>1</v>
      </c>
      <c r="CD82" s="13">
        <v>1000</v>
      </c>
    </row>
    <row r="83" spans="1:82" ht="13.8" thickBot="1" x14ac:dyDescent="0.3">
      <c r="A83" s="12" t="s">
        <v>113</v>
      </c>
      <c r="B83" s="13">
        <v>8</v>
      </c>
      <c r="C83" s="13">
        <v>20</v>
      </c>
      <c r="D83" s="13">
        <v>3</v>
      </c>
      <c r="E83" s="13">
        <v>11</v>
      </c>
      <c r="F83" s="13">
        <v>11</v>
      </c>
      <c r="G83" s="13">
        <v>3</v>
      </c>
      <c r="H83" s="13">
        <v>3</v>
      </c>
      <c r="I83" s="13">
        <v>3</v>
      </c>
      <c r="J83" s="13">
        <v>20</v>
      </c>
      <c r="K83" s="13">
        <v>12</v>
      </c>
      <c r="L83" s="13">
        <v>1000</v>
      </c>
      <c r="AB83" s="12" t="s">
        <v>113</v>
      </c>
      <c r="AC83" s="13">
        <v>2</v>
      </c>
      <c r="AD83" s="13">
        <v>2</v>
      </c>
      <c r="AE83" s="13">
        <v>1</v>
      </c>
      <c r="AF83" s="13">
        <v>9</v>
      </c>
      <c r="AG83" s="13">
        <v>9</v>
      </c>
      <c r="AH83" s="13">
        <v>6</v>
      </c>
      <c r="AI83" s="13">
        <v>8</v>
      </c>
      <c r="AJ83" s="13">
        <v>4</v>
      </c>
      <c r="AK83" s="13">
        <v>7</v>
      </c>
      <c r="AL83" s="13">
        <v>6</v>
      </c>
      <c r="AM83" s="13">
        <v>5</v>
      </c>
      <c r="AN83" s="13">
        <v>2</v>
      </c>
      <c r="AO83" s="13">
        <v>5</v>
      </c>
      <c r="AP83" s="13">
        <v>5</v>
      </c>
      <c r="AQ83" s="13">
        <v>6</v>
      </c>
      <c r="AR83" s="13">
        <v>1</v>
      </c>
      <c r="AS83" s="13">
        <v>5</v>
      </c>
      <c r="AT83" s="13">
        <v>1</v>
      </c>
      <c r="AU83" s="13">
        <v>3</v>
      </c>
      <c r="AV83" s="13">
        <v>1</v>
      </c>
      <c r="AW83" s="13">
        <v>1000</v>
      </c>
      <c r="AY83">
        <f t="shared" si="46"/>
        <v>2</v>
      </c>
      <c r="AZ83">
        <f t="shared" si="47"/>
        <v>1</v>
      </c>
      <c r="BA83">
        <f t="shared" si="48"/>
        <v>6</v>
      </c>
      <c r="BB83">
        <f t="shared" si="49"/>
        <v>8</v>
      </c>
      <c r="BC83">
        <f t="shared" si="50"/>
        <v>4</v>
      </c>
      <c r="BD83">
        <f t="shared" si="51"/>
        <v>7</v>
      </c>
      <c r="BE83">
        <f t="shared" si="52"/>
        <v>5</v>
      </c>
      <c r="BF83">
        <f t="shared" si="53"/>
        <v>5</v>
      </c>
      <c r="BG83">
        <f t="shared" si="54"/>
        <v>5</v>
      </c>
      <c r="BH83">
        <f t="shared" si="55"/>
        <v>6</v>
      </c>
      <c r="BI83">
        <f t="shared" si="56"/>
        <v>1</v>
      </c>
      <c r="BJ83">
        <f t="shared" si="57"/>
        <v>1</v>
      </c>
      <c r="BK83">
        <f t="shared" si="58"/>
        <v>3</v>
      </c>
      <c r="BL83">
        <f t="shared" si="59"/>
        <v>1</v>
      </c>
      <c r="BM83">
        <f t="shared" si="60"/>
        <v>1000</v>
      </c>
      <c r="BO83" s="12" t="s">
        <v>113</v>
      </c>
      <c r="BP83" s="13">
        <v>2</v>
      </c>
      <c r="BQ83" s="13">
        <v>1</v>
      </c>
      <c r="BR83" s="13">
        <v>6</v>
      </c>
      <c r="BS83" s="13">
        <v>8</v>
      </c>
      <c r="BT83" s="13">
        <v>4</v>
      </c>
      <c r="BU83" s="13">
        <v>7</v>
      </c>
      <c r="BV83" s="13">
        <v>5</v>
      </c>
      <c r="BW83" s="13">
        <v>5</v>
      </c>
      <c r="BX83" s="13">
        <v>5</v>
      </c>
      <c r="BY83" s="13">
        <v>6</v>
      </c>
      <c r="BZ83" s="13">
        <v>1</v>
      </c>
      <c r="CA83" s="13">
        <v>1</v>
      </c>
      <c r="CB83" s="13">
        <v>3</v>
      </c>
      <c r="CC83" s="13">
        <v>1</v>
      </c>
      <c r="CD83" s="13">
        <v>1000</v>
      </c>
    </row>
    <row r="84" spans="1:82" ht="13.8" thickBot="1" x14ac:dyDescent="0.3">
      <c r="A84" s="12" t="s">
        <v>114</v>
      </c>
      <c r="B84" s="13">
        <v>12</v>
      </c>
      <c r="C84" s="13">
        <v>6</v>
      </c>
      <c r="D84" s="13">
        <v>10</v>
      </c>
      <c r="E84" s="13">
        <v>14</v>
      </c>
      <c r="F84" s="13">
        <v>6</v>
      </c>
      <c r="G84" s="13">
        <v>2</v>
      </c>
      <c r="H84" s="13">
        <v>7</v>
      </c>
      <c r="I84" s="13">
        <v>20</v>
      </c>
      <c r="J84" s="13">
        <v>11</v>
      </c>
      <c r="K84" s="13">
        <v>1</v>
      </c>
      <c r="L84" s="13">
        <v>1000</v>
      </c>
      <c r="AB84" s="12" t="s">
        <v>114</v>
      </c>
      <c r="AC84" s="13">
        <v>1</v>
      </c>
      <c r="AD84" s="13">
        <v>1</v>
      </c>
      <c r="AE84" s="13">
        <v>4</v>
      </c>
      <c r="AF84" s="13">
        <v>6</v>
      </c>
      <c r="AG84" s="13">
        <v>6</v>
      </c>
      <c r="AH84" s="13">
        <v>1</v>
      </c>
      <c r="AI84" s="13">
        <v>4</v>
      </c>
      <c r="AJ84" s="13">
        <v>1</v>
      </c>
      <c r="AK84" s="13">
        <v>1</v>
      </c>
      <c r="AL84" s="13">
        <v>4</v>
      </c>
      <c r="AM84" s="13">
        <v>2</v>
      </c>
      <c r="AN84" s="13">
        <v>3</v>
      </c>
      <c r="AO84" s="13">
        <v>3</v>
      </c>
      <c r="AP84" s="13">
        <v>1</v>
      </c>
      <c r="AQ84" s="13">
        <v>3</v>
      </c>
      <c r="AR84" s="13">
        <v>1</v>
      </c>
      <c r="AS84" s="13">
        <v>3</v>
      </c>
      <c r="AT84" s="13">
        <v>1</v>
      </c>
      <c r="AU84" s="13">
        <v>1</v>
      </c>
      <c r="AV84" s="13">
        <v>1</v>
      </c>
      <c r="AW84" s="13">
        <v>1000</v>
      </c>
      <c r="AY84">
        <f t="shared" si="46"/>
        <v>1</v>
      </c>
      <c r="AZ84">
        <f t="shared" si="47"/>
        <v>4</v>
      </c>
      <c r="BA84">
        <f t="shared" si="48"/>
        <v>1</v>
      </c>
      <c r="BB84">
        <f t="shared" si="49"/>
        <v>4</v>
      </c>
      <c r="BC84">
        <f t="shared" si="50"/>
        <v>1</v>
      </c>
      <c r="BD84">
        <f t="shared" si="51"/>
        <v>1</v>
      </c>
      <c r="BE84">
        <f t="shared" si="52"/>
        <v>2</v>
      </c>
      <c r="BF84">
        <f t="shared" si="53"/>
        <v>3</v>
      </c>
      <c r="BG84">
        <f t="shared" si="54"/>
        <v>1</v>
      </c>
      <c r="BH84">
        <f t="shared" si="55"/>
        <v>3</v>
      </c>
      <c r="BI84">
        <f t="shared" si="56"/>
        <v>1</v>
      </c>
      <c r="BJ84">
        <f t="shared" si="57"/>
        <v>1</v>
      </c>
      <c r="BK84">
        <f t="shared" si="58"/>
        <v>1</v>
      </c>
      <c r="BL84">
        <f t="shared" si="59"/>
        <v>1</v>
      </c>
      <c r="BM84">
        <f t="shared" si="60"/>
        <v>1000</v>
      </c>
      <c r="BO84" s="12" t="s">
        <v>114</v>
      </c>
      <c r="BP84" s="13">
        <v>1</v>
      </c>
      <c r="BQ84" s="13">
        <v>4</v>
      </c>
      <c r="BR84" s="13">
        <v>1</v>
      </c>
      <c r="BS84" s="13">
        <v>4</v>
      </c>
      <c r="BT84" s="13">
        <v>1</v>
      </c>
      <c r="BU84" s="13">
        <v>1</v>
      </c>
      <c r="BV84" s="13">
        <v>2</v>
      </c>
      <c r="BW84" s="13">
        <v>3</v>
      </c>
      <c r="BX84" s="13">
        <v>1</v>
      </c>
      <c r="BY84" s="13">
        <v>3</v>
      </c>
      <c r="BZ84" s="13">
        <v>1</v>
      </c>
      <c r="CA84" s="13">
        <v>1</v>
      </c>
      <c r="CB84" s="13">
        <v>1</v>
      </c>
      <c r="CC84" s="13">
        <v>1</v>
      </c>
      <c r="CD84" s="13">
        <v>1000</v>
      </c>
    </row>
    <row r="85" spans="1:82" ht="13.8" thickBot="1" x14ac:dyDescent="0.3">
      <c r="A85" s="12" t="s">
        <v>115</v>
      </c>
      <c r="B85" s="13">
        <v>6</v>
      </c>
      <c r="C85" s="13">
        <v>9</v>
      </c>
      <c r="D85" s="13">
        <v>16</v>
      </c>
      <c r="E85" s="13">
        <v>12</v>
      </c>
      <c r="F85" s="13">
        <v>14</v>
      </c>
      <c r="G85" s="13">
        <v>8</v>
      </c>
      <c r="H85" s="13">
        <v>6</v>
      </c>
      <c r="I85" s="13">
        <v>7</v>
      </c>
      <c r="J85" s="13">
        <v>1</v>
      </c>
      <c r="K85" s="13">
        <v>5</v>
      </c>
      <c r="L85" s="13">
        <v>1000</v>
      </c>
      <c r="AB85" s="12" t="s">
        <v>115</v>
      </c>
      <c r="AC85" s="13">
        <v>1</v>
      </c>
      <c r="AD85" s="13">
        <v>7</v>
      </c>
      <c r="AE85" s="13">
        <v>8</v>
      </c>
      <c r="AF85" s="13">
        <v>5</v>
      </c>
      <c r="AG85" s="13">
        <v>10</v>
      </c>
      <c r="AH85" s="13">
        <v>5</v>
      </c>
      <c r="AI85" s="13">
        <v>6</v>
      </c>
      <c r="AJ85" s="13">
        <v>1</v>
      </c>
      <c r="AK85" s="13">
        <v>9</v>
      </c>
      <c r="AL85" s="13">
        <v>1</v>
      </c>
      <c r="AM85" s="13">
        <v>7</v>
      </c>
      <c r="AN85" s="13">
        <v>1</v>
      </c>
      <c r="AO85" s="13">
        <v>4</v>
      </c>
      <c r="AP85" s="13">
        <v>4</v>
      </c>
      <c r="AQ85" s="13">
        <v>1</v>
      </c>
      <c r="AR85" s="13">
        <v>3</v>
      </c>
      <c r="AS85" s="13">
        <v>5</v>
      </c>
      <c r="AT85" s="13">
        <v>4</v>
      </c>
      <c r="AU85" s="13">
        <v>1</v>
      </c>
      <c r="AV85" s="13">
        <v>1</v>
      </c>
      <c r="AW85" s="13">
        <v>1000</v>
      </c>
      <c r="AY85">
        <f t="shared" si="46"/>
        <v>1</v>
      </c>
      <c r="AZ85">
        <f t="shared" si="47"/>
        <v>8</v>
      </c>
      <c r="BA85">
        <f t="shared" si="48"/>
        <v>5</v>
      </c>
      <c r="BB85">
        <f t="shared" si="49"/>
        <v>6</v>
      </c>
      <c r="BC85">
        <f t="shared" si="50"/>
        <v>1</v>
      </c>
      <c r="BD85">
        <f t="shared" si="51"/>
        <v>9</v>
      </c>
      <c r="BE85">
        <f t="shared" si="52"/>
        <v>7</v>
      </c>
      <c r="BF85">
        <f t="shared" si="53"/>
        <v>4</v>
      </c>
      <c r="BG85">
        <f t="shared" si="54"/>
        <v>4</v>
      </c>
      <c r="BH85">
        <f t="shared" si="55"/>
        <v>1</v>
      </c>
      <c r="BI85">
        <f t="shared" si="56"/>
        <v>3</v>
      </c>
      <c r="BJ85">
        <f t="shared" si="57"/>
        <v>4</v>
      </c>
      <c r="BK85">
        <f t="shared" si="58"/>
        <v>1</v>
      </c>
      <c r="BL85">
        <f t="shared" si="59"/>
        <v>1</v>
      </c>
      <c r="BM85">
        <f t="shared" si="60"/>
        <v>1000</v>
      </c>
      <c r="BO85" s="12" t="s">
        <v>115</v>
      </c>
      <c r="BP85" s="13">
        <v>1</v>
      </c>
      <c r="BQ85" s="13">
        <v>8</v>
      </c>
      <c r="BR85" s="13">
        <v>5</v>
      </c>
      <c r="BS85" s="13">
        <v>6</v>
      </c>
      <c r="BT85" s="13">
        <v>1</v>
      </c>
      <c r="BU85" s="13">
        <v>9</v>
      </c>
      <c r="BV85" s="13">
        <v>7</v>
      </c>
      <c r="BW85" s="13">
        <v>4</v>
      </c>
      <c r="BX85" s="13">
        <v>4</v>
      </c>
      <c r="BY85" s="13">
        <v>1</v>
      </c>
      <c r="BZ85" s="13">
        <v>3</v>
      </c>
      <c r="CA85" s="13">
        <v>4</v>
      </c>
      <c r="CB85" s="13">
        <v>1</v>
      </c>
      <c r="CC85" s="13">
        <v>1</v>
      </c>
      <c r="CD85" s="13">
        <v>1000</v>
      </c>
    </row>
    <row r="86" spans="1:82" ht="13.8" thickBot="1" x14ac:dyDescent="0.3">
      <c r="A86" s="12" t="s">
        <v>116</v>
      </c>
      <c r="B86" s="13">
        <v>4</v>
      </c>
      <c r="C86" s="13">
        <v>3</v>
      </c>
      <c r="D86" s="13">
        <v>6</v>
      </c>
      <c r="E86" s="13">
        <v>4</v>
      </c>
      <c r="F86" s="13">
        <v>4</v>
      </c>
      <c r="G86" s="13">
        <v>20</v>
      </c>
      <c r="H86" s="13">
        <v>4</v>
      </c>
      <c r="I86" s="13">
        <v>4</v>
      </c>
      <c r="J86" s="13">
        <v>15</v>
      </c>
      <c r="K86" s="13">
        <v>17</v>
      </c>
      <c r="L86" s="13">
        <v>1000</v>
      </c>
      <c r="AB86" s="12" t="s">
        <v>116</v>
      </c>
      <c r="AC86" s="13">
        <v>1</v>
      </c>
      <c r="AD86" s="13">
        <v>9</v>
      </c>
      <c r="AE86" s="13">
        <v>2</v>
      </c>
      <c r="AF86" s="13">
        <v>1</v>
      </c>
      <c r="AG86" s="13">
        <v>4</v>
      </c>
      <c r="AH86" s="13">
        <v>1</v>
      </c>
      <c r="AI86" s="13">
        <v>2</v>
      </c>
      <c r="AJ86" s="13">
        <v>4</v>
      </c>
      <c r="AK86" s="13">
        <v>4</v>
      </c>
      <c r="AL86" s="13">
        <v>3</v>
      </c>
      <c r="AM86" s="13">
        <v>1</v>
      </c>
      <c r="AN86" s="13">
        <v>1</v>
      </c>
      <c r="AO86" s="13">
        <v>1</v>
      </c>
      <c r="AP86" s="13">
        <v>5</v>
      </c>
      <c r="AQ86" s="13">
        <v>1</v>
      </c>
      <c r="AR86" s="13">
        <v>4</v>
      </c>
      <c r="AS86" s="13">
        <v>2</v>
      </c>
      <c r="AT86" s="13">
        <v>1</v>
      </c>
      <c r="AU86" s="13">
        <v>5</v>
      </c>
      <c r="AV86" s="13">
        <v>1</v>
      </c>
      <c r="AW86" s="13">
        <v>1000</v>
      </c>
      <c r="AY86">
        <f t="shared" si="46"/>
        <v>1</v>
      </c>
      <c r="AZ86">
        <f t="shared" si="47"/>
        <v>2</v>
      </c>
      <c r="BA86">
        <f t="shared" si="48"/>
        <v>1</v>
      </c>
      <c r="BB86">
        <f t="shared" si="49"/>
        <v>2</v>
      </c>
      <c r="BC86">
        <f t="shared" si="50"/>
        <v>4</v>
      </c>
      <c r="BD86">
        <f t="shared" si="51"/>
        <v>4</v>
      </c>
      <c r="BE86">
        <f t="shared" si="52"/>
        <v>1</v>
      </c>
      <c r="BF86">
        <f t="shared" si="53"/>
        <v>1</v>
      </c>
      <c r="BG86">
        <f t="shared" si="54"/>
        <v>5</v>
      </c>
      <c r="BH86">
        <f t="shared" si="55"/>
        <v>1</v>
      </c>
      <c r="BI86">
        <f t="shared" si="56"/>
        <v>4</v>
      </c>
      <c r="BJ86">
        <f t="shared" si="57"/>
        <v>1</v>
      </c>
      <c r="BK86">
        <f t="shared" si="58"/>
        <v>5</v>
      </c>
      <c r="BL86">
        <f t="shared" si="59"/>
        <v>1</v>
      </c>
      <c r="BM86">
        <f t="shared" si="60"/>
        <v>1000</v>
      </c>
      <c r="BO86" s="12" t="s">
        <v>116</v>
      </c>
      <c r="BP86" s="13">
        <v>1</v>
      </c>
      <c r="BQ86" s="13">
        <v>2</v>
      </c>
      <c r="BR86" s="13">
        <v>1</v>
      </c>
      <c r="BS86" s="13">
        <v>2</v>
      </c>
      <c r="BT86" s="13">
        <v>4</v>
      </c>
      <c r="BU86" s="13">
        <v>4</v>
      </c>
      <c r="BV86" s="13">
        <v>1</v>
      </c>
      <c r="BW86" s="13">
        <v>1</v>
      </c>
      <c r="BX86" s="13">
        <v>5</v>
      </c>
      <c r="BY86" s="13">
        <v>1</v>
      </c>
      <c r="BZ86" s="13">
        <v>4</v>
      </c>
      <c r="CA86" s="13">
        <v>1</v>
      </c>
      <c r="CB86" s="13">
        <v>5</v>
      </c>
      <c r="CC86" s="13">
        <v>1</v>
      </c>
      <c r="CD86" s="13">
        <v>1000</v>
      </c>
    </row>
    <row r="87" spans="1:82" ht="13.8" thickBot="1" x14ac:dyDescent="0.3">
      <c r="A87" s="12" t="s">
        <v>117</v>
      </c>
      <c r="B87" s="13">
        <v>8</v>
      </c>
      <c r="C87" s="13">
        <v>12</v>
      </c>
      <c r="D87" s="13">
        <v>10</v>
      </c>
      <c r="E87" s="13">
        <v>10</v>
      </c>
      <c r="F87" s="13">
        <v>7</v>
      </c>
      <c r="G87" s="13">
        <v>3</v>
      </c>
      <c r="H87" s="13">
        <v>9</v>
      </c>
      <c r="I87" s="13">
        <v>2</v>
      </c>
      <c r="J87" s="13">
        <v>6</v>
      </c>
      <c r="K87" s="13">
        <v>7</v>
      </c>
      <c r="L87" s="13">
        <v>1000</v>
      </c>
      <c r="AB87" s="12" t="s">
        <v>117</v>
      </c>
      <c r="AC87" s="13">
        <v>5</v>
      </c>
      <c r="AD87" s="13">
        <v>3</v>
      </c>
      <c r="AE87" s="13">
        <v>4</v>
      </c>
      <c r="AF87" s="13">
        <v>8</v>
      </c>
      <c r="AG87" s="13">
        <v>8</v>
      </c>
      <c r="AH87" s="13">
        <v>7</v>
      </c>
      <c r="AI87" s="13">
        <v>8</v>
      </c>
      <c r="AJ87" s="13">
        <v>1</v>
      </c>
      <c r="AK87" s="13">
        <v>9</v>
      </c>
      <c r="AL87" s="13">
        <v>1</v>
      </c>
      <c r="AM87" s="13">
        <v>5</v>
      </c>
      <c r="AN87" s="13">
        <v>7</v>
      </c>
      <c r="AO87" s="13">
        <v>8</v>
      </c>
      <c r="AP87" s="13">
        <v>5</v>
      </c>
      <c r="AQ87" s="13">
        <v>4</v>
      </c>
      <c r="AR87" s="13">
        <v>4</v>
      </c>
      <c r="AS87" s="13">
        <v>9</v>
      </c>
      <c r="AT87" s="13">
        <v>1</v>
      </c>
      <c r="AU87" s="13">
        <v>1</v>
      </c>
      <c r="AV87" s="13">
        <v>5</v>
      </c>
      <c r="AW87" s="13">
        <v>1000</v>
      </c>
      <c r="AY87">
        <f t="shared" si="46"/>
        <v>5</v>
      </c>
      <c r="AZ87">
        <f t="shared" si="47"/>
        <v>4</v>
      </c>
      <c r="BA87">
        <f t="shared" si="48"/>
        <v>7</v>
      </c>
      <c r="BB87">
        <f t="shared" si="49"/>
        <v>8</v>
      </c>
      <c r="BC87">
        <f t="shared" si="50"/>
        <v>1</v>
      </c>
      <c r="BD87">
        <f t="shared" si="51"/>
        <v>9</v>
      </c>
      <c r="BE87">
        <f t="shared" si="52"/>
        <v>5</v>
      </c>
      <c r="BF87">
        <f t="shared" si="53"/>
        <v>8</v>
      </c>
      <c r="BG87">
        <f t="shared" si="54"/>
        <v>5</v>
      </c>
      <c r="BH87">
        <f t="shared" si="55"/>
        <v>4</v>
      </c>
      <c r="BI87">
        <f t="shared" si="56"/>
        <v>4</v>
      </c>
      <c r="BJ87">
        <f t="shared" si="57"/>
        <v>1</v>
      </c>
      <c r="BK87">
        <f t="shared" si="58"/>
        <v>1</v>
      </c>
      <c r="BL87">
        <f t="shared" si="59"/>
        <v>5</v>
      </c>
      <c r="BM87">
        <f t="shared" si="60"/>
        <v>1000</v>
      </c>
      <c r="BO87" s="12" t="s">
        <v>117</v>
      </c>
      <c r="BP87" s="13">
        <v>5</v>
      </c>
      <c r="BQ87" s="13">
        <v>4</v>
      </c>
      <c r="BR87" s="13">
        <v>7</v>
      </c>
      <c r="BS87" s="13">
        <v>8</v>
      </c>
      <c r="BT87" s="13">
        <v>1</v>
      </c>
      <c r="BU87" s="13">
        <v>9</v>
      </c>
      <c r="BV87" s="13">
        <v>5</v>
      </c>
      <c r="BW87" s="13">
        <v>8</v>
      </c>
      <c r="BX87" s="13">
        <v>5</v>
      </c>
      <c r="BY87" s="13">
        <v>4</v>
      </c>
      <c r="BZ87" s="13">
        <v>4</v>
      </c>
      <c r="CA87" s="13">
        <v>1</v>
      </c>
      <c r="CB87" s="13">
        <v>1</v>
      </c>
      <c r="CC87" s="13">
        <v>5</v>
      </c>
      <c r="CD87" s="13">
        <v>1000</v>
      </c>
    </row>
    <row r="88" spans="1:82" ht="13.8" thickBot="1" x14ac:dyDescent="0.3">
      <c r="A88" s="12" t="s">
        <v>118</v>
      </c>
      <c r="B88" s="13">
        <v>20</v>
      </c>
      <c r="C88" s="13">
        <v>11</v>
      </c>
      <c r="D88" s="13">
        <v>10</v>
      </c>
      <c r="E88" s="13">
        <v>20</v>
      </c>
      <c r="F88" s="13">
        <v>20</v>
      </c>
      <c r="G88" s="13">
        <v>9</v>
      </c>
      <c r="H88" s="13">
        <v>2</v>
      </c>
      <c r="I88" s="13">
        <v>10</v>
      </c>
      <c r="J88" s="13">
        <v>15</v>
      </c>
      <c r="K88" s="13">
        <v>7</v>
      </c>
      <c r="L88" s="13">
        <v>1000</v>
      </c>
      <c r="AB88" s="12" t="s">
        <v>118</v>
      </c>
      <c r="AC88" s="13">
        <v>6</v>
      </c>
      <c r="AD88" s="13">
        <v>1</v>
      </c>
      <c r="AE88" s="13">
        <v>3</v>
      </c>
      <c r="AF88" s="13">
        <v>1</v>
      </c>
      <c r="AG88" s="13">
        <v>2</v>
      </c>
      <c r="AH88" s="13">
        <v>3</v>
      </c>
      <c r="AI88" s="13">
        <v>1</v>
      </c>
      <c r="AJ88" s="13">
        <v>7</v>
      </c>
      <c r="AK88" s="13">
        <v>3</v>
      </c>
      <c r="AL88" s="13">
        <v>1</v>
      </c>
      <c r="AM88" s="13">
        <v>1</v>
      </c>
      <c r="AN88" s="13">
        <v>6</v>
      </c>
      <c r="AO88" s="13">
        <v>2</v>
      </c>
      <c r="AP88" s="13">
        <v>1</v>
      </c>
      <c r="AQ88" s="13">
        <v>6</v>
      </c>
      <c r="AR88" s="13">
        <v>1</v>
      </c>
      <c r="AS88" s="13">
        <v>10</v>
      </c>
      <c r="AT88" s="13">
        <v>2</v>
      </c>
      <c r="AU88" s="13">
        <v>6</v>
      </c>
      <c r="AV88" s="13">
        <v>1</v>
      </c>
      <c r="AW88" s="13">
        <v>1000</v>
      </c>
      <c r="AY88">
        <f t="shared" si="46"/>
        <v>6</v>
      </c>
      <c r="AZ88">
        <f t="shared" si="47"/>
        <v>3</v>
      </c>
      <c r="BA88">
        <f t="shared" si="48"/>
        <v>3</v>
      </c>
      <c r="BB88">
        <f t="shared" si="49"/>
        <v>1</v>
      </c>
      <c r="BC88">
        <f t="shared" si="50"/>
        <v>7</v>
      </c>
      <c r="BD88">
        <f t="shared" si="51"/>
        <v>3</v>
      </c>
      <c r="BE88">
        <f t="shared" si="52"/>
        <v>1</v>
      </c>
      <c r="BF88">
        <f t="shared" si="53"/>
        <v>2</v>
      </c>
      <c r="BG88">
        <f t="shared" si="54"/>
        <v>1</v>
      </c>
      <c r="BH88">
        <f t="shared" si="55"/>
        <v>6</v>
      </c>
      <c r="BI88">
        <f t="shared" si="56"/>
        <v>1</v>
      </c>
      <c r="BJ88">
        <f t="shared" si="57"/>
        <v>2</v>
      </c>
      <c r="BK88">
        <f t="shared" si="58"/>
        <v>6</v>
      </c>
      <c r="BL88">
        <f t="shared" si="59"/>
        <v>1</v>
      </c>
      <c r="BM88">
        <f t="shared" si="60"/>
        <v>1000</v>
      </c>
      <c r="BO88" s="12" t="s">
        <v>118</v>
      </c>
      <c r="BP88" s="13">
        <v>6</v>
      </c>
      <c r="BQ88" s="13">
        <v>3</v>
      </c>
      <c r="BR88" s="13">
        <v>3</v>
      </c>
      <c r="BS88" s="13">
        <v>1</v>
      </c>
      <c r="BT88" s="13">
        <v>7</v>
      </c>
      <c r="BU88" s="13">
        <v>3</v>
      </c>
      <c r="BV88" s="13">
        <v>1</v>
      </c>
      <c r="BW88" s="13">
        <v>2</v>
      </c>
      <c r="BX88" s="13">
        <v>1</v>
      </c>
      <c r="BY88" s="13">
        <v>6</v>
      </c>
      <c r="BZ88" s="13">
        <v>1</v>
      </c>
      <c r="CA88" s="13">
        <v>2</v>
      </c>
      <c r="CB88" s="13">
        <v>6</v>
      </c>
      <c r="CC88" s="13">
        <v>1</v>
      </c>
      <c r="CD88" s="13">
        <v>1000</v>
      </c>
    </row>
    <row r="89" spans="1:82" ht="13.8" thickBot="1" x14ac:dyDescent="0.3">
      <c r="A89" s="12" t="s">
        <v>119</v>
      </c>
      <c r="B89" s="13">
        <v>8</v>
      </c>
      <c r="C89" s="13">
        <v>5</v>
      </c>
      <c r="D89" s="13">
        <v>16</v>
      </c>
      <c r="E89" s="13">
        <v>3</v>
      </c>
      <c r="F89" s="13">
        <v>11</v>
      </c>
      <c r="G89" s="13">
        <v>7</v>
      </c>
      <c r="H89" s="13">
        <v>15</v>
      </c>
      <c r="I89" s="13">
        <v>9</v>
      </c>
      <c r="J89" s="13">
        <v>13</v>
      </c>
      <c r="K89" s="13">
        <v>17</v>
      </c>
      <c r="L89" s="13">
        <v>1000</v>
      </c>
      <c r="AB89" s="12" t="s">
        <v>119</v>
      </c>
      <c r="AC89" s="13">
        <v>1</v>
      </c>
      <c r="AD89" s="13">
        <v>6</v>
      </c>
      <c r="AE89" s="13">
        <v>1</v>
      </c>
      <c r="AF89" s="13">
        <v>6</v>
      </c>
      <c r="AG89" s="13">
        <v>1</v>
      </c>
      <c r="AH89" s="13">
        <v>8</v>
      </c>
      <c r="AI89" s="13">
        <v>3</v>
      </c>
      <c r="AJ89" s="13">
        <v>4</v>
      </c>
      <c r="AK89" s="13">
        <v>6</v>
      </c>
      <c r="AL89" s="13">
        <v>2</v>
      </c>
      <c r="AM89" s="13">
        <v>1</v>
      </c>
      <c r="AN89" s="13">
        <v>8</v>
      </c>
      <c r="AO89" s="13">
        <v>7</v>
      </c>
      <c r="AP89" s="13">
        <v>2</v>
      </c>
      <c r="AQ89" s="13">
        <v>2</v>
      </c>
      <c r="AR89" s="13">
        <v>6</v>
      </c>
      <c r="AS89" s="13">
        <v>8</v>
      </c>
      <c r="AT89" s="13">
        <v>5</v>
      </c>
      <c r="AU89" s="13">
        <v>2</v>
      </c>
      <c r="AV89" s="13">
        <v>2</v>
      </c>
      <c r="AW89" s="13">
        <v>1000</v>
      </c>
      <c r="AY89">
        <f t="shared" si="46"/>
        <v>1</v>
      </c>
      <c r="AZ89">
        <f t="shared" si="47"/>
        <v>1</v>
      </c>
      <c r="BA89">
        <f t="shared" si="48"/>
        <v>8</v>
      </c>
      <c r="BB89">
        <f t="shared" si="49"/>
        <v>3</v>
      </c>
      <c r="BC89">
        <f t="shared" si="50"/>
        <v>4</v>
      </c>
      <c r="BD89">
        <f t="shared" si="51"/>
        <v>6</v>
      </c>
      <c r="BE89">
        <f t="shared" si="52"/>
        <v>1</v>
      </c>
      <c r="BF89">
        <f t="shared" si="53"/>
        <v>7</v>
      </c>
      <c r="BG89">
        <f t="shared" si="54"/>
        <v>2</v>
      </c>
      <c r="BH89">
        <f t="shared" si="55"/>
        <v>2</v>
      </c>
      <c r="BI89">
        <f t="shared" si="56"/>
        <v>6</v>
      </c>
      <c r="BJ89">
        <f t="shared" si="57"/>
        <v>5</v>
      </c>
      <c r="BK89">
        <f t="shared" si="58"/>
        <v>2</v>
      </c>
      <c r="BL89">
        <f t="shared" si="59"/>
        <v>2</v>
      </c>
      <c r="BM89">
        <f t="shared" si="60"/>
        <v>1000</v>
      </c>
      <c r="BO89" s="12" t="s">
        <v>119</v>
      </c>
      <c r="BP89" s="13">
        <v>1</v>
      </c>
      <c r="BQ89" s="13">
        <v>1</v>
      </c>
      <c r="BR89" s="13">
        <v>8</v>
      </c>
      <c r="BS89" s="13">
        <v>3</v>
      </c>
      <c r="BT89" s="13">
        <v>4</v>
      </c>
      <c r="BU89" s="13">
        <v>6</v>
      </c>
      <c r="BV89" s="13">
        <v>1</v>
      </c>
      <c r="BW89" s="13">
        <v>7</v>
      </c>
      <c r="BX89" s="13">
        <v>2</v>
      </c>
      <c r="BY89" s="13">
        <v>2</v>
      </c>
      <c r="BZ89" s="13">
        <v>6</v>
      </c>
      <c r="CA89" s="13">
        <v>5</v>
      </c>
      <c r="CB89" s="13">
        <v>2</v>
      </c>
      <c r="CC89" s="13">
        <v>2</v>
      </c>
      <c r="CD89" s="13">
        <v>1000</v>
      </c>
    </row>
    <row r="90" spans="1:82" ht="13.8" thickBot="1" x14ac:dyDescent="0.3">
      <c r="A90" s="12" t="s">
        <v>120</v>
      </c>
      <c r="B90" s="13">
        <v>12</v>
      </c>
      <c r="C90" s="13">
        <v>20</v>
      </c>
      <c r="D90" s="13">
        <v>10</v>
      </c>
      <c r="E90" s="13">
        <v>9</v>
      </c>
      <c r="F90" s="13">
        <v>1</v>
      </c>
      <c r="G90" s="13">
        <v>6</v>
      </c>
      <c r="H90" s="13">
        <v>20</v>
      </c>
      <c r="I90" s="13">
        <v>20</v>
      </c>
      <c r="J90" s="13">
        <v>2</v>
      </c>
      <c r="K90" s="13">
        <v>12</v>
      </c>
      <c r="L90" s="13">
        <v>1000</v>
      </c>
      <c r="AB90" s="12" t="s">
        <v>120</v>
      </c>
      <c r="AC90" s="13">
        <v>2</v>
      </c>
      <c r="AD90" s="13">
        <v>7</v>
      </c>
      <c r="AE90" s="13">
        <v>7</v>
      </c>
      <c r="AF90" s="13">
        <v>2</v>
      </c>
      <c r="AG90" s="13">
        <v>7</v>
      </c>
      <c r="AH90" s="13">
        <v>9</v>
      </c>
      <c r="AI90" s="13">
        <v>7</v>
      </c>
      <c r="AJ90" s="13">
        <v>2</v>
      </c>
      <c r="AK90" s="13">
        <v>7</v>
      </c>
      <c r="AL90" s="13">
        <v>6</v>
      </c>
      <c r="AM90" s="13">
        <v>4</v>
      </c>
      <c r="AN90" s="13">
        <v>4</v>
      </c>
      <c r="AO90" s="13">
        <v>9</v>
      </c>
      <c r="AP90" s="13">
        <v>5</v>
      </c>
      <c r="AQ90" s="13">
        <v>5</v>
      </c>
      <c r="AR90" s="13">
        <v>6</v>
      </c>
      <c r="AS90" s="13">
        <v>7</v>
      </c>
      <c r="AT90" s="13">
        <v>7</v>
      </c>
      <c r="AU90" s="13">
        <v>4</v>
      </c>
      <c r="AV90" s="13">
        <v>3</v>
      </c>
      <c r="AW90" s="13">
        <v>1000</v>
      </c>
      <c r="AY90">
        <f t="shared" si="46"/>
        <v>2</v>
      </c>
      <c r="AZ90">
        <f t="shared" si="47"/>
        <v>7</v>
      </c>
      <c r="BA90">
        <f t="shared" si="48"/>
        <v>9</v>
      </c>
      <c r="BB90">
        <f t="shared" si="49"/>
        <v>7</v>
      </c>
      <c r="BC90">
        <f t="shared" si="50"/>
        <v>2</v>
      </c>
      <c r="BD90">
        <f t="shared" si="51"/>
        <v>7</v>
      </c>
      <c r="BE90">
        <f t="shared" si="52"/>
        <v>4</v>
      </c>
      <c r="BF90">
        <f t="shared" si="53"/>
        <v>9</v>
      </c>
      <c r="BG90">
        <f t="shared" si="54"/>
        <v>5</v>
      </c>
      <c r="BH90">
        <f t="shared" si="55"/>
        <v>5</v>
      </c>
      <c r="BI90">
        <f t="shared" si="56"/>
        <v>6</v>
      </c>
      <c r="BJ90">
        <f t="shared" si="57"/>
        <v>7</v>
      </c>
      <c r="BK90">
        <f t="shared" si="58"/>
        <v>4</v>
      </c>
      <c r="BL90">
        <f t="shared" si="59"/>
        <v>3</v>
      </c>
      <c r="BM90">
        <f t="shared" si="60"/>
        <v>1000</v>
      </c>
      <c r="BO90" s="12" t="s">
        <v>120</v>
      </c>
      <c r="BP90" s="13">
        <v>2</v>
      </c>
      <c r="BQ90" s="13">
        <v>7</v>
      </c>
      <c r="BR90" s="13">
        <v>9</v>
      </c>
      <c r="BS90" s="13">
        <v>7</v>
      </c>
      <c r="BT90" s="13">
        <v>2</v>
      </c>
      <c r="BU90" s="13">
        <v>7</v>
      </c>
      <c r="BV90" s="13">
        <v>4</v>
      </c>
      <c r="BW90" s="13">
        <v>9</v>
      </c>
      <c r="BX90" s="13">
        <v>5</v>
      </c>
      <c r="BY90" s="13">
        <v>5</v>
      </c>
      <c r="BZ90" s="13">
        <v>6</v>
      </c>
      <c r="CA90" s="13">
        <v>7</v>
      </c>
      <c r="CB90" s="13">
        <v>4</v>
      </c>
      <c r="CC90" s="13">
        <v>3</v>
      </c>
      <c r="CD90" s="13">
        <v>1000</v>
      </c>
    </row>
    <row r="91" spans="1:82" ht="18.600000000000001" thickBot="1" x14ac:dyDescent="0.3">
      <c r="A91" s="12" t="s">
        <v>121</v>
      </c>
      <c r="B91" s="13">
        <v>8</v>
      </c>
      <c r="C91" s="13">
        <v>20</v>
      </c>
      <c r="D91" s="13">
        <v>10</v>
      </c>
      <c r="E91" s="13">
        <v>8</v>
      </c>
      <c r="F91" s="13">
        <v>11</v>
      </c>
      <c r="G91" s="13">
        <v>20</v>
      </c>
      <c r="H91" s="13">
        <v>9</v>
      </c>
      <c r="I91" s="13">
        <v>20</v>
      </c>
      <c r="J91" s="13">
        <v>7</v>
      </c>
      <c r="K91" s="13">
        <v>7</v>
      </c>
      <c r="L91" s="13">
        <v>1000</v>
      </c>
      <c r="AB91" s="8"/>
      <c r="BO91" s="8"/>
    </row>
    <row r="92" spans="1:82" ht="13.8" thickBot="1" x14ac:dyDescent="0.3">
      <c r="A92" s="12" t="s">
        <v>122</v>
      </c>
      <c r="B92" s="13">
        <v>1</v>
      </c>
      <c r="C92" s="13">
        <v>4</v>
      </c>
      <c r="D92" s="13">
        <v>1</v>
      </c>
      <c r="E92" s="13">
        <v>2</v>
      </c>
      <c r="F92" s="13">
        <v>20</v>
      </c>
      <c r="G92" s="13">
        <v>20</v>
      </c>
      <c r="H92" s="13">
        <v>15</v>
      </c>
      <c r="I92" s="13">
        <v>7</v>
      </c>
      <c r="J92" s="13">
        <v>18</v>
      </c>
      <c r="K92" s="13">
        <v>2</v>
      </c>
      <c r="L92" s="13">
        <v>1000</v>
      </c>
      <c r="AB92" s="12" t="s">
        <v>131</v>
      </c>
      <c r="AC92" s="12" t="s">
        <v>100</v>
      </c>
      <c r="AD92" s="12" t="s">
        <v>101</v>
      </c>
      <c r="AE92" s="12" t="s">
        <v>102</v>
      </c>
      <c r="AF92" s="12" t="s">
        <v>103</v>
      </c>
      <c r="AG92" s="12" t="s">
        <v>104</v>
      </c>
      <c r="AH92" s="12" t="s">
        <v>105</v>
      </c>
      <c r="AI92" s="12" t="s">
        <v>106</v>
      </c>
      <c r="AJ92" s="12" t="s">
        <v>107</v>
      </c>
      <c r="AK92" s="12" t="s">
        <v>108</v>
      </c>
      <c r="AL92" s="12" t="s">
        <v>109</v>
      </c>
      <c r="AM92" s="12" t="s">
        <v>862</v>
      </c>
      <c r="AN92" s="12" t="s">
        <v>863</v>
      </c>
      <c r="AO92" s="12" t="s">
        <v>864</v>
      </c>
      <c r="AP92" s="12" t="s">
        <v>865</v>
      </c>
      <c r="AQ92" s="12" t="s">
        <v>866</v>
      </c>
      <c r="AR92" s="12" t="s">
        <v>867</v>
      </c>
      <c r="AS92" s="12" t="s">
        <v>868</v>
      </c>
      <c r="AT92" s="12" t="s">
        <v>869</v>
      </c>
      <c r="AU92" s="12" t="s">
        <v>870</v>
      </c>
      <c r="AV92" s="12" t="s">
        <v>1499</v>
      </c>
      <c r="BO92" s="12" t="s">
        <v>131</v>
      </c>
      <c r="BP92" s="12" t="s">
        <v>100</v>
      </c>
      <c r="BQ92" s="12" t="s">
        <v>101</v>
      </c>
      <c r="BR92" s="12" t="s">
        <v>102</v>
      </c>
      <c r="BS92" s="12" t="s">
        <v>103</v>
      </c>
      <c r="BT92" s="12" t="s">
        <v>104</v>
      </c>
      <c r="BU92" s="12" t="s">
        <v>105</v>
      </c>
      <c r="BV92" s="12" t="s">
        <v>106</v>
      </c>
      <c r="BW92" s="12" t="s">
        <v>107</v>
      </c>
      <c r="BX92" s="12" t="s">
        <v>108</v>
      </c>
      <c r="BY92" s="12" t="s">
        <v>109</v>
      </c>
      <c r="BZ92" s="12" t="s">
        <v>862</v>
      </c>
      <c r="CA92" s="12" t="s">
        <v>863</v>
      </c>
      <c r="CB92" s="12" t="s">
        <v>864</v>
      </c>
      <c r="CC92" s="12" t="s">
        <v>865</v>
      </c>
    </row>
    <row r="93" spans="1:82" ht="13.8" thickBot="1" x14ac:dyDescent="0.3">
      <c r="A93" s="12" t="s">
        <v>123</v>
      </c>
      <c r="B93" s="13">
        <v>15</v>
      </c>
      <c r="C93" s="13">
        <v>20</v>
      </c>
      <c r="D93" s="13">
        <v>8</v>
      </c>
      <c r="E93" s="13">
        <v>6</v>
      </c>
      <c r="F93" s="13">
        <v>2</v>
      </c>
      <c r="G93" s="13">
        <v>1</v>
      </c>
      <c r="H93" s="13">
        <v>15</v>
      </c>
      <c r="I93" s="13">
        <v>1</v>
      </c>
      <c r="J93" s="13">
        <v>13</v>
      </c>
      <c r="K93" s="13">
        <v>20</v>
      </c>
      <c r="L93" s="13">
        <v>1000</v>
      </c>
      <c r="AB93" s="12" t="s">
        <v>132</v>
      </c>
      <c r="AC93" s="13" t="s">
        <v>872</v>
      </c>
      <c r="AD93" s="13" t="s">
        <v>1588</v>
      </c>
      <c r="AE93" s="13" t="s">
        <v>872</v>
      </c>
      <c r="AF93" s="13" t="s">
        <v>1589</v>
      </c>
      <c r="AG93" s="13" t="s">
        <v>1590</v>
      </c>
      <c r="AH93" s="13" t="s">
        <v>872</v>
      </c>
      <c r="AI93" s="13" t="s">
        <v>872</v>
      </c>
      <c r="AJ93" s="13" t="s">
        <v>872</v>
      </c>
      <c r="AK93" s="13" t="s">
        <v>872</v>
      </c>
      <c r="AL93" s="13" t="s">
        <v>1591</v>
      </c>
      <c r="AM93" s="13" t="s">
        <v>872</v>
      </c>
      <c r="AN93" s="13" t="s">
        <v>1592</v>
      </c>
      <c r="AO93" s="13" t="s">
        <v>872</v>
      </c>
      <c r="AP93" s="13" t="s">
        <v>872</v>
      </c>
      <c r="AQ93" s="13" t="s">
        <v>872</v>
      </c>
      <c r="AR93" s="13" t="s">
        <v>872</v>
      </c>
      <c r="AS93" s="13" t="s">
        <v>1593</v>
      </c>
      <c r="AT93" s="13" t="s">
        <v>872</v>
      </c>
      <c r="AU93" s="13" t="s">
        <v>872</v>
      </c>
      <c r="AV93" s="13" t="s">
        <v>872</v>
      </c>
      <c r="BO93" s="12" t="s">
        <v>132</v>
      </c>
      <c r="BP93" s="13" t="s">
        <v>822</v>
      </c>
      <c r="BQ93" s="13" t="s">
        <v>1614</v>
      </c>
      <c r="BR93" s="13" t="s">
        <v>1615</v>
      </c>
      <c r="BS93" s="13" t="s">
        <v>1616</v>
      </c>
      <c r="BT93" s="13" t="s">
        <v>1617</v>
      </c>
      <c r="BU93" s="13" t="s">
        <v>822</v>
      </c>
      <c r="BV93" s="13" t="s">
        <v>822</v>
      </c>
      <c r="BW93" s="13" t="s">
        <v>1618</v>
      </c>
      <c r="BX93" s="13" t="s">
        <v>822</v>
      </c>
      <c r="BY93" s="13" t="s">
        <v>1619</v>
      </c>
      <c r="BZ93" s="13" t="s">
        <v>822</v>
      </c>
      <c r="CA93" s="13" t="s">
        <v>1620</v>
      </c>
      <c r="CB93" s="13" t="s">
        <v>1621</v>
      </c>
      <c r="CC93" s="13" t="s">
        <v>1622</v>
      </c>
    </row>
    <row r="94" spans="1:82" ht="13.8" thickBot="1" x14ac:dyDescent="0.3">
      <c r="A94" s="12" t="s">
        <v>124</v>
      </c>
      <c r="B94" s="13">
        <v>14</v>
      </c>
      <c r="C94" s="13">
        <v>1</v>
      </c>
      <c r="D94" s="13">
        <v>10</v>
      </c>
      <c r="E94" s="13">
        <v>20</v>
      </c>
      <c r="F94" s="13">
        <v>9</v>
      </c>
      <c r="G94" s="13">
        <v>9</v>
      </c>
      <c r="H94" s="13">
        <v>9</v>
      </c>
      <c r="I94" s="13">
        <v>20</v>
      </c>
      <c r="J94" s="13">
        <v>4</v>
      </c>
      <c r="K94" s="13">
        <v>12</v>
      </c>
      <c r="L94" s="13">
        <v>1000</v>
      </c>
      <c r="AB94" s="12" t="s">
        <v>140</v>
      </c>
      <c r="AC94" s="13" t="s">
        <v>881</v>
      </c>
      <c r="AD94" s="13" t="s">
        <v>1594</v>
      </c>
      <c r="AE94" s="13" t="s">
        <v>881</v>
      </c>
      <c r="AF94" s="13" t="s">
        <v>1595</v>
      </c>
      <c r="AG94" s="13" t="s">
        <v>1376</v>
      </c>
      <c r="AH94" s="13" t="s">
        <v>881</v>
      </c>
      <c r="AI94" s="13" t="s">
        <v>881</v>
      </c>
      <c r="AJ94" s="13" t="s">
        <v>881</v>
      </c>
      <c r="AK94" s="13" t="s">
        <v>881</v>
      </c>
      <c r="AL94" s="13" t="s">
        <v>881</v>
      </c>
      <c r="AM94" s="13" t="s">
        <v>881</v>
      </c>
      <c r="AN94" s="13" t="s">
        <v>1596</v>
      </c>
      <c r="AO94" s="13" t="s">
        <v>881</v>
      </c>
      <c r="AP94" s="13" t="s">
        <v>881</v>
      </c>
      <c r="AQ94" s="13" t="s">
        <v>881</v>
      </c>
      <c r="AR94" s="13" t="s">
        <v>881</v>
      </c>
      <c r="AS94" s="13" t="s">
        <v>1597</v>
      </c>
      <c r="AT94" s="13" t="s">
        <v>881</v>
      </c>
      <c r="AU94" s="13" t="s">
        <v>881</v>
      </c>
      <c r="AV94" s="13" t="s">
        <v>881</v>
      </c>
      <c r="BO94" s="12" t="s">
        <v>140</v>
      </c>
      <c r="BP94" s="13" t="s">
        <v>830</v>
      </c>
      <c r="BQ94" s="13" t="s">
        <v>1623</v>
      </c>
      <c r="BR94" s="13" t="s">
        <v>1624</v>
      </c>
      <c r="BS94" s="13" t="s">
        <v>1625</v>
      </c>
      <c r="BT94" s="13" t="s">
        <v>1626</v>
      </c>
      <c r="BU94" s="13" t="s">
        <v>830</v>
      </c>
      <c r="BV94" s="13" t="s">
        <v>830</v>
      </c>
      <c r="BW94" s="13" t="s">
        <v>1627</v>
      </c>
      <c r="BX94" s="13" t="s">
        <v>830</v>
      </c>
      <c r="BY94" s="13" t="s">
        <v>1628</v>
      </c>
      <c r="BZ94" s="13" t="s">
        <v>830</v>
      </c>
      <c r="CA94" s="13" t="s">
        <v>1629</v>
      </c>
      <c r="CB94" s="13" t="s">
        <v>1630</v>
      </c>
      <c r="CC94" s="13" t="s">
        <v>1631</v>
      </c>
    </row>
    <row r="95" spans="1:82" ht="13.8" thickBot="1" x14ac:dyDescent="0.3">
      <c r="A95" s="12" t="s">
        <v>125</v>
      </c>
      <c r="B95" s="13">
        <v>20</v>
      </c>
      <c r="C95" s="13">
        <v>6</v>
      </c>
      <c r="D95" s="13">
        <v>18</v>
      </c>
      <c r="E95" s="13">
        <v>14</v>
      </c>
      <c r="F95" s="13">
        <v>20</v>
      </c>
      <c r="G95" s="13">
        <v>20</v>
      </c>
      <c r="H95" s="13">
        <v>7</v>
      </c>
      <c r="I95" s="13">
        <v>10</v>
      </c>
      <c r="J95" s="13">
        <v>8</v>
      </c>
      <c r="K95" s="13">
        <v>12</v>
      </c>
      <c r="L95" s="13">
        <v>1000</v>
      </c>
      <c r="AB95" s="12" t="s">
        <v>147</v>
      </c>
      <c r="AC95" s="13" t="s">
        <v>887</v>
      </c>
      <c r="AD95" s="13" t="s">
        <v>1598</v>
      </c>
      <c r="AE95" s="13" t="s">
        <v>887</v>
      </c>
      <c r="AF95" s="13" t="s">
        <v>887</v>
      </c>
      <c r="AG95" s="13" t="s">
        <v>1382</v>
      </c>
      <c r="AH95" s="13" t="s">
        <v>887</v>
      </c>
      <c r="AI95" s="13" t="s">
        <v>887</v>
      </c>
      <c r="AJ95" s="13" t="s">
        <v>887</v>
      </c>
      <c r="AK95" s="13" t="s">
        <v>887</v>
      </c>
      <c r="AL95" s="13" t="s">
        <v>887</v>
      </c>
      <c r="AM95" s="13" t="s">
        <v>887</v>
      </c>
      <c r="AN95" s="13" t="s">
        <v>887</v>
      </c>
      <c r="AO95" s="13" t="s">
        <v>887</v>
      </c>
      <c r="AP95" s="13" t="s">
        <v>887</v>
      </c>
      <c r="AQ95" s="13" t="s">
        <v>887</v>
      </c>
      <c r="AR95" s="13" t="s">
        <v>887</v>
      </c>
      <c r="AS95" s="13" t="s">
        <v>1599</v>
      </c>
      <c r="AT95" s="13" t="s">
        <v>887</v>
      </c>
      <c r="AU95" s="13" t="s">
        <v>887</v>
      </c>
      <c r="AV95" s="13" t="s">
        <v>887</v>
      </c>
      <c r="BO95" s="12" t="s">
        <v>147</v>
      </c>
      <c r="BP95" s="13" t="s">
        <v>838</v>
      </c>
      <c r="BQ95" s="13" t="s">
        <v>1632</v>
      </c>
      <c r="BR95" s="13" t="s">
        <v>1633</v>
      </c>
      <c r="BS95" s="13" t="s">
        <v>1634</v>
      </c>
      <c r="BT95" s="13" t="s">
        <v>838</v>
      </c>
      <c r="BU95" s="13" t="s">
        <v>838</v>
      </c>
      <c r="BV95" s="13" t="s">
        <v>838</v>
      </c>
      <c r="BW95" s="13" t="s">
        <v>1635</v>
      </c>
      <c r="BX95" s="13" t="s">
        <v>838</v>
      </c>
      <c r="BY95" s="13" t="s">
        <v>838</v>
      </c>
      <c r="BZ95" s="13" t="s">
        <v>838</v>
      </c>
      <c r="CA95" s="13" t="s">
        <v>838</v>
      </c>
      <c r="CB95" s="13" t="s">
        <v>1636</v>
      </c>
      <c r="CC95" s="13" t="s">
        <v>1637</v>
      </c>
    </row>
    <row r="96" spans="1:82" ht="13.8" thickBot="1" x14ac:dyDescent="0.3">
      <c r="A96" s="12" t="s">
        <v>126</v>
      </c>
      <c r="B96" s="13">
        <v>4</v>
      </c>
      <c r="C96" s="13">
        <v>20</v>
      </c>
      <c r="D96" s="13">
        <v>20</v>
      </c>
      <c r="E96" s="13">
        <v>20</v>
      </c>
      <c r="F96" s="13">
        <v>7</v>
      </c>
      <c r="G96" s="13">
        <v>9</v>
      </c>
      <c r="H96" s="13">
        <v>9</v>
      </c>
      <c r="I96" s="13">
        <v>5</v>
      </c>
      <c r="J96" s="13">
        <v>17</v>
      </c>
      <c r="K96" s="13">
        <v>19</v>
      </c>
      <c r="L96" s="13">
        <v>1000</v>
      </c>
      <c r="AB96" s="12" t="s">
        <v>153</v>
      </c>
      <c r="AC96" s="13" t="s">
        <v>891</v>
      </c>
      <c r="AD96" s="13" t="s">
        <v>1600</v>
      </c>
      <c r="AE96" s="13" t="s">
        <v>891</v>
      </c>
      <c r="AF96" s="13" t="s">
        <v>891</v>
      </c>
      <c r="AG96" s="13" t="s">
        <v>1601</v>
      </c>
      <c r="AH96" s="13" t="s">
        <v>891</v>
      </c>
      <c r="AI96" s="13" t="s">
        <v>891</v>
      </c>
      <c r="AJ96" s="13" t="s">
        <v>891</v>
      </c>
      <c r="AK96" s="13" t="s">
        <v>891</v>
      </c>
      <c r="AL96" s="13" t="s">
        <v>891</v>
      </c>
      <c r="AM96" s="13" t="s">
        <v>891</v>
      </c>
      <c r="AN96" s="13" t="s">
        <v>891</v>
      </c>
      <c r="AO96" s="13" t="s">
        <v>891</v>
      </c>
      <c r="AP96" s="13" t="s">
        <v>891</v>
      </c>
      <c r="AQ96" s="13" t="s">
        <v>891</v>
      </c>
      <c r="AR96" s="13" t="s">
        <v>891</v>
      </c>
      <c r="AS96" s="13" t="s">
        <v>1602</v>
      </c>
      <c r="AT96" s="13" t="s">
        <v>891</v>
      </c>
      <c r="AU96" s="13" t="s">
        <v>891</v>
      </c>
      <c r="AV96" s="13" t="s">
        <v>891</v>
      </c>
      <c r="BO96" s="12" t="s">
        <v>153</v>
      </c>
      <c r="BP96" s="13" t="s">
        <v>843</v>
      </c>
      <c r="BQ96" s="13" t="s">
        <v>1638</v>
      </c>
      <c r="BR96" s="13" t="s">
        <v>1639</v>
      </c>
      <c r="BS96" s="13" t="s">
        <v>1640</v>
      </c>
      <c r="BT96" s="13" t="s">
        <v>843</v>
      </c>
      <c r="BU96" s="13" t="s">
        <v>843</v>
      </c>
      <c r="BV96" s="13" t="s">
        <v>843</v>
      </c>
      <c r="BW96" s="13" t="s">
        <v>1641</v>
      </c>
      <c r="BX96" s="13" t="s">
        <v>843</v>
      </c>
      <c r="BY96" s="13" t="s">
        <v>843</v>
      </c>
      <c r="BZ96" s="13" t="s">
        <v>843</v>
      </c>
      <c r="CA96" s="13" t="s">
        <v>843</v>
      </c>
      <c r="CB96" s="13" t="s">
        <v>1642</v>
      </c>
      <c r="CC96" s="13" t="s">
        <v>843</v>
      </c>
    </row>
    <row r="97" spans="1:81" ht="13.8" thickBot="1" x14ac:dyDescent="0.3">
      <c r="A97" s="12" t="s">
        <v>127</v>
      </c>
      <c r="B97" s="13">
        <v>3</v>
      </c>
      <c r="C97" s="13">
        <v>2</v>
      </c>
      <c r="D97" s="13">
        <v>5</v>
      </c>
      <c r="E97" s="13">
        <v>7</v>
      </c>
      <c r="F97" s="13">
        <v>3</v>
      </c>
      <c r="G97" s="13">
        <v>5</v>
      </c>
      <c r="H97" s="13">
        <v>5</v>
      </c>
      <c r="I97" s="13">
        <v>10</v>
      </c>
      <c r="J97" s="13">
        <v>8</v>
      </c>
      <c r="K97" s="13">
        <v>3</v>
      </c>
      <c r="L97" s="13">
        <v>1000</v>
      </c>
      <c r="AB97" s="12" t="s">
        <v>159</v>
      </c>
      <c r="AC97" s="13" t="s">
        <v>893</v>
      </c>
      <c r="AD97" s="13" t="s">
        <v>1603</v>
      </c>
      <c r="AE97" s="13" t="s">
        <v>893</v>
      </c>
      <c r="AF97" s="13" t="s">
        <v>893</v>
      </c>
      <c r="AG97" s="13" t="s">
        <v>1604</v>
      </c>
      <c r="AH97" s="13" t="s">
        <v>893</v>
      </c>
      <c r="AI97" s="13" t="s">
        <v>893</v>
      </c>
      <c r="AJ97" s="13" t="s">
        <v>893</v>
      </c>
      <c r="AK97" s="13" t="s">
        <v>893</v>
      </c>
      <c r="AL97" s="13" t="s">
        <v>893</v>
      </c>
      <c r="AM97" s="13" t="s">
        <v>893</v>
      </c>
      <c r="AN97" s="13" t="s">
        <v>893</v>
      </c>
      <c r="AO97" s="13" t="s">
        <v>893</v>
      </c>
      <c r="AP97" s="13" t="s">
        <v>893</v>
      </c>
      <c r="AQ97" s="13" t="s">
        <v>893</v>
      </c>
      <c r="AR97" s="13" t="s">
        <v>893</v>
      </c>
      <c r="AS97" s="13" t="s">
        <v>1605</v>
      </c>
      <c r="AT97" s="13" t="s">
        <v>893</v>
      </c>
      <c r="AU97" s="13" t="s">
        <v>893</v>
      </c>
      <c r="AV97" s="13" t="s">
        <v>893</v>
      </c>
      <c r="BO97" s="12" t="s">
        <v>159</v>
      </c>
      <c r="BP97" s="13" t="s">
        <v>360</v>
      </c>
      <c r="BQ97" s="13" t="s">
        <v>1643</v>
      </c>
      <c r="BR97" s="13" t="s">
        <v>1644</v>
      </c>
      <c r="BS97" s="13" t="s">
        <v>1645</v>
      </c>
      <c r="BT97" s="13" t="s">
        <v>360</v>
      </c>
      <c r="BU97" s="13" t="s">
        <v>360</v>
      </c>
      <c r="BV97" s="13" t="s">
        <v>360</v>
      </c>
      <c r="BW97" s="13" t="s">
        <v>1646</v>
      </c>
      <c r="BX97" s="13" t="s">
        <v>360</v>
      </c>
      <c r="BY97" s="13" t="s">
        <v>360</v>
      </c>
      <c r="BZ97" s="13" t="s">
        <v>360</v>
      </c>
      <c r="CA97" s="13" t="s">
        <v>360</v>
      </c>
      <c r="CB97" s="13" t="s">
        <v>360</v>
      </c>
      <c r="CC97" s="13" t="s">
        <v>360</v>
      </c>
    </row>
    <row r="98" spans="1:81" ht="13.8" thickBot="1" x14ac:dyDescent="0.3">
      <c r="A98" s="12" t="s">
        <v>128</v>
      </c>
      <c r="B98" s="13">
        <v>17</v>
      </c>
      <c r="C98" s="13">
        <v>10</v>
      </c>
      <c r="D98" s="13">
        <v>4</v>
      </c>
      <c r="E98" s="13">
        <v>20</v>
      </c>
      <c r="F98" s="13">
        <v>5</v>
      </c>
      <c r="G98" s="13">
        <v>20</v>
      </c>
      <c r="H98" s="13">
        <v>20</v>
      </c>
      <c r="I98" s="13">
        <v>5</v>
      </c>
      <c r="J98" s="13">
        <v>8</v>
      </c>
      <c r="K98" s="13">
        <v>12</v>
      </c>
      <c r="L98" s="13">
        <v>1000</v>
      </c>
      <c r="AB98" s="12" t="s">
        <v>165</v>
      </c>
      <c r="AC98" s="13" t="s">
        <v>895</v>
      </c>
      <c r="AD98" s="13" t="s">
        <v>1590</v>
      </c>
      <c r="AE98" s="13" t="s">
        <v>895</v>
      </c>
      <c r="AF98" s="13" t="s">
        <v>895</v>
      </c>
      <c r="AG98" s="13" t="s">
        <v>1606</v>
      </c>
      <c r="AH98" s="13" t="s">
        <v>895</v>
      </c>
      <c r="AI98" s="13" t="s">
        <v>895</v>
      </c>
      <c r="AJ98" s="13" t="s">
        <v>895</v>
      </c>
      <c r="AK98" s="13" t="s">
        <v>895</v>
      </c>
      <c r="AL98" s="13" t="s">
        <v>895</v>
      </c>
      <c r="AM98" s="13" t="s">
        <v>895</v>
      </c>
      <c r="AN98" s="13" t="s">
        <v>895</v>
      </c>
      <c r="AO98" s="13" t="s">
        <v>895</v>
      </c>
      <c r="AP98" s="13" t="s">
        <v>895</v>
      </c>
      <c r="AQ98" s="13" t="s">
        <v>895</v>
      </c>
      <c r="AR98" s="13" t="s">
        <v>895</v>
      </c>
      <c r="AS98" s="13" t="s">
        <v>1607</v>
      </c>
      <c r="AT98" s="13" t="s">
        <v>895</v>
      </c>
      <c r="AU98" s="13" t="s">
        <v>895</v>
      </c>
      <c r="AV98" s="13" t="s">
        <v>895</v>
      </c>
      <c r="BO98" s="12" t="s">
        <v>165</v>
      </c>
      <c r="BP98" s="13" t="s">
        <v>365</v>
      </c>
      <c r="BQ98" s="13" t="s">
        <v>1647</v>
      </c>
      <c r="BR98" s="13" t="s">
        <v>1648</v>
      </c>
      <c r="BS98" s="13" t="s">
        <v>1649</v>
      </c>
      <c r="BT98" s="13" t="s">
        <v>365</v>
      </c>
      <c r="BU98" s="13" t="s">
        <v>365</v>
      </c>
      <c r="BV98" s="13" t="s">
        <v>365</v>
      </c>
      <c r="BW98" s="13" t="s">
        <v>1650</v>
      </c>
      <c r="BX98" s="13" t="s">
        <v>365</v>
      </c>
      <c r="BY98" s="13" t="s">
        <v>365</v>
      </c>
      <c r="BZ98" s="13" t="s">
        <v>365</v>
      </c>
      <c r="CA98" s="13" t="s">
        <v>365</v>
      </c>
      <c r="CB98" s="13" t="s">
        <v>365</v>
      </c>
      <c r="CC98" s="13" t="s">
        <v>365</v>
      </c>
    </row>
    <row r="99" spans="1:81" ht="13.8" thickBot="1" x14ac:dyDescent="0.3">
      <c r="A99" s="12" t="s">
        <v>129</v>
      </c>
      <c r="B99" s="13">
        <v>2</v>
      </c>
      <c r="C99" s="13">
        <v>20</v>
      </c>
      <c r="D99" s="13">
        <v>7</v>
      </c>
      <c r="E99" s="13">
        <v>20</v>
      </c>
      <c r="F99" s="13">
        <v>20</v>
      </c>
      <c r="G99" s="13">
        <v>9</v>
      </c>
      <c r="H99" s="13">
        <v>20</v>
      </c>
      <c r="I99" s="13">
        <v>10</v>
      </c>
      <c r="J99" s="13">
        <v>3</v>
      </c>
      <c r="K99" s="13">
        <v>7</v>
      </c>
      <c r="L99" s="13">
        <v>1000</v>
      </c>
      <c r="AB99" s="12" t="s">
        <v>171</v>
      </c>
      <c r="AC99" s="13" t="s">
        <v>897</v>
      </c>
      <c r="AD99" s="13" t="s">
        <v>1608</v>
      </c>
      <c r="AE99" s="13" t="s">
        <v>897</v>
      </c>
      <c r="AF99" s="13" t="s">
        <v>897</v>
      </c>
      <c r="AG99" s="13" t="s">
        <v>1509</v>
      </c>
      <c r="AH99" s="13" t="s">
        <v>897</v>
      </c>
      <c r="AI99" s="13" t="s">
        <v>897</v>
      </c>
      <c r="AJ99" s="13" t="s">
        <v>897</v>
      </c>
      <c r="AK99" s="13" t="s">
        <v>897</v>
      </c>
      <c r="AL99" s="13" t="s">
        <v>897</v>
      </c>
      <c r="AM99" s="13" t="s">
        <v>897</v>
      </c>
      <c r="AN99" s="13" t="s">
        <v>897</v>
      </c>
      <c r="AO99" s="13" t="s">
        <v>897</v>
      </c>
      <c r="AP99" s="13" t="s">
        <v>897</v>
      </c>
      <c r="AQ99" s="13" t="s">
        <v>897</v>
      </c>
      <c r="AR99" s="13" t="s">
        <v>897</v>
      </c>
      <c r="AS99" s="13" t="s">
        <v>1609</v>
      </c>
      <c r="AT99" s="13" t="s">
        <v>897</v>
      </c>
      <c r="AU99" s="13" t="s">
        <v>897</v>
      </c>
      <c r="AV99" s="13" t="s">
        <v>897</v>
      </c>
      <c r="BO99" s="12" t="s">
        <v>171</v>
      </c>
      <c r="BP99" s="13" t="s">
        <v>370</v>
      </c>
      <c r="BQ99" s="13" t="s">
        <v>1651</v>
      </c>
      <c r="BR99" s="13" t="s">
        <v>1652</v>
      </c>
      <c r="BS99" s="13" t="s">
        <v>1653</v>
      </c>
      <c r="BT99" s="13" t="s">
        <v>370</v>
      </c>
      <c r="BU99" s="13" t="s">
        <v>370</v>
      </c>
      <c r="BV99" s="13" t="s">
        <v>370</v>
      </c>
      <c r="BW99" s="13" t="s">
        <v>1654</v>
      </c>
      <c r="BX99" s="13" t="s">
        <v>370</v>
      </c>
      <c r="BY99" s="13" t="s">
        <v>370</v>
      </c>
      <c r="BZ99" s="13" t="s">
        <v>370</v>
      </c>
      <c r="CA99" s="13" t="s">
        <v>370</v>
      </c>
      <c r="CB99" s="13" t="s">
        <v>370</v>
      </c>
      <c r="CC99" s="13" t="s">
        <v>370</v>
      </c>
    </row>
    <row r="100" spans="1:81" ht="13.8" thickBot="1" x14ac:dyDescent="0.3">
      <c r="A100" s="12" t="s">
        <v>130</v>
      </c>
      <c r="B100" s="13">
        <v>17</v>
      </c>
      <c r="C100" s="13">
        <v>20</v>
      </c>
      <c r="D100" s="13">
        <v>20</v>
      </c>
      <c r="E100" s="13">
        <v>5</v>
      </c>
      <c r="F100" s="13">
        <v>20</v>
      </c>
      <c r="G100" s="13">
        <v>20</v>
      </c>
      <c r="H100" s="13">
        <v>9</v>
      </c>
      <c r="I100" s="13">
        <v>20</v>
      </c>
      <c r="J100" s="13">
        <v>4</v>
      </c>
      <c r="K100" s="13">
        <v>3</v>
      </c>
      <c r="L100" s="13">
        <v>1000</v>
      </c>
      <c r="AB100" s="12" t="s">
        <v>177</v>
      </c>
      <c r="AC100" s="13" t="s">
        <v>899</v>
      </c>
      <c r="AD100" s="13" t="s">
        <v>899</v>
      </c>
      <c r="AE100" s="13" t="s">
        <v>899</v>
      </c>
      <c r="AF100" s="13" t="s">
        <v>899</v>
      </c>
      <c r="AG100" s="13" t="s">
        <v>1513</v>
      </c>
      <c r="AH100" s="13" t="s">
        <v>899</v>
      </c>
      <c r="AI100" s="13" t="s">
        <v>899</v>
      </c>
      <c r="AJ100" s="13" t="s">
        <v>899</v>
      </c>
      <c r="AK100" s="13" t="s">
        <v>899</v>
      </c>
      <c r="AL100" s="13" t="s">
        <v>899</v>
      </c>
      <c r="AM100" s="13" t="s">
        <v>899</v>
      </c>
      <c r="AN100" s="13" t="s">
        <v>899</v>
      </c>
      <c r="AO100" s="13" t="s">
        <v>899</v>
      </c>
      <c r="AP100" s="13" t="s">
        <v>899</v>
      </c>
      <c r="AQ100" s="13" t="s">
        <v>899</v>
      </c>
      <c r="AR100" s="13" t="s">
        <v>899</v>
      </c>
      <c r="AS100" s="13" t="s">
        <v>1610</v>
      </c>
      <c r="AT100" s="13" t="s">
        <v>899</v>
      </c>
      <c r="AU100" s="13" t="s">
        <v>899</v>
      </c>
      <c r="AV100" s="13" t="s">
        <v>899</v>
      </c>
      <c r="BO100" s="12" t="s">
        <v>177</v>
      </c>
      <c r="BP100" s="13" t="s">
        <v>375</v>
      </c>
      <c r="BQ100" s="13" t="s">
        <v>375</v>
      </c>
      <c r="BR100" s="13" t="s">
        <v>1655</v>
      </c>
      <c r="BS100" s="13" t="s">
        <v>375</v>
      </c>
      <c r="BT100" s="13" t="s">
        <v>375</v>
      </c>
      <c r="BU100" s="13" t="s">
        <v>375</v>
      </c>
      <c r="BV100" s="13" t="s">
        <v>375</v>
      </c>
      <c r="BW100" s="13" t="s">
        <v>1656</v>
      </c>
      <c r="BX100" s="13" t="s">
        <v>375</v>
      </c>
      <c r="BY100" s="13" t="s">
        <v>375</v>
      </c>
      <c r="BZ100" s="13" t="s">
        <v>375</v>
      </c>
      <c r="CA100" s="13" t="s">
        <v>375</v>
      </c>
      <c r="CB100" s="13" t="s">
        <v>375</v>
      </c>
      <c r="CC100" s="13" t="s">
        <v>375</v>
      </c>
    </row>
    <row r="101" spans="1:81" ht="18.600000000000001" thickBot="1" x14ac:dyDescent="0.3">
      <c r="A101" s="8"/>
      <c r="AB101" s="12" t="s">
        <v>183</v>
      </c>
      <c r="AC101" s="13" t="s">
        <v>901</v>
      </c>
      <c r="AD101" s="13" t="s">
        <v>901</v>
      </c>
      <c r="AE101" s="13" t="s">
        <v>901</v>
      </c>
      <c r="AF101" s="13" t="s">
        <v>901</v>
      </c>
      <c r="AG101" s="13" t="s">
        <v>901</v>
      </c>
      <c r="AH101" s="13" t="s">
        <v>901</v>
      </c>
      <c r="AI101" s="13" t="s">
        <v>901</v>
      </c>
      <c r="AJ101" s="13" t="s">
        <v>901</v>
      </c>
      <c r="AK101" s="13" t="s">
        <v>901</v>
      </c>
      <c r="AL101" s="13" t="s">
        <v>901</v>
      </c>
      <c r="AM101" s="13" t="s">
        <v>901</v>
      </c>
      <c r="AN101" s="13" t="s">
        <v>901</v>
      </c>
      <c r="AO101" s="13" t="s">
        <v>901</v>
      </c>
      <c r="AP101" s="13" t="s">
        <v>901</v>
      </c>
      <c r="AQ101" s="13" t="s">
        <v>901</v>
      </c>
      <c r="AR101" s="13" t="s">
        <v>901</v>
      </c>
      <c r="AS101" s="13" t="s">
        <v>1611</v>
      </c>
      <c r="AT101" s="13" t="s">
        <v>901</v>
      </c>
      <c r="AU101" s="13" t="s">
        <v>901</v>
      </c>
      <c r="AV101" s="13" t="s">
        <v>901</v>
      </c>
      <c r="BO101" s="12" t="s">
        <v>183</v>
      </c>
      <c r="BP101" s="13" t="s">
        <v>243</v>
      </c>
      <c r="BQ101" s="13" t="s">
        <v>243</v>
      </c>
      <c r="BR101" s="13" t="s">
        <v>1657</v>
      </c>
      <c r="BS101" s="13" t="s">
        <v>243</v>
      </c>
      <c r="BT101" s="13" t="s">
        <v>243</v>
      </c>
      <c r="BU101" s="13" t="s">
        <v>243</v>
      </c>
      <c r="BV101" s="13" t="s">
        <v>243</v>
      </c>
      <c r="BW101" s="13" t="s">
        <v>1658</v>
      </c>
      <c r="BX101" s="13" t="s">
        <v>243</v>
      </c>
      <c r="BY101" s="13" t="s">
        <v>243</v>
      </c>
      <c r="BZ101" s="13" t="s">
        <v>243</v>
      </c>
      <c r="CA101" s="13" t="s">
        <v>243</v>
      </c>
      <c r="CB101" s="13" t="s">
        <v>243</v>
      </c>
      <c r="CC101" s="13" t="s">
        <v>243</v>
      </c>
    </row>
    <row r="102" spans="1:81" ht="13.8" thickBot="1" x14ac:dyDescent="0.3">
      <c r="A102" s="12" t="s">
        <v>131</v>
      </c>
      <c r="B102" s="12" t="s">
        <v>100</v>
      </c>
      <c r="C102" s="12" t="s">
        <v>101</v>
      </c>
      <c r="D102" s="12" t="s">
        <v>102</v>
      </c>
      <c r="E102" s="12" t="s">
        <v>103</v>
      </c>
      <c r="F102" s="12" t="s">
        <v>104</v>
      </c>
      <c r="G102" s="12" t="s">
        <v>105</v>
      </c>
      <c r="H102" s="12" t="s">
        <v>106</v>
      </c>
      <c r="I102" s="12" t="s">
        <v>107</v>
      </c>
      <c r="J102" s="12" t="s">
        <v>108</v>
      </c>
      <c r="K102" s="12" t="s">
        <v>109</v>
      </c>
      <c r="AB102" s="12" t="s">
        <v>189</v>
      </c>
      <c r="AC102" s="13" t="s">
        <v>902</v>
      </c>
      <c r="AD102" s="13" t="s">
        <v>902</v>
      </c>
      <c r="AE102" s="13" t="s">
        <v>902</v>
      </c>
      <c r="AF102" s="13" t="s">
        <v>902</v>
      </c>
      <c r="AG102" s="13" t="s">
        <v>902</v>
      </c>
      <c r="AH102" s="13" t="s">
        <v>902</v>
      </c>
      <c r="AI102" s="13" t="s">
        <v>902</v>
      </c>
      <c r="AJ102" s="13" t="s">
        <v>902</v>
      </c>
      <c r="AK102" s="13" t="s">
        <v>902</v>
      </c>
      <c r="AL102" s="13" t="s">
        <v>902</v>
      </c>
      <c r="AM102" s="13" t="s">
        <v>902</v>
      </c>
      <c r="AN102" s="13" t="s">
        <v>902</v>
      </c>
      <c r="AO102" s="13" t="s">
        <v>902</v>
      </c>
      <c r="AP102" s="13" t="s">
        <v>902</v>
      </c>
      <c r="AQ102" s="13" t="s">
        <v>902</v>
      </c>
      <c r="AR102" s="13" t="s">
        <v>902</v>
      </c>
      <c r="AS102" s="13" t="s">
        <v>902</v>
      </c>
      <c r="AT102" s="13" t="s">
        <v>902</v>
      </c>
      <c r="AU102" s="13" t="s">
        <v>902</v>
      </c>
      <c r="AV102" s="13" t="s">
        <v>902</v>
      </c>
      <c r="BO102" s="12" t="s">
        <v>189</v>
      </c>
      <c r="BP102" s="13" t="s">
        <v>248</v>
      </c>
      <c r="BQ102" s="13" t="s">
        <v>248</v>
      </c>
      <c r="BR102" s="13" t="s">
        <v>248</v>
      </c>
      <c r="BS102" s="13" t="s">
        <v>248</v>
      </c>
      <c r="BT102" s="13" t="s">
        <v>248</v>
      </c>
      <c r="BU102" s="13" t="s">
        <v>248</v>
      </c>
      <c r="BV102" s="13" t="s">
        <v>248</v>
      </c>
      <c r="BW102" s="13" t="s">
        <v>248</v>
      </c>
      <c r="BX102" s="13" t="s">
        <v>248</v>
      </c>
      <c r="BY102" s="13" t="s">
        <v>248</v>
      </c>
      <c r="BZ102" s="13" t="s">
        <v>248</v>
      </c>
      <c r="CA102" s="13" t="s">
        <v>248</v>
      </c>
      <c r="CB102" s="13" t="s">
        <v>248</v>
      </c>
      <c r="CC102" s="13" t="s">
        <v>248</v>
      </c>
    </row>
    <row r="103" spans="1:81" ht="18.600000000000001" thickBot="1" x14ac:dyDescent="0.3">
      <c r="A103" s="12" t="s">
        <v>132</v>
      </c>
      <c r="B103" s="13" t="s">
        <v>1403</v>
      </c>
      <c r="C103" s="13" t="s">
        <v>1404</v>
      </c>
      <c r="D103" s="13" t="s">
        <v>1405</v>
      </c>
      <c r="E103" s="13" t="s">
        <v>1406</v>
      </c>
      <c r="F103" s="13" t="s">
        <v>1407</v>
      </c>
      <c r="G103" s="13" t="s">
        <v>1408</v>
      </c>
      <c r="H103" s="13" t="s">
        <v>1409</v>
      </c>
      <c r="I103" s="13" t="s">
        <v>1410</v>
      </c>
      <c r="J103" s="13" t="s">
        <v>1411</v>
      </c>
      <c r="K103" s="13" t="s">
        <v>1412</v>
      </c>
      <c r="AB103" s="8"/>
      <c r="BO103" s="8"/>
    </row>
    <row r="104" spans="1:81" ht="13.8" thickBot="1" x14ac:dyDescent="0.3">
      <c r="A104" s="12" t="s">
        <v>140</v>
      </c>
      <c r="B104" s="13" t="s">
        <v>1413</v>
      </c>
      <c r="C104" s="13" t="s">
        <v>1414</v>
      </c>
      <c r="D104" s="13" t="s">
        <v>1414</v>
      </c>
      <c r="E104" s="13" t="s">
        <v>1415</v>
      </c>
      <c r="F104" s="13" t="s">
        <v>1416</v>
      </c>
      <c r="G104" s="13" t="s">
        <v>1417</v>
      </c>
      <c r="H104" s="13" t="s">
        <v>1418</v>
      </c>
      <c r="I104" s="13" t="s">
        <v>1419</v>
      </c>
      <c r="J104" s="13" t="s">
        <v>1420</v>
      </c>
      <c r="K104" s="13" t="s">
        <v>1421</v>
      </c>
      <c r="AB104" s="12" t="s">
        <v>250</v>
      </c>
      <c r="AC104" s="12" t="s">
        <v>100</v>
      </c>
      <c r="AD104" s="12" t="s">
        <v>101</v>
      </c>
      <c r="AE104" s="12" t="s">
        <v>102</v>
      </c>
      <c r="AF104" s="12" t="s">
        <v>103</v>
      </c>
      <c r="AG104" s="12" t="s">
        <v>104</v>
      </c>
      <c r="AH104" s="12" t="s">
        <v>105</v>
      </c>
      <c r="AI104" s="12" t="s">
        <v>106</v>
      </c>
      <c r="AJ104" s="12" t="s">
        <v>107</v>
      </c>
      <c r="AK104" s="12" t="s">
        <v>108</v>
      </c>
      <c r="AL104" s="12" t="s">
        <v>109</v>
      </c>
      <c r="AM104" s="12" t="s">
        <v>862</v>
      </c>
      <c r="AN104" s="12" t="s">
        <v>863</v>
      </c>
      <c r="AO104" s="12" t="s">
        <v>864</v>
      </c>
      <c r="AP104" s="12" t="s">
        <v>865</v>
      </c>
      <c r="AQ104" s="12" t="s">
        <v>866</v>
      </c>
      <c r="AR104" s="12" t="s">
        <v>867</v>
      </c>
      <c r="AS104" s="12" t="s">
        <v>868</v>
      </c>
      <c r="AT104" s="12" t="s">
        <v>869</v>
      </c>
      <c r="AU104" s="12" t="s">
        <v>870</v>
      </c>
      <c r="AV104" s="12" t="s">
        <v>1499</v>
      </c>
      <c r="BO104" s="12" t="s">
        <v>250</v>
      </c>
      <c r="BP104" s="12" t="s">
        <v>100</v>
      </c>
      <c r="BQ104" s="12" t="s">
        <v>101</v>
      </c>
      <c r="BR104" s="12" t="s">
        <v>102</v>
      </c>
      <c r="BS104" s="12" t="s">
        <v>103</v>
      </c>
      <c r="BT104" s="12" t="s">
        <v>104</v>
      </c>
      <c r="BU104" s="12" t="s">
        <v>105</v>
      </c>
      <c r="BV104" s="12" t="s">
        <v>106</v>
      </c>
      <c r="BW104" s="12" t="s">
        <v>107</v>
      </c>
      <c r="BX104" s="12" t="s">
        <v>108</v>
      </c>
      <c r="BY104" s="12" t="s">
        <v>109</v>
      </c>
      <c r="BZ104" s="12" t="s">
        <v>862</v>
      </c>
      <c r="CA104" s="12" t="s">
        <v>863</v>
      </c>
      <c r="CB104" s="12" t="s">
        <v>864</v>
      </c>
      <c r="CC104" s="12" t="s">
        <v>865</v>
      </c>
    </row>
    <row r="105" spans="1:81" ht="13.8" thickBot="1" x14ac:dyDescent="0.3">
      <c r="A105" s="12" t="s">
        <v>147</v>
      </c>
      <c r="B105" s="13" t="s">
        <v>1422</v>
      </c>
      <c r="C105" s="13" t="s">
        <v>1422</v>
      </c>
      <c r="D105" s="13" t="s">
        <v>1422</v>
      </c>
      <c r="E105" s="13" t="s">
        <v>1423</v>
      </c>
      <c r="F105" s="13" t="s">
        <v>1422</v>
      </c>
      <c r="G105" s="13" t="s">
        <v>1424</v>
      </c>
      <c r="H105" s="13" t="s">
        <v>1425</v>
      </c>
      <c r="I105" s="13" t="s">
        <v>1426</v>
      </c>
      <c r="J105" s="13" t="s">
        <v>1427</v>
      </c>
      <c r="K105" s="13" t="s">
        <v>1428</v>
      </c>
      <c r="AB105" s="12" t="s">
        <v>132</v>
      </c>
      <c r="AC105" s="13">
        <v>9</v>
      </c>
      <c r="AD105" s="13">
        <v>505</v>
      </c>
      <c r="AE105" s="13">
        <v>9</v>
      </c>
      <c r="AF105" s="13">
        <v>278</v>
      </c>
      <c r="AG105" s="13">
        <v>293</v>
      </c>
      <c r="AH105" s="13">
        <v>9</v>
      </c>
      <c r="AI105" s="13">
        <v>9</v>
      </c>
      <c r="AJ105" s="13">
        <v>9</v>
      </c>
      <c r="AK105" s="13">
        <v>9</v>
      </c>
      <c r="AL105" s="13">
        <v>64</v>
      </c>
      <c r="AM105" s="13">
        <v>9</v>
      </c>
      <c r="AN105" s="13">
        <v>241</v>
      </c>
      <c r="AO105" s="13">
        <v>9</v>
      </c>
      <c r="AP105" s="13">
        <v>9</v>
      </c>
      <c r="AQ105" s="13">
        <v>9</v>
      </c>
      <c r="AR105" s="13">
        <v>9</v>
      </c>
      <c r="AS105" s="13">
        <v>464</v>
      </c>
      <c r="AT105" s="13">
        <v>9</v>
      </c>
      <c r="AU105" s="13">
        <v>9</v>
      </c>
      <c r="AV105" s="13">
        <v>9</v>
      </c>
      <c r="BO105" s="12" t="s">
        <v>132</v>
      </c>
      <c r="BP105" s="13">
        <v>9</v>
      </c>
      <c r="BQ105" s="13">
        <v>20.100000000000001</v>
      </c>
      <c r="BR105" s="13">
        <v>444.2</v>
      </c>
      <c r="BS105" s="13">
        <v>63.7</v>
      </c>
      <c r="BT105" s="13">
        <v>29.1</v>
      </c>
      <c r="BU105" s="13">
        <v>9</v>
      </c>
      <c r="BV105" s="13">
        <v>9</v>
      </c>
      <c r="BW105" s="13">
        <v>365</v>
      </c>
      <c r="BX105" s="13">
        <v>9</v>
      </c>
      <c r="BY105" s="13">
        <v>9.5</v>
      </c>
      <c r="BZ105" s="13">
        <v>9</v>
      </c>
      <c r="CA105" s="13">
        <v>43.6</v>
      </c>
      <c r="CB105" s="13">
        <v>60.7</v>
      </c>
      <c r="CC105" s="13">
        <v>23.1</v>
      </c>
    </row>
    <row r="106" spans="1:81" ht="13.8" thickBot="1" x14ac:dyDescent="0.3">
      <c r="A106" s="12" t="s">
        <v>153</v>
      </c>
      <c r="B106" s="13" t="s">
        <v>1429</v>
      </c>
      <c r="C106" s="13" t="s">
        <v>1429</v>
      </c>
      <c r="D106" s="13" t="s">
        <v>1429</v>
      </c>
      <c r="E106" s="13" t="s">
        <v>1430</v>
      </c>
      <c r="F106" s="13" t="s">
        <v>1429</v>
      </c>
      <c r="G106" s="13" t="s">
        <v>1431</v>
      </c>
      <c r="H106" s="13" t="s">
        <v>1432</v>
      </c>
      <c r="I106" s="13" t="s">
        <v>1433</v>
      </c>
      <c r="J106" s="13" t="s">
        <v>1434</v>
      </c>
      <c r="K106" s="13" t="s">
        <v>1435</v>
      </c>
      <c r="AB106" s="12" t="s">
        <v>140</v>
      </c>
      <c r="AC106" s="13">
        <v>8</v>
      </c>
      <c r="AD106" s="13">
        <v>504</v>
      </c>
      <c r="AE106" s="13">
        <v>8</v>
      </c>
      <c r="AF106" s="13">
        <v>277</v>
      </c>
      <c r="AG106" s="13">
        <v>52</v>
      </c>
      <c r="AH106" s="13">
        <v>8</v>
      </c>
      <c r="AI106" s="13">
        <v>8</v>
      </c>
      <c r="AJ106" s="13">
        <v>8</v>
      </c>
      <c r="AK106" s="13">
        <v>8</v>
      </c>
      <c r="AL106" s="13">
        <v>8</v>
      </c>
      <c r="AM106" s="13">
        <v>8</v>
      </c>
      <c r="AN106" s="13">
        <v>92</v>
      </c>
      <c r="AO106" s="13">
        <v>8</v>
      </c>
      <c r="AP106" s="13">
        <v>8</v>
      </c>
      <c r="AQ106" s="13">
        <v>8</v>
      </c>
      <c r="AR106" s="13">
        <v>8</v>
      </c>
      <c r="AS106" s="13">
        <v>316</v>
      </c>
      <c r="AT106" s="13">
        <v>8</v>
      </c>
      <c r="AU106" s="13">
        <v>8</v>
      </c>
      <c r="AV106" s="13">
        <v>8</v>
      </c>
      <c r="BO106" s="12" t="s">
        <v>140</v>
      </c>
      <c r="BP106" s="13">
        <v>8</v>
      </c>
      <c r="BQ106" s="13">
        <v>19.100000000000001</v>
      </c>
      <c r="BR106" s="13">
        <v>443.2</v>
      </c>
      <c r="BS106" s="13">
        <v>52.1</v>
      </c>
      <c r="BT106" s="13">
        <v>28.1</v>
      </c>
      <c r="BU106" s="13">
        <v>8</v>
      </c>
      <c r="BV106" s="13">
        <v>8</v>
      </c>
      <c r="BW106" s="13">
        <v>364</v>
      </c>
      <c r="BX106" s="13">
        <v>8</v>
      </c>
      <c r="BY106" s="13">
        <v>8.5</v>
      </c>
      <c r="BZ106" s="13">
        <v>8</v>
      </c>
      <c r="CA106" s="13">
        <v>42.6</v>
      </c>
      <c r="CB106" s="13">
        <v>59.7</v>
      </c>
      <c r="CC106" s="13">
        <v>22.1</v>
      </c>
    </row>
    <row r="107" spans="1:81" ht="13.8" thickBot="1" x14ac:dyDescent="0.3">
      <c r="A107" s="12" t="s">
        <v>159</v>
      </c>
      <c r="B107" s="13" t="s">
        <v>772</v>
      </c>
      <c r="C107" s="13" t="s">
        <v>772</v>
      </c>
      <c r="D107" s="13" t="s">
        <v>772</v>
      </c>
      <c r="E107" s="13" t="s">
        <v>1436</v>
      </c>
      <c r="F107" s="13" t="s">
        <v>772</v>
      </c>
      <c r="G107" s="13" t="s">
        <v>1437</v>
      </c>
      <c r="H107" s="13" t="s">
        <v>1438</v>
      </c>
      <c r="I107" s="13" t="s">
        <v>1439</v>
      </c>
      <c r="J107" s="13" t="s">
        <v>1440</v>
      </c>
      <c r="K107" s="13" t="s">
        <v>1441</v>
      </c>
      <c r="AB107" s="12" t="s">
        <v>147</v>
      </c>
      <c r="AC107" s="13">
        <v>7</v>
      </c>
      <c r="AD107" s="13">
        <v>503</v>
      </c>
      <c r="AE107" s="13">
        <v>7</v>
      </c>
      <c r="AF107" s="13">
        <v>7</v>
      </c>
      <c r="AG107" s="13">
        <v>51</v>
      </c>
      <c r="AH107" s="13">
        <v>7</v>
      </c>
      <c r="AI107" s="13">
        <v>7</v>
      </c>
      <c r="AJ107" s="13">
        <v>7</v>
      </c>
      <c r="AK107" s="13">
        <v>7</v>
      </c>
      <c r="AL107" s="13">
        <v>7</v>
      </c>
      <c r="AM107" s="13">
        <v>7</v>
      </c>
      <c r="AN107" s="13">
        <v>7</v>
      </c>
      <c r="AO107" s="13">
        <v>7</v>
      </c>
      <c r="AP107" s="13">
        <v>7</v>
      </c>
      <c r="AQ107" s="13">
        <v>7</v>
      </c>
      <c r="AR107" s="13">
        <v>7</v>
      </c>
      <c r="AS107" s="13">
        <v>315</v>
      </c>
      <c r="AT107" s="13">
        <v>7</v>
      </c>
      <c r="AU107" s="13">
        <v>7</v>
      </c>
      <c r="AV107" s="13">
        <v>7</v>
      </c>
      <c r="BO107" s="12" t="s">
        <v>147</v>
      </c>
      <c r="BP107" s="13">
        <v>7</v>
      </c>
      <c r="BQ107" s="13">
        <v>18</v>
      </c>
      <c r="BR107" s="13">
        <v>442.2</v>
      </c>
      <c r="BS107" s="13">
        <v>51.1</v>
      </c>
      <c r="BT107" s="13">
        <v>7</v>
      </c>
      <c r="BU107" s="13">
        <v>7</v>
      </c>
      <c r="BV107" s="13">
        <v>7</v>
      </c>
      <c r="BW107" s="13">
        <v>363</v>
      </c>
      <c r="BX107" s="13">
        <v>7</v>
      </c>
      <c r="BY107" s="13">
        <v>7</v>
      </c>
      <c r="BZ107" s="13">
        <v>7</v>
      </c>
      <c r="CA107" s="13">
        <v>7</v>
      </c>
      <c r="CB107" s="13">
        <v>58.7</v>
      </c>
      <c r="CC107" s="13">
        <v>21.1</v>
      </c>
    </row>
    <row r="108" spans="1:81" ht="13.8" thickBot="1" x14ac:dyDescent="0.3">
      <c r="A108" s="12" t="s">
        <v>165</v>
      </c>
      <c r="B108" s="13" t="s">
        <v>781</v>
      </c>
      <c r="C108" s="13" t="s">
        <v>781</v>
      </c>
      <c r="D108" s="13" t="s">
        <v>781</v>
      </c>
      <c r="E108" s="13" t="s">
        <v>1442</v>
      </c>
      <c r="F108" s="13" t="s">
        <v>781</v>
      </c>
      <c r="G108" s="13" t="s">
        <v>1443</v>
      </c>
      <c r="H108" s="13" t="s">
        <v>1444</v>
      </c>
      <c r="I108" s="13" t="s">
        <v>1445</v>
      </c>
      <c r="J108" s="13" t="s">
        <v>1446</v>
      </c>
      <c r="K108" s="13" t="s">
        <v>1447</v>
      </c>
      <c r="AB108" s="12" t="s">
        <v>153</v>
      </c>
      <c r="AC108" s="13">
        <v>6</v>
      </c>
      <c r="AD108" s="13">
        <v>295</v>
      </c>
      <c r="AE108" s="13">
        <v>6</v>
      </c>
      <c r="AF108" s="13">
        <v>6</v>
      </c>
      <c r="AG108" s="13">
        <v>50</v>
      </c>
      <c r="AH108" s="13">
        <v>6</v>
      </c>
      <c r="AI108" s="13">
        <v>6</v>
      </c>
      <c r="AJ108" s="13">
        <v>6</v>
      </c>
      <c r="AK108" s="13">
        <v>6</v>
      </c>
      <c r="AL108" s="13">
        <v>6</v>
      </c>
      <c r="AM108" s="13">
        <v>6</v>
      </c>
      <c r="AN108" s="13">
        <v>6</v>
      </c>
      <c r="AO108" s="13">
        <v>6</v>
      </c>
      <c r="AP108" s="13">
        <v>6</v>
      </c>
      <c r="AQ108" s="13">
        <v>6</v>
      </c>
      <c r="AR108" s="13">
        <v>6</v>
      </c>
      <c r="AS108" s="13">
        <v>314</v>
      </c>
      <c r="AT108" s="13">
        <v>6</v>
      </c>
      <c r="AU108" s="13">
        <v>6</v>
      </c>
      <c r="AV108" s="13">
        <v>6</v>
      </c>
      <c r="BO108" s="12" t="s">
        <v>153</v>
      </c>
      <c r="BP108" s="13">
        <v>6</v>
      </c>
      <c r="BQ108" s="13">
        <v>17</v>
      </c>
      <c r="BR108" s="13">
        <v>441.2</v>
      </c>
      <c r="BS108" s="13">
        <v>31.6</v>
      </c>
      <c r="BT108" s="13">
        <v>6</v>
      </c>
      <c r="BU108" s="13">
        <v>6</v>
      </c>
      <c r="BV108" s="13">
        <v>6</v>
      </c>
      <c r="BW108" s="13">
        <v>362</v>
      </c>
      <c r="BX108" s="13">
        <v>6</v>
      </c>
      <c r="BY108" s="13">
        <v>6</v>
      </c>
      <c r="BZ108" s="13">
        <v>6</v>
      </c>
      <c r="CA108" s="13">
        <v>6</v>
      </c>
      <c r="CB108" s="13">
        <v>57.7</v>
      </c>
      <c r="CC108" s="13">
        <v>6</v>
      </c>
    </row>
    <row r="109" spans="1:81" ht="13.8" thickBot="1" x14ac:dyDescent="0.3">
      <c r="A109" s="12" t="s">
        <v>171</v>
      </c>
      <c r="B109" s="13" t="s">
        <v>790</v>
      </c>
      <c r="C109" s="13" t="s">
        <v>790</v>
      </c>
      <c r="D109" s="13" t="s">
        <v>790</v>
      </c>
      <c r="E109" s="13" t="s">
        <v>790</v>
      </c>
      <c r="F109" s="13" t="s">
        <v>790</v>
      </c>
      <c r="G109" s="13" t="s">
        <v>1448</v>
      </c>
      <c r="H109" s="13" t="s">
        <v>1449</v>
      </c>
      <c r="I109" s="13" t="s">
        <v>1450</v>
      </c>
      <c r="J109" s="13" t="s">
        <v>1451</v>
      </c>
      <c r="K109" s="13" t="s">
        <v>1452</v>
      </c>
      <c r="AB109" s="12" t="s">
        <v>159</v>
      </c>
      <c r="AC109" s="13">
        <v>5</v>
      </c>
      <c r="AD109" s="13">
        <v>294</v>
      </c>
      <c r="AE109" s="13">
        <v>5</v>
      </c>
      <c r="AF109" s="13">
        <v>5</v>
      </c>
      <c r="AG109" s="13">
        <v>49</v>
      </c>
      <c r="AH109" s="13">
        <v>5</v>
      </c>
      <c r="AI109" s="13">
        <v>5</v>
      </c>
      <c r="AJ109" s="13">
        <v>5</v>
      </c>
      <c r="AK109" s="13">
        <v>5</v>
      </c>
      <c r="AL109" s="13">
        <v>5</v>
      </c>
      <c r="AM109" s="13">
        <v>5</v>
      </c>
      <c r="AN109" s="13">
        <v>5</v>
      </c>
      <c r="AO109" s="13">
        <v>5</v>
      </c>
      <c r="AP109" s="13">
        <v>5</v>
      </c>
      <c r="AQ109" s="13">
        <v>5</v>
      </c>
      <c r="AR109" s="13">
        <v>5</v>
      </c>
      <c r="AS109" s="13">
        <v>313</v>
      </c>
      <c r="AT109" s="13">
        <v>5</v>
      </c>
      <c r="AU109" s="13">
        <v>5</v>
      </c>
      <c r="AV109" s="13">
        <v>5</v>
      </c>
      <c r="BO109" s="12" t="s">
        <v>159</v>
      </c>
      <c r="BP109" s="13">
        <v>5</v>
      </c>
      <c r="BQ109" s="13">
        <v>16</v>
      </c>
      <c r="BR109" s="13">
        <v>440.2</v>
      </c>
      <c r="BS109" s="13">
        <v>30.6</v>
      </c>
      <c r="BT109" s="13">
        <v>5</v>
      </c>
      <c r="BU109" s="13">
        <v>5</v>
      </c>
      <c r="BV109" s="13">
        <v>5</v>
      </c>
      <c r="BW109" s="13">
        <v>361</v>
      </c>
      <c r="BX109" s="13">
        <v>5</v>
      </c>
      <c r="BY109" s="13">
        <v>5</v>
      </c>
      <c r="BZ109" s="13">
        <v>5</v>
      </c>
      <c r="CA109" s="13">
        <v>5</v>
      </c>
      <c r="CB109" s="13">
        <v>5</v>
      </c>
      <c r="CC109" s="13">
        <v>5</v>
      </c>
    </row>
    <row r="110" spans="1:81" ht="13.8" thickBot="1" x14ac:dyDescent="0.3">
      <c r="A110" s="12" t="s">
        <v>177</v>
      </c>
      <c r="B110" s="13" t="s">
        <v>798</v>
      </c>
      <c r="C110" s="13" t="s">
        <v>798</v>
      </c>
      <c r="D110" s="13" t="s">
        <v>798</v>
      </c>
      <c r="E110" s="13" t="s">
        <v>798</v>
      </c>
      <c r="F110" s="13" t="s">
        <v>798</v>
      </c>
      <c r="G110" s="13" t="s">
        <v>1453</v>
      </c>
      <c r="H110" s="13" t="s">
        <v>1454</v>
      </c>
      <c r="I110" s="13" t="s">
        <v>1455</v>
      </c>
      <c r="J110" s="13" t="s">
        <v>1456</v>
      </c>
      <c r="K110" s="13" t="s">
        <v>1457</v>
      </c>
      <c r="AB110" s="12" t="s">
        <v>165</v>
      </c>
      <c r="AC110" s="13">
        <v>4</v>
      </c>
      <c r="AD110" s="13">
        <v>293</v>
      </c>
      <c r="AE110" s="13">
        <v>4</v>
      </c>
      <c r="AF110" s="13">
        <v>4</v>
      </c>
      <c r="AG110" s="13">
        <v>48</v>
      </c>
      <c r="AH110" s="13">
        <v>4</v>
      </c>
      <c r="AI110" s="13">
        <v>4</v>
      </c>
      <c r="AJ110" s="13">
        <v>4</v>
      </c>
      <c r="AK110" s="13">
        <v>4</v>
      </c>
      <c r="AL110" s="13">
        <v>4</v>
      </c>
      <c r="AM110" s="13">
        <v>4</v>
      </c>
      <c r="AN110" s="13">
        <v>4</v>
      </c>
      <c r="AO110" s="13">
        <v>4</v>
      </c>
      <c r="AP110" s="13">
        <v>4</v>
      </c>
      <c r="AQ110" s="13">
        <v>4</v>
      </c>
      <c r="AR110" s="13">
        <v>4</v>
      </c>
      <c r="AS110" s="13">
        <v>312</v>
      </c>
      <c r="AT110" s="13">
        <v>4</v>
      </c>
      <c r="AU110" s="13">
        <v>4</v>
      </c>
      <c r="AV110" s="13">
        <v>4</v>
      </c>
      <c r="BO110" s="12" t="s">
        <v>165</v>
      </c>
      <c r="BP110" s="13">
        <v>4</v>
      </c>
      <c r="BQ110" s="13">
        <v>15</v>
      </c>
      <c r="BR110" s="13">
        <v>439.2</v>
      </c>
      <c r="BS110" s="13">
        <v>29.6</v>
      </c>
      <c r="BT110" s="13">
        <v>4</v>
      </c>
      <c r="BU110" s="13">
        <v>4</v>
      </c>
      <c r="BV110" s="13">
        <v>4</v>
      </c>
      <c r="BW110" s="13">
        <v>360</v>
      </c>
      <c r="BX110" s="13">
        <v>4</v>
      </c>
      <c r="BY110" s="13">
        <v>4</v>
      </c>
      <c r="BZ110" s="13">
        <v>4</v>
      </c>
      <c r="CA110" s="13">
        <v>4</v>
      </c>
      <c r="CB110" s="13">
        <v>4</v>
      </c>
      <c r="CC110" s="13">
        <v>4</v>
      </c>
    </row>
    <row r="111" spans="1:81" ht="13.8" thickBot="1" x14ac:dyDescent="0.3">
      <c r="A111" s="12" t="s">
        <v>183</v>
      </c>
      <c r="B111" s="13" t="s">
        <v>806</v>
      </c>
      <c r="C111" s="13" t="s">
        <v>806</v>
      </c>
      <c r="D111" s="13" t="s">
        <v>806</v>
      </c>
      <c r="E111" s="13" t="s">
        <v>806</v>
      </c>
      <c r="F111" s="13" t="s">
        <v>806</v>
      </c>
      <c r="G111" s="13" t="s">
        <v>1458</v>
      </c>
      <c r="H111" s="13" t="s">
        <v>1459</v>
      </c>
      <c r="I111" s="13" t="s">
        <v>1460</v>
      </c>
      <c r="J111" s="13" t="s">
        <v>1461</v>
      </c>
      <c r="K111" s="13" t="s">
        <v>1462</v>
      </c>
      <c r="AB111" s="12" t="s">
        <v>171</v>
      </c>
      <c r="AC111" s="13">
        <v>3</v>
      </c>
      <c r="AD111" s="13">
        <v>292</v>
      </c>
      <c r="AE111" s="13">
        <v>3</v>
      </c>
      <c r="AF111" s="13">
        <v>3</v>
      </c>
      <c r="AG111" s="13">
        <v>47</v>
      </c>
      <c r="AH111" s="13">
        <v>3</v>
      </c>
      <c r="AI111" s="13">
        <v>3</v>
      </c>
      <c r="AJ111" s="13">
        <v>3</v>
      </c>
      <c r="AK111" s="13">
        <v>3</v>
      </c>
      <c r="AL111" s="13">
        <v>3</v>
      </c>
      <c r="AM111" s="13">
        <v>3</v>
      </c>
      <c r="AN111" s="13">
        <v>3</v>
      </c>
      <c r="AO111" s="13">
        <v>3</v>
      </c>
      <c r="AP111" s="13">
        <v>3</v>
      </c>
      <c r="AQ111" s="13">
        <v>3</v>
      </c>
      <c r="AR111" s="13">
        <v>3</v>
      </c>
      <c r="AS111" s="13">
        <v>311</v>
      </c>
      <c r="AT111" s="13">
        <v>3</v>
      </c>
      <c r="AU111" s="13">
        <v>3</v>
      </c>
      <c r="AV111" s="13">
        <v>3</v>
      </c>
      <c r="BO111" s="12" t="s">
        <v>171</v>
      </c>
      <c r="BP111" s="13">
        <v>3</v>
      </c>
      <c r="BQ111" s="13">
        <v>14</v>
      </c>
      <c r="BR111" s="13">
        <v>438.2</v>
      </c>
      <c r="BS111" s="13">
        <v>28.6</v>
      </c>
      <c r="BT111" s="13">
        <v>3</v>
      </c>
      <c r="BU111" s="13">
        <v>3</v>
      </c>
      <c r="BV111" s="13">
        <v>3</v>
      </c>
      <c r="BW111" s="13">
        <v>359</v>
      </c>
      <c r="BX111" s="13">
        <v>3</v>
      </c>
      <c r="BY111" s="13">
        <v>3</v>
      </c>
      <c r="BZ111" s="13">
        <v>3</v>
      </c>
      <c r="CA111" s="13">
        <v>3</v>
      </c>
      <c r="CB111" s="13">
        <v>3</v>
      </c>
      <c r="CC111" s="13">
        <v>3</v>
      </c>
    </row>
    <row r="112" spans="1:81" ht="13.8" thickBot="1" x14ac:dyDescent="0.3">
      <c r="A112" s="12" t="s">
        <v>189</v>
      </c>
      <c r="B112" s="13" t="s">
        <v>814</v>
      </c>
      <c r="C112" s="13" t="s">
        <v>814</v>
      </c>
      <c r="D112" s="13" t="s">
        <v>814</v>
      </c>
      <c r="E112" s="13" t="s">
        <v>814</v>
      </c>
      <c r="F112" s="13" t="s">
        <v>814</v>
      </c>
      <c r="G112" s="13" t="s">
        <v>1463</v>
      </c>
      <c r="H112" s="13" t="s">
        <v>1464</v>
      </c>
      <c r="I112" s="13" t="s">
        <v>1465</v>
      </c>
      <c r="J112" s="13" t="s">
        <v>1466</v>
      </c>
      <c r="K112" s="13" t="s">
        <v>1467</v>
      </c>
      <c r="AB112" s="12" t="s">
        <v>177</v>
      </c>
      <c r="AC112" s="13">
        <v>2</v>
      </c>
      <c r="AD112" s="13">
        <v>2</v>
      </c>
      <c r="AE112" s="13">
        <v>2</v>
      </c>
      <c r="AF112" s="13">
        <v>2</v>
      </c>
      <c r="AG112" s="13">
        <v>46</v>
      </c>
      <c r="AH112" s="13">
        <v>2</v>
      </c>
      <c r="AI112" s="13">
        <v>2</v>
      </c>
      <c r="AJ112" s="13">
        <v>2</v>
      </c>
      <c r="AK112" s="13">
        <v>2</v>
      </c>
      <c r="AL112" s="13">
        <v>2</v>
      </c>
      <c r="AM112" s="13">
        <v>2</v>
      </c>
      <c r="AN112" s="13">
        <v>2</v>
      </c>
      <c r="AO112" s="13">
        <v>2</v>
      </c>
      <c r="AP112" s="13">
        <v>2</v>
      </c>
      <c r="AQ112" s="13">
        <v>2</v>
      </c>
      <c r="AR112" s="13">
        <v>2</v>
      </c>
      <c r="AS112" s="13">
        <v>310</v>
      </c>
      <c r="AT112" s="13">
        <v>2</v>
      </c>
      <c r="AU112" s="13">
        <v>2</v>
      </c>
      <c r="AV112" s="13">
        <v>2</v>
      </c>
      <c r="BO112" s="12" t="s">
        <v>177</v>
      </c>
      <c r="BP112" s="13">
        <v>2</v>
      </c>
      <c r="BQ112" s="13">
        <v>2</v>
      </c>
      <c r="BR112" s="13">
        <v>437.2</v>
      </c>
      <c r="BS112" s="13">
        <v>2</v>
      </c>
      <c r="BT112" s="13">
        <v>2</v>
      </c>
      <c r="BU112" s="13">
        <v>2</v>
      </c>
      <c r="BV112" s="13">
        <v>2</v>
      </c>
      <c r="BW112" s="13">
        <v>358</v>
      </c>
      <c r="BX112" s="13">
        <v>2</v>
      </c>
      <c r="BY112" s="13">
        <v>2</v>
      </c>
      <c r="BZ112" s="13">
        <v>2</v>
      </c>
      <c r="CA112" s="13">
        <v>2</v>
      </c>
      <c r="CB112" s="13">
        <v>2</v>
      </c>
      <c r="CC112" s="13">
        <v>2</v>
      </c>
    </row>
    <row r="113" spans="1:85" ht="13.8" thickBot="1" x14ac:dyDescent="0.3">
      <c r="A113" s="12" t="s">
        <v>195</v>
      </c>
      <c r="B113" s="13" t="s">
        <v>822</v>
      </c>
      <c r="C113" s="13" t="s">
        <v>822</v>
      </c>
      <c r="D113" s="13" t="s">
        <v>822</v>
      </c>
      <c r="E113" s="13" t="s">
        <v>822</v>
      </c>
      <c r="F113" s="13" t="s">
        <v>822</v>
      </c>
      <c r="G113" s="13" t="s">
        <v>1468</v>
      </c>
      <c r="H113" s="13" t="s">
        <v>1469</v>
      </c>
      <c r="I113" s="13" t="s">
        <v>1470</v>
      </c>
      <c r="J113" s="13" t="s">
        <v>822</v>
      </c>
      <c r="K113" s="13" t="s">
        <v>1471</v>
      </c>
      <c r="AB113" s="12" t="s">
        <v>183</v>
      </c>
      <c r="AC113" s="13">
        <v>1</v>
      </c>
      <c r="AD113" s="13">
        <v>1</v>
      </c>
      <c r="AE113" s="13">
        <v>1</v>
      </c>
      <c r="AF113" s="13">
        <v>1</v>
      </c>
      <c r="AG113" s="13">
        <v>1</v>
      </c>
      <c r="AH113" s="13">
        <v>1</v>
      </c>
      <c r="AI113" s="13">
        <v>1</v>
      </c>
      <c r="AJ113" s="13">
        <v>1</v>
      </c>
      <c r="AK113" s="13">
        <v>1</v>
      </c>
      <c r="AL113" s="13">
        <v>1</v>
      </c>
      <c r="AM113" s="13">
        <v>1</v>
      </c>
      <c r="AN113" s="13">
        <v>1</v>
      </c>
      <c r="AO113" s="13">
        <v>1</v>
      </c>
      <c r="AP113" s="13">
        <v>1</v>
      </c>
      <c r="AQ113" s="13">
        <v>1</v>
      </c>
      <c r="AR113" s="13">
        <v>1</v>
      </c>
      <c r="AS113" s="13">
        <v>309</v>
      </c>
      <c r="AT113" s="13">
        <v>1</v>
      </c>
      <c r="AU113" s="13">
        <v>1</v>
      </c>
      <c r="AV113" s="13">
        <v>1</v>
      </c>
      <c r="BO113" s="12" t="s">
        <v>183</v>
      </c>
      <c r="BP113" s="13">
        <v>1</v>
      </c>
      <c r="BQ113" s="13">
        <v>1</v>
      </c>
      <c r="BR113" s="13">
        <v>436.2</v>
      </c>
      <c r="BS113" s="13">
        <v>1</v>
      </c>
      <c r="BT113" s="13">
        <v>1</v>
      </c>
      <c r="BU113" s="13">
        <v>1</v>
      </c>
      <c r="BV113" s="13">
        <v>1</v>
      </c>
      <c r="BW113" s="13">
        <v>357</v>
      </c>
      <c r="BX113" s="13">
        <v>1</v>
      </c>
      <c r="BY113" s="13">
        <v>1</v>
      </c>
      <c r="BZ113" s="13">
        <v>1</v>
      </c>
      <c r="CA113" s="13">
        <v>1</v>
      </c>
      <c r="CB113" s="13">
        <v>1</v>
      </c>
      <c r="CC113" s="13">
        <v>1</v>
      </c>
    </row>
    <row r="114" spans="1:85" ht="13.8" thickBot="1" x14ac:dyDescent="0.3">
      <c r="A114" s="12" t="s">
        <v>201</v>
      </c>
      <c r="B114" s="13" t="s">
        <v>830</v>
      </c>
      <c r="C114" s="13" t="s">
        <v>830</v>
      </c>
      <c r="D114" s="13" t="s">
        <v>830</v>
      </c>
      <c r="E114" s="13" t="s">
        <v>830</v>
      </c>
      <c r="F114" s="13" t="s">
        <v>830</v>
      </c>
      <c r="G114" s="13" t="s">
        <v>1472</v>
      </c>
      <c r="H114" s="13" t="s">
        <v>1473</v>
      </c>
      <c r="I114" s="13" t="s">
        <v>1474</v>
      </c>
      <c r="J114" s="13" t="s">
        <v>830</v>
      </c>
      <c r="K114" s="13" t="s">
        <v>1475</v>
      </c>
      <c r="AB114" s="12" t="s">
        <v>189</v>
      </c>
      <c r="AC114" s="13">
        <v>0</v>
      </c>
      <c r="AD114" s="13">
        <v>0</v>
      </c>
      <c r="AE114" s="13">
        <v>0</v>
      </c>
      <c r="AF114" s="13">
        <v>0</v>
      </c>
      <c r="AG114" s="13">
        <v>0</v>
      </c>
      <c r="AH114" s="13">
        <v>0</v>
      </c>
      <c r="AI114" s="13">
        <v>0</v>
      </c>
      <c r="AJ114" s="13">
        <v>0</v>
      </c>
      <c r="AK114" s="13">
        <v>0</v>
      </c>
      <c r="AL114" s="13">
        <v>0</v>
      </c>
      <c r="AM114" s="13">
        <v>0</v>
      </c>
      <c r="AN114" s="13">
        <v>0</v>
      </c>
      <c r="AO114" s="13">
        <v>0</v>
      </c>
      <c r="AP114" s="13">
        <v>0</v>
      </c>
      <c r="AQ114" s="13">
        <v>0</v>
      </c>
      <c r="AR114" s="13">
        <v>0</v>
      </c>
      <c r="AS114" s="13">
        <v>0</v>
      </c>
      <c r="AT114" s="13">
        <v>0</v>
      </c>
      <c r="AU114" s="13">
        <v>0</v>
      </c>
      <c r="AV114" s="13">
        <v>0</v>
      </c>
      <c r="BO114" s="12" t="s">
        <v>189</v>
      </c>
      <c r="BP114" s="13">
        <v>0</v>
      </c>
      <c r="BQ114" s="13">
        <v>0</v>
      </c>
      <c r="BR114" s="13">
        <v>0</v>
      </c>
      <c r="BS114" s="13">
        <v>0</v>
      </c>
      <c r="BT114" s="13">
        <v>0</v>
      </c>
      <c r="BU114" s="13">
        <v>0</v>
      </c>
      <c r="BV114" s="13">
        <v>0</v>
      </c>
      <c r="BW114" s="13">
        <v>0</v>
      </c>
      <c r="BX114" s="13">
        <v>0</v>
      </c>
      <c r="BY114" s="13">
        <v>0</v>
      </c>
      <c r="BZ114" s="13">
        <v>0</v>
      </c>
      <c r="CA114" s="13">
        <v>0</v>
      </c>
      <c r="CB114" s="13">
        <v>0</v>
      </c>
      <c r="CC114" s="13">
        <v>0</v>
      </c>
    </row>
    <row r="115" spans="1:85" ht="18.600000000000001" thickBot="1" x14ac:dyDescent="0.3">
      <c r="A115" s="12" t="s">
        <v>207</v>
      </c>
      <c r="B115" s="13" t="s">
        <v>838</v>
      </c>
      <c r="C115" s="13" t="s">
        <v>838</v>
      </c>
      <c r="D115" s="13" t="s">
        <v>838</v>
      </c>
      <c r="E115" s="13" t="s">
        <v>838</v>
      </c>
      <c r="F115" s="13" t="s">
        <v>838</v>
      </c>
      <c r="G115" s="13" t="s">
        <v>1476</v>
      </c>
      <c r="H115" s="13" t="s">
        <v>1477</v>
      </c>
      <c r="I115" s="13" t="s">
        <v>1478</v>
      </c>
      <c r="J115" s="13" t="s">
        <v>838</v>
      </c>
      <c r="K115" s="13" t="s">
        <v>1479</v>
      </c>
      <c r="AB115" s="8"/>
      <c r="BO115" s="8"/>
    </row>
    <row r="116" spans="1:85" ht="13.8" thickBot="1" x14ac:dyDescent="0.3">
      <c r="A116" s="12" t="s">
        <v>213</v>
      </c>
      <c r="B116" s="13" t="s">
        <v>843</v>
      </c>
      <c r="C116" s="13" t="s">
        <v>843</v>
      </c>
      <c r="D116" s="13" t="s">
        <v>843</v>
      </c>
      <c r="E116" s="13" t="s">
        <v>843</v>
      </c>
      <c r="F116" s="13" t="s">
        <v>843</v>
      </c>
      <c r="G116" s="13" t="s">
        <v>1480</v>
      </c>
      <c r="H116" s="13" t="s">
        <v>1481</v>
      </c>
      <c r="I116" s="13" t="s">
        <v>1482</v>
      </c>
      <c r="J116" s="13" t="s">
        <v>843</v>
      </c>
      <c r="K116" s="13" t="s">
        <v>1483</v>
      </c>
      <c r="AB116" s="12" t="s">
        <v>251</v>
      </c>
      <c r="AC116" s="12" t="s">
        <v>100</v>
      </c>
      <c r="AD116" s="12" t="s">
        <v>101</v>
      </c>
      <c r="AE116" s="12" t="s">
        <v>102</v>
      </c>
      <c r="AF116" s="12" t="s">
        <v>103</v>
      </c>
      <c r="AG116" s="12" t="s">
        <v>104</v>
      </c>
      <c r="AH116" s="12" t="s">
        <v>105</v>
      </c>
      <c r="AI116" s="12" t="s">
        <v>106</v>
      </c>
      <c r="AJ116" s="12" t="s">
        <v>107</v>
      </c>
      <c r="AK116" s="12" t="s">
        <v>108</v>
      </c>
      <c r="AL116" s="12" t="s">
        <v>109</v>
      </c>
      <c r="AM116" s="12" t="s">
        <v>862</v>
      </c>
      <c r="AN116" s="12" t="s">
        <v>863</v>
      </c>
      <c r="AO116" s="12" t="s">
        <v>864</v>
      </c>
      <c r="AP116" s="12" t="s">
        <v>865</v>
      </c>
      <c r="AQ116" s="12" t="s">
        <v>866</v>
      </c>
      <c r="AR116" s="12" t="s">
        <v>867</v>
      </c>
      <c r="AS116" s="12" t="s">
        <v>868</v>
      </c>
      <c r="AT116" s="12" t="s">
        <v>869</v>
      </c>
      <c r="AU116" s="12" t="s">
        <v>870</v>
      </c>
      <c r="AV116" s="12" t="s">
        <v>1499</v>
      </c>
      <c r="AW116" s="12" t="s">
        <v>252</v>
      </c>
      <c r="AX116" s="12" t="s">
        <v>253</v>
      </c>
      <c r="AY116" s="12" t="s">
        <v>254</v>
      </c>
      <c r="AZ116" s="12" t="s">
        <v>255</v>
      </c>
      <c r="BO116" s="12" t="s">
        <v>251</v>
      </c>
      <c r="BP116" s="12" t="s">
        <v>100</v>
      </c>
      <c r="BQ116" s="12" t="s">
        <v>101</v>
      </c>
      <c r="BR116" s="12" t="s">
        <v>102</v>
      </c>
      <c r="BS116" s="12" t="s">
        <v>103</v>
      </c>
      <c r="BT116" s="12" t="s">
        <v>104</v>
      </c>
      <c r="BU116" s="12" t="s">
        <v>105</v>
      </c>
      <c r="BV116" s="12" t="s">
        <v>106</v>
      </c>
      <c r="BW116" s="12" t="s">
        <v>107</v>
      </c>
      <c r="BX116" s="12" t="s">
        <v>108</v>
      </c>
      <c r="BY116" s="12" t="s">
        <v>109</v>
      </c>
      <c r="BZ116" s="12" t="s">
        <v>862</v>
      </c>
      <c r="CA116" s="12" t="s">
        <v>863</v>
      </c>
      <c r="CB116" s="12" t="s">
        <v>864</v>
      </c>
      <c r="CC116" s="12" t="s">
        <v>865</v>
      </c>
      <c r="CD116" s="12" t="s">
        <v>252</v>
      </c>
      <c r="CE116" s="12" t="s">
        <v>253</v>
      </c>
      <c r="CF116" s="12" t="s">
        <v>254</v>
      </c>
      <c r="CG116" s="12" t="s">
        <v>255</v>
      </c>
    </row>
    <row r="117" spans="1:85" ht="13.8" thickBot="1" x14ac:dyDescent="0.3">
      <c r="A117" s="12" t="s">
        <v>219</v>
      </c>
      <c r="B117" s="13" t="s">
        <v>360</v>
      </c>
      <c r="C117" s="13" t="s">
        <v>360</v>
      </c>
      <c r="D117" s="13" t="s">
        <v>360</v>
      </c>
      <c r="E117" s="13" t="s">
        <v>360</v>
      </c>
      <c r="F117" s="13" t="s">
        <v>360</v>
      </c>
      <c r="G117" s="13" t="s">
        <v>1484</v>
      </c>
      <c r="H117" s="13" t="s">
        <v>360</v>
      </c>
      <c r="I117" s="13" t="s">
        <v>360</v>
      </c>
      <c r="J117" s="13" t="s">
        <v>360</v>
      </c>
      <c r="K117" s="13" t="s">
        <v>1485</v>
      </c>
      <c r="AB117" s="12" t="s">
        <v>111</v>
      </c>
      <c r="AC117" s="13">
        <v>8</v>
      </c>
      <c r="AD117" s="13">
        <v>294</v>
      </c>
      <c r="AE117" s="13">
        <v>4</v>
      </c>
      <c r="AF117" s="13">
        <v>6</v>
      </c>
      <c r="AG117" s="13">
        <v>49</v>
      </c>
      <c r="AH117" s="13">
        <v>6</v>
      </c>
      <c r="AI117" s="13">
        <v>5</v>
      </c>
      <c r="AJ117" s="13">
        <v>9</v>
      </c>
      <c r="AK117" s="13">
        <v>5</v>
      </c>
      <c r="AL117" s="13">
        <v>5</v>
      </c>
      <c r="AM117" s="13">
        <v>7</v>
      </c>
      <c r="AN117" s="13">
        <v>241</v>
      </c>
      <c r="AO117" s="13">
        <v>4</v>
      </c>
      <c r="AP117" s="13">
        <v>7</v>
      </c>
      <c r="AQ117" s="13">
        <v>9</v>
      </c>
      <c r="AR117" s="13">
        <v>8</v>
      </c>
      <c r="AS117" s="13">
        <v>314</v>
      </c>
      <c r="AT117" s="13">
        <v>4</v>
      </c>
      <c r="AU117" s="13">
        <v>9</v>
      </c>
      <c r="AV117" s="13">
        <v>6</v>
      </c>
      <c r="AW117" s="13">
        <v>1000</v>
      </c>
      <c r="AX117" s="13">
        <v>1000</v>
      </c>
      <c r="AY117" s="13">
        <v>0</v>
      </c>
      <c r="AZ117" s="13">
        <v>0</v>
      </c>
      <c r="BO117" s="12" t="s">
        <v>111</v>
      </c>
      <c r="BP117" s="13">
        <v>8</v>
      </c>
      <c r="BQ117" s="13">
        <v>15</v>
      </c>
      <c r="BR117" s="13">
        <v>441.2</v>
      </c>
      <c r="BS117" s="13">
        <v>30.6</v>
      </c>
      <c r="BT117" s="13">
        <v>29.1</v>
      </c>
      <c r="BU117" s="13">
        <v>5</v>
      </c>
      <c r="BV117" s="13">
        <v>7</v>
      </c>
      <c r="BW117" s="13">
        <v>360</v>
      </c>
      <c r="BX117" s="13">
        <v>7</v>
      </c>
      <c r="BY117" s="13">
        <v>9.5</v>
      </c>
      <c r="BZ117" s="13">
        <v>8</v>
      </c>
      <c r="CA117" s="13">
        <v>4</v>
      </c>
      <c r="CB117" s="13">
        <v>60.7</v>
      </c>
      <c r="CC117" s="13">
        <v>6</v>
      </c>
      <c r="CD117" s="13">
        <v>991.2</v>
      </c>
      <c r="CE117" s="13">
        <v>1000</v>
      </c>
      <c r="CF117" s="13">
        <v>8.8000000000000007</v>
      </c>
      <c r="CG117" s="13">
        <v>0.88</v>
      </c>
    </row>
    <row r="118" spans="1:85" ht="13.8" thickBot="1" x14ac:dyDescent="0.3">
      <c r="A118" s="12" t="s">
        <v>225</v>
      </c>
      <c r="B118" s="13" t="s">
        <v>365</v>
      </c>
      <c r="C118" s="13" t="s">
        <v>365</v>
      </c>
      <c r="D118" s="13" t="s">
        <v>365</v>
      </c>
      <c r="E118" s="13" t="s">
        <v>365</v>
      </c>
      <c r="F118" s="13" t="s">
        <v>365</v>
      </c>
      <c r="G118" s="13" t="s">
        <v>1486</v>
      </c>
      <c r="H118" s="13" t="s">
        <v>365</v>
      </c>
      <c r="I118" s="13" t="s">
        <v>365</v>
      </c>
      <c r="J118" s="13" t="s">
        <v>365</v>
      </c>
      <c r="K118" s="13" t="s">
        <v>1487</v>
      </c>
      <c r="AB118" s="12" t="s">
        <v>112</v>
      </c>
      <c r="AC118" s="13">
        <v>9</v>
      </c>
      <c r="AD118" s="13">
        <v>295</v>
      </c>
      <c r="AE118" s="13">
        <v>9</v>
      </c>
      <c r="AF118" s="13">
        <v>7</v>
      </c>
      <c r="AG118" s="13">
        <v>51</v>
      </c>
      <c r="AH118" s="13">
        <v>8</v>
      </c>
      <c r="AI118" s="13">
        <v>2</v>
      </c>
      <c r="AJ118" s="13">
        <v>8</v>
      </c>
      <c r="AK118" s="13">
        <v>8</v>
      </c>
      <c r="AL118" s="13">
        <v>64</v>
      </c>
      <c r="AM118" s="13">
        <v>9</v>
      </c>
      <c r="AN118" s="13">
        <v>5</v>
      </c>
      <c r="AO118" s="13">
        <v>9</v>
      </c>
      <c r="AP118" s="13">
        <v>9</v>
      </c>
      <c r="AQ118" s="13">
        <v>9</v>
      </c>
      <c r="AR118" s="13">
        <v>9</v>
      </c>
      <c r="AS118" s="13">
        <v>464</v>
      </c>
      <c r="AT118" s="13">
        <v>7</v>
      </c>
      <c r="AU118" s="13">
        <v>9</v>
      </c>
      <c r="AV118" s="13">
        <v>9</v>
      </c>
      <c r="AW118" s="13">
        <v>1000</v>
      </c>
      <c r="AX118" s="13">
        <v>1000</v>
      </c>
      <c r="AY118" s="13">
        <v>0</v>
      </c>
      <c r="AZ118" s="13">
        <v>0</v>
      </c>
      <c r="BO118" s="12" t="s">
        <v>112</v>
      </c>
      <c r="BP118" s="13">
        <v>9</v>
      </c>
      <c r="BQ118" s="13">
        <v>20.100000000000001</v>
      </c>
      <c r="BR118" s="13">
        <v>443.2</v>
      </c>
      <c r="BS118" s="13">
        <v>2</v>
      </c>
      <c r="BT118" s="13">
        <v>28.1</v>
      </c>
      <c r="BU118" s="13">
        <v>8</v>
      </c>
      <c r="BV118" s="13">
        <v>9</v>
      </c>
      <c r="BW118" s="13">
        <v>365</v>
      </c>
      <c r="BX118" s="13">
        <v>9</v>
      </c>
      <c r="BY118" s="13">
        <v>9.5</v>
      </c>
      <c r="BZ118" s="13">
        <v>9</v>
      </c>
      <c r="CA118" s="13">
        <v>7</v>
      </c>
      <c r="CB118" s="13">
        <v>60.7</v>
      </c>
      <c r="CC118" s="13">
        <v>23.1</v>
      </c>
      <c r="CD118" s="13">
        <v>1002.8</v>
      </c>
      <c r="CE118" s="13">
        <v>1000</v>
      </c>
      <c r="CF118" s="13">
        <v>-2.8</v>
      </c>
      <c r="CG118" s="13">
        <v>-0.28000000000000003</v>
      </c>
    </row>
    <row r="119" spans="1:85" ht="13.8" thickBot="1" x14ac:dyDescent="0.3">
      <c r="A119" s="12" t="s">
        <v>231</v>
      </c>
      <c r="B119" s="13" t="s">
        <v>370</v>
      </c>
      <c r="C119" s="13" t="s">
        <v>370</v>
      </c>
      <c r="D119" s="13" t="s">
        <v>370</v>
      </c>
      <c r="E119" s="13" t="s">
        <v>370</v>
      </c>
      <c r="F119" s="13" t="s">
        <v>370</v>
      </c>
      <c r="G119" s="13" t="s">
        <v>1488</v>
      </c>
      <c r="H119" s="13" t="s">
        <v>370</v>
      </c>
      <c r="I119" s="13" t="s">
        <v>370</v>
      </c>
      <c r="J119" s="13" t="s">
        <v>370</v>
      </c>
      <c r="K119" s="13" t="s">
        <v>1489</v>
      </c>
      <c r="AB119" s="12" t="s">
        <v>113</v>
      </c>
      <c r="AC119" s="13">
        <v>8</v>
      </c>
      <c r="AD119" s="13">
        <v>504</v>
      </c>
      <c r="AE119" s="13">
        <v>9</v>
      </c>
      <c r="AF119" s="13">
        <v>1</v>
      </c>
      <c r="AG119" s="13">
        <v>1</v>
      </c>
      <c r="AH119" s="13">
        <v>4</v>
      </c>
      <c r="AI119" s="13">
        <v>2</v>
      </c>
      <c r="AJ119" s="13">
        <v>6</v>
      </c>
      <c r="AK119" s="13">
        <v>3</v>
      </c>
      <c r="AL119" s="13">
        <v>4</v>
      </c>
      <c r="AM119" s="13">
        <v>5</v>
      </c>
      <c r="AN119" s="13">
        <v>92</v>
      </c>
      <c r="AO119" s="13">
        <v>5</v>
      </c>
      <c r="AP119" s="13">
        <v>5</v>
      </c>
      <c r="AQ119" s="13">
        <v>4</v>
      </c>
      <c r="AR119" s="13">
        <v>9</v>
      </c>
      <c r="AS119" s="13">
        <v>313</v>
      </c>
      <c r="AT119" s="13">
        <v>9</v>
      </c>
      <c r="AU119" s="13">
        <v>7</v>
      </c>
      <c r="AV119" s="13">
        <v>9</v>
      </c>
      <c r="AW119" s="13">
        <v>1000</v>
      </c>
      <c r="AX119" s="13">
        <v>1000</v>
      </c>
      <c r="AY119" s="13">
        <v>0</v>
      </c>
      <c r="AZ119" s="13">
        <v>0</v>
      </c>
      <c r="BO119" s="12" t="s">
        <v>113</v>
      </c>
      <c r="BP119" s="13">
        <v>8</v>
      </c>
      <c r="BQ119" s="13">
        <v>20.100000000000001</v>
      </c>
      <c r="BR119" s="13">
        <v>439.2</v>
      </c>
      <c r="BS119" s="13">
        <v>2</v>
      </c>
      <c r="BT119" s="13">
        <v>6</v>
      </c>
      <c r="BU119" s="13">
        <v>3</v>
      </c>
      <c r="BV119" s="13">
        <v>5</v>
      </c>
      <c r="BW119" s="13">
        <v>361</v>
      </c>
      <c r="BX119" s="13">
        <v>5</v>
      </c>
      <c r="BY119" s="13">
        <v>4</v>
      </c>
      <c r="BZ119" s="13">
        <v>9</v>
      </c>
      <c r="CA119" s="13">
        <v>43.6</v>
      </c>
      <c r="CB119" s="13">
        <v>58.7</v>
      </c>
      <c r="CC119" s="13">
        <v>23.1</v>
      </c>
      <c r="CD119" s="13">
        <v>987.7</v>
      </c>
      <c r="CE119" s="13">
        <v>1000</v>
      </c>
      <c r="CF119" s="13">
        <v>12.3</v>
      </c>
      <c r="CG119" s="13">
        <v>1.23</v>
      </c>
    </row>
    <row r="120" spans="1:85" ht="13.8" thickBot="1" x14ac:dyDescent="0.3">
      <c r="A120" s="12" t="s">
        <v>236</v>
      </c>
      <c r="B120" s="13" t="s">
        <v>375</v>
      </c>
      <c r="C120" s="13" t="s">
        <v>375</v>
      </c>
      <c r="D120" s="13" t="s">
        <v>375</v>
      </c>
      <c r="E120" s="13" t="s">
        <v>375</v>
      </c>
      <c r="F120" s="13" t="s">
        <v>375</v>
      </c>
      <c r="G120" s="13" t="s">
        <v>1490</v>
      </c>
      <c r="H120" s="13" t="s">
        <v>375</v>
      </c>
      <c r="I120" s="13" t="s">
        <v>375</v>
      </c>
      <c r="J120" s="13" t="s">
        <v>375</v>
      </c>
      <c r="K120" s="13" t="s">
        <v>1491</v>
      </c>
      <c r="AB120" s="12" t="s">
        <v>114</v>
      </c>
      <c r="AC120" s="13">
        <v>9</v>
      </c>
      <c r="AD120" s="13">
        <v>505</v>
      </c>
      <c r="AE120" s="13">
        <v>6</v>
      </c>
      <c r="AF120" s="13">
        <v>4</v>
      </c>
      <c r="AG120" s="13">
        <v>48</v>
      </c>
      <c r="AH120" s="13">
        <v>9</v>
      </c>
      <c r="AI120" s="13">
        <v>6</v>
      </c>
      <c r="AJ120" s="13">
        <v>9</v>
      </c>
      <c r="AK120" s="13">
        <v>9</v>
      </c>
      <c r="AL120" s="13">
        <v>6</v>
      </c>
      <c r="AM120" s="13">
        <v>8</v>
      </c>
      <c r="AN120" s="13">
        <v>7</v>
      </c>
      <c r="AO120" s="13">
        <v>7</v>
      </c>
      <c r="AP120" s="13">
        <v>9</v>
      </c>
      <c r="AQ120" s="13">
        <v>7</v>
      </c>
      <c r="AR120" s="13">
        <v>9</v>
      </c>
      <c r="AS120" s="13">
        <v>315</v>
      </c>
      <c r="AT120" s="13">
        <v>9</v>
      </c>
      <c r="AU120" s="13">
        <v>9</v>
      </c>
      <c r="AV120" s="13">
        <v>9</v>
      </c>
      <c r="AW120" s="13">
        <v>1000</v>
      </c>
      <c r="AX120" s="13">
        <v>1000</v>
      </c>
      <c r="AY120" s="13">
        <v>0</v>
      </c>
      <c r="AZ120" s="13">
        <v>0</v>
      </c>
      <c r="BO120" s="12" t="s">
        <v>114</v>
      </c>
      <c r="BP120" s="13">
        <v>9</v>
      </c>
      <c r="BQ120" s="13">
        <v>17</v>
      </c>
      <c r="BR120" s="13">
        <v>444.2</v>
      </c>
      <c r="BS120" s="13">
        <v>31.6</v>
      </c>
      <c r="BT120" s="13">
        <v>29.1</v>
      </c>
      <c r="BU120" s="13">
        <v>9</v>
      </c>
      <c r="BV120" s="13">
        <v>8</v>
      </c>
      <c r="BW120" s="13">
        <v>363</v>
      </c>
      <c r="BX120" s="13">
        <v>9</v>
      </c>
      <c r="BY120" s="13">
        <v>7</v>
      </c>
      <c r="BZ120" s="13">
        <v>9</v>
      </c>
      <c r="CA120" s="13">
        <v>43.6</v>
      </c>
      <c r="CB120" s="13">
        <v>60.7</v>
      </c>
      <c r="CC120" s="13">
        <v>23.1</v>
      </c>
      <c r="CD120" s="13">
        <v>1063.4000000000001</v>
      </c>
      <c r="CE120" s="13">
        <v>1000</v>
      </c>
      <c r="CF120" s="13">
        <v>-63.4</v>
      </c>
      <c r="CG120" s="13">
        <v>-6.34</v>
      </c>
    </row>
    <row r="121" spans="1:85" ht="13.8" thickBot="1" x14ac:dyDescent="0.3">
      <c r="A121" s="12" t="s">
        <v>241</v>
      </c>
      <c r="B121" s="13" t="s">
        <v>243</v>
      </c>
      <c r="C121" s="13" t="s">
        <v>243</v>
      </c>
      <c r="D121" s="13" t="s">
        <v>243</v>
      </c>
      <c r="E121" s="13" t="s">
        <v>243</v>
      </c>
      <c r="F121" s="13" t="s">
        <v>243</v>
      </c>
      <c r="G121" s="13" t="s">
        <v>1492</v>
      </c>
      <c r="H121" s="13" t="s">
        <v>243</v>
      </c>
      <c r="I121" s="13" t="s">
        <v>243</v>
      </c>
      <c r="J121" s="13" t="s">
        <v>243</v>
      </c>
      <c r="K121" s="13" t="s">
        <v>1493</v>
      </c>
      <c r="AB121" s="12" t="s">
        <v>115</v>
      </c>
      <c r="AC121" s="13">
        <v>9</v>
      </c>
      <c r="AD121" s="13">
        <v>292</v>
      </c>
      <c r="AE121" s="13">
        <v>2</v>
      </c>
      <c r="AF121" s="13">
        <v>5</v>
      </c>
      <c r="AG121" s="13">
        <v>0</v>
      </c>
      <c r="AH121" s="13">
        <v>5</v>
      </c>
      <c r="AI121" s="13">
        <v>4</v>
      </c>
      <c r="AJ121" s="13">
        <v>9</v>
      </c>
      <c r="AK121" s="13">
        <v>1</v>
      </c>
      <c r="AL121" s="13">
        <v>64</v>
      </c>
      <c r="AM121" s="13">
        <v>3</v>
      </c>
      <c r="AN121" s="13">
        <v>241</v>
      </c>
      <c r="AO121" s="13">
        <v>6</v>
      </c>
      <c r="AP121" s="13">
        <v>6</v>
      </c>
      <c r="AQ121" s="13">
        <v>9</v>
      </c>
      <c r="AR121" s="13">
        <v>7</v>
      </c>
      <c r="AS121" s="13">
        <v>313</v>
      </c>
      <c r="AT121" s="13">
        <v>6</v>
      </c>
      <c r="AU121" s="13">
        <v>9</v>
      </c>
      <c r="AV121" s="13">
        <v>9</v>
      </c>
      <c r="AW121" s="13">
        <v>1000</v>
      </c>
      <c r="AX121" s="13">
        <v>1000</v>
      </c>
      <c r="AY121" s="13">
        <v>0</v>
      </c>
      <c r="AZ121" s="13">
        <v>0</v>
      </c>
      <c r="BO121" s="12" t="s">
        <v>115</v>
      </c>
      <c r="BP121" s="13">
        <v>9</v>
      </c>
      <c r="BQ121" s="13">
        <v>2</v>
      </c>
      <c r="BR121" s="13">
        <v>440.2</v>
      </c>
      <c r="BS121" s="13">
        <v>29.6</v>
      </c>
      <c r="BT121" s="13">
        <v>29.1</v>
      </c>
      <c r="BU121" s="13">
        <v>1</v>
      </c>
      <c r="BV121" s="13">
        <v>3</v>
      </c>
      <c r="BW121" s="13">
        <v>362</v>
      </c>
      <c r="BX121" s="13">
        <v>6</v>
      </c>
      <c r="BY121" s="13">
        <v>9.5</v>
      </c>
      <c r="BZ121" s="13">
        <v>7</v>
      </c>
      <c r="CA121" s="13">
        <v>6</v>
      </c>
      <c r="CB121" s="13">
        <v>60.7</v>
      </c>
      <c r="CC121" s="13">
        <v>23.1</v>
      </c>
      <c r="CD121" s="13">
        <v>988.2</v>
      </c>
      <c r="CE121" s="13">
        <v>1000</v>
      </c>
      <c r="CF121" s="13">
        <v>11.8</v>
      </c>
      <c r="CG121" s="13">
        <v>1.18</v>
      </c>
    </row>
    <row r="122" spans="1:85" ht="13.8" thickBot="1" x14ac:dyDescent="0.3">
      <c r="A122" s="12" t="s">
        <v>246</v>
      </c>
      <c r="B122" s="13" t="s">
        <v>248</v>
      </c>
      <c r="C122" s="13" t="s">
        <v>248</v>
      </c>
      <c r="D122" s="13" t="s">
        <v>248</v>
      </c>
      <c r="E122" s="13" t="s">
        <v>248</v>
      </c>
      <c r="F122" s="13" t="s">
        <v>248</v>
      </c>
      <c r="G122" s="13" t="s">
        <v>1494</v>
      </c>
      <c r="H122" s="13" t="s">
        <v>248</v>
      </c>
      <c r="I122" s="13" t="s">
        <v>248</v>
      </c>
      <c r="J122" s="13" t="s">
        <v>248</v>
      </c>
      <c r="K122" s="13" t="s">
        <v>1495</v>
      </c>
      <c r="AB122" s="12" t="s">
        <v>116</v>
      </c>
      <c r="AC122" s="13">
        <v>9</v>
      </c>
      <c r="AD122" s="13">
        <v>1</v>
      </c>
      <c r="AE122" s="13">
        <v>8</v>
      </c>
      <c r="AF122" s="13">
        <v>278</v>
      </c>
      <c r="AG122" s="13">
        <v>50</v>
      </c>
      <c r="AH122" s="13">
        <v>9</v>
      </c>
      <c r="AI122" s="13">
        <v>8</v>
      </c>
      <c r="AJ122" s="13">
        <v>6</v>
      </c>
      <c r="AK122" s="13">
        <v>6</v>
      </c>
      <c r="AL122" s="13">
        <v>7</v>
      </c>
      <c r="AM122" s="13">
        <v>9</v>
      </c>
      <c r="AN122" s="13">
        <v>241</v>
      </c>
      <c r="AO122" s="13">
        <v>9</v>
      </c>
      <c r="AP122" s="13">
        <v>5</v>
      </c>
      <c r="AQ122" s="13">
        <v>9</v>
      </c>
      <c r="AR122" s="13">
        <v>6</v>
      </c>
      <c r="AS122" s="13">
        <v>316</v>
      </c>
      <c r="AT122" s="13">
        <v>9</v>
      </c>
      <c r="AU122" s="13">
        <v>5</v>
      </c>
      <c r="AV122" s="13">
        <v>9</v>
      </c>
      <c r="AW122" s="13">
        <v>1000</v>
      </c>
      <c r="AX122" s="13">
        <v>1000</v>
      </c>
      <c r="AY122" s="13">
        <v>0</v>
      </c>
      <c r="AZ122" s="13">
        <v>0</v>
      </c>
      <c r="BO122" s="12" t="s">
        <v>116</v>
      </c>
      <c r="BP122" s="13">
        <v>9</v>
      </c>
      <c r="BQ122" s="13">
        <v>19.100000000000001</v>
      </c>
      <c r="BR122" s="13">
        <v>444.2</v>
      </c>
      <c r="BS122" s="13">
        <v>52.1</v>
      </c>
      <c r="BT122" s="13">
        <v>6</v>
      </c>
      <c r="BU122" s="13">
        <v>6</v>
      </c>
      <c r="BV122" s="13">
        <v>9</v>
      </c>
      <c r="BW122" s="13">
        <v>365</v>
      </c>
      <c r="BX122" s="13">
        <v>5</v>
      </c>
      <c r="BY122" s="13">
        <v>9.5</v>
      </c>
      <c r="BZ122" s="13">
        <v>6</v>
      </c>
      <c r="CA122" s="13">
        <v>43.6</v>
      </c>
      <c r="CB122" s="13">
        <v>5</v>
      </c>
      <c r="CC122" s="13">
        <v>23.1</v>
      </c>
      <c r="CD122" s="13">
        <v>1002.8</v>
      </c>
      <c r="CE122" s="13">
        <v>1000</v>
      </c>
      <c r="CF122" s="13">
        <v>-2.8</v>
      </c>
      <c r="CG122" s="13">
        <v>-0.28000000000000003</v>
      </c>
    </row>
    <row r="123" spans="1:85" ht="18.600000000000001" thickBot="1" x14ac:dyDescent="0.3">
      <c r="A123" s="8"/>
      <c r="AB123" s="12" t="s">
        <v>117</v>
      </c>
      <c r="AC123" s="13">
        <v>5</v>
      </c>
      <c r="AD123" s="13">
        <v>503</v>
      </c>
      <c r="AE123" s="13">
        <v>6</v>
      </c>
      <c r="AF123" s="13">
        <v>2</v>
      </c>
      <c r="AG123" s="13">
        <v>46</v>
      </c>
      <c r="AH123" s="13">
        <v>3</v>
      </c>
      <c r="AI123" s="13">
        <v>2</v>
      </c>
      <c r="AJ123" s="13">
        <v>9</v>
      </c>
      <c r="AK123" s="13">
        <v>1</v>
      </c>
      <c r="AL123" s="13">
        <v>64</v>
      </c>
      <c r="AM123" s="13">
        <v>5</v>
      </c>
      <c r="AN123" s="13">
        <v>3</v>
      </c>
      <c r="AO123" s="13">
        <v>2</v>
      </c>
      <c r="AP123" s="13">
        <v>5</v>
      </c>
      <c r="AQ123" s="13">
        <v>6</v>
      </c>
      <c r="AR123" s="13">
        <v>6</v>
      </c>
      <c r="AS123" s="13">
        <v>309</v>
      </c>
      <c r="AT123" s="13">
        <v>9</v>
      </c>
      <c r="AU123" s="13">
        <v>9</v>
      </c>
      <c r="AV123" s="13">
        <v>5</v>
      </c>
      <c r="AW123" s="13">
        <v>1000</v>
      </c>
      <c r="AX123" s="13">
        <v>1000</v>
      </c>
      <c r="AY123" s="13">
        <v>0</v>
      </c>
      <c r="AZ123" s="13">
        <v>0</v>
      </c>
      <c r="BO123" s="12" t="s">
        <v>117</v>
      </c>
      <c r="BP123" s="13">
        <v>5</v>
      </c>
      <c r="BQ123" s="13">
        <v>17</v>
      </c>
      <c r="BR123" s="13">
        <v>438.2</v>
      </c>
      <c r="BS123" s="13">
        <v>2</v>
      </c>
      <c r="BT123" s="13">
        <v>29.1</v>
      </c>
      <c r="BU123" s="13">
        <v>1</v>
      </c>
      <c r="BV123" s="13">
        <v>5</v>
      </c>
      <c r="BW123" s="13">
        <v>358</v>
      </c>
      <c r="BX123" s="13">
        <v>5</v>
      </c>
      <c r="BY123" s="13">
        <v>6</v>
      </c>
      <c r="BZ123" s="13">
        <v>6</v>
      </c>
      <c r="CA123" s="13">
        <v>43.6</v>
      </c>
      <c r="CB123" s="13">
        <v>60.7</v>
      </c>
      <c r="CC123" s="13">
        <v>5</v>
      </c>
      <c r="CD123" s="13">
        <v>981.7</v>
      </c>
      <c r="CE123" s="13">
        <v>1000</v>
      </c>
      <c r="CF123" s="13">
        <v>18.3</v>
      </c>
      <c r="CG123" s="13">
        <v>1.83</v>
      </c>
    </row>
    <row r="124" spans="1:85" ht="13.8" thickBot="1" x14ac:dyDescent="0.3">
      <c r="A124" s="12" t="s">
        <v>250</v>
      </c>
      <c r="B124" s="12" t="s">
        <v>100</v>
      </c>
      <c r="C124" s="12" t="s">
        <v>101</v>
      </c>
      <c r="D124" s="12" t="s">
        <v>102</v>
      </c>
      <c r="E124" s="12" t="s">
        <v>103</v>
      </c>
      <c r="F124" s="12" t="s">
        <v>104</v>
      </c>
      <c r="G124" s="12" t="s">
        <v>105</v>
      </c>
      <c r="H124" s="12" t="s">
        <v>106</v>
      </c>
      <c r="I124" s="12" t="s">
        <v>107</v>
      </c>
      <c r="J124" s="12" t="s">
        <v>108</v>
      </c>
      <c r="K124" s="12" t="s">
        <v>109</v>
      </c>
      <c r="AB124" s="12" t="s">
        <v>118</v>
      </c>
      <c r="AC124" s="13">
        <v>4</v>
      </c>
      <c r="AD124" s="13">
        <v>505</v>
      </c>
      <c r="AE124" s="13">
        <v>7</v>
      </c>
      <c r="AF124" s="13">
        <v>278</v>
      </c>
      <c r="AG124" s="13">
        <v>52</v>
      </c>
      <c r="AH124" s="13">
        <v>7</v>
      </c>
      <c r="AI124" s="13">
        <v>9</v>
      </c>
      <c r="AJ124" s="13">
        <v>3</v>
      </c>
      <c r="AK124" s="13">
        <v>7</v>
      </c>
      <c r="AL124" s="13">
        <v>64</v>
      </c>
      <c r="AM124" s="13">
        <v>9</v>
      </c>
      <c r="AN124" s="13">
        <v>4</v>
      </c>
      <c r="AO124" s="13">
        <v>8</v>
      </c>
      <c r="AP124" s="13">
        <v>9</v>
      </c>
      <c r="AQ124" s="13">
        <v>4</v>
      </c>
      <c r="AR124" s="13">
        <v>9</v>
      </c>
      <c r="AS124" s="13">
        <v>0</v>
      </c>
      <c r="AT124" s="13">
        <v>8</v>
      </c>
      <c r="AU124" s="13">
        <v>4</v>
      </c>
      <c r="AV124" s="13">
        <v>9</v>
      </c>
      <c r="AW124" s="13">
        <v>1000</v>
      </c>
      <c r="AX124" s="13">
        <v>1000</v>
      </c>
      <c r="AY124" s="13">
        <v>0</v>
      </c>
      <c r="AZ124" s="13">
        <v>0</v>
      </c>
      <c r="BO124" s="12" t="s">
        <v>118</v>
      </c>
      <c r="BP124" s="13">
        <v>4</v>
      </c>
      <c r="BQ124" s="13">
        <v>18</v>
      </c>
      <c r="BR124" s="13">
        <v>442.2</v>
      </c>
      <c r="BS124" s="13">
        <v>63.7</v>
      </c>
      <c r="BT124" s="13">
        <v>3</v>
      </c>
      <c r="BU124" s="13">
        <v>7</v>
      </c>
      <c r="BV124" s="13">
        <v>9</v>
      </c>
      <c r="BW124" s="13">
        <v>364</v>
      </c>
      <c r="BX124" s="13">
        <v>9</v>
      </c>
      <c r="BY124" s="13">
        <v>4</v>
      </c>
      <c r="BZ124" s="13">
        <v>9</v>
      </c>
      <c r="CA124" s="13">
        <v>42.6</v>
      </c>
      <c r="CB124" s="13">
        <v>4</v>
      </c>
      <c r="CC124" s="13">
        <v>23.1</v>
      </c>
      <c r="CD124" s="13">
        <v>1002.8</v>
      </c>
      <c r="CE124" s="13">
        <v>1000</v>
      </c>
      <c r="CF124" s="13">
        <v>-2.8</v>
      </c>
      <c r="CG124" s="13">
        <v>-0.28000000000000003</v>
      </c>
    </row>
    <row r="125" spans="1:85" ht="13.8" thickBot="1" x14ac:dyDescent="0.3">
      <c r="A125" s="12" t="s">
        <v>132</v>
      </c>
      <c r="B125" s="13">
        <v>36.1</v>
      </c>
      <c r="C125" s="13">
        <v>31</v>
      </c>
      <c r="D125" s="13">
        <v>19</v>
      </c>
      <c r="E125" s="13">
        <v>21.5</v>
      </c>
      <c r="F125" s="13">
        <v>39.1</v>
      </c>
      <c r="G125" s="13">
        <v>458.2</v>
      </c>
      <c r="H125" s="13">
        <v>37.1</v>
      </c>
      <c r="I125" s="13">
        <v>42.6</v>
      </c>
      <c r="J125" s="13">
        <v>42.6</v>
      </c>
      <c r="K125" s="13">
        <v>477.8</v>
      </c>
      <c r="AB125" s="12" t="s">
        <v>119</v>
      </c>
      <c r="AC125" s="13">
        <v>9</v>
      </c>
      <c r="AD125" s="13">
        <v>293</v>
      </c>
      <c r="AE125" s="13">
        <v>9</v>
      </c>
      <c r="AF125" s="13">
        <v>4</v>
      </c>
      <c r="AG125" s="13">
        <v>293</v>
      </c>
      <c r="AH125" s="13">
        <v>2</v>
      </c>
      <c r="AI125" s="13">
        <v>7</v>
      </c>
      <c r="AJ125" s="13">
        <v>6</v>
      </c>
      <c r="AK125" s="13">
        <v>4</v>
      </c>
      <c r="AL125" s="13">
        <v>8</v>
      </c>
      <c r="AM125" s="13">
        <v>9</v>
      </c>
      <c r="AN125" s="13">
        <v>2</v>
      </c>
      <c r="AO125" s="13">
        <v>3</v>
      </c>
      <c r="AP125" s="13">
        <v>8</v>
      </c>
      <c r="AQ125" s="13">
        <v>8</v>
      </c>
      <c r="AR125" s="13">
        <v>4</v>
      </c>
      <c r="AS125" s="13">
        <v>310</v>
      </c>
      <c r="AT125" s="13">
        <v>5</v>
      </c>
      <c r="AU125" s="13">
        <v>8</v>
      </c>
      <c r="AV125" s="13">
        <v>8</v>
      </c>
      <c r="AW125" s="13">
        <v>1000</v>
      </c>
      <c r="AX125" s="13">
        <v>1000</v>
      </c>
      <c r="AY125" s="13">
        <v>0</v>
      </c>
      <c r="AZ125" s="13">
        <v>0</v>
      </c>
      <c r="BO125" s="12" t="s">
        <v>119</v>
      </c>
      <c r="BP125" s="13">
        <v>9</v>
      </c>
      <c r="BQ125" s="13">
        <v>20.100000000000001</v>
      </c>
      <c r="BR125" s="13">
        <v>437.2</v>
      </c>
      <c r="BS125" s="13">
        <v>51.1</v>
      </c>
      <c r="BT125" s="13">
        <v>6</v>
      </c>
      <c r="BU125" s="13">
        <v>4</v>
      </c>
      <c r="BV125" s="13">
        <v>9</v>
      </c>
      <c r="BW125" s="13">
        <v>359</v>
      </c>
      <c r="BX125" s="13">
        <v>8</v>
      </c>
      <c r="BY125" s="13">
        <v>8.5</v>
      </c>
      <c r="BZ125" s="13">
        <v>4</v>
      </c>
      <c r="CA125" s="13">
        <v>5</v>
      </c>
      <c r="CB125" s="13">
        <v>59.7</v>
      </c>
      <c r="CC125" s="13">
        <v>22.1</v>
      </c>
      <c r="CD125" s="13">
        <v>1002.8</v>
      </c>
      <c r="CE125" s="13">
        <v>1000</v>
      </c>
      <c r="CF125" s="13">
        <v>-2.8</v>
      </c>
      <c r="CG125" s="13">
        <v>-0.28000000000000003</v>
      </c>
    </row>
    <row r="126" spans="1:85" ht="13.8" thickBot="1" x14ac:dyDescent="0.3">
      <c r="A126" s="12" t="s">
        <v>140</v>
      </c>
      <c r="B126" s="13">
        <v>35.1</v>
      </c>
      <c r="C126" s="13">
        <v>18</v>
      </c>
      <c r="D126" s="13">
        <v>18</v>
      </c>
      <c r="E126" s="13">
        <v>20.5</v>
      </c>
      <c r="F126" s="13">
        <v>29</v>
      </c>
      <c r="G126" s="13">
        <v>457.2</v>
      </c>
      <c r="H126" s="13">
        <v>36.1</v>
      </c>
      <c r="I126" s="13">
        <v>41.6</v>
      </c>
      <c r="J126" s="13">
        <v>41.6</v>
      </c>
      <c r="K126" s="13">
        <v>457.7</v>
      </c>
      <c r="AB126" s="12" t="s">
        <v>120</v>
      </c>
      <c r="AC126" s="13">
        <v>8</v>
      </c>
      <c r="AD126" s="13">
        <v>292</v>
      </c>
      <c r="AE126" s="13">
        <v>3</v>
      </c>
      <c r="AF126" s="13">
        <v>277</v>
      </c>
      <c r="AG126" s="13">
        <v>47</v>
      </c>
      <c r="AH126" s="13">
        <v>1</v>
      </c>
      <c r="AI126" s="13">
        <v>3</v>
      </c>
      <c r="AJ126" s="13">
        <v>8</v>
      </c>
      <c r="AK126" s="13">
        <v>3</v>
      </c>
      <c r="AL126" s="13">
        <v>4</v>
      </c>
      <c r="AM126" s="13">
        <v>6</v>
      </c>
      <c r="AN126" s="13">
        <v>6</v>
      </c>
      <c r="AO126" s="13">
        <v>1</v>
      </c>
      <c r="AP126" s="13">
        <v>5</v>
      </c>
      <c r="AQ126" s="13">
        <v>5</v>
      </c>
      <c r="AR126" s="13">
        <v>4</v>
      </c>
      <c r="AS126" s="13">
        <v>311</v>
      </c>
      <c r="AT126" s="13">
        <v>3</v>
      </c>
      <c r="AU126" s="13">
        <v>6</v>
      </c>
      <c r="AV126" s="13">
        <v>7</v>
      </c>
      <c r="AW126" s="13">
        <v>1000</v>
      </c>
      <c r="AX126" s="13">
        <v>1000</v>
      </c>
      <c r="AY126" s="13">
        <v>0</v>
      </c>
      <c r="AZ126" s="13">
        <v>0</v>
      </c>
      <c r="BO126" s="12" t="s">
        <v>120</v>
      </c>
      <c r="BP126" s="13">
        <v>8</v>
      </c>
      <c r="BQ126" s="13">
        <v>14</v>
      </c>
      <c r="BR126" s="13">
        <v>436.2</v>
      </c>
      <c r="BS126" s="13">
        <v>28.6</v>
      </c>
      <c r="BT126" s="13">
        <v>28.1</v>
      </c>
      <c r="BU126" s="13">
        <v>3</v>
      </c>
      <c r="BV126" s="13">
        <v>6</v>
      </c>
      <c r="BW126" s="13">
        <v>357</v>
      </c>
      <c r="BX126" s="13">
        <v>5</v>
      </c>
      <c r="BY126" s="13">
        <v>5</v>
      </c>
      <c r="BZ126" s="13">
        <v>4</v>
      </c>
      <c r="CA126" s="13">
        <v>3</v>
      </c>
      <c r="CB126" s="13">
        <v>57.7</v>
      </c>
      <c r="CC126" s="13">
        <v>21.1</v>
      </c>
      <c r="CD126" s="13">
        <v>976.7</v>
      </c>
      <c r="CE126" s="13">
        <v>1000</v>
      </c>
      <c r="CF126" s="13">
        <v>23.3</v>
      </c>
      <c r="CG126" s="13">
        <v>2.33</v>
      </c>
    </row>
    <row r="127" spans="1:85" ht="13.8" thickBot="1" x14ac:dyDescent="0.3">
      <c r="A127" s="12" t="s">
        <v>147</v>
      </c>
      <c r="B127" s="13">
        <v>17</v>
      </c>
      <c r="C127" s="13">
        <v>17</v>
      </c>
      <c r="D127" s="13">
        <v>17</v>
      </c>
      <c r="E127" s="13">
        <v>19.5</v>
      </c>
      <c r="F127" s="13">
        <v>17</v>
      </c>
      <c r="G127" s="13">
        <v>456.2</v>
      </c>
      <c r="H127" s="13">
        <v>35.1</v>
      </c>
      <c r="I127" s="13">
        <v>40.6</v>
      </c>
      <c r="J127" s="13">
        <v>40.6</v>
      </c>
      <c r="K127" s="13">
        <v>456.7</v>
      </c>
    </row>
    <row r="128" spans="1:85" ht="13.8" thickBot="1" x14ac:dyDescent="0.3">
      <c r="A128" s="12" t="s">
        <v>153</v>
      </c>
      <c r="B128" s="13">
        <v>16</v>
      </c>
      <c r="C128" s="13">
        <v>16</v>
      </c>
      <c r="D128" s="13">
        <v>16</v>
      </c>
      <c r="E128" s="13">
        <v>18.5</v>
      </c>
      <c r="F128" s="13">
        <v>16</v>
      </c>
      <c r="G128" s="13">
        <v>455.2</v>
      </c>
      <c r="H128" s="13">
        <v>27</v>
      </c>
      <c r="I128" s="13">
        <v>39.6</v>
      </c>
      <c r="J128" s="13">
        <v>39.6</v>
      </c>
      <c r="K128" s="13">
        <v>455.7</v>
      </c>
      <c r="AB128" s="14" t="s">
        <v>256</v>
      </c>
      <c r="AC128" s="15">
        <v>1971</v>
      </c>
      <c r="BO128" s="14" t="s">
        <v>256</v>
      </c>
      <c r="BP128" s="15">
        <v>1104</v>
      </c>
    </row>
    <row r="129" spans="1:102" ht="13.8" thickBot="1" x14ac:dyDescent="0.3">
      <c r="A129" s="12" t="s">
        <v>159</v>
      </c>
      <c r="B129" s="13">
        <v>15</v>
      </c>
      <c r="C129" s="13">
        <v>15</v>
      </c>
      <c r="D129" s="13">
        <v>15</v>
      </c>
      <c r="E129" s="13">
        <v>17.5</v>
      </c>
      <c r="F129" s="13">
        <v>15</v>
      </c>
      <c r="G129" s="13">
        <v>454.2</v>
      </c>
      <c r="H129" s="13">
        <v>25</v>
      </c>
      <c r="I129" s="13">
        <v>38.6</v>
      </c>
      <c r="J129" s="13">
        <v>38.6</v>
      </c>
      <c r="K129" s="13">
        <v>454.7</v>
      </c>
      <c r="AB129" s="14" t="s">
        <v>903</v>
      </c>
      <c r="AC129" s="15">
        <v>0</v>
      </c>
      <c r="BO129" s="14" t="s">
        <v>903</v>
      </c>
      <c r="BP129" s="15">
        <v>0</v>
      </c>
    </row>
    <row r="130" spans="1:102" ht="13.8" thickBot="1" x14ac:dyDescent="0.3">
      <c r="A130" s="12" t="s">
        <v>165</v>
      </c>
      <c r="B130" s="13">
        <v>14</v>
      </c>
      <c r="C130" s="13">
        <v>14</v>
      </c>
      <c r="D130" s="13">
        <v>14</v>
      </c>
      <c r="E130" s="13">
        <v>16.5</v>
      </c>
      <c r="F130" s="13">
        <v>14</v>
      </c>
      <c r="G130" s="13">
        <v>453.2</v>
      </c>
      <c r="H130" s="13">
        <v>24</v>
      </c>
      <c r="I130" s="13">
        <v>37.6</v>
      </c>
      <c r="J130" s="13">
        <v>21</v>
      </c>
      <c r="K130" s="13">
        <v>453.7</v>
      </c>
      <c r="AB130" s="14" t="s">
        <v>258</v>
      </c>
      <c r="AC130" s="15">
        <v>10000</v>
      </c>
      <c r="BO130" s="14" t="s">
        <v>258</v>
      </c>
      <c r="BP130" s="15">
        <v>10000.1</v>
      </c>
    </row>
    <row r="131" spans="1:102" ht="13.8" thickBot="1" x14ac:dyDescent="0.3">
      <c r="A131" s="12" t="s">
        <v>171</v>
      </c>
      <c r="B131" s="13">
        <v>13</v>
      </c>
      <c r="C131" s="13">
        <v>13</v>
      </c>
      <c r="D131" s="13">
        <v>13</v>
      </c>
      <c r="E131" s="13">
        <v>13</v>
      </c>
      <c r="F131" s="13">
        <v>13</v>
      </c>
      <c r="G131" s="13">
        <v>452.2</v>
      </c>
      <c r="H131" s="13">
        <v>23</v>
      </c>
      <c r="I131" s="13">
        <v>22</v>
      </c>
      <c r="J131" s="13">
        <v>20</v>
      </c>
      <c r="K131" s="13">
        <v>443.7</v>
      </c>
      <c r="AB131" s="14" t="s">
        <v>259</v>
      </c>
      <c r="AC131" s="15">
        <v>10000</v>
      </c>
      <c r="BO131" s="14" t="s">
        <v>259</v>
      </c>
      <c r="BP131" s="15">
        <v>10000</v>
      </c>
    </row>
    <row r="132" spans="1:102" ht="13.8" thickBot="1" x14ac:dyDescent="0.3">
      <c r="A132" s="12" t="s">
        <v>177</v>
      </c>
      <c r="B132" s="13">
        <v>12</v>
      </c>
      <c r="C132" s="13">
        <v>12</v>
      </c>
      <c r="D132" s="13">
        <v>12</v>
      </c>
      <c r="E132" s="13">
        <v>12</v>
      </c>
      <c r="F132" s="13">
        <v>12</v>
      </c>
      <c r="G132" s="13">
        <v>451.2</v>
      </c>
      <c r="H132" s="13">
        <v>22</v>
      </c>
      <c r="I132" s="13">
        <v>21</v>
      </c>
      <c r="J132" s="13">
        <v>17.5</v>
      </c>
      <c r="K132" s="13">
        <v>442.7</v>
      </c>
      <c r="AB132" s="14" t="s">
        <v>260</v>
      </c>
      <c r="AC132" s="15">
        <v>0</v>
      </c>
      <c r="BO132" s="14" t="s">
        <v>260</v>
      </c>
      <c r="BP132" s="15">
        <v>0.1</v>
      </c>
    </row>
    <row r="133" spans="1:102" ht="13.8" thickBot="1" x14ac:dyDescent="0.3">
      <c r="A133" s="12" t="s">
        <v>183</v>
      </c>
      <c r="B133" s="13">
        <v>11</v>
      </c>
      <c r="C133" s="13">
        <v>11</v>
      </c>
      <c r="D133" s="13">
        <v>11</v>
      </c>
      <c r="E133" s="13">
        <v>11</v>
      </c>
      <c r="F133" s="13">
        <v>11</v>
      </c>
      <c r="G133" s="13">
        <v>450.2</v>
      </c>
      <c r="H133" s="13">
        <v>21</v>
      </c>
      <c r="I133" s="13">
        <v>20</v>
      </c>
      <c r="J133" s="13">
        <v>16.5</v>
      </c>
      <c r="K133" s="13">
        <v>441.7</v>
      </c>
      <c r="AB133" s="14" t="s">
        <v>261</v>
      </c>
      <c r="AC133" s="15"/>
      <c r="BO133" s="14" t="s">
        <v>261</v>
      </c>
      <c r="BP133" s="15"/>
    </row>
    <row r="134" spans="1:102" ht="13.8" thickBot="1" x14ac:dyDescent="0.3">
      <c r="A134" s="12" t="s">
        <v>189</v>
      </c>
      <c r="B134" s="13">
        <v>10</v>
      </c>
      <c r="C134" s="13">
        <v>10</v>
      </c>
      <c r="D134" s="13">
        <v>10</v>
      </c>
      <c r="E134" s="13">
        <v>10</v>
      </c>
      <c r="F134" s="13">
        <v>10</v>
      </c>
      <c r="G134" s="13">
        <v>449.2</v>
      </c>
      <c r="H134" s="13">
        <v>20</v>
      </c>
      <c r="I134" s="13">
        <v>19</v>
      </c>
      <c r="J134" s="13">
        <v>15.5</v>
      </c>
      <c r="K134" s="13">
        <v>440.7</v>
      </c>
      <c r="AB134" s="14" t="s">
        <v>262</v>
      </c>
      <c r="AC134" s="15"/>
      <c r="BO134" s="14" t="s">
        <v>262</v>
      </c>
      <c r="BP134" s="15"/>
    </row>
    <row r="135" spans="1:102" ht="13.8" thickBot="1" x14ac:dyDescent="0.3">
      <c r="A135" s="12" t="s">
        <v>195</v>
      </c>
      <c r="B135" s="13">
        <v>9</v>
      </c>
      <c r="C135" s="13">
        <v>9</v>
      </c>
      <c r="D135" s="13">
        <v>9</v>
      </c>
      <c r="E135" s="13">
        <v>9</v>
      </c>
      <c r="F135" s="13">
        <v>9</v>
      </c>
      <c r="G135" s="13">
        <v>448.2</v>
      </c>
      <c r="H135" s="13">
        <v>19</v>
      </c>
      <c r="I135" s="13">
        <v>18</v>
      </c>
      <c r="J135" s="13">
        <v>9</v>
      </c>
      <c r="K135" s="13">
        <v>439.7</v>
      </c>
      <c r="AB135" s="14" t="s">
        <v>263</v>
      </c>
      <c r="AC135" s="15">
        <v>0</v>
      </c>
      <c r="BO135" s="14" t="s">
        <v>263</v>
      </c>
      <c r="BP135" s="15">
        <v>0</v>
      </c>
    </row>
    <row r="136" spans="1:102" ht="13.8" thickBot="1" x14ac:dyDescent="0.3">
      <c r="A136" s="12" t="s">
        <v>201</v>
      </c>
      <c r="B136" s="13">
        <v>8</v>
      </c>
      <c r="C136" s="13">
        <v>8</v>
      </c>
      <c r="D136" s="13">
        <v>8</v>
      </c>
      <c r="E136" s="13">
        <v>8</v>
      </c>
      <c r="F136" s="13">
        <v>8</v>
      </c>
      <c r="G136" s="13">
        <v>447.2</v>
      </c>
      <c r="H136" s="13">
        <v>18</v>
      </c>
      <c r="I136" s="13">
        <v>17</v>
      </c>
      <c r="J136" s="13">
        <v>8</v>
      </c>
      <c r="K136" s="13">
        <v>438.7</v>
      </c>
    </row>
    <row r="137" spans="1:102" ht="13.8" thickBot="1" x14ac:dyDescent="0.3">
      <c r="A137" s="12" t="s">
        <v>207</v>
      </c>
      <c r="B137" s="13">
        <v>7</v>
      </c>
      <c r="C137" s="13">
        <v>7</v>
      </c>
      <c r="D137" s="13">
        <v>7</v>
      </c>
      <c r="E137" s="13">
        <v>7</v>
      </c>
      <c r="F137" s="13">
        <v>7</v>
      </c>
      <c r="G137" s="13">
        <v>446.2</v>
      </c>
      <c r="H137" s="13">
        <v>17</v>
      </c>
      <c r="I137" s="13">
        <v>16</v>
      </c>
      <c r="J137" s="13">
        <v>7</v>
      </c>
      <c r="K137" s="13">
        <v>437.7</v>
      </c>
      <c r="AB137" s="16" t="s">
        <v>264</v>
      </c>
      <c r="BO137" s="16" t="s">
        <v>264</v>
      </c>
    </row>
    <row r="138" spans="1:102" ht="13.8" thickBot="1" x14ac:dyDescent="0.3">
      <c r="A138" s="12" t="s">
        <v>213</v>
      </c>
      <c r="B138" s="13">
        <v>6</v>
      </c>
      <c r="C138" s="13">
        <v>6</v>
      </c>
      <c r="D138" s="13">
        <v>6</v>
      </c>
      <c r="E138" s="13">
        <v>6</v>
      </c>
      <c r="F138" s="13">
        <v>6</v>
      </c>
      <c r="G138" s="13">
        <v>445.2</v>
      </c>
      <c r="H138" s="13">
        <v>16</v>
      </c>
      <c r="I138" s="13">
        <v>15</v>
      </c>
      <c r="J138" s="13">
        <v>6</v>
      </c>
      <c r="K138" s="13">
        <v>436.7</v>
      </c>
    </row>
    <row r="139" spans="1:102" ht="13.8" thickBot="1" x14ac:dyDescent="0.3">
      <c r="A139" s="12" t="s">
        <v>219</v>
      </c>
      <c r="B139" s="13">
        <v>5</v>
      </c>
      <c r="C139" s="13">
        <v>5</v>
      </c>
      <c r="D139" s="13">
        <v>5</v>
      </c>
      <c r="E139" s="13">
        <v>5</v>
      </c>
      <c r="F139" s="13">
        <v>5</v>
      </c>
      <c r="G139" s="13">
        <v>444.2</v>
      </c>
      <c r="H139" s="13">
        <v>5</v>
      </c>
      <c r="I139" s="13">
        <v>5</v>
      </c>
      <c r="J139" s="13">
        <v>5</v>
      </c>
      <c r="K139" s="13">
        <v>435.7</v>
      </c>
      <c r="AB139" s="17" t="s">
        <v>265</v>
      </c>
      <c r="BO139" s="17" t="s">
        <v>954</v>
      </c>
    </row>
    <row r="140" spans="1:102" ht="13.8" thickBot="1" x14ac:dyDescent="0.3">
      <c r="A140" s="12" t="s">
        <v>225</v>
      </c>
      <c r="B140" s="13">
        <v>4</v>
      </c>
      <c r="C140" s="13">
        <v>4</v>
      </c>
      <c r="D140" s="13">
        <v>4</v>
      </c>
      <c r="E140" s="13">
        <v>4</v>
      </c>
      <c r="F140" s="13">
        <v>4</v>
      </c>
      <c r="G140" s="13">
        <v>443.2</v>
      </c>
      <c r="H140" s="13">
        <v>4</v>
      </c>
      <c r="I140" s="13">
        <v>4</v>
      </c>
      <c r="J140" s="13">
        <v>4</v>
      </c>
      <c r="K140" s="13">
        <v>434.7</v>
      </c>
      <c r="AB140" s="17" t="s">
        <v>381</v>
      </c>
      <c r="BO140" s="17" t="s">
        <v>1659</v>
      </c>
    </row>
    <row r="141" spans="1:102" ht="13.8" thickBot="1" x14ac:dyDescent="0.3">
      <c r="A141" s="12" t="s">
        <v>231</v>
      </c>
      <c r="B141" s="13">
        <v>3</v>
      </c>
      <c r="C141" s="13">
        <v>3</v>
      </c>
      <c r="D141" s="13">
        <v>3</v>
      </c>
      <c r="E141" s="13">
        <v>3</v>
      </c>
      <c r="F141" s="13">
        <v>3</v>
      </c>
      <c r="G141" s="13">
        <v>442.2</v>
      </c>
      <c r="H141" s="13">
        <v>3</v>
      </c>
      <c r="I141" s="13">
        <v>3</v>
      </c>
      <c r="J141" s="13">
        <v>3</v>
      </c>
      <c r="K141" s="13">
        <v>433.7</v>
      </c>
    </row>
    <row r="142" spans="1:102" ht="13.8" thickBot="1" x14ac:dyDescent="0.3">
      <c r="A142" s="12" t="s">
        <v>236</v>
      </c>
      <c r="B142" s="13">
        <v>2</v>
      </c>
      <c r="C142" s="13">
        <v>2</v>
      </c>
      <c r="D142" s="13">
        <v>2</v>
      </c>
      <c r="E142" s="13">
        <v>2</v>
      </c>
      <c r="F142" s="13">
        <v>2</v>
      </c>
      <c r="G142" s="13">
        <v>441.2</v>
      </c>
      <c r="H142" s="13">
        <v>2</v>
      </c>
      <c r="I142" s="13">
        <v>2</v>
      </c>
      <c r="J142" s="13">
        <v>2</v>
      </c>
      <c r="K142" s="13">
        <v>432.7</v>
      </c>
    </row>
    <row r="143" spans="1:102" ht="18.600000000000001" thickBot="1" x14ac:dyDescent="0.3">
      <c r="A143" s="12" t="s">
        <v>241</v>
      </c>
      <c r="B143" s="13">
        <v>1</v>
      </c>
      <c r="C143" s="13">
        <v>1</v>
      </c>
      <c r="D143" s="13">
        <v>1</v>
      </c>
      <c r="E143" s="13">
        <v>1</v>
      </c>
      <c r="F143" s="13">
        <v>1</v>
      </c>
      <c r="G143" s="13">
        <v>440.2</v>
      </c>
      <c r="H143" s="13">
        <v>1</v>
      </c>
      <c r="I143" s="13">
        <v>1</v>
      </c>
      <c r="J143" s="13">
        <v>1</v>
      </c>
      <c r="K143" s="13">
        <v>431.7</v>
      </c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</row>
    <row r="144" spans="1:102" ht="18.600000000000001" thickBot="1" x14ac:dyDescent="0.3">
      <c r="A144" s="12" t="s">
        <v>246</v>
      </c>
      <c r="B144" s="13">
        <v>0</v>
      </c>
      <c r="C144" s="13">
        <v>0</v>
      </c>
      <c r="D144" s="13">
        <v>0</v>
      </c>
      <c r="E144" s="13">
        <v>0</v>
      </c>
      <c r="F144" s="13">
        <v>0</v>
      </c>
      <c r="G144" s="13">
        <v>439.2</v>
      </c>
      <c r="H144" s="13">
        <v>0</v>
      </c>
      <c r="I144" s="13">
        <v>0</v>
      </c>
      <c r="J144" s="13">
        <v>0</v>
      </c>
      <c r="K144" s="13">
        <v>426.2</v>
      </c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</row>
    <row r="145" spans="1:102" ht="18.600000000000001" thickBot="1" x14ac:dyDescent="0.3">
      <c r="A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</row>
    <row r="146" spans="1:102" ht="18.600000000000001" thickBot="1" x14ac:dyDescent="0.3">
      <c r="A146" s="12" t="s">
        <v>251</v>
      </c>
      <c r="B146" s="12" t="s">
        <v>100</v>
      </c>
      <c r="C146" s="12" t="s">
        <v>101</v>
      </c>
      <c r="D146" s="12" t="s">
        <v>102</v>
      </c>
      <c r="E146" s="12" t="s">
        <v>103</v>
      </c>
      <c r="F146" s="12" t="s">
        <v>104</v>
      </c>
      <c r="G146" s="12" t="s">
        <v>105</v>
      </c>
      <c r="H146" s="12" t="s">
        <v>106</v>
      </c>
      <c r="I146" s="12" t="s">
        <v>107</v>
      </c>
      <c r="J146" s="12" t="s">
        <v>108</v>
      </c>
      <c r="K146" s="12" t="s">
        <v>109</v>
      </c>
      <c r="L146" s="12" t="s">
        <v>252</v>
      </c>
      <c r="M146" s="12" t="s">
        <v>253</v>
      </c>
      <c r="N146" s="12" t="s">
        <v>254</v>
      </c>
      <c r="O146" s="12" t="s">
        <v>255</v>
      </c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</row>
    <row r="147" spans="1:102" ht="18.600000000000001" thickBot="1" x14ac:dyDescent="0.3">
      <c r="A147" s="12" t="s">
        <v>111</v>
      </c>
      <c r="B147" s="13">
        <v>5</v>
      </c>
      <c r="C147" s="13">
        <v>0</v>
      </c>
      <c r="D147" s="13">
        <v>11</v>
      </c>
      <c r="E147" s="13">
        <v>7</v>
      </c>
      <c r="F147" s="13">
        <v>0</v>
      </c>
      <c r="G147" s="13">
        <v>439.2</v>
      </c>
      <c r="H147" s="13">
        <v>21</v>
      </c>
      <c r="I147" s="13">
        <v>19</v>
      </c>
      <c r="J147" s="13">
        <v>0</v>
      </c>
      <c r="K147" s="13">
        <v>453.7</v>
      </c>
      <c r="L147" s="13">
        <v>956</v>
      </c>
      <c r="M147" s="13">
        <v>1000</v>
      </c>
      <c r="N147" s="13">
        <v>44</v>
      </c>
      <c r="O147" s="13">
        <v>4.4000000000000004</v>
      </c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</row>
    <row r="148" spans="1:102" ht="18.600000000000001" thickBot="1" x14ac:dyDescent="0.3">
      <c r="A148" s="12" t="s">
        <v>112</v>
      </c>
      <c r="B148" s="13">
        <v>14</v>
      </c>
      <c r="C148" s="13">
        <v>14</v>
      </c>
      <c r="D148" s="13">
        <v>18</v>
      </c>
      <c r="E148" s="13">
        <v>21.5</v>
      </c>
      <c r="F148" s="13">
        <v>11</v>
      </c>
      <c r="G148" s="13">
        <v>450.2</v>
      </c>
      <c r="H148" s="13">
        <v>37.1</v>
      </c>
      <c r="I148" s="13">
        <v>0</v>
      </c>
      <c r="J148" s="13">
        <v>9</v>
      </c>
      <c r="K148" s="13">
        <v>443.7</v>
      </c>
      <c r="L148" s="13">
        <v>1018.6</v>
      </c>
      <c r="M148" s="13">
        <v>1000</v>
      </c>
      <c r="N148" s="13">
        <v>-18.600000000000001</v>
      </c>
      <c r="O148" s="13">
        <v>-1.86</v>
      </c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</row>
    <row r="149" spans="1:102" ht="18.600000000000001" thickBot="1" x14ac:dyDescent="0.3">
      <c r="A149" s="12" t="s">
        <v>113</v>
      </c>
      <c r="B149" s="13">
        <v>12</v>
      </c>
      <c r="C149" s="13">
        <v>0</v>
      </c>
      <c r="D149" s="13">
        <v>17</v>
      </c>
      <c r="E149" s="13">
        <v>9</v>
      </c>
      <c r="F149" s="13">
        <v>9</v>
      </c>
      <c r="G149" s="13">
        <v>456.2</v>
      </c>
      <c r="H149" s="13">
        <v>35.1</v>
      </c>
      <c r="I149" s="13">
        <v>40.6</v>
      </c>
      <c r="J149" s="13">
        <v>0</v>
      </c>
      <c r="K149" s="13">
        <v>438.7</v>
      </c>
      <c r="L149" s="13">
        <v>1017.6</v>
      </c>
      <c r="M149" s="13">
        <v>1000</v>
      </c>
      <c r="N149" s="13">
        <v>-17.600000000000001</v>
      </c>
      <c r="O149" s="13">
        <v>-1.76</v>
      </c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</row>
    <row r="150" spans="1:102" ht="18.600000000000001" thickBot="1" x14ac:dyDescent="0.3">
      <c r="A150" s="12" t="s">
        <v>114</v>
      </c>
      <c r="B150" s="13">
        <v>8</v>
      </c>
      <c r="C150" s="13">
        <v>14</v>
      </c>
      <c r="D150" s="13">
        <v>10</v>
      </c>
      <c r="E150" s="13">
        <v>6</v>
      </c>
      <c r="F150" s="13">
        <v>14</v>
      </c>
      <c r="G150" s="13">
        <v>457.2</v>
      </c>
      <c r="H150" s="13">
        <v>23</v>
      </c>
      <c r="I150" s="13">
        <v>0</v>
      </c>
      <c r="J150" s="13">
        <v>9</v>
      </c>
      <c r="K150" s="13">
        <v>477.8</v>
      </c>
      <c r="L150" s="13">
        <v>1019.1</v>
      </c>
      <c r="M150" s="13">
        <v>1000</v>
      </c>
      <c r="N150" s="13">
        <v>-19.100000000000001</v>
      </c>
      <c r="O150" s="13">
        <v>-1.91</v>
      </c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</row>
    <row r="151" spans="1:102" ht="18.600000000000001" thickBot="1" x14ac:dyDescent="0.3">
      <c r="A151" s="12" t="s">
        <v>115</v>
      </c>
      <c r="B151" s="13">
        <v>14</v>
      </c>
      <c r="C151" s="13">
        <v>11</v>
      </c>
      <c r="D151" s="13">
        <v>4</v>
      </c>
      <c r="E151" s="13">
        <v>8</v>
      </c>
      <c r="F151" s="13">
        <v>6</v>
      </c>
      <c r="G151" s="13">
        <v>451.2</v>
      </c>
      <c r="H151" s="13">
        <v>24</v>
      </c>
      <c r="I151" s="13">
        <v>22</v>
      </c>
      <c r="J151" s="13">
        <v>42.6</v>
      </c>
      <c r="K151" s="13">
        <v>454.7</v>
      </c>
      <c r="L151" s="13">
        <v>1037.5999999999999</v>
      </c>
      <c r="M151" s="13">
        <v>1000</v>
      </c>
      <c r="N151" s="13">
        <v>-37.6</v>
      </c>
      <c r="O151" s="13">
        <v>-3.76</v>
      </c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</row>
    <row r="152" spans="1:102" ht="18.600000000000001" thickBot="1" x14ac:dyDescent="0.3">
      <c r="A152" s="12" t="s">
        <v>116</v>
      </c>
      <c r="B152" s="13">
        <v>16</v>
      </c>
      <c r="C152" s="13">
        <v>17</v>
      </c>
      <c r="D152" s="13">
        <v>14</v>
      </c>
      <c r="E152" s="13">
        <v>18.5</v>
      </c>
      <c r="F152" s="13">
        <v>16</v>
      </c>
      <c r="G152" s="13">
        <v>439.2</v>
      </c>
      <c r="H152" s="13">
        <v>27</v>
      </c>
      <c r="I152" s="13">
        <v>39.6</v>
      </c>
      <c r="J152" s="13">
        <v>5</v>
      </c>
      <c r="K152" s="13">
        <v>433.7</v>
      </c>
      <c r="L152" s="13">
        <v>1026.0999999999999</v>
      </c>
      <c r="M152" s="13">
        <v>1000</v>
      </c>
      <c r="N152" s="13">
        <v>-26.1</v>
      </c>
      <c r="O152" s="13">
        <v>-2.61</v>
      </c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</row>
    <row r="153" spans="1:102" ht="18.600000000000001" thickBot="1" x14ac:dyDescent="0.3">
      <c r="A153" s="12" t="s">
        <v>117</v>
      </c>
      <c r="B153" s="13">
        <v>12</v>
      </c>
      <c r="C153" s="13">
        <v>8</v>
      </c>
      <c r="D153" s="13">
        <v>10</v>
      </c>
      <c r="E153" s="13">
        <v>10</v>
      </c>
      <c r="F153" s="13">
        <v>13</v>
      </c>
      <c r="G153" s="13">
        <v>456.2</v>
      </c>
      <c r="H153" s="13">
        <v>21</v>
      </c>
      <c r="I153" s="13">
        <v>41.6</v>
      </c>
      <c r="J153" s="13">
        <v>21</v>
      </c>
      <c r="K153" s="13">
        <v>443.7</v>
      </c>
      <c r="L153" s="13">
        <v>1036.5999999999999</v>
      </c>
      <c r="M153" s="13">
        <v>1000</v>
      </c>
      <c r="N153" s="13">
        <v>-36.6</v>
      </c>
      <c r="O153" s="13">
        <v>-3.66</v>
      </c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</row>
    <row r="154" spans="1:102" ht="18.600000000000001" thickBot="1" x14ac:dyDescent="0.3">
      <c r="A154" s="12" t="s">
        <v>118</v>
      </c>
      <c r="B154" s="13">
        <v>0</v>
      </c>
      <c r="C154" s="13">
        <v>9</v>
      </c>
      <c r="D154" s="13">
        <v>10</v>
      </c>
      <c r="E154" s="13">
        <v>0</v>
      </c>
      <c r="F154" s="13">
        <v>0</v>
      </c>
      <c r="G154" s="13">
        <v>450.2</v>
      </c>
      <c r="H154" s="13">
        <v>36.1</v>
      </c>
      <c r="I154" s="13">
        <v>19</v>
      </c>
      <c r="J154" s="13">
        <v>5</v>
      </c>
      <c r="K154" s="13">
        <v>443.7</v>
      </c>
      <c r="L154" s="13">
        <v>973</v>
      </c>
      <c r="M154" s="13">
        <v>1000</v>
      </c>
      <c r="N154" s="13">
        <v>27</v>
      </c>
      <c r="O154" s="13">
        <v>2.7</v>
      </c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</row>
    <row r="155" spans="1:102" ht="18.600000000000001" thickBot="1" x14ac:dyDescent="0.3">
      <c r="A155" s="12" t="s">
        <v>119</v>
      </c>
      <c r="B155" s="13">
        <v>12</v>
      </c>
      <c r="C155" s="13">
        <v>15</v>
      </c>
      <c r="D155" s="13">
        <v>4</v>
      </c>
      <c r="E155" s="13">
        <v>19.5</v>
      </c>
      <c r="F155" s="13">
        <v>9</v>
      </c>
      <c r="G155" s="13">
        <v>452.2</v>
      </c>
      <c r="H155" s="13">
        <v>5</v>
      </c>
      <c r="I155" s="13">
        <v>20</v>
      </c>
      <c r="J155" s="13">
        <v>7</v>
      </c>
      <c r="K155" s="13">
        <v>433.7</v>
      </c>
      <c r="L155" s="13">
        <v>977.5</v>
      </c>
      <c r="M155" s="13">
        <v>1000</v>
      </c>
      <c r="N155" s="13">
        <v>22.5</v>
      </c>
      <c r="O155" s="13">
        <v>2.25</v>
      </c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</row>
    <row r="156" spans="1:102" ht="13.8" thickBot="1" x14ac:dyDescent="0.3">
      <c r="A156" s="12" t="s">
        <v>120</v>
      </c>
      <c r="B156" s="13">
        <v>8</v>
      </c>
      <c r="C156" s="13">
        <v>0</v>
      </c>
      <c r="D156" s="13">
        <v>10</v>
      </c>
      <c r="E156" s="13">
        <v>11</v>
      </c>
      <c r="F156" s="13">
        <v>39.1</v>
      </c>
      <c r="G156" s="13">
        <v>453.2</v>
      </c>
      <c r="H156" s="13">
        <v>0</v>
      </c>
      <c r="I156" s="13">
        <v>0</v>
      </c>
      <c r="J156" s="13">
        <v>41.6</v>
      </c>
      <c r="K156" s="13">
        <v>438.7</v>
      </c>
      <c r="L156" s="13">
        <v>1001.6</v>
      </c>
      <c r="M156" s="13">
        <v>1000</v>
      </c>
      <c r="N156" s="13">
        <v>-1.6</v>
      </c>
      <c r="O156" s="13">
        <v>-0.16</v>
      </c>
    </row>
    <row r="157" spans="1:102" ht="13.8" thickBot="1" x14ac:dyDescent="0.3">
      <c r="A157" s="12" t="s">
        <v>121</v>
      </c>
      <c r="B157" s="13">
        <v>12</v>
      </c>
      <c r="C157" s="13">
        <v>0</v>
      </c>
      <c r="D157" s="13">
        <v>10</v>
      </c>
      <c r="E157" s="13">
        <v>12</v>
      </c>
      <c r="F157" s="13">
        <v>9</v>
      </c>
      <c r="G157" s="13">
        <v>439.2</v>
      </c>
      <c r="H157" s="13">
        <v>21</v>
      </c>
      <c r="I157" s="13">
        <v>0</v>
      </c>
      <c r="J157" s="13">
        <v>20</v>
      </c>
      <c r="K157" s="13">
        <v>443.7</v>
      </c>
      <c r="L157" s="13">
        <v>967</v>
      </c>
      <c r="M157" s="13">
        <v>1000</v>
      </c>
      <c r="N157" s="13">
        <v>33</v>
      </c>
      <c r="O157" s="13">
        <v>3.3</v>
      </c>
    </row>
    <row r="158" spans="1:102" ht="13.8" thickBot="1" x14ac:dyDescent="0.3">
      <c r="A158" s="12" t="s">
        <v>122</v>
      </c>
      <c r="B158" s="13">
        <v>36.1</v>
      </c>
      <c r="C158" s="13">
        <v>16</v>
      </c>
      <c r="D158" s="13">
        <v>19</v>
      </c>
      <c r="E158" s="13">
        <v>20.5</v>
      </c>
      <c r="F158" s="13">
        <v>0</v>
      </c>
      <c r="G158" s="13">
        <v>439.2</v>
      </c>
      <c r="H158" s="13">
        <v>5</v>
      </c>
      <c r="I158" s="13">
        <v>22</v>
      </c>
      <c r="J158" s="13">
        <v>2</v>
      </c>
      <c r="K158" s="13">
        <v>457.7</v>
      </c>
      <c r="L158" s="13">
        <v>1017.6</v>
      </c>
      <c r="M158" s="13">
        <v>1000</v>
      </c>
      <c r="N158" s="13">
        <v>-17.600000000000001</v>
      </c>
      <c r="O158" s="13">
        <v>-1.76</v>
      </c>
    </row>
    <row r="159" spans="1:102" ht="13.8" thickBot="1" x14ac:dyDescent="0.3">
      <c r="A159" s="12" t="s">
        <v>123</v>
      </c>
      <c r="B159" s="13">
        <v>5</v>
      </c>
      <c r="C159" s="13">
        <v>0</v>
      </c>
      <c r="D159" s="13">
        <v>12</v>
      </c>
      <c r="E159" s="13">
        <v>16.5</v>
      </c>
      <c r="F159" s="13">
        <v>29</v>
      </c>
      <c r="G159" s="13">
        <v>458.2</v>
      </c>
      <c r="H159" s="13">
        <v>5</v>
      </c>
      <c r="I159" s="13">
        <v>42.6</v>
      </c>
      <c r="J159" s="13">
        <v>7</v>
      </c>
      <c r="K159" s="13">
        <v>426.2</v>
      </c>
      <c r="L159" s="13">
        <v>1001.6</v>
      </c>
      <c r="M159" s="13">
        <v>1000</v>
      </c>
      <c r="N159" s="13">
        <v>-1.6</v>
      </c>
      <c r="O159" s="13">
        <v>-0.16</v>
      </c>
    </row>
    <row r="160" spans="1:102" ht="13.8" thickBot="1" x14ac:dyDescent="0.3">
      <c r="A160" s="12" t="s">
        <v>124</v>
      </c>
      <c r="B160" s="13">
        <v>6</v>
      </c>
      <c r="C160" s="13">
        <v>31</v>
      </c>
      <c r="D160" s="13">
        <v>10</v>
      </c>
      <c r="E160" s="13">
        <v>0</v>
      </c>
      <c r="F160" s="13">
        <v>11</v>
      </c>
      <c r="G160" s="13">
        <v>450.2</v>
      </c>
      <c r="H160" s="13">
        <v>21</v>
      </c>
      <c r="I160" s="13">
        <v>0</v>
      </c>
      <c r="J160" s="13">
        <v>39.6</v>
      </c>
      <c r="K160" s="13">
        <v>438.7</v>
      </c>
      <c r="L160" s="13">
        <v>1007.6</v>
      </c>
      <c r="M160" s="13">
        <v>1000</v>
      </c>
      <c r="N160" s="13">
        <v>-7.6</v>
      </c>
      <c r="O160" s="13">
        <v>-0.76</v>
      </c>
    </row>
    <row r="161" spans="1:15" ht="13.8" thickBot="1" x14ac:dyDescent="0.3">
      <c r="A161" s="12" t="s">
        <v>125</v>
      </c>
      <c r="B161" s="13">
        <v>0</v>
      </c>
      <c r="C161" s="13">
        <v>14</v>
      </c>
      <c r="D161" s="13">
        <v>2</v>
      </c>
      <c r="E161" s="13">
        <v>6</v>
      </c>
      <c r="F161" s="13">
        <v>0</v>
      </c>
      <c r="G161" s="13">
        <v>439.2</v>
      </c>
      <c r="H161" s="13">
        <v>23</v>
      </c>
      <c r="I161" s="13">
        <v>19</v>
      </c>
      <c r="J161" s="13">
        <v>17.5</v>
      </c>
      <c r="K161" s="13">
        <v>438.7</v>
      </c>
      <c r="L161" s="13">
        <v>959.5</v>
      </c>
      <c r="M161" s="13">
        <v>1000</v>
      </c>
      <c r="N161" s="13">
        <v>40.5</v>
      </c>
      <c r="O161" s="13">
        <v>4.05</v>
      </c>
    </row>
    <row r="162" spans="1:15" ht="13.8" thickBot="1" x14ac:dyDescent="0.3">
      <c r="A162" s="12" t="s">
        <v>126</v>
      </c>
      <c r="B162" s="13">
        <v>16</v>
      </c>
      <c r="C162" s="13">
        <v>0</v>
      </c>
      <c r="D162" s="13">
        <v>0</v>
      </c>
      <c r="E162" s="13">
        <v>0</v>
      </c>
      <c r="F162" s="13">
        <v>13</v>
      </c>
      <c r="G162" s="13">
        <v>450.2</v>
      </c>
      <c r="H162" s="13">
        <v>21</v>
      </c>
      <c r="I162" s="13">
        <v>38.6</v>
      </c>
      <c r="J162" s="13">
        <v>3</v>
      </c>
      <c r="K162" s="13">
        <v>431.7</v>
      </c>
      <c r="L162" s="13">
        <v>973.5</v>
      </c>
      <c r="M162" s="13">
        <v>1000</v>
      </c>
      <c r="N162" s="13">
        <v>26.5</v>
      </c>
      <c r="O162" s="13">
        <v>2.65</v>
      </c>
    </row>
    <row r="163" spans="1:15" ht="13.8" thickBot="1" x14ac:dyDescent="0.3">
      <c r="A163" s="12" t="s">
        <v>127</v>
      </c>
      <c r="B163" s="13">
        <v>17</v>
      </c>
      <c r="C163" s="13">
        <v>18</v>
      </c>
      <c r="D163" s="13">
        <v>15</v>
      </c>
      <c r="E163" s="13">
        <v>13</v>
      </c>
      <c r="F163" s="13">
        <v>17</v>
      </c>
      <c r="G163" s="13">
        <v>454.2</v>
      </c>
      <c r="H163" s="13">
        <v>25</v>
      </c>
      <c r="I163" s="13">
        <v>19</v>
      </c>
      <c r="J163" s="13">
        <v>17.5</v>
      </c>
      <c r="K163" s="13">
        <v>456.7</v>
      </c>
      <c r="L163" s="13">
        <v>1052.7</v>
      </c>
      <c r="M163" s="13">
        <v>1000</v>
      </c>
      <c r="N163" s="13">
        <v>-52.7</v>
      </c>
      <c r="O163" s="13">
        <v>-5.27</v>
      </c>
    </row>
    <row r="164" spans="1:15" ht="13.8" thickBot="1" x14ac:dyDescent="0.3">
      <c r="A164" s="12" t="s">
        <v>128</v>
      </c>
      <c r="B164" s="13">
        <v>3</v>
      </c>
      <c r="C164" s="13">
        <v>10</v>
      </c>
      <c r="D164" s="13">
        <v>16</v>
      </c>
      <c r="E164" s="13">
        <v>0</v>
      </c>
      <c r="F164" s="13">
        <v>15</v>
      </c>
      <c r="G164" s="13">
        <v>439.2</v>
      </c>
      <c r="H164" s="13">
        <v>0</v>
      </c>
      <c r="I164" s="13">
        <v>38.6</v>
      </c>
      <c r="J164" s="13">
        <v>17.5</v>
      </c>
      <c r="K164" s="13">
        <v>438.7</v>
      </c>
      <c r="L164" s="13">
        <v>978</v>
      </c>
      <c r="M164" s="13">
        <v>1000</v>
      </c>
      <c r="N164" s="13">
        <v>22</v>
      </c>
      <c r="O164" s="13">
        <v>2.2000000000000002</v>
      </c>
    </row>
    <row r="165" spans="1:15" ht="13.8" thickBot="1" x14ac:dyDescent="0.3">
      <c r="A165" s="12" t="s">
        <v>129</v>
      </c>
      <c r="B165" s="13">
        <v>35.1</v>
      </c>
      <c r="C165" s="13">
        <v>0</v>
      </c>
      <c r="D165" s="13">
        <v>13</v>
      </c>
      <c r="E165" s="13">
        <v>0</v>
      </c>
      <c r="F165" s="13">
        <v>0</v>
      </c>
      <c r="G165" s="13">
        <v>450.2</v>
      </c>
      <c r="H165" s="13">
        <v>0</v>
      </c>
      <c r="I165" s="13">
        <v>19</v>
      </c>
      <c r="J165" s="13">
        <v>40.6</v>
      </c>
      <c r="K165" s="13">
        <v>443.7</v>
      </c>
      <c r="L165" s="13">
        <v>1001.6</v>
      </c>
      <c r="M165" s="13">
        <v>1000</v>
      </c>
      <c r="N165" s="13">
        <v>-1.6</v>
      </c>
      <c r="O165" s="13">
        <v>-0.16</v>
      </c>
    </row>
    <row r="166" spans="1:15" ht="13.8" thickBot="1" x14ac:dyDescent="0.3">
      <c r="A166" s="12" t="s">
        <v>130</v>
      </c>
      <c r="B166" s="13">
        <v>3</v>
      </c>
      <c r="C166" s="13">
        <v>0</v>
      </c>
      <c r="D166" s="13">
        <v>0</v>
      </c>
      <c r="E166" s="13">
        <v>17.5</v>
      </c>
      <c r="F166" s="13">
        <v>0</v>
      </c>
      <c r="G166" s="13">
        <v>439.2</v>
      </c>
      <c r="H166" s="13">
        <v>21</v>
      </c>
      <c r="I166" s="13">
        <v>0</v>
      </c>
      <c r="J166" s="13">
        <v>39.6</v>
      </c>
      <c r="K166" s="13">
        <v>456.7</v>
      </c>
      <c r="L166" s="13">
        <v>977</v>
      </c>
      <c r="M166" s="13">
        <v>1000</v>
      </c>
      <c r="N166" s="13">
        <v>23</v>
      </c>
      <c r="O166" s="13">
        <v>2.2999999999999998</v>
      </c>
    </row>
    <row r="167" spans="1:15" ht="13.8" thickBot="1" x14ac:dyDescent="0.3"/>
    <row r="168" spans="1:15" ht="13.8" thickBot="1" x14ac:dyDescent="0.3">
      <c r="A168" s="14" t="s">
        <v>256</v>
      </c>
      <c r="B168" s="15">
        <v>1205</v>
      </c>
    </row>
    <row r="169" spans="1:15" ht="13.8" thickBot="1" x14ac:dyDescent="0.3">
      <c r="A169" s="14" t="s">
        <v>257</v>
      </c>
      <c r="B169" s="15">
        <v>865.4</v>
      </c>
    </row>
    <row r="170" spans="1:15" ht="13.8" thickBot="1" x14ac:dyDescent="0.3">
      <c r="A170" s="14" t="s">
        <v>258</v>
      </c>
      <c r="B170" s="15">
        <v>19999.8</v>
      </c>
    </row>
    <row r="171" spans="1:15" ht="13.8" thickBot="1" x14ac:dyDescent="0.3">
      <c r="A171" s="14" t="s">
        <v>259</v>
      </c>
      <c r="B171" s="15">
        <v>20000</v>
      </c>
    </row>
    <row r="172" spans="1:15" ht="13.8" thickBot="1" x14ac:dyDescent="0.3">
      <c r="A172" s="14" t="s">
        <v>260</v>
      </c>
      <c r="B172" s="15">
        <v>-0.2</v>
      </c>
    </row>
    <row r="173" spans="1:15" ht="13.8" thickBot="1" x14ac:dyDescent="0.3">
      <c r="A173" s="14" t="s">
        <v>261</v>
      </c>
      <c r="B173" s="15"/>
    </row>
    <row r="174" spans="1:15" ht="13.8" thickBot="1" x14ac:dyDescent="0.3">
      <c r="A174" s="14" t="s">
        <v>262</v>
      </c>
      <c r="B174" s="15"/>
    </row>
    <row r="175" spans="1:15" ht="13.8" thickBot="1" x14ac:dyDescent="0.3">
      <c r="A175" s="14" t="s">
        <v>263</v>
      </c>
      <c r="B175" s="15">
        <v>0</v>
      </c>
    </row>
    <row r="177" spans="1:1" x14ac:dyDescent="0.25">
      <c r="A177" s="16" t="s">
        <v>264</v>
      </c>
    </row>
    <row r="179" spans="1:1" x14ac:dyDescent="0.25">
      <c r="A179" s="17" t="s">
        <v>265</v>
      </c>
    </row>
    <row r="180" spans="1:1" x14ac:dyDescent="0.25">
      <c r="A180" s="17" t="s">
        <v>1496</v>
      </c>
    </row>
  </sheetData>
  <mergeCells count="1">
    <mergeCell ref="P56:AM56"/>
  </mergeCells>
  <conditionalFormatting sqref="B3:K22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2:K54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0:M49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3:K53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4:K54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30:O49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30:AA49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N30:BN39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S30:BS39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:V22 N23:O23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:E22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:G22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:I2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:J2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:K2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0:K49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24:Y2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30:AB4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F58" r:id="rId1" xr:uid="{A490F4C2-8692-4B83-8048-2066F666CB5C}"/>
    <hyperlink ref="CH137" r:id="rId2" display="https://miau.my-x.hu/myx-free/coco/test/480029420231012102543.html" xr:uid="{F238BFEC-E9F5-48B8-85D5-7A7CDDCE8D5B}"/>
    <hyperlink ref="A177" r:id="rId3" display="https://miau.my-x.hu/myx-free/coco/test/704897120231012104904.html" xr:uid="{3B680CAE-5EF3-4DCE-99B1-4C124C218D22}"/>
    <hyperlink ref="CL137" r:id="rId4" display="https://miau.my-x.hu/myx-free/coco/test/427410920231012110113.html" xr:uid="{06531EB4-D360-4886-BAF1-7B2E13C62C6C}"/>
    <hyperlink ref="AB137" r:id="rId5" display="https://miau.my-x.hu/myx-free/coco/test/668378020231012111220.html" xr:uid="{94552360-3082-4CBE-B8C8-557FCEA6E04C}"/>
    <hyperlink ref="BO137" r:id="rId6" display="https://miau.my-x.hu/myx-free/coco/test/295925020231012111404.html" xr:uid="{A32D167E-21B5-4D85-8937-97337488A322}"/>
  </hyperlinks>
  <pageMargins left="0.7" right="0.7" top="0.75" bottom="0.75" header="0.3" footer="0.3"/>
  <drawing r:id="rId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DEAAF-DFF9-48E7-AD71-47C41699E6FA}">
  <dimension ref="A1"/>
  <sheetViews>
    <sheetView workbookViewId="0"/>
  </sheetViews>
  <sheetFormatPr defaultRowHeight="13.2" x14ac:dyDescent="0.25"/>
  <sheetData>
    <row r="1" spans="1:1" x14ac:dyDescent="0.25">
      <c r="A1" t="s">
        <v>1401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A6E16-5E3B-40BC-B012-284BDF82DF4B}">
  <dimension ref="A1:AC152"/>
  <sheetViews>
    <sheetView topLeftCell="A8" zoomScale="62" workbookViewId="0">
      <selection activeCell="O22" sqref="O22:S45"/>
    </sheetView>
  </sheetViews>
  <sheetFormatPr defaultRowHeight="13.2" x14ac:dyDescent="0.25"/>
  <sheetData>
    <row r="1" spans="1:12" x14ac:dyDescent="0.25">
      <c r="A1" t="str">
        <f>'oam2'!N1</f>
        <v>Audi</v>
      </c>
      <c r="B1" t="str">
        <f>'oam2'!O1</f>
        <v>Mercedes</v>
      </c>
      <c r="C1" t="str">
        <f>'oam2'!P1</f>
        <v>Fiat</v>
      </c>
      <c r="D1" t="str">
        <f>'oam2'!Q1</f>
        <v>Volkswagen</v>
      </c>
      <c r="E1" t="str">
        <f>'oam2'!R1</f>
        <v>Seat</v>
      </c>
      <c r="F1" t="str">
        <f>'oam2'!S1</f>
        <v>Skoda</v>
      </c>
      <c r="G1" t="str">
        <f>'oam2'!T1</f>
        <v>Suzuki</v>
      </c>
      <c r="H1" t="str">
        <f>'oam2'!U1</f>
        <v>Volvo</v>
      </c>
      <c r="I1" t="str">
        <f>'oam2'!V1</f>
        <v>Ford</v>
      </c>
      <c r="J1" t="str">
        <f>'oam2'!K1</f>
        <v>Opel</v>
      </c>
      <c r="K1" t="str">
        <f>modellek!EP73</f>
        <v>Becslés</v>
      </c>
      <c r="L1" t="s">
        <v>90</v>
      </c>
    </row>
    <row r="2" spans="1:12" x14ac:dyDescent="0.25">
      <c r="A2">
        <f>'oam2'!N2</f>
        <v>4</v>
      </c>
      <c r="B2">
        <f>'oam2'!O2</f>
        <v>1</v>
      </c>
      <c r="C2">
        <f>'oam2'!P2</f>
        <v>8</v>
      </c>
      <c r="D2">
        <f>'oam2'!Q2</f>
        <v>6</v>
      </c>
      <c r="E2">
        <f>'oam2'!R2</f>
        <v>18</v>
      </c>
      <c r="F2">
        <f>'oam2'!S2</f>
        <v>18</v>
      </c>
      <c r="G2">
        <f>'oam2'!T2</f>
        <v>9</v>
      </c>
      <c r="H2">
        <f>'oam2'!U2</f>
        <v>2</v>
      </c>
      <c r="I2">
        <f>'oam2'!V2</f>
        <v>13</v>
      </c>
      <c r="J2">
        <f>'oam2'!K2</f>
        <v>95</v>
      </c>
      <c r="K2">
        <f>modellek!EP74</f>
        <v>94.6</v>
      </c>
      <c r="L2">
        <f>J2-K2</f>
        <v>0.40000000000000568</v>
      </c>
    </row>
    <row r="3" spans="1:12" x14ac:dyDescent="0.25">
      <c r="A3">
        <f>'oam2'!N3</f>
        <v>10</v>
      </c>
      <c r="B3">
        <f>'oam2'!O3</f>
        <v>9</v>
      </c>
      <c r="C3">
        <f>'oam2'!P3</f>
        <v>8</v>
      </c>
      <c r="D3">
        <f>'oam2'!Q3</f>
        <v>2</v>
      </c>
      <c r="E3">
        <f>'oam2'!R3</f>
        <v>17</v>
      </c>
      <c r="F3">
        <f>'oam2'!S3</f>
        <v>17</v>
      </c>
      <c r="G3">
        <f>'oam2'!T3</f>
        <v>4</v>
      </c>
      <c r="H3">
        <f>'oam2'!U3</f>
        <v>19</v>
      </c>
      <c r="I3">
        <f>'oam2'!V3</f>
        <v>13</v>
      </c>
      <c r="J3">
        <f>'oam2'!K3</f>
        <v>77</v>
      </c>
      <c r="K3">
        <f>modellek!EP75</f>
        <v>76.7</v>
      </c>
      <c r="L3">
        <f t="shared" ref="L3:L21" si="0">J3-K3</f>
        <v>0.29999999999999716</v>
      </c>
    </row>
    <row r="4" spans="1:12" x14ac:dyDescent="0.25">
      <c r="A4">
        <f>'oam2'!N4</f>
        <v>15</v>
      </c>
      <c r="B4">
        <f>'oam2'!O4</f>
        <v>19</v>
      </c>
      <c r="C4">
        <f>'oam2'!P4</f>
        <v>5</v>
      </c>
      <c r="D4">
        <f>'oam2'!Q4</f>
        <v>14</v>
      </c>
      <c r="E4">
        <f>'oam2'!R4</f>
        <v>13</v>
      </c>
      <c r="F4">
        <f>'oam2'!S4</f>
        <v>8</v>
      </c>
      <c r="G4">
        <f>'oam2'!T4</f>
        <v>7</v>
      </c>
      <c r="H4">
        <f>'oam2'!U4</f>
        <v>10</v>
      </c>
      <c r="I4">
        <f>'oam2'!V4</f>
        <v>17</v>
      </c>
      <c r="J4">
        <f>'oam2'!K4</f>
        <v>66</v>
      </c>
      <c r="K4">
        <f>modellek!EP76</f>
        <v>65.8</v>
      </c>
      <c r="L4">
        <f t="shared" si="0"/>
        <v>0.20000000000000284</v>
      </c>
    </row>
    <row r="5" spans="1:12" x14ac:dyDescent="0.25">
      <c r="A5">
        <f>'oam2'!N5</f>
        <v>12</v>
      </c>
      <c r="B5">
        <f>'oam2'!O5</f>
        <v>12</v>
      </c>
      <c r="C5">
        <f>'oam2'!P5</f>
        <v>16</v>
      </c>
      <c r="D5">
        <f>'oam2'!Q5</f>
        <v>8</v>
      </c>
      <c r="E5">
        <f>'oam2'!R5</f>
        <v>6</v>
      </c>
      <c r="F5">
        <f>'oam2'!S5</f>
        <v>2</v>
      </c>
      <c r="G5">
        <f>'oam2'!T5</f>
        <v>9</v>
      </c>
      <c r="H5">
        <f>'oam2'!U5</f>
        <v>20</v>
      </c>
      <c r="I5">
        <f>'oam2'!V5</f>
        <v>12</v>
      </c>
      <c r="J5">
        <f>'oam2'!K5</f>
        <v>100</v>
      </c>
      <c r="K5">
        <f>modellek!EP77</f>
        <v>95.1</v>
      </c>
      <c r="L5">
        <f t="shared" si="0"/>
        <v>4.9000000000000057</v>
      </c>
    </row>
    <row r="6" spans="1:12" x14ac:dyDescent="0.25">
      <c r="A6">
        <f>'oam2'!N6</f>
        <v>20</v>
      </c>
      <c r="B6">
        <f>'oam2'!O6</f>
        <v>20</v>
      </c>
      <c r="C6">
        <f>'oam2'!P6</f>
        <v>20</v>
      </c>
      <c r="D6">
        <f>'oam2'!Q6</f>
        <v>20</v>
      </c>
      <c r="E6">
        <f>'oam2'!R6</f>
        <v>20</v>
      </c>
      <c r="F6">
        <f>'oam2'!S6</f>
        <v>19</v>
      </c>
      <c r="G6">
        <f>'oam2'!T6</f>
        <v>20</v>
      </c>
      <c r="H6">
        <f>'oam2'!U6</f>
        <v>16</v>
      </c>
      <c r="I6">
        <f>'oam2'!V6</f>
        <v>19</v>
      </c>
      <c r="J6">
        <f>'oam2'!K6</f>
        <v>46</v>
      </c>
      <c r="K6">
        <f>modellek!EP78</f>
        <v>45.5</v>
      </c>
      <c r="L6">
        <f t="shared" si="0"/>
        <v>0.5</v>
      </c>
    </row>
    <row r="7" spans="1:12" x14ac:dyDescent="0.25">
      <c r="A7">
        <f>'oam2'!N7</f>
        <v>19</v>
      </c>
      <c r="B7">
        <f>'oam2'!O7</f>
        <v>12</v>
      </c>
      <c r="C7">
        <f>'oam2'!P7</f>
        <v>18</v>
      </c>
      <c r="D7">
        <f>'oam2'!Q7</f>
        <v>18</v>
      </c>
      <c r="E7">
        <f>'oam2'!R7</f>
        <v>19</v>
      </c>
      <c r="F7">
        <f>'oam2'!S7</f>
        <v>20</v>
      </c>
      <c r="G7">
        <f>'oam2'!T7</f>
        <v>19</v>
      </c>
      <c r="H7">
        <f>'oam2'!U7</f>
        <v>13</v>
      </c>
      <c r="I7">
        <f>'oam2'!V7</f>
        <v>19</v>
      </c>
      <c r="J7">
        <f>'oam2'!K7</f>
        <v>58</v>
      </c>
      <c r="K7">
        <f>modellek!EP79</f>
        <v>57.9</v>
      </c>
      <c r="L7">
        <f t="shared" si="0"/>
        <v>0.10000000000000142</v>
      </c>
    </row>
    <row r="8" spans="1:12" x14ac:dyDescent="0.25">
      <c r="A8">
        <f>'oam2'!N8</f>
        <v>17</v>
      </c>
      <c r="B8">
        <f>'oam2'!O8</f>
        <v>15</v>
      </c>
      <c r="C8">
        <f>'oam2'!P8</f>
        <v>13</v>
      </c>
      <c r="D8">
        <f>'oam2'!Q8</f>
        <v>17</v>
      </c>
      <c r="E8">
        <f>'oam2'!R8</f>
        <v>14</v>
      </c>
      <c r="F8">
        <f>'oam2'!S8</f>
        <v>8</v>
      </c>
      <c r="G8">
        <f>'oam2'!T8</f>
        <v>14</v>
      </c>
      <c r="H8">
        <f>'oam2'!U8</f>
        <v>5</v>
      </c>
      <c r="I8">
        <f>'oam2'!V8</f>
        <v>6</v>
      </c>
      <c r="J8">
        <f>'oam2'!K8</f>
        <v>68</v>
      </c>
      <c r="K8">
        <f>modellek!EP80</f>
        <v>68.3</v>
      </c>
      <c r="L8">
        <f t="shared" si="0"/>
        <v>-0.29999999999999716</v>
      </c>
    </row>
    <row r="9" spans="1:12" x14ac:dyDescent="0.25">
      <c r="A9">
        <f>'oam2'!N9</f>
        <v>1</v>
      </c>
      <c r="B9">
        <f>'oam2'!O9</f>
        <v>16</v>
      </c>
      <c r="C9">
        <f>'oam2'!P9</f>
        <v>11</v>
      </c>
      <c r="D9">
        <f>'oam2'!Q9</f>
        <v>12</v>
      </c>
      <c r="E9">
        <f>'oam2'!R9</f>
        <v>3</v>
      </c>
      <c r="F9">
        <f>'oam2'!S9</f>
        <v>5</v>
      </c>
      <c r="G9">
        <f>'oam2'!T9</f>
        <v>18</v>
      </c>
      <c r="H9">
        <f>'oam2'!U9</f>
        <v>9</v>
      </c>
      <c r="I9">
        <f>'oam2'!V9</f>
        <v>18</v>
      </c>
      <c r="J9">
        <f>'oam2'!K9</f>
        <v>78</v>
      </c>
      <c r="K9">
        <f>modellek!EP81</f>
        <v>77.7</v>
      </c>
      <c r="L9">
        <f t="shared" si="0"/>
        <v>0.29999999999999716</v>
      </c>
    </row>
    <row r="10" spans="1:12" x14ac:dyDescent="0.25">
      <c r="A10">
        <f>'oam2'!N10</f>
        <v>15</v>
      </c>
      <c r="B10">
        <f>'oam2'!O10</f>
        <v>12</v>
      </c>
      <c r="C10">
        <f>'oam2'!P10</f>
        <v>18</v>
      </c>
      <c r="D10">
        <f>'oam2'!Q10</f>
        <v>10</v>
      </c>
      <c r="E10">
        <f>'oam2'!R10</f>
        <v>14</v>
      </c>
      <c r="F10">
        <f>'oam2'!S10</f>
        <v>14</v>
      </c>
      <c r="G10">
        <f>'oam2'!T10</f>
        <v>17</v>
      </c>
      <c r="H10">
        <f>'oam2'!U10</f>
        <v>16</v>
      </c>
      <c r="I10">
        <f>'oam2'!V10</f>
        <v>16</v>
      </c>
      <c r="J10">
        <f>'oam2'!K10</f>
        <v>64</v>
      </c>
      <c r="K10">
        <f>modellek!EP82</f>
        <v>63.9</v>
      </c>
      <c r="L10">
        <f t="shared" si="0"/>
        <v>0.10000000000000142</v>
      </c>
    </row>
    <row r="11" spans="1:12" x14ac:dyDescent="0.25">
      <c r="A11">
        <f>'oam2'!N11</f>
        <v>13</v>
      </c>
      <c r="B11">
        <f>'oam2'!O11</f>
        <v>18</v>
      </c>
      <c r="C11">
        <f>'oam2'!P11</f>
        <v>10</v>
      </c>
      <c r="D11">
        <f>'oam2'!Q11</f>
        <v>11</v>
      </c>
      <c r="E11">
        <f>'oam2'!R11</f>
        <v>8</v>
      </c>
      <c r="F11">
        <f>'oam2'!S11</f>
        <v>11</v>
      </c>
      <c r="G11">
        <f>'oam2'!T11</f>
        <v>11</v>
      </c>
      <c r="H11">
        <f>'oam2'!U11</f>
        <v>12</v>
      </c>
      <c r="I11">
        <f>'oam2'!V11</f>
        <v>3</v>
      </c>
      <c r="J11">
        <f>'oam2'!K11</f>
        <v>78</v>
      </c>
      <c r="K11">
        <f>modellek!EP83</f>
        <v>78.2</v>
      </c>
      <c r="L11">
        <f t="shared" si="0"/>
        <v>-0.20000000000000284</v>
      </c>
    </row>
    <row r="12" spans="1:12" x14ac:dyDescent="0.25">
      <c r="A12">
        <f>'oam2'!N12</f>
        <v>14</v>
      </c>
      <c r="B12">
        <f>'oam2'!O12</f>
        <v>16</v>
      </c>
      <c r="C12">
        <f>'oam2'!P12</f>
        <v>13</v>
      </c>
      <c r="D12">
        <f>'oam2'!Q12</f>
        <v>6</v>
      </c>
      <c r="E12">
        <f>'oam2'!R12</f>
        <v>10</v>
      </c>
      <c r="F12">
        <f>'oam2'!S12</f>
        <v>13</v>
      </c>
      <c r="G12">
        <f>'oam2'!T12</f>
        <v>4</v>
      </c>
      <c r="H12">
        <f>'oam2'!U12</f>
        <v>14</v>
      </c>
      <c r="I12">
        <f>'oam2'!V12</f>
        <v>3</v>
      </c>
      <c r="J12">
        <f>'oam2'!K12</f>
        <v>85</v>
      </c>
      <c r="K12">
        <f>modellek!EP84</f>
        <v>84.7</v>
      </c>
      <c r="L12">
        <f t="shared" si="0"/>
        <v>0.29999999999999716</v>
      </c>
    </row>
    <row r="13" spans="1:12" x14ac:dyDescent="0.25">
      <c r="A13">
        <f>'oam2'!N13</f>
        <v>9</v>
      </c>
      <c r="B13">
        <f>'oam2'!O13</f>
        <v>9</v>
      </c>
      <c r="C13">
        <f>'oam2'!P13</f>
        <v>11</v>
      </c>
      <c r="D13">
        <f>'oam2'!Q13</f>
        <v>13</v>
      </c>
      <c r="E13">
        <f>'oam2'!R13</f>
        <v>2</v>
      </c>
      <c r="F13">
        <f>'oam2'!S13</f>
        <v>1</v>
      </c>
      <c r="G13">
        <f>'oam2'!T13</f>
        <v>2</v>
      </c>
      <c r="H13">
        <f>'oam2'!U13</f>
        <v>7</v>
      </c>
      <c r="I13">
        <f>'oam2'!V13</f>
        <v>2</v>
      </c>
      <c r="J13">
        <f>'oam2'!K13</f>
        <v>78</v>
      </c>
      <c r="K13">
        <f>modellek!EP85</f>
        <v>82.7</v>
      </c>
      <c r="L13">
        <f t="shared" si="0"/>
        <v>-4.7000000000000028</v>
      </c>
    </row>
    <row r="14" spans="1:12" x14ac:dyDescent="0.25">
      <c r="A14">
        <f>'oam2'!N14</f>
        <v>3</v>
      </c>
      <c r="B14">
        <f>'oam2'!O14</f>
        <v>3</v>
      </c>
      <c r="C14">
        <f>'oam2'!P14</f>
        <v>3</v>
      </c>
      <c r="D14">
        <f>'oam2'!Q14</f>
        <v>5</v>
      </c>
      <c r="E14">
        <f>'oam2'!R14</f>
        <v>6</v>
      </c>
      <c r="F14">
        <f>'oam2'!S14</f>
        <v>3</v>
      </c>
      <c r="G14">
        <f>'oam2'!T14</f>
        <v>1</v>
      </c>
      <c r="H14">
        <f>'oam2'!U14</f>
        <v>14</v>
      </c>
      <c r="I14">
        <f>'oam2'!V14</f>
        <v>1</v>
      </c>
      <c r="J14">
        <f>'oam2'!K14</f>
        <v>100</v>
      </c>
      <c r="K14">
        <f>modellek!EP86</f>
        <v>100</v>
      </c>
      <c r="L14">
        <f t="shared" si="0"/>
        <v>0</v>
      </c>
    </row>
    <row r="15" spans="1:12" x14ac:dyDescent="0.25">
      <c r="A15">
        <f>'oam2'!N15</f>
        <v>18</v>
      </c>
      <c r="B15">
        <f>'oam2'!O15</f>
        <v>2</v>
      </c>
      <c r="C15">
        <f>'oam2'!P15</f>
        <v>15</v>
      </c>
      <c r="D15">
        <f>'oam2'!Q15</f>
        <v>19</v>
      </c>
      <c r="E15">
        <f>'oam2'!R15</f>
        <v>16</v>
      </c>
      <c r="F15">
        <f>'oam2'!S15</f>
        <v>12</v>
      </c>
      <c r="G15">
        <f>'oam2'!T15</f>
        <v>14</v>
      </c>
      <c r="H15">
        <f>'oam2'!U15</f>
        <v>11</v>
      </c>
      <c r="I15">
        <f>'oam2'!V15</f>
        <v>3</v>
      </c>
      <c r="J15">
        <f>'oam2'!K15</f>
        <v>72</v>
      </c>
      <c r="K15">
        <f>modellek!EP87</f>
        <v>71.8</v>
      </c>
      <c r="L15">
        <f t="shared" si="0"/>
        <v>0.20000000000000284</v>
      </c>
    </row>
    <row r="16" spans="1:12" x14ac:dyDescent="0.25">
      <c r="A16">
        <f>'oam2'!N16</f>
        <v>7</v>
      </c>
      <c r="B16">
        <f>'oam2'!O16</f>
        <v>7</v>
      </c>
      <c r="C16">
        <f>'oam2'!P16</f>
        <v>2</v>
      </c>
      <c r="D16">
        <f>'oam2'!Q16</f>
        <v>3</v>
      </c>
      <c r="E16">
        <f>'oam2'!R16</f>
        <v>9</v>
      </c>
      <c r="F16">
        <f>'oam2'!S16</f>
        <v>15</v>
      </c>
      <c r="G16">
        <f>'oam2'!T16</f>
        <v>7</v>
      </c>
      <c r="H16">
        <f>'oam2'!U16</f>
        <v>8</v>
      </c>
      <c r="I16">
        <f>'oam2'!V16</f>
        <v>9</v>
      </c>
      <c r="J16">
        <f>'oam2'!K16</f>
        <v>80</v>
      </c>
      <c r="K16">
        <f>modellek!EP88</f>
        <v>80.2</v>
      </c>
      <c r="L16">
        <f t="shared" si="0"/>
        <v>-0.20000000000000284</v>
      </c>
    </row>
    <row r="17" spans="1:19" x14ac:dyDescent="0.25">
      <c r="A17">
        <f>'oam2'!N17</f>
        <v>2</v>
      </c>
      <c r="B17">
        <f>'oam2'!O17</f>
        <v>3</v>
      </c>
      <c r="C17">
        <f>'oam2'!P17</f>
        <v>17</v>
      </c>
      <c r="D17">
        <f>'oam2'!Q17</f>
        <v>1</v>
      </c>
      <c r="E17">
        <f>'oam2'!R17</f>
        <v>12</v>
      </c>
      <c r="F17">
        <f>'oam2'!S17</f>
        <v>4</v>
      </c>
      <c r="G17">
        <f>'oam2'!T17</f>
        <v>12</v>
      </c>
      <c r="H17">
        <f>'oam2'!U17</f>
        <v>18</v>
      </c>
      <c r="I17">
        <f>'oam2'!V17</f>
        <v>13</v>
      </c>
      <c r="J17">
        <f>'oam2'!K17</f>
        <v>91</v>
      </c>
      <c r="K17">
        <f>modellek!EP89</f>
        <v>91.1</v>
      </c>
      <c r="L17">
        <f t="shared" si="0"/>
        <v>-9.9999999999994316E-2</v>
      </c>
    </row>
    <row r="18" spans="1:19" x14ac:dyDescent="0.25">
      <c r="A18">
        <f>'oam2'!N18</f>
        <v>8</v>
      </c>
      <c r="B18">
        <f>'oam2'!O18</f>
        <v>7</v>
      </c>
      <c r="C18">
        <f>'oam2'!P18</f>
        <v>1</v>
      </c>
      <c r="D18">
        <f>'oam2'!Q18</f>
        <v>3</v>
      </c>
      <c r="E18">
        <f>'oam2'!R18</f>
        <v>4</v>
      </c>
      <c r="F18">
        <f>'oam2'!S18</f>
        <v>8</v>
      </c>
      <c r="G18">
        <f>'oam2'!T18</f>
        <v>3</v>
      </c>
      <c r="H18">
        <f>'oam2'!U18</f>
        <v>1</v>
      </c>
      <c r="I18">
        <f>'oam2'!V18</f>
        <v>6</v>
      </c>
      <c r="J18">
        <f>'oam2'!K18</f>
        <v>84</v>
      </c>
      <c r="K18">
        <f>modellek!EP90</f>
        <v>84.7</v>
      </c>
      <c r="L18">
        <f t="shared" si="0"/>
        <v>-0.70000000000000284</v>
      </c>
    </row>
    <row r="19" spans="1:19" x14ac:dyDescent="0.25">
      <c r="A19">
        <f>'oam2'!N19</f>
        <v>5</v>
      </c>
      <c r="B19">
        <f>'oam2'!O19</f>
        <v>6</v>
      </c>
      <c r="C19">
        <f>'oam2'!P19</f>
        <v>4</v>
      </c>
      <c r="D19">
        <f>'oam2'!Q19</f>
        <v>15</v>
      </c>
      <c r="E19">
        <f>'oam2'!R19</f>
        <v>5</v>
      </c>
      <c r="F19">
        <f>'oam2'!S19</f>
        <v>15</v>
      </c>
      <c r="G19">
        <f>'oam2'!T19</f>
        <v>16</v>
      </c>
      <c r="H19">
        <f>'oam2'!U19</f>
        <v>3</v>
      </c>
      <c r="I19">
        <f>'oam2'!V19</f>
        <v>6</v>
      </c>
      <c r="J19">
        <f>'oam2'!K19</f>
        <v>76</v>
      </c>
      <c r="K19">
        <f>modellek!EP91</f>
        <v>76.2</v>
      </c>
      <c r="L19">
        <f t="shared" si="0"/>
        <v>-0.20000000000000284</v>
      </c>
    </row>
    <row r="20" spans="1:19" x14ac:dyDescent="0.25">
      <c r="A20">
        <f>'oam2'!N20</f>
        <v>10</v>
      </c>
      <c r="B20">
        <f>'oam2'!O20</f>
        <v>11</v>
      </c>
      <c r="C20">
        <f>'oam2'!P20</f>
        <v>6</v>
      </c>
      <c r="D20">
        <f>'oam2'!Q20</f>
        <v>16</v>
      </c>
      <c r="E20">
        <f>'oam2'!R20</f>
        <v>1</v>
      </c>
      <c r="F20">
        <f>'oam2'!S20</f>
        <v>7</v>
      </c>
      <c r="G20">
        <f>'oam2'!T20</f>
        <v>13</v>
      </c>
      <c r="H20">
        <f>'oam2'!U20</f>
        <v>4</v>
      </c>
      <c r="I20">
        <f>'oam2'!V20</f>
        <v>11</v>
      </c>
      <c r="J20">
        <f>'oam2'!K20</f>
        <v>68</v>
      </c>
      <c r="K20">
        <f>modellek!EP92</f>
        <v>68.3</v>
      </c>
      <c r="L20">
        <f t="shared" si="0"/>
        <v>-0.29999999999999716</v>
      </c>
    </row>
    <row r="21" spans="1:19" x14ac:dyDescent="0.25">
      <c r="A21">
        <f>'oam2'!N21</f>
        <v>6</v>
      </c>
      <c r="B21">
        <f>'oam2'!O21</f>
        <v>5</v>
      </c>
      <c r="C21">
        <f>'oam2'!P21</f>
        <v>7</v>
      </c>
      <c r="D21">
        <f>'oam2'!Q21</f>
        <v>9</v>
      </c>
      <c r="E21">
        <f>'oam2'!R21</f>
        <v>10</v>
      </c>
      <c r="F21">
        <f>'oam2'!S21</f>
        <v>5</v>
      </c>
      <c r="G21">
        <f>'oam2'!T21</f>
        <v>4</v>
      </c>
      <c r="H21">
        <f>'oam2'!U21</f>
        <v>5</v>
      </c>
      <c r="I21">
        <f>'oam2'!V21</f>
        <v>10</v>
      </c>
      <c r="J21">
        <f>'oam2'!K21</f>
        <v>77</v>
      </c>
      <c r="K21">
        <f>modellek!EP93</f>
        <v>77.7</v>
      </c>
      <c r="L21">
        <f t="shared" si="0"/>
        <v>-0.70000000000000284</v>
      </c>
    </row>
    <row r="22" spans="1:19" x14ac:dyDescent="0.25">
      <c r="N22" t="s">
        <v>91</v>
      </c>
      <c r="S22" t="s">
        <v>1678</v>
      </c>
    </row>
    <row r="23" spans="1:19" x14ac:dyDescent="0.25">
      <c r="A23" t="s">
        <v>972</v>
      </c>
      <c r="B23" t="s">
        <v>972</v>
      </c>
      <c r="C23" t="s">
        <v>972</v>
      </c>
      <c r="D23" t="s">
        <v>972</v>
      </c>
      <c r="E23" t="s">
        <v>972</v>
      </c>
      <c r="F23" t="s">
        <v>972</v>
      </c>
      <c r="G23" t="s">
        <v>972</v>
      </c>
      <c r="H23" t="s">
        <v>972</v>
      </c>
      <c r="I23" t="s">
        <v>972</v>
      </c>
      <c r="J23" t="str">
        <f>J1</f>
        <v>Opel</v>
      </c>
      <c r="K23" t="str">
        <f>K118</f>
        <v>Becslés</v>
      </c>
      <c r="L23" t="s">
        <v>1019</v>
      </c>
      <c r="M23" t="s">
        <v>1020</v>
      </c>
      <c r="N23" s="51" t="s">
        <v>1021</v>
      </c>
      <c r="O23" t="str">
        <f>J23</f>
        <v>Opel</v>
      </c>
      <c r="P23" t="str">
        <f>Z118</f>
        <v>Becslés</v>
      </c>
      <c r="Q23" t="s">
        <v>1019</v>
      </c>
      <c r="R23" t="s">
        <v>1020</v>
      </c>
      <c r="S23" s="51" t="s">
        <v>1021</v>
      </c>
    </row>
    <row r="24" spans="1:19" x14ac:dyDescent="0.25">
      <c r="A24">
        <f>21-A2</f>
        <v>17</v>
      </c>
      <c r="B24">
        <f t="shared" ref="B24:I24" si="1">21-B2</f>
        <v>20</v>
      </c>
      <c r="C24">
        <f t="shared" si="1"/>
        <v>13</v>
      </c>
      <c r="D24">
        <f t="shared" si="1"/>
        <v>15</v>
      </c>
      <c r="E24">
        <f t="shared" si="1"/>
        <v>3</v>
      </c>
      <c r="F24">
        <f t="shared" si="1"/>
        <v>3</v>
      </c>
      <c r="G24">
        <f t="shared" si="1"/>
        <v>12</v>
      </c>
      <c r="H24">
        <f t="shared" si="1"/>
        <v>19</v>
      </c>
      <c r="I24">
        <f t="shared" si="1"/>
        <v>8</v>
      </c>
      <c r="J24">
        <f t="shared" ref="J24:J43" si="2">J2</f>
        <v>95</v>
      </c>
      <c r="K24">
        <f t="shared" ref="K24:K43" si="3">K119</f>
        <v>85.2</v>
      </c>
      <c r="L24">
        <f>ROUND(J24-K24,0)</f>
        <v>10</v>
      </c>
      <c r="M24">
        <f>ROUND(J2-K2,0)</f>
        <v>0</v>
      </c>
      <c r="N24" s="51">
        <f>IF(L24*M24&lt;=0,1,0)</f>
        <v>1</v>
      </c>
      <c r="O24">
        <f t="shared" ref="O24:O45" si="4">J24</f>
        <v>95</v>
      </c>
      <c r="P24">
        <f>Z119</f>
        <v>76.900000000000006</v>
      </c>
      <c r="Q24">
        <f>ROUND(O24-P24,0)</f>
        <v>18</v>
      </c>
      <c r="R24">
        <f>M24</f>
        <v>0</v>
      </c>
      <c r="S24" s="51">
        <f>IF(Q24*R24&lt;=0,1,0)</f>
        <v>1</v>
      </c>
    </row>
    <row r="25" spans="1:19" x14ac:dyDescent="0.25">
      <c r="A25">
        <f t="shared" ref="A25:I44" si="5">21-A3</f>
        <v>11</v>
      </c>
      <c r="B25">
        <f t="shared" si="5"/>
        <v>12</v>
      </c>
      <c r="C25">
        <f t="shared" si="5"/>
        <v>13</v>
      </c>
      <c r="D25">
        <f t="shared" si="5"/>
        <v>19</v>
      </c>
      <c r="E25">
        <f t="shared" si="5"/>
        <v>4</v>
      </c>
      <c r="F25">
        <f t="shared" si="5"/>
        <v>4</v>
      </c>
      <c r="G25">
        <f t="shared" si="5"/>
        <v>17</v>
      </c>
      <c r="H25">
        <f t="shared" si="5"/>
        <v>2</v>
      </c>
      <c r="I25">
        <f t="shared" si="5"/>
        <v>8</v>
      </c>
      <c r="J25">
        <f t="shared" si="2"/>
        <v>77</v>
      </c>
      <c r="K25">
        <f t="shared" si="3"/>
        <v>90.1</v>
      </c>
      <c r="L25">
        <f t="shared" ref="L25:L43" si="6">ROUND(J25-K25,0)</f>
        <v>-13</v>
      </c>
      <c r="M25">
        <f t="shared" ref="M25:M43" si="7">ROUND(J3-K3,0)</f>
        <v>0</v>
      </c>
      <c r="N25" s="51">
        <f t="shared" ref="N25:N43" si="8">IF(L25*M25&lt;=0,1,0)</f>
        <v>1</v>
      </c>
      <c r="O25">
        <f t="shared" si="4"/>
        <v>77</v>
      </c>
      <c r="P25">
        <f>Z120</f>
        <v>91.6</v>
      </c>
      <c r="Q25">
        <f t="shared" ref="Q25:Q43" si="9">ROUND(O25-P25,0)</f>
        <v>-15</v>
      </c>
      <c r="R25">
        <f t="shared" ref="R25:R43" si="10">M25</f>
        <v>0</v>
      </c>
      <c r="S25" s="51">
        <f t="shared" ref="S25:S43" si="11">IF(Q25*R25&lt;=0,1,0)</f>
        <v>1</v>
      </c>
    </row>
    <row r="26" spans="1:19" x14ac:dyDescent="0.25">
      <c r="A26">
        <f t="shared" si="5"/>
        <v>6</v>
      </c>
      <c r="B26">
        <f t="shared" si="5"/>
        <v>2</v>
      </c>
      <c r="C26">
        <f t="shared" si="5"/>
        <v>16</v>
      </c>
      <c r="D26">
        <f t="shared" si="5"/>
        <v>7</v>
      </c>
      <c r="E26">
        <f t="shared" si="5"/>
        <v>8</v>
      </c>
      <c r="F26">
        <f t="shared" si="5"/>
        <v>13</v>
      </c>
      <c r="G26">
        <f t="shared" si="5"/>
        <v>14</v>
      </c>
      <c r="H26">
        <f t="shared" si="5"/>
        <v>11</v>
      </c>
      <c r="I26">
        <f t="shared" si="5"/>
        <v>4</v>
      </c>
      <c r="J26">
        <f t="shared" si="2"/>
        <v>66</v>
      </c>
      <c r="K26">
        <f t="shared" si="3"/>
        <v>105.5</v>
      </c>
      <c r="L26">
        <f t="shared" si="6"/>
        <v>-40</v>
      </c>
      <c r="M26">
        <f t="shared" si="7"/>
        <v>0</v>
      </c>
      <c r="N26" s="51">
        <f t="shared" si="8"/>
        <v>1</v>
      </c>
      <c r="O26">
        <f t="shared" si="4"/>
        <v>66</v>
      </c>
      <c r="P26">
        <f>Z121</f>
        <v>70.900000000000006</v>
      </c>
      <c r="Q26">
        <f t="shared" si="9"/>
        <v>-5</v>
      </c>
      <c r="R26">
        <f t="shared" si="10"/>
        <v>0</v>
      </c>
      <c r="S26" s="51">
        <f t="shared" si="11"/>
        <v>1</v>
      </c>
    </row>
    <row r="27" spans="1:19" x14ac:dyDescent="0.25">
      <c r="A27">
        <f t="shared" si="5"/>
        <v>9</v>
      </c>
      <c r="B27">
        <f t="shared" si="5"/>
        <v>9</v>
      </c>
      <c r="C27">
        <f t="shared" si="5"/>
        <v>5</v>
      </c>
      <c r="D27">
        <f t="shared" si="5"/>
        <v>13</v>
      </c>
      <c r="E27">
        <f t="shared" si="5"/>
        <v>15</v>
      </c>
      <c r="F27">
        <f t="shared" si="5"/>
        <v>19</v>
      </c>
      <c r="G27">
        <f t="shared" si="5"/>
        <v>12</v>
      </c>
      <c r="H27">
        <f t="shared" si="5"/>
        <v>1</v>
      </c>
      <c r="I27">
        <f t="shared" si="5"/>
        <v>9</v>
      </c>
      <c r="J27">
        <f t="shared" si="2"/>
        <v>100</v>
      </c>
      <c r="K27">
        <f t="shared" si="3"/>
        <v>110.4</v>
      </c>
      <c r="L27">
        <f t="shared" si="6"/>
        <v>-10</v>
      </c>
      <c r="M27">
        <f t="shared" si="7"/>
        <v>5</v>
      </c>
      <c r="N27" s="51">
        <f t="shared" si="8"/>
        <v>1</v>
      </c>
      <c r="O27">
        <f t="shared" si="4"/>
        <v>100</v>
      </c>
      <c r="P27">
        <f>Z122</f>
        <v>109</v>
      </c>
      <c r="Q27">
        <f t="shared" si="9"/>
        <v>-9</v>
      </c>
      <c r="R27">
        <f t="shared" si="10"/>
        <v>5</v>
      </c>
      <c r="S27" s="51">
        <f t="shared" si="11"/>
        <v>1</v>
      </c>
    </row>
    <row r="28" spans="1:19" x14ac:dyDescent="0.25">
      <c r="A28">
        <f t="shared" si="5"/>
        <v>1</v>
      </c>
      <c r="B28">
        <f t="shared" si="5"/>
        <v>1</v>
      </c>
      <c r="C28">
        <f t="shared" si="5"/>
        <v>1</v>
      </c>
      <c r="D28">
        <f t="shared" si="5"/>
        <v>1</v>
      </c>
      <c r="E28">
        <f t="shared" si="5"/>
        <v>1</v>
      </c>
      <c r="F28">
        <f t="shared" si="5"/>
        <v>2</v>
      </c>
      <c r="G28">
        <f t="shared" si="5"/>
        <v>1</v>
      </c>
      <c r="H28">
        <f t="shared" si="5"/>
        <v>5</v>
      </c>
      <c r="I28">
        <f t="shared" si="5"/>
        <v>2</v>
      </c>
      <c r="J28">
        <f t="shared" si="2"/>
        <v>46</v>
      </c>
      <c r="K28">
        <f t="shared" si="3"/>
        <v>164.2</v>
      </c>
      <c r="L28">
        <f t="shared" si="6"/>
        <v>-118</v>
      </c>
      <c r="M28">
        <f t="shared" si="7"/>
        <v>1</v>
      </c>
      <c r="N28" s="51">
        <f t="shared" si="8"/>
        <v>1</v>
      </c>
      <c r="O28">
        <f t="shared" si="4"/>
        <v>46</v>
      </c>
      <c r="P28">
        <f>Z123</f>
        <v>85.6</v>
      </c>
      <c r="Q28">
        <f t="shared" si="9"/>
        <v>-40</v>
      </c>
      <c r="R28">
        <f t="shared" si="10"/>
        <v>1</v>
      </c>
      <c r="S28" s="51">
        <f t="shared" si="11"/>
        <v>1</v>
      </c>
    </row>
    <row r="29" spans="1:19" x14ac:dyDescent="0.25">
      <c r="A29">
        <f t="shared" si="5"/>
        <v>2</v>
      </c>
      <c r="B29">
        <f t="shared" si="5"/>
        <v>9</v>
      </c>
      <c r="C29">
        <f t="shared" si="5"/>
        <v>3</v>
      </c>
      <c r="D29">
        <f t="shared" si="5"/>
        <v>3</v>
      </c>
      <c r="E29">
        <f t="shared" si="5"/>
        <v>2</v>
      </c>
      <c r="F29">
        <f t="shared" si="5"/>
        <v>1</v>
      </c>
      <c r="G29">
        <f t="shared" si="5"/>
        <v>2</v>
      </c>
      <c r="H29">
        <f t="shared" si="5"/>
        <v>8</v>
      </c>
      <c r="I29">
        <f t="shared" si="5"/>
        <v>2</v>
      </c>
      <c r="J29">
        <f t="shared" si="2"/>
        <v>58</v>
      </c>
      <c r="K29">
        <f t="shared" si="3"/>
        <v>139.69999999999999</v>
      </c>
      <c r="L29">
        <f t="shared" si="6"/>
        <v>-82</v>
      </c>
      <c r="M29">
        <f t="shared" si="7"/>
        <v>0</v>
      </c>
      <c r="N29" s="51">
        <f t="shared" si="8"/>
        <v>1</v>
      </c>
      <c r="O29">
        <f t="shared" si="4"/>
        <v>58</v>
      </c>
      <c r="P29">
        <f>Z124</f>
        <v>83.4</v>
      </c>
      <c r="Q29">
        <f t="shared" si="9"/>
        <v>-25</v>
      </c>
      <c r="R29">
        <f t="shared" si="10"/>
        <v>0</v>
      </c>
      <c r="S29" s="51">
        <f t="shared" si="11"/>
        <v>1</v>
      </c>
    </row>
    <row r="30" spans="1:19" x14ac:dyDescent="0.25">
      <c r="A30">
        <f t="shared" si="5"/>
        <v>4</v>
      </c>
      <c r="B30">
        <f t="shared" si="5"/>
        <v>6</v>
      </c>
      <c r="C30">
        <f t="shared" si="5"/>
        <v>8</v>
      </c>
      <c r="D30">
        <f t="shared" si="5"/>
        <v>4</v>
      </c>
      <c r="E30">
        <f t="shared" si="5"/>
        <v>7</v>
      </c>
      <c r="F30">
        <f t="shared" si="5"/>
        <v>13</v>
      </c>
      <c r="G30">
        <f t="shared" si="5"/>
        <v>7</v>
      </c>
      <c r="H30">
        <f t="shared" si="5"/>
        <v>16</v>
      </c>
      <c r="I30">
        <f t="shared" si="5"/>
        <v>15</v>
      </c>
      <c r="J30">
        <f t="shared" si="2"/>
        <v>68</v>
      </c>
      <c r="K30">
        <f t="shared" si="3"/>
        <v>106.2</v>
      </c>
      <c r="L30">
        <f t="shared" si="6"/>
        <v>-38</v>
      </c>
      <c r="M30">
        <f t="shared" si="7"/>
        <v>0</v>
      </c>
      <c r="N30" s="51">
        <f t="shared" si="8"/>
        <v>1</v>
      </c>
      <c r="O30">
        <f t="shared" si="4"/>
        <v>68</v>
      </c>
      <c r="P30">
        <f>Z125</f>
        <v>70.900000000000006</v>
      </c>
      <c r="Q30">
        <f t="shared" si="9"/>
        <v>-3</v>
      </c>
      <c r="R30">
        <f t="shared" si="10"/>
        <v>0</v>
      </c>
      <c r="S30" s="51">
        <f t="shared" si="11"/>
        <v>1</v>
      </c>
    </row>
    <row r="31" spans="1:19" x14ac:dyDescent="0.25">
      <c r="A31">
        <f t="shared" si="5"/>
        <v>20</v>
      </c>
      <c r="B31">
        <f t="shared" si="5"/>
        <v>5</v>
      </c>
      <c r="C31">
        <f t="shared" si="5"/>
        <v>10</v>
      </c>
      <c r="D31">
        <f t="shared" si="5"/>
        <v>9</v>
      </c>
      <c r="E31">
        <f t="shared" si="5"/>
        <v>18</v>
      </c>
      <c r="F31">
        <f t="shared" si="5"/>
        <v>16</v>
      </c>
      <c r="G31">
        <f t="shared" si="5"/>
        <v>3</v>
      </c>
      <c r="H31">
        <f t="shared" si="5"/>
        <v>12</v>
      </c>
      <c r="I31">
        <f t="shared" si="5"/>
        <v>3</v>
      </c>
      <c r="J31">
        <f t="shared" si="2"/>
        <v>78</v>
      </c>
      <c r="K31">
        <f t="shared" si="3"/>
        <v>80.400000000000006</v>
      </c>
      <c r="L31">
        <f t="shared" si="6"/>
        <v>-2</v>
      </c>
      <c r="M31">
        <f t="shared" si="7"/>
        <v>0</v>
      </c>
      <c r="N31" s="51">
        <f t="shared" si="8"/>
        <v>1</v>
      </c>
      <c r="O31">
        <f t="shared" si="4"/>
        <v>78</v>
      </c>
      <c r="P31">
        <f>Z126</f>
        <v>67.599999999999994</v>
      </c>
      <c r="Q31">
        <f t="shared" si="9"/>
        <v>10</v>
      </c>
      <c r="R31">
        <f t="shared" si="10"/>
        <v>0</v>
      </c>
      <c r="S31" s="51">
        <f t="shared" si="11"/>
        <v>1</v>
      </c>
    </row>
    <row r="32" spans="1:19" x14ac:dyDescent="0.25">
      <c r="A32">
        <f t="shared" si="5"/>
        <v>6</v>
      </c>
      <c r="B32">
        <f t="shared" si="5"/>
        <v>9</v>
      </c>
      <c r="C32">
        <f t="shared" si="5"/>
        <v>3</v>
      </c>
      <c r="D32">
        <f t="shared" si="5"/>
        <v>11</v>
      </c>
      <c r="E32">
        <f t="shared" si="5"/>
        <v>7</v>
      </c>
      <c r="F32">
        <f t="shared" si="5"/>
        <v>7</v>
      </c>
      <c r="G32">
        <f t="shared" si="5"/>
        <v>4</v>
      </c>
      <c r="H32">
        <f t="shared" si="5"/>
        <v>5</v>
      </c>
      <c r="I32">
        <f t="shared" si="5"/>
        <v>5</v>
      </c>
      <c r="J32">
        <f t="shared" si="2"/>
        <v>64</v>
      </c>
      <c r="K32">
        <f t="shared" si="3"/>
        <v>134.9</v>
      </c>
      <c r="L32">
        <f t="shared" si="6"/>
        <v>-71</v>
      </c>
      <c r="M32">
        <f t="shared" si="7"/>
        <v>0</v>
      </c>
      <c r="N32" s="51">
        <f t="shared" si="8"/>
        <v>1</v>
      </c>
      <c r="O32">
        <f t="shared" si="4"/>
        <v>64</v>
      </c>
      <c r="P32">
        <f>Z127</f>
        <v>79.599999999999994</v>
      </c>
      <c r="Q32">
        <f t="shared" si="9"/>
        <v>-16</v>
      </c>
      <c r="R32">
        <f t="shared" si="10"/>
        <v>0</v>
      </c>
      <c r="S32" s="51">
        <f t="shared" si="11"/>
        <v>1</v>
      </c>
    </row>
    <row r="33" spans="1:19" x14ac:dyDescent="0.25">
      <c r="A33">
        <f t="shared" si="5"/>
        <v>8</v>
      </c>
      <c r="B33">
        <f t="shared" si="5"/>
        <v>3</v>
      </c>
      <c r="C33">
        <f t="shared" si="5"/>
        <v>11</v>
      </c>
      <c r="D33">
        <f t="shared" si="5"/>
        <v>10</v>
      </c>
      <c r="E33">
        <f t="shared" si="5"/>
        <v>13</v>
      </c>
      <c r="F33">
        <f t="shared" si="5"/>
        <v>10</v>
      </c>
      <c r="G33">
        <f t="shared" si="5"/>
        <v>10</v>
      </c>
      <c r="H33">
        <f t="shared" si="5"/>
        <v>9</v>
      </c>
      <c r="I33">
        <f t="shared" si="5"/>
        <v>18</v>
      </c>
      <c r="J33">
        <f t="shared" si="2"/>
        <v>78</v>
      </c>
      <c r="K33">
        <f t="shared" si="3"/>
        <v>97.8</v>
      </c>
      <c r="L33">
        <f t="shared" si="6"/>
        <v>-20</v>
      </c>
      <c r="M33">
        <f t="shared" si="7"/>
        <v>0</v>
      </c>
      <c r="N33" s="51">
        <f t="shared" si="8"/>
        <v>1</v>
      </c>
      <c r="O33">
        <f t="shared" si="4"/>
        <v>78</v>
      </c>
      <c r="P33">
        <f>Z128</f>
        <v>70.900000000000006</v>
      </c>
      <c r="Q33">
        <f t="shared" si="9"/>
        <v>7</v>
      </c>
      <c r="R33">
        <f t="shared" si="10"/>
        <v>0</v>
      </c>
      <c r="S33" s="51">
        <f t="shared" si="11"/>
        <v>1</v>
      </c>
    </row>
    <row r="34" spans="1:19" x14ac:dyDescent="0.25">
      <c r="A34">
        <f t="shared" si="5"/>
        <v>7</v>
      </c>
      <c r="B34">
        <f t="shared" si="5"/>
        <v>5</v>
      </c>
      <c r="C34">
        <f t="shared" si="5"/>
        <v>8</v>
      </c>
      <c r="D34">
        <f t="shared" si="5"/>
        <v>15</v>
      </c>
      <c r="E34">
        <f t="shared" si="5"/>
        <v>11</v>
      </c>
      <c r="F34">
        <f t="shared" si="5"/>
        <v>8</v>
      </c>
      <c r="G34">
        <f t="shared" si="5"/>
        <v>17</v>
      </c>
      <c r="H34">
        <f t="shared" si="5"/>
        <v>7</v>
      </c>
      <c r="I34">
        <f t="shared" si="5"/>
        <v>18</v>
      </c>
      <c r="J34">
        <f t="shared" si="2"/>
        <v>85</v>
      </c>
      <c r="K34">
        <f t="shared" si="3"/>
        <v>107.6</v>
      </c>
      <c r="L34">
        <f t="shared" si="6"/>
        <v>-23</v>
      </c>
      <c r="M34">
        <f t="shared" si="7"/>
        <v>0</v>
      </c>
      <c r="N34" s="51">
        <f t="shared" si="8"/>
        <v>1</v>
      </c>
      <c r="O34">
        <f t="shared" si="4"/>
        <v>85</v>
      </c>
      <c r="P34">
        <f>Z129</f>
        <v>79.599999999999994</v>
      </c>
      <c r="Q34">
        <f t="shared" si="9"/>
        <v>5</v>
      </c>
      <c r="R34">
        <f t="shared" si="10"/>
        <v>0</v>
      </c>
      <c r="S34" s="51">
        <f t="shared" si="11"/>
        <v>1</v>
      </c>
    </row>
    <row r="35" spans="1:19" x14ac:dyDescent="0.25">
      <c r="A35">
        <f t="shared" si="5"/>
        <v>12</v>
      </c>
      <c r="B35">
        <f t="shared" si="5"/>
        <v>12</v>
      </c>
      <c r="C35">
        <f t="shared" si="5"/>
        <v>10</v>
      </c>
      <c r="D35">
        <f t="shared" si="5"/>
        <v>8</v>
      </c>
      <c r="E35">
        <f t="shared" si="5"/>
        <v>19</v>
      </c>
      <c r="F35">
        <f t="shared" si="5"/>
        <v>20</v>
      </c>
      <c r="G35">
        <f t="shared" si="5"/>
        <v>19</v>
      </c>
      <c r="H35">
        <f t="shared" si="5"/>
        <v>14</v>
      </c>
      <c r="I35">
        <f t="shared" si="5"/>
        <v>19</v>
      </c>
      <c r="J35">
        <f t="shared" si="2"/>
        <v>78</v>
      </c>
      <c r="K35">
        <f t="shared" si="3"/>
        <v>54.5</v>
      </c>
      <c r="L35">
        <f t="shared" si="6"/>
        <v>24</v>
      </c>
      <c r="M35">
        <f t="shared" si="7"/>
        <v>-5</v>
      </c>
      <c r="N35" s="51">
        <f t="shared" si="8"/>
        <v>1</v>
      </c>
      <c r="O35">
        <f t="shared" si="4"/>
        <v>78</v>
      </c>
      <c r="P35">
        <f>Z130</f>
        <v>67.599999999999994</v>
      </c>
      <c r="Q35">
        <f t="shared" si="9"/>
        <v>10</v>
      </c>
      <c r="R35">
        <f t="shared" si="10"/>
        <v>-5</v>
      </c>
      <c r="S35" s="51">
        <f t="shared" si="11"/>
        <v>1</v>
      </c>
    </row>
    <row r="36" spans="1:19" x14ac:dyDescent="0.25">
      <c r="A36">
        <f t="shared" si="5"/>
        <v>18</v>
      </c>
      <c r="B36">
        <f t="shared" si="5"/>
        <v>18</v>
      </c>
      <c r="C36">
        <f t="shared" si="5"/>
        <v>18</v>
      </c>
      <c r="D36">
        <f t="shared" si="5"/>
        <v>16</v>
      </c>
      <c r="E36">
        <f t="shared" si="5"/>
        <v>15</v>
      </c>
      <c r="F36">
        <f t="shared" si="5"/>
        <v>18</v>
      </c>
      <c r="G36">
        <f t="shared" si="5"/>
        <v>20</v>
      </c>
      <c r="H36">
        <f t="shared" si="5"/>
        <v>7</v>
      </c>
      <c r="I36">
        <f t="shared" si="5"/>
        <v>20</v>
      </c>
      <c r="J36">
        <f t="shared" si="2"/>
        <v>100</v>
      </c>
      <c r="K36">
        <f t="shared" si="3"/>
        <v>69.900000000000006</v>
      </c>
      <c r="L36">
        <f t="shared" si="6"/>
        <v>30</v>
      </c>
      <c r="M36">
        <f t="shared" si="7"/>
        <v>0</v>
      </c>
      <c r="N36" s="51">
        <f t="shared" si="8"/>
        <v>1</v>
      </c>
      <c r="O36">
        <f t="shared" si="4"/>
        <v>100</v>
      </c>
      <c r="P36">
        <f>Z131</f>
        <v>79.599999999999994</v>
      </c>
      <c r="Q36">
        <f t="shared" si="9"/>
        <v>20</v>
      </c>
      <c r="R36">
        <f t="shared" si="10"/>
        <v>0</v>
      </c>
      <c r="S36" s="51">
        <f t="shared" si="11"/>
        <v>1</v>
      </c>
    </row>
    <row r="37" spans="1:19" x14ac:dyDescent="0.25">
      <c r="A37">
        <f t="shared" si="5"/>
        <v>3</v>
      </c>
      <c r="B37">
        <f t="shared" si="5"/>
        <v>19</v>
      </c>
      <c r="C37">
        <f t="shared" si="5"/>
        <v>6</v>
      </c>
      <c r="D37">
        <f t="shared" si="5"/>
        <v>2</v>
      </c>
      <c r="E37">
        <f t="shared" si="5"/>
        <v>5</v>
      </c>
      <c r="F37">
        <f t="shared" si="5"/>
        <v>9</v>
      </c>
      <c r="G37">
        <f t="shared" si="5"/>
        <v>7</v>
      </c>
      <c r="H37">
        <f t="shared" si="5"/>
        <v>10</v>
      </c>
      <c r="I37">
        <f t="shared" si="5"/>
        <v>18</v>
      </c>
      <c r="J37">
        <f t="shared" si="2"/>
        <v>72</v>
      </c>
      <c r="K37">
        <f t="shared" si="3"/>
        <v>106.9</v>
      </c>
      <c r="L37">
        <f t="shared" si="6"/>
        <v>-35</v>
      </c>
      <c r="M37">
        <f t="shared" si="7"/>
        <v>0</v>
      </c>
      <c r="N37" s="51">
        <f t="shared" si="8"/>
        <v>1</v>
      </c>
      <c r="O37">
        <f t="shared" si="4"/>
        <v>72</v>
      </c>
      <c r="P37">
        <f>Z132</f>
        <v>70.900000000000006</v>
      </c>
      <c r="Q37">
        <f t="shared" si="9"/>
        <v>1</v>
      </c>
      <c r="R37">
        <f t="shared" si="10"/>
        <v>0</v>
      </c>
      <c r="S37" s="51">
        <f t="shared" si="11"/>
        <v>1</v>
      </c>
    </row>
    <row r="38" spans="1:19" x14ac:dyDescent="0.25">
      <c r="A38">
        <f t="shared" si="5"/>
        <v>14</v>
      </c>
      <c r="B38">
        <f t="shared" si="5"/>
        <v>14</v>
      </c>
      <c r="C38">
        <f t="shared" si="5"/>
        <v>19</v>
      </c>
      <c r="D38">
        <f t="shared" si="5"/>
        <v>18</v>
      </c>
      <c r="E38">
        <f t="shared" si="5"/>
        <v>12</v>
      </c>
      <c r="F38">
        <f t="shared" si="5"/>
        <v>6</v>
      </c>
      <c r="G38">
        <f t="shared" si="5"/>
        <v>14</v>
      </c>
      <c r="H38">
        <f t="shared" si="5"/>
        <v>13</v>
      </c>
      <c r="I38">
        <f t="shared" si="5"/>
        <v>12</v>
      </c>
      <c r="J38">
        <f t="shared" si="2"/>
        <v>80</v>
      </c>
      <c r="K38">
        <f t="shared" si="3"/>
        <v>76.900000000000006</v>
      </c>
      <c r="L38">
        <f t="shared" si="6"/>
        <v>3</v>
      </c>
      <c r="M38">
        <f t="shared" si="7"/>
        <v>0</v>
      </c>
      <c r="N38" s="51">
        <f t="shared" si="8"/>
        <v>1</v>
      </c>
      <c r="O38">
        <f t="shared" si="4"/>
        <v>80</v>
      </c>
      <c r="P38">
        <f>Z133</f>
        <v>70.900000000000006</v>
      </c>
      <c r="Q38">
        <f t="shared" si="9"/>
        <v>9</v>
      </c>
      <c r="R38">
        <f t="shared" si="10"/>
        <v>0</v>
      </c>
      <c r="S38" s="51">
        <f t="shared" si="11"/>
        <v>1</v>
      </c>
    </row>
    <row r="39" spans="1:19" x14ac:dyDescent="0.25">
      <c r="A39">
        <f t="shared" si="5"/>
        <v>19</v>
      </c>
      <c r="B39">
        <f t="shared" si="5"/>
        <v>18</v>
      </c>
      <c r="C39">
        <f t="shared" si="5"/>
        <v>4</v>
      </c>
      <c r="D39">
        <f t="shared" si="5"/>
        <v>20</v>
      </c>
      <c r="E39">
        <f t="shared" si="5"/>
        <v>9</v>
      </c>
      <c r="F39">
        <f t="shared" si="5"/>
        <v>17</v>
      </c>
      <c r="G39">
        <f t="shared" si="5"/>
        <v>9</v>
      </c>
      <c r="H39">
        <f t="shared" si="5"/>
        <v>3</v>
      </c>
      <c r="I39">
        <f t="shared" si="5"/>
        <v>8</v>
      </c>
      <c r="J39">
        <f t="shared" si="2"/>
        <v>91</v>
      </c>
      <c r="K39">
        <f t="shared" si="3"/>
        <v>78.3</v>
      </c>
      <c r="L39">
        <f t="shared" si="6"/>
        <v>13</v>
      </c>
      <c r="M39">
        <f t="shared" si="7"/>
        <v>0</v>
      </c>
      <c r="N39" s="51">
        <f t="shared" si="8"/>
        <v>1</v>
      </c>
      <c r="O39">
        <f t="shared" si="4"/>
        <v>91</v>
      </c>
      <c r="P39">
        <f>Z134</f>
        <v>91.6</v>
      </c>
      <c r="Q39">
        <f t="shared" si="9"/>
        <v>-1</v>
      </c>
      <c r="R39">
        <f t="shared" si="10"/>
        <v>0</v>
      </c>
      <c r="S39" s="51">
        <f t="shared" si="11"/>
        <v>1</v>
      </c>
    </row>
    <row r="40" spans="1:19" x14ac:dyDescent="0.25">
      <c r="A40">
        <f t="shared" si="5"/>
        <v>13</v>
      </c>
      <c r="B40">
        <f t="shared" si="5"/>
        <v>14</v>
      </c>
      <c r="C40">
        <f t="shared" si="5"/>
        <v>20</v>
      </c>
      <c r="D40">
        <f t="shared" si="5"/>
        <v>18</v>
      </c>
      <c r="E40">
        <f t="shared" si="5"/>
        <v>17</v>
      </c>
      <c r="F40">
        <f t="shared" si="5"/>
        <v>13</v>
      </c>
      <c r="G40">
        <f t="shared" si="5"/>
        <v>18</v>
      </c>
      <c r="H40">
        <f t="shared" si="5"/>
        <v>20</v>
      </c>
      <c r="I40">
        <f t="shared" si="5"/>
        <v>15</v>
      </c>
      <c r="J40">
        <f t="shared" si="2"/>
        <v>84</v>
      </c>
      <c r="K40">
        <f t="shared" si="3"/>
        <v>58.7</v>
      </c>
      <c r="L40">
        <f t="shared" si="6"/>
        <v>25</v>
      </c>
      <c r="M40">
        <f t="shared" si="7"/>
        <v>-1</v>
      </c>
      <c r="N40" s="51">
        <f t="shared" si="8"/>
        <v>1</v>
      </c>
      <c r="O40">
        <f t="shared" si="4"/>
        <v>84</v>
      </c>
      <c r="P40">
        <f>Z135</f>
        <v>70.900000000000006</v>
      </c>
      <c r="Q40">
        <f t="shared" si="9"/>
        <v>13</v>
      </c>
      <c r="R40">
        <f t="shared" si="10"/>
        <v>-1</v>
      </c>
      <c r="S40" s="51">
        <f t="shared" si="11"/>
        <v>1</v>
      </c>
    </row>
    <row r="41" spans="1:19" x14ac:dyDescent="0.25">
      <c r="A41">
        <f t="shared" si="5"/>
        <v>16</v>
      </c>
      <c r="B41">
        <f t="shared" si="5"/>
        <v>15</v>
      </c>
      <c r="C41">
        <f t="shared" si="5"/>
        <v>17</v>
      </c>
      <c r="D41">
        <f t="shared" si="5"/>
        <v>6</v>
      </c>
      <c r="E41">
        <f t="shared" si="5"/>
        <v>16</v>
      </c>
      <c r="F41">
        <f t="shared" si="5"/>
        <v>6</v>
      </c>
      <c r="G41">
        <f t="shared" si="5"/>
        <v>5</v>
      </c>
      <c r="H41">
        <f t="shared" si="5"/>
        <v>18</v>
      </c>
      <c r="I41">
        <f t="shared" si="5"/>
        <v>15</v>
      </c>
      <c r="J41">
        <f t="shared" si="2"/>
        <v>76</v>
      </c>
      <c r="K41">
        <f t="shared" si="3"/>
        <v>82.5</v>
      </c>
      <c r="L41">
        <f t="shared" si="6"/>
        <v>-7</v>
      </c>
      <c r="M41">
        <f t="shared" si="7"/>
        <v>0</v>
      </c>
      <c r="N41" s="51">
        <f t="shared" si="8"/>
        <v>1</v>
      </c>
      <c r="O41">
        <f t="shared" si="4"/>
        <v>76</v>
      </c>
      <c r="P41">
        <f>Z136</f>
        <v>70.900000000000006</v>
      </c>
      <c r="Q41">
        <f t="shared" si="9"/>
        <v>5</v>
      </c>
      <c r="R41">
        <f t="shared" si="10"/>
        <v>0</v>
      </c>
      <c r="S41" s="51">
        <f t="shared" si="11"/>
        <v>1</v>
      </c>
    </row>
    <row r="42" spans="1:19" x14ac:dyDescent="0.25">
      <c r="A42">
        <f t="shared" si="5"/>
        <v>11</v>
      </c>
      <c r="B42">
        <f t="shared" si="5"/>
        <v>10</v>
      </c>
      <c r="C42">
        <f t="shared" si="5"/>
        <v>15</v>
      </c>
      <c r="D42">
        <f t="shared" si="5"/>
        <v>5</v>
      </c>
      <c r="E42">
        <f t="shared" si="5"/>
        <v>20</v>
      </c>
      <c r="F42">
        <f t="shared" si="5"/>
        <v>14</v>
      </c>
      <c r="G42">
        <f t="shared" si="5"/>
        <v>8</v>
      </c>
      <c r="H42">
        <f t="shared" si="5"/>
        <v>17</v>
      </c>
      <c r="I42">
        <f t="shared" si="5"/>
        <v>10</v>
      </c>
      <c r="J42">
        <f t="shared" si="2"/>
        <v>68</v>
      </c>
      <c r="K42">
        <f t="shared" si="3"/>
        <v>70.599999999999994</v>
      </c>
      <c r="L42">
        <f t="shared" si="6"/>
        <v>-3</v>
      </c>
      <c r="M42">
        <f t="shared" si="7"/>
        <v>0</v>
      </c>
      <c r="N42" s="51">
        <f t="shared" si="8"/>
        <v>1</v>
      </c>
      <c r="O42">
        <f t="shared" si="4"/>
        <v>68</v>
      </c>
      <c r="P42">
        <f>Z137</f>
        <v>62.1</v>
      </c>
      <c r="Q42">
        <f t="shared" si="9"/>
        <v>6</v>
      </c>
      <c r="R42">
        <f t="shared" si="10"/>
        <v>0</v>
      </c>
      <c r="S42" s="51">
        <f t="shared" si="11"/>
        <v>1</v>
      </c>
    </row>
    <row r="43" spans="1:19" x14ac:dyDescent="0.25">
      <c r="A43">
        <f t="shared" si="5"/>
        <v>15</v>
      </c>
      <c r="B43">
        <f t="shared" si="5"/>
        <v>16</v>
      </c>
      <c r="C43">
        <f t="shared" si="5"/>
        <v>14</v>
      </c>
      <c r="D43">
        <f t="shared" si="5"/>
        <v>12</v>
      </c>
      <c r="E43">
        <f t="shared" si="5"/>
        <v>11</v>
      </c>
      <c r="F43">
        <f t="shared" si="5"/>
        <v>16</v>
      </c>
      <c r="G43">
        <f t="shared" si="5"/>
        <v>17</v>
      </c>
      <c r="H43">
        <f t="shared" si="5"/>
        <v>16</v>
      </c>
      <c r="I43">
        <f t="shared" si="5"/>
        <v>11</v>
      </c>
      <c r="J43">
        <f t="shared" si="2"/>
        <v>77</v>
      </c>
      <c r="K43">
        <f t="shared" si="3"/>
        <v>72.7</v>
      </c>
      <c r="L43">
        <f t="shared" si="6"/>
        <v>4</v>
      </c>
      <c r="M43">
        <f t="shared" si="7"/>
        <v>-1</v>
      </c>
      <c r="N43" s="51">
        <f t="shared" si="8"/>
        <v>1</v>
      </c>
      <c r="O43">
        <f t="shared" si="4"/>
        <v>77</v>
      </c>
      <c r="P43">
        <f>Z138</f>
        <v>70.900000000000006</v>
      </c>
      <c r="Q43">
        <f t="shared" si="9"/>
        <v>6</v>
      </c>
      <c r="R43">
        <f t="shared" si="10"/>
        <v>-1</v>
      </c>
      <c r="S43" s="51">
        <f t="shared" si="11"/>
        <v>1</v>
      </c>
    </row>
    <row r="44" spans="1:19" x14ac:dyDescent="0.25">
      <c r="J44">
        <f>SUM(J24:J43)</f>
        <v>1541</v>
      </c>
      <c r="K44">
        <f>SUM(K24:K43)</f>
        <v>1893.0000000000002</v>
      </c>
      <c r="O44">
        <f>SUM(O24:O43)</f>
        <v>1541</v>
      </c>
      <c r="P44">
        <f>SUM(P24:P43)</f>
        <v>1541.4000000000003</v>
      </c>
    </row>
    <row r="45" spans="1:19" x14ac:dyDescent="0.25">
      <c r="J45">
        <f>B143</f>
        <v>1541</v>
      </c>
      <c r="K45">
        <f>B142</f>
        <v>1893</v>
      </c>
      <c r="M45" t="s">
        <v>1225</v>
      </c>
      <c r="N45" s="23">
        <v>0</v>
      </c>
      <c r="O45">
        <f>Q143</f>
        <v>1541</v>
      </c>
      <c r="P45">
        <f>Q142</f>
        <v>1541.4</v>
      </c>
      <c r="R45" t="s">
        <v>1225</v>
      </c>
      <c r="S45" s="23">
        <v>0</v>
      </c>
    </row>
    <row r="46" spans="1:19" ht="18" x14ac:dyDescent="0.25">
      <c r="A46" s="8"/>
      <c r="P46" s="8"/>
    </row>
    <row r="47" spans="1:19" x14ac:dyDescent="0.25">
      <c r="A47" s="9"/>
      <c r="P47" s="9"/>
    </row>
    <row r="50" spans="1:27" ht="18" x14ac:dyDescent="0.25">
      <c r="A50" s="10" t="s">
        <v>92</v>
      </c>
      <c r="B50" s="11">
        <v>2140645</v>
      </c>
      <c r="C50" s="10" t="s">
        <v>93</v>
      </c>
      <c r="D50" s="11">
        <v>20</v>
      </c>
      <c r="E50" s="10" t="s">
        <v>94</v>
      </c>
      <c r="F50" s="11">
        <v>9</v>
      </c>
      <c r="G50" s="10" t="s">
        <v>95</v>
      </c>
      <c r="H50" s="11">
        <v>20</v>
      </c>
      <c r="I50" s="10" t="s">
        <v>96</v>
      </c>
      <c r="J50" s="11">
        <v>0</v>
      </c>
      <c r="K50" s="10" t="s">
        <v>97</v>
      </c>
      <c r="L50" s="11" t="s">
        <v>973</v>
      </c>
      <c r="P50" s="10" t="s">
        <v>92</v>
      </c>
      <c r="Q50" s="11">
        <v>5415942</v>
      </c>
      <c r="R50" s="10" t="s">
        <v>93</v>
      </c>
      <c r="S50" s="11">
        <v>20</v>
      </c>
      <c r="T50" s="10" t="s">
        <v>94</v>
      </c>
      <c r="U50" s="11">
        <v>9</v>
      </c>
      <c r="V50" s="10" t="s">
        <v>95</v>
      </c>
      <c r="W50" s="11">
        <v>20</v>
      </c>
      <c r="X50" s="10" t="s">
        <v>96</v>
      </c>
      <c r="Y50" s="11">
        <v>0</v>
      </c>
      <c r="Z50" s="10" t="s">
        <v>97</v>
      </c>
      <c r="AA50" s="11" t="s">
        <v>1669</v>
      </c>
    </row>
    <row r="51" spans="1:27" ht="18.600000000000001" thickBot="1" x14ac:dyDescent="0.3">
      <c r="A51" s="8"/>
      <c r="P51" s="8"/>
    </row>
    <row r="52" spans="1:27" ht="13.8" thickBot="1" x14ac:dyDescent="0.3">
      <c r="A52" s="12" t="s">
        <v>99</v>
      </c>
      <c r="B52" s="12" t="s">
        <v>100</v>
      </c>
      <c r="C52" s="12" t="s">
        <v>101</v>
      </c>
      <c r="D52" s="12" t="s">
        <v>102</v>
      </c>
      <c r="E52" s="12" t="s">
        <v>103</v>
      </c>
      <c r="F52" s="12" t="s">
        <v>104</v>
      </c>
      <c r="G52" s="12" t="s">
        <v>105</v>
      </c>
      <c r="H52" s="12" t="s">
        <v>106</v>
      </c>
      <c r="I52" s="12" t="s">
        <v>107</v>
      </c>
      <c r="J52" s="12" t="s">
        <v>108</v>
      </c>
      <c r="K52" s="12" t="s">
        <v>515</v>
      </c>
      <c r="P52" s="12" t="s">
        <v>99</v>
      </c>
      <c r="Q52" s="12" t="s">
        <v>100</v>
      </c>
      <c r="R52" s="12" t="s">
        <v>101</v>
      </c>
      <c r="S52" s="12" t="s">
        <v>102</v>
      </c>
      <c r="T52" s="12" t="s">
        <v>103</v>
      </c>
      <c r="U52" s="12" t="s">
        <v>104</v>
      </c>
      <c r="V52" s="12" t="s">
        <v>105</v>
      </c>
      <c r="W52" s="12" t="s">
        <v>106</v>
      </c>
      <c r="X52" s="12" t="s">
        <v>107</v>
      </c>
      <c r="Y52" s="12" t="s">
        <v>108</v>
      </c>
      <c r="Z52" s="12" t="s">
        <v>515</v>
      </c>
    </row>
    <row r="53" spans="1:27" ht="13.8" thickBot="1" x14ac:dyDescent="0.3">
      <c r="A53" s="12" t="s">
        <v>111</v>
      </c>
      <c r="B53" s="13">
        <v>17</v>
      </c>
      <c r="C53" s="13">
        <v>20</v>
      </c>
      <c r="D53" s="13">
        <v>13</v>
      </c>
      <c r="E53" s="13">
        <v>15</v>
      </c>
      <c r="F53" s="13">
        <v>3</v>
      </c>
      <c r="G53" s="13">
        <v>3</v>
      </c>
      <c r="H53" s="13">
        <v>12</v>
      </c>
      <c r="I53" s="13">
        <v>19</v>
      </c>
      <c r="J53" s="13">
        <v>8</v>
      </c>
      <c r="K53" s="13">
        <v>95</v>
      </c>
      <c r="P53" s="12" t="s">
        <v>111</v>
      </c>
      <c r="Q53" s="13">
        <v>17</v>
      </c>
      <c r="R53" s="13">
        <v>20</v>
      </c>
      <c r="S53" s="13">
        <v>13</v>
      </c>
      <c r="T53" s="13">
        <v>15</v>
      </c>
      <c r="U53" s="13">
        <v>3</v>
      </c>
      <c r="V53" s="13">
        <v>3</v>
      </c>
      <c r="W53" s="13">
        <v>12</v>
      </c>
      <c r="X53" s="13">
        <v>19</v>
      </c>
      <c r="Y53" s="13">
        <v>8</v>
      </c>
      <c r="Z53" s="13">
        <v>95</v>
      </c>
    </row>
    <row r="54" spans="1:27" ht="13.8" thickBot="1" x14ac:dyDescent="0.3">
      <c r="A54" s="12" t="s">
        <v>112</v>
      </c>
      <c r="B54" s="13">
        <v>11</v>
      </c>
      <c r="C54" s="13">
        <v>12</v>
      </c>
      <c r="D54" s="13">
        <v>13</v>
      </c>
      <c r="E54" s="13">
        <v>19</v>
      </c>
      <c r="F54" s="13">
        <v>4</v>
      </c>
      <c r="G54" s="13">
        <v>4</v>
      </c>
      <c r="H54" s="13">
        <v>17</v>
      </c>
      <c r="I54" s="13">
        <v>2</v>
      </c>
      <c r="J54" s="13">
        <v>8</v>
      </c>
      <c r="K54" s="13">
        <v>77</v>
      </c>
      <c r="P54" s="12" t="s">
        <v>112</v>
      </c>
      <c r="Q54" s="13">
        <v>11</v>
      </c>
      <c r="R54" s="13">
        <v>12</v>
      </c>
      <c r="S54" s="13">
        <v>13</v>
      </c>
      <c r="T54" s="13">
        <v>19</v>
      </c>
      <c r="U54" s="13">
        <v>4</v>
      </c>
      <c r="V54" s="13">
        <v>4</v>
      </c>
      <c r="W54" s="13">
        <v>17</v>
      </c>
      <c r="X54" s="13">
        <v>2</v>
      </c>
      <c r="Y54" s="13">
        <v>8</v>
      </c>
      <c r="Z54" s="13">
        <v>77</v>
      </c>
    </row>
    <row r="55" spans="1:27" ht="13.8" thickBot="1" x14ac:dyDescent="0.3">
      <c r="A55" s="12" t="s">
        <v>113</v>
      </c>
      <c r="B55" s="13">
        <v>6</v>
      </c>
      <c r="C55" s="13">
        <v>2</v>
      </c>
      <c r="D55" s="13">
        <v>16</v>
      </c>
      <c r="E55" s="13">
        <v>7</v>
      </c>
      <c r="F55" s="13">
        <v>8</v>
      </c>
      <c r="G55" s="13">
        <v>13</v>
      </c>
      <c r="H55" s="13">
        <v>14</v>
      </c>
      <c r="I55" s="13">
        <v>11</v>
      </c>
      <c r="J55" s="13">
        <v>4</v>
      </c>
      <c r="K55" s="13">
        <v>66</v>
      </c>
      <c r="P55" s="12" t="s">
        <v>113</v>
      </c>
      <c r="Q55" s="13">
        <v>6</v>
      </c>
      <c r="R55" s="13">
        <v>2</v>
      </c>
      <c r="S55" s="13">
        <v>16</v>
      </c>
      <c r="T55" s="13">
        <v>7</v>
      </c>
      <c r="U55" s="13">
        <v>8</v>
      </c>
      <c r="V55" s="13">
        <v>13</v>
      </c>
      <c r="W55" s="13">
        <v>14</v>
      </c>
      <c r="X55" s="13">
        <v>11</v>
      </c>
      <c r="Y55" s="13">
        <v>4</v>
      </c>
      <c r="Z55" s="13">
        <v>66</v>
      </c>
    </row>
    <row r="56" spans="1:27" ht="13.8" thickBot="1" x14ac:dyDescent="0.3">
      <c r="A56" s="12" t="s">
        <v>114</v>
      </c>
      <c r="B56" s="13">
        <v>9</v>
      </c>
      <c r="C56" s="13">
        <v>9</v>
      </c>
      <c r="D56" s="13">
        <v>5</v>
      </c>
      <c r="E56" s="13">
        <v>13</v>
      </c>
      <c r="F56" s="13">
        <v>15</v>
      </c>
      <c r="G56" s="13">
        <v>19</v>
      </c>
      <c r="H56" s="13">
        <v>12</v>
      </c>
      <c r="I56" s="13">
        <v>1</v>
      </c>
      <c r="J56" s="13">
        <v>9</v>
      </c>
      <c r="K56" s="13">
        <v>100</v>
      </c>
      <c r="P56" s="12" t="s">
        <v>114</v>
      </c>
      <c r="Q56" s="13">
        <v>9</v>
      </c>
      <c r="R56" s="13">
        <v>9</v>
      </c>
      <c r="S56" s="13">
        <v>5</v>
      </c>
      <c r="T56" s="13">
        <v>13</v>
      </c>
      <c r="U56" s="13">
        <v>15</v>
      </c>
      <c r="V56" s="13">
        <v>19</v>
      </c>
      <c r="W56" s="13">
        <v>12</v>
      </c>
      <c r="X56" s="13">
        <v>1</v>
      </c>
      <c r="Y56" s="13">
        <v>9</v>
      </c>
      <c r="Z56" s="13">
        <v>100</v>
      </c>
    </row>
    <row r="57" spans="1:27" ht="13.8" thickBot="1" x14ac:dyDescent="0.3">
      <c r="A57" s="12" t="s">
        <v>115</v>
      </c>
      <c r="B57" s="13">
        <v>1</v>
      </c>
      <c r="C57" s="13">
        <v>1</v>
      </c>
      <c r="D57" s="13">
        <v>1</v>
      </c>
      <c r="E57" s="13">
        <v>1</v>
      </c>
      <c r="F57" s="13">
        <v>1</v>
      </c>
      <c r="G57" s="13">
        <v>2</v>
      </c>
      <c r="H57" s="13">
        <v>1</v>
      </c>
      <c r="I57" s="13">
        <v>5</v>
      </c>
      <c r="J57" s="13">
        <v>2</v>
      </c>
      <c r="K57" s="13">
        <v>46</v>
      </c>
      <c r="P57" s="12" t="s">
        <v>115</v>
      </c>
      <c r="Q57" s="13">
        <v>1</v>
      </c>
      <c r="R57" s="13">
        <v>1</v>
      </c>
      <c r="S57" s="13">
        <v>1</v>
      </c>
      <c r="T57" s="13">
        <v>1</v>
      </c>
      <c r="U57" s="13">
        <v>1</v>
      </c>
      <c r="V57" s="13">
        <v>2</v>
      </c>
      <c r="W57" s="13">
        <v>1</v>
      </c>
      <c r="X57" s="13">
        <v>5</v>
      </c>
      <c r="Y57" s="13">
        <v>2</v>
      </c>
      <c r="Z57" s="13">
        <v>46</v>
      </c>
    </row>
    <row r="58" spans="1:27" ht="13.8" thickBot="1" x14ac:dyDescent="0.3">
      <c r="A58" s="12" t="s">
        <v>116</v>
      </c>
      <c r="B58" s="13">
        <v>2</v>
      </c>
      <c r="C58" s="13">
        <v>9</v>
      </c>
      <c r="D58" s="13">
        <v>3</v>
      </c>
      <c r="E58" s="13">
        <v>3</v>
      </c>
      <c r="F58" s="13">
        <v>2</v>
      </c>
      <c r="G58" s="13">
        <v>1</v>
      </c>
      <c r="H58" s="13">
        <v>2</v>
      </c>
      <c r="I58" s="13">
        <v>8</v>
      </c>
      <c r="J58" s="13">
        <v>2</v>
      </c>
      <c r="K58" s="13">
        <v>58</v>
      </c>
      <c r="P58" s="12" t="s">
        <v>116</v>
      </c>
      <c r="Q58" s="13">
        <v>2</v>
      </c>
      <c r="R58" s="13">
        <v>9</v>
      </c>
      <c r="S58" s="13">
        <v>3</v>
      </c>
      <c r="T58" s="13">
        <v>3</v>
      </c>
      <c r="U58" s="13">
        <v>2</v>
      </c>
      <c r="V58" s="13">
        <v>1</v>
      </c>
      <c r="W58" s="13">
        <v>2</v>
      </c>
      <c r="X58" s="13">
        <v>8</v>
      </c>
      <c r="Y58" s="13">
        <v>2</v>
      </c>
      <c r="Z58" s="13">
        <v>58</v>
      </c>
    </row>
    <row r="59" spans="1:27" ht="13.8" thickBot="1" x14ac:dyDescent="0.3">
      <c r="A59" s="12" t="s">
        <v>117</v>
      </c>
      <c r="B59" s="13">
        <v>4</v>
      </c>
      <c r="C59" s="13">
        <v>6</v>
      </c>
      <c r="D59" s="13">
        <v>8</v>
      </c>
      <c r="E59" s="13">
        <v>4</v>
      </c>
      <c r="F59" s="13">
        <v>7</v>
      </c>
      <c r="G59" s="13">
        <v>13</v>
      </c>
      <c r="H59" s="13">
        <v>7</v>
      </c>
      <c r="I59" s="13">
        <v>16</v>
      </c>
      <c r="J59" s="13">
        <v>15</v>
      </c>
      <c r="K59" s="13">
        <v>68</v>
      </c>
      <c r="P59" s="12" t="s">
        <v>117</v>
      </c>
      <c r="Q59" s="13">
        <v>4</v>
      </c>
      <c r="R59" s="13">
        <v>6</v>
      </c>
      <c r="S59" s="13">
        <v>8</v>
      </c>
      <c r="T59" s="13">
        <v>4</v>
      </c>
      <c r="U59" s="13">
        <v>7</v>
      </c>
      <c r="V59" s="13">
        <v>13</v>
      </c>
      <c r="W59" s="13">
        <v>7</v>
      </c>
      <c r="X59" s="13">
        <v>16</v>
      </c>
      <c r="Y59" s="13">
        <v>15</v>
      </c>
      <c r="Z59" s="13">
        <v>68</v>
      </c>
    </row>
    <row r="60" spans="1:27" ht="13.8" thickBot="1" x14ac:dyDescent="0.3">
      <c r="A60" s="12" t="s">
        <v>118</v>
      </c>
      <c r="B60" s="13">
        <v>20</v>
      </c>
      <c r="C60" s="13">
        <v>5</v>
      </c>
      <c r="D60" s="13">
        <v>10</v>
      </c>
      <c r="E60" s="13">
        <v>9</v>
      </c>
      <c r="F60" s="13">
        <v>18</v>
      </c>
      <c r="G60" s="13">
        <v>16</v>
      </c>
      <c r="H60" s="13">
        <v>3</v>
      </c>
      <c r="I60" s="13">
        <v>12</v>
      </c>
      <c r="J60" s="13">
        <v>3</v>
      </c>
      <c r="K60" s="13">
        <v>78</v>
      </c>
      <c r="P60" s="12" t="s">
        <v>118</v>
      </c>
      <c r="Q60" s="13">
        <v>20</v>
      </c>
      <c r="R60" s="13">
        <v>5</v>
      </c>
      <c r="S60" s="13">
        <v>10</v>
      </c>
      <c r="T60" s="13">
        <v>9</v>
      </c>
      <c r="U60" s="13">
        <v>18</v>
      </c>
      <c r="V60" s="13">
        <v>16</v>
      </c>
      <c r="W60" s="13">
        <v>3</v>
      </c>
      <c r="X60" s="13">
        <v>12</v>
      </c>
      <c r="Y60" s="13">
        <v>3</v>
      </c>
      <c r="Z60" s="13">
        <v>78</v>
      </c>
    </row>
    <row r="61" spans="1:27" ht="13.8" thickBot="1" x14ac:dyDescent="0.3">
      <c r="A61" s="12" t="s">
        <v>119</v>
      </c>
      <c r="B61" s="13">
        <v>6</v>
      </c>
      <c r="C61" s="13">
        <v>9</v>
      </c>
      <c r="D61" s="13">
        <v>3</v>
      </c>
      <c r="E61" s="13">
        <v>11</v>
      </c>
      <c r="F61" s="13">
        <v>7</v>
      </c>
      <c r="G61" s="13">
        <v>7</v>
      </c>
      <c r="H61" s="13">
        <v>4</v>
      </c>
      <c r="I61" s="13">
        <v>5</v>
      </c>
      <c r="J61" s="13">
        <v>5</v>
      </c>
      <c r="K61" s="13">
        <v>64</v>
      </c>
      <c r="P61" s="12" t="s">
        <v>119</v>
      </c>
      <c r="Q61" s="13">
        <v>6</v>
      </c>
      <c r="R61" s="13">
        <v>9</v>
      </c>
      <c r="S61" s="13">
        <v>3</v>
      </c>
      <c r="T61" s="13">
        <v>11</v>
      </c>
      <c r="U61" s="13">
        <v>7</v>
      </c>
      <c r="V61" s="13">
        <v>7</v>
      </c>
      <c r="W61" s="13">
        <v>4</v>
      </c>
      <c r="X61" s="13">
        <v>5</v>
      </c>
      <c r="Y61" s="13">
        <v>5</v>
      </c>
      <c r="Z61" s="13">
        <v>64</v>
      </c>
    </row>
    <row r="62" spans="1:27" ht="13.8" thickBot="1" x14ac:dyDescent="0.3">
      <c r="A62" s="12" t="s">
        <v>120</v>
      </c>
      <c r="B62" s="13">
        <v>8</v>
      </c>
      <c r="C62" s="13">
        <v>3</v>
      </c>
      <c r="D62" s="13">
        <v>11</v>
      </c>
      <c r="E62" s="13">
        <v>10</v>
      </c>
      <c r="F62" s="13">
        <v>13</v>
      </c>
      <c r="G62" s="13">
        <v>10</v>
      </c>
      <c r="H62" s="13">
        <v>10</v>
      </c>
      <c r="I62" s="13">
        <v>9</v>
      </c>
      <c r="J62" s="13">
        <v>18</v>
      </c>
      <c r="K62" s="13">
        <v>78</v>
      </c>
      <c r="P62" s="12" t="s">
        <v>120</v>
      </c>
      <c r="Q62" s="13">
        <v>8</v>
      </c>
      <c r="R62" s="13">
        <v>3</v>
      </c>
      <c r="S62" s="13">
        <v>11</v>
      </c>
      <c r="T62" s="13">
        <v>10</v>
      </c>
      <c r="U62" s="13">
        <v>13</v>
      </c>
      <c r="V62" s="13">
        <v>10</v>
      </c>
      <c r="W62" s="13">
        <v>10</v>
      </c>
      <c r="X62" s="13">
        <v>9</v>
      </c>
      <c r="Y62" s="13">
        <v>18</v>
      </c>
      <c r="Z62" s="13">
        <v>78</v>
      </c>
    </row>
    <row r="63" spans="1:27" ht="13.8" thickBot="1" x14ac:dyDescent="0.3">
      <c r="A63" s="12" t="s">
        <v>121</v>
      </c>
      <c r="B63" s="13">
        <v>7</v>
      </c>
      <c r="C63" s="13">
        <v>5</v>
      </c>
      <c r="D63" s="13">
        <v>8</v>
      </c>
      <c r="E63" s="13">
        <v>15</v>
      </c>
      <c r="F63" s="13">
        <v>11</v>
      </c>
      <c r="G63" s="13">
        <v>8</v>
      </c>
      <c r="H63" s="13">
        <v>17</v>
      </c>
      <c r="I63" s="13">
        <v>7</v>
      </c>
      <c r="J63" s="13">
        <v>18</v>
      </c>
      <c r="K63" s="13">
        <v>85</v>
      </c>
      <c r="P63" s="12" t="s">
        <v>121</v>
      </c>
      <c r="Q63" s="13">
        <v>7</v>
      </c>
      <c r="R63" s="13">
        <v>5</v>
      </c>
      <c r="S63" s="13">
        <v>8</v>
      </c>
      <c r="T63" s="13">
        <v>15</v>
      </c>
      <c r="U63" s="13">
        <v>11</v>
      </c>
      <c r="V63" s="13">
        <v>8</v>
      </c>
      <c r="W63" s="13">
        <v>17</v>
      </c>
      <c r="X63" s="13">
        <v>7</v>
      </c>
      <c r="Y63" s="13">
        <v>18</v>
      </c>
      <c r="Z63" s="13">
        <v>85</v>
      </c>
    </row>
    <row r="64" spans="1:27" ht="13.8" thickBot="1" x14ac:dyDescent="0.3">
      <c r="A64" s="12" t="s">
        <v>122</v>
      </c>
      <c r="B64" s="13">
        <v>12</v>
      </c>
      <c r="C64" s="13">
        <v>12</v>
      </c>
      <c r="D64" s="13">
        <v>10</v>
      </c>
      <c r="E64" s="13">
        <v>8</v>
      </c>
      <c r="F64" s="13">
        <v>19</v>
      </c>
      <c r="G64" s="13">
        <v>20</v>
      </c>
      <c r="H64" s="13">
        <v>19</v>
      </c>
      <c r="I64" s="13">
        <v>14</v>
      </c>
      <c r="J64" s="13">
        <v>19</v>
      </c>
      <c r="K64" s="13">
        <v>78</v>
      </c>
      <c r="P64" s="12" t="s">
        <v>122</v>
      </c>
      <c r="Q64" s="13">
        <v>12</v>
      </c>
      <c r="R64" s="13">
        <v>12</v>
      </c>
      <c r="S64" s="13">
        <v>10</v>
      </c>
      <c r="T64" s="13">
        <v>8</v>
      </c>
      <c r="U64" s="13">
        <v>19</v>
      </c>
      <c r="V64" s="13">
        <v>20</v>
      </c>
      <c r="W64" s="13">
        <v>19</v>
      </c>
      <c r="X64" s="13">
        <v>14</v>
      </c>
      <c r="Y64" s="13">
        <v>19</v>
      </c>
      <c r="Z64" s="13">
        <v>78</v>
      </c>
    </row>
    <row r="65" spans="1:26" ht="13.8" thickBot="1" x14ac:dyDescent="0.3">
      <c r="A65" s="12" t="s">
        <v>123</v>
      </c>
      <c r="B65" s="13">
        <v>18</v>
      </c>
      <c r="C65" s="13">
        <v>18</v>
      </c>
      <c r="D65" s="13">
        <v>18</v>
      </c>
      <c r="E65" s="13">
        <v>16</v>
      </c>
      <c r="F65" s="13">
        <v>15</v>
      </c>
      <c r="G65" s="13">
        <v>18</v>
      </c>
      <c r="H65" s="13">
        <v>20</v>
      </c>
      <c r="I65" s="13">
        <v>7</v>
      </c>
      <c r="J65" s="13">
        <v>20</v>
      </c>
      <c r="K65" s="13">
        <v>100</v>
      </c>
      <c r="P65" s="12" t="s">
        <v>123</v>
      </c>
      <c r="Q65" s="13">
        <v>18</v>
      </c>
      <c r="R65" s="13">
        <v>18</v>
      </c>
      <c r="S65" s="13">
        <v>18</v>
      </c>
      <c r="T65" s="13">
        <v>16</v>
      </c>
      <c r="U65" s="13">
        <v>15</v>
      </c>
      <c r="V65" s="13">
        <v>18</v>
      </c>
      <c r="W65" s="13">
        <v>20</v>
      </c>
      <c r="X65" s="13">
        <v>7</v>
      </c>
      <c r="Y65" s="13">
        <v>20</v>
      </c>
      <c r="Z65" s="13">
        <v>100</v>
      </c>
    </row>
    <row r="66" spans="1:26" ht="13.8" thickBot="1" x14ac:dyDescent="0.3">
      <c r="A66" s="12" t="s">
        <v>124</v>
      </c>
      <c r="B66" s="13">
        <v>3</v>
      </c>
      <c r="C66" s="13">
        <v>19</v>
      </c>
      <c r="D66" s="13">
        <v>6</v>
      </c>
      <c r="E66" s="13">
        <v>2</v>
      </c>
      <c r="F66" s="13">
        <v>5</v>
      </c>
      <c r="G66" s="13">
        <v>9</v>
      </c>
      <c r="H66" s="13">
        <v>7</v>
      </c>
      <c r="I66" s="13">
        <v>10</v>
      </c>
      <c r="J66" s="13">
        <v>18</v>
      </c>
      <c r="K66" s="13">
        <v>72</v>
      </c>
      <c r="P66" s="12" t="s">
        <v>124</v>
      </c>
      <c r="Q66" s="13">
        <v>3</v>
      </c>
      <c r="R66" s="13">
        <v>19</v>
      </c>
      <c r="S66" s="13">
        <v>6</v>
      </c>
      <c r="T66" s="13">
        <v>2</v>
      </c>
      <c r="U66" s="13">
        <v>5</v>
      </c>
      <c r="V66" s="13">
        <v>9</v>
      </c>
      <c r="W66" s="13">
        <v>7</v>
      </c>
      <c r="X66" s="13">
        <v>10</v>
      </c>
      <c r="Y66" s="13">
        <v>18</v>
      </c>
      <c r="Z66" s="13">
        <v>72</v>
      </c>
    </row>
    <row r="67" spans="1:26" ht="13.8" thickBot="1" x14ac:dyDescent="0.3">
      <c r="A67" s="12" t="s">
        <v>125</v>
      </c>
      <c r="B67" s="13">
        <v>14</v>
      </c>
      <c r="C67" s="13">
        <v>14</v>
      </c>
      <c r="D67" s="13">
        <v>19</v>
      </c>
      <c r="E67" s="13">
        <v>18</v>
      </c>
      <c r="F67" s="13">
        <v>12</v>
      </c>
      <c r="G67" s="13">
        <v>6</v>
      </c>
      <c r="H67" s="13">
        <v>14</v>
      </c>
      <c r="I67" s="13">
        <v>13</v>
      </c>
      <c r="J67" s="13">
        <v>12</v>
      </c>
      <c r="K67" s="13">
        <v>80</v>
      </c>
      <c r="P67" s="12" t="s">
        <v>125</v>
      </c>
      <c r="Q67" s="13">
        <v>14</v>
      </c>
      <c r="R67" s="13">
        <v>14</v>
      </c>
      <c r="S67" s="13">
        <v>19</v>
      </c>
      <c r="T67" s="13">
        <v>18</v>
      </c>
      <c r="U67" s="13">
        <v>12</v>
      </c>
      <c r="V67" s="13">
        <v>6</v>
      </c>
      <c r="W67" s="13">
        <v>14</v>
      </c>
      <c r="X67" s="13">
        <v>13</v>
      </c>
      <c r="Y67" s="13">
        <v>12</v>
      </c>
      <c r="Z67" s="13">
        <v>80</v>
      </c>
    </row>
    <row r="68" spans="1:26" ht="13.8" thickBot="1" x14ac:dyDescent="0.3">
      <c r="A68" s="12" t="s">
        <v>126</v>
      </c>
      <c r="B68" s="13">
        <v>19</v>
      </c>
      <c r="C68" s="13">
        <v>18</v>
      </c>
      <c r="D68" s="13">
        <v>4</v>
      </c>
      <c r="E68" s="13">
        <v>20</v>
      </c>
      <c r="F68" s="13">
        <v>9</v>
      </c>
      <c r="G68" s="13">
        <v>17</v>
      </c>
      <c r="H68" s="13">
        <v>9</v>
      </c>
      <c r="I68" s="13">
        <v>3</v>
      </c>
      <c r="J68" s="13">
        <v>8</v>
      </c>
      <c r="K68" s="13">
        <v>91</v>
      </c>
      <c r="P68" s="12" t="s">
        <v>126</v>
      </c>
      <c r="Q68" s="13">
        <v>19</v>
      </c>
      <c r="R68" s="13">
        <v>18</v>
      </c>
      <c r="S68" s="13">
        <v>4</v>
      </c>
      <c r="T68" s="13">
        <v>20</v>
      </c>
      <c r="U68" s="13">
        <v>9</v>
      </c>
      <c r="V68" s="13">
        <v>17</v>
      </c>
      <c r="W68" s="13">
        <v>9</v>
      </c>
      <c r="X68" s="13">
        <v>3</v>
      </c>
      <c r="Y68" s="13">
        <v>8</v>
      </c>
      <c r="Z68" s="13">
        <v>91</v>
      </c>
    </row>
    <row r="69" spans="1:26" ht="13.8" thickBot="1" x14ac:dyDescent="0.3">
      <c r="A69" s="12" t="s">
        <v>127</v>
      </c>
      <c r="B69" s="13">
        <v>13</v>
      </c>
      <c r="C69" s="13">
        <v>14</v>
      </c>
      <c r="D69" s="13">
        <v>20</v>
      </c>
      <c r="E69" s="13">
        <v>18</v>
      </c>
      <c r="F69" s="13">
        <v>17</v>
      </c>
      <c r="G69" s="13">
        <v>13</v>
      </c>
      <c r="H69" s="13">
        <v>18</v>
      </c>
      <c r="I69" s="13">
        <v>20</v>
      </c>
      <c r="J69" s="13">
        <v>15</v>
      </c>
      <c r="K69" s="13">
        <v>84</v>
      </c>
      <c r="P69" s="12" t="s">
        <v>127</v>
      </c>
      <c r="Q69" s="13">
        <v>13</v>
      </c>
      <c r="R69" s="13">
        <v>14</v>
      </c>
      <c r="S69" s="13">
        <v>20</v>
      </c>
      <c r="T69" s="13">
        <v>18</v>
      </c>
      <c r="U69" s="13">
        <v>17</v>
      </c>
      <c r="V69" s="13">
        <v>13</v>
      </c>
      <c r="W69" s="13">
        <v>18</v>
      </c>
      <c r="X69" s="13">
        <v>20</v>
      </c>
      <c r="Y69" s="13">
        <v>15</v>
      </c>
      <c r="Z69" s="13">
        <v>84</v>
      </c>
    </row>
    <row r="70" spans="1:26" ht="13.8" thickBot="1" x14ac:dyDescent="0.3">
      <c r="A70" s="12" t="s">
        <v>128</v>
      </c>
      <c r="B70" s="13">
        <v>16</v>
      </c>
      <c r="C70" s="13">
        <v>15</v>
      </c>
      <c r="D70" s="13">
        <v>17</v>
      </c>
      <c r="E70" s="13">
        <v>6</v>
      </c>
      <c r="F70" s="13">
        <v>16</v>
      </c>
      <c r="G70" s="13">
        <v>6</v>
      </c>
      <c r="H70" s="13">
        <v>5</v>
      </c>
      <c r="I70" s="13">
        <v>18</v>
      </c>
      <c r="J70" s="13">
        <v>15</v>
      </c>
      <c r="K70" s="13">
        <v>76</v>
      </c>
      <c r="P70" s="12" t="s">
        <v>128</v>
      </c>
      <c r="Q70" s="13">
        <v>16</v>
      </c>
      <c r="R70" s="13">
        <v>15</v>
      </c>
      <c r="S70" s="13">
        <v>17</v>
      </c>
      <c r="T70" s="13">
        <v>6</v>
      </c>
      <c r="U70" s="13">
        <v>16</v>
      </c>
      <c r="V70" s="13">
        <v>6</v>
      </c>
      <c r="W70" s="13">
        <v>5</v>
      </c>
      <c r="X70" s="13">
        <v>18</v>
      </c>
      <c r="Y70" s="13">
        <v>15</v>
      </c>
      <c r="Z70" s="13">
        <v>76</v>
      </c>
    </row>
    <row r="71" spans="1:26" ht="13.8" thickBot="1" x14ac:dyDescent="0.3">
      <c r="A71" s="12" t="s">
        <v>129</v>
      </c>
      <c r="B71" s="13">
        <v>11</v>
      </c>
      <c r="C71" s="13">
        <v>10</v>
      </c>
      <c r="D71" s="13">
        <v>15</v>
      </c>
      <c r="E71" s="13">
        <v>5</v>
      </c>
      <c r="F71" s="13">
        <v>20</v>
      </c>
      <c r="G71" s="13">
        <v>14</v>
      </c>
      <c r="H71" s="13">
        <v>8</v>
      </c>
      <c r="I71" s="13">
        <v>17</v>
      </c>
      <c r="J71" s="13">
        <v>10</v>
      </c>
      <c r="K71" s="13">
        <v>68</v>
      </c>
      <c r="P71" s="12" t="s">
        <v>129</v>
      </c>
      <c r="Q71" s="13">
        <v>11</v>
      </c>
      <c r="R71" s="13">
        <v>10</v>
      </c>
      <c r="S71" s="13">
        <v>15</v>
      </c>
      <c r="T71" s="13">
        <v>5</v>
      </c>
      <c r="U71" s="13">
        <v>20</v>
      </c>
      <c r="V71" s="13">
        <v>14</v>
      </c>
      <c r="W71" s="13">
        <v>8</v>
      </c>
      <c r="X71" s="13">
        <v>17</v>
      </c>
      <c r="Y71" s="13">
        <v>10</v>
      </c>
      <c r="Z71" s="13">
        <v>68</v>
      </c>
    </row>
    <row r="72" spans="1:26" ht="13.8" thickBot="1" x14ac:dyDescent="0.3">
      <c r="A72" s="12" t="s">
        <v>130</v>
      </c>
      <c r="B72" s="13">
        <v>15</v>
      </c>
      <c r="C72" s="13">
        <v>16</v>
      </c>
      <c r="D72" s="13">
        <v>14</v>
      </c>
      <c r="E72" s="13">
        <v>12</v>
      </c>
      <c r="F72" s="13">
        <v>11</v>
      </c>
      <c r="G72" s="13">
        <v>16</v>
      </c>
      <c r="H72" s="13">
        <v>17</v>
      </c>
      <c r="I72" s="13">
        <v>16</v>
      </c>
      <c r="J72" s="13">
        <v>11</v>
      </c>
      <c r="K72" s="13">
        <v>77</v>
      </c>
      <c r="P72" s="12" t="s">
        <v>130</v>
      </c>
      <c r="Q72" s="13">
        <v>15</v>
      </c>
      <c r="R72" s="13">
        <v>16</v>
      </c>
      <c r="S72" s="13">
        <v>14</v>
      </c>
      <c r="T72" s="13">
        <v>12</v>
      </c>
      <c r="U72" s="13">
        <v>11</v>
      </c>
      <c r="V72" s="13">
        <v>16</v>
      </c>
      <c r="W72" s="13">
        <v>17</v>
      </c>
      <c r="X72" s="13">
        <v>16</v>
      </c>
      <c r="Y72" s="13">
        <v>11</v>
      </c>
      <c r="Z72" s="13">
        <v>77</v>
      </c>
    </row>
    <row r="73" spans="1:26" ht="18.600000000000001" thickBot="1" x14ac:dyDescent="0.3">
      <c r="A73" s="8"/>
      <c r="P73" s="8"/>
    </row>
    <row r="74" spans="1:26" ht="13.8" thickBot="1" x14ac:dyDescent="0.3">
      <c r="A74" s="12" t="s">
        <v>131</v>
      </c>
      <c r="B74" s="12" t="s">
        <v>100</v>
      </c>
      <c r="C74" s="12" t="s">
        <v>101</v>
      </c>
      <c r="D74" s="12" t="s">
        <v>102</v>
      </c>
      <c r="E74" s="12" t="s">
        <v>103</v>
      </c>
      <c r="F74" s="12" t="s">
        <v>104</v>
      </c>
      <c r="G74" s="12" t="s">
        <v>105</v>
      </c>
      <c r="H74" s="12" t="s">
        <v>106</v>
      </c>
      <c r="I74" s="12" t="s">
        <v>107</v>
      </c>
      <c r="J74" s="12" t="s">
        <v>108</v>
      </c>
      <c r="P74" s="12" t="s">
        <v>131</v>
      </c>
      <c r="Q74" s="12" t="s">
        <v>100</v>
      </c>
      <c r="R74" s="12" t="s">
        <v>101</v>
      </c>
      <c r="S74" s="12" t="s">
        <v>102</v>
      </c>
      <c r="T74" s="12" t="s">
        <v>103</v>
      </c>
      <c r="U74" s="12" t="s">
        <v>104</v>
      </c>
      <c r="V74" s="12" t="s">
        <v>105</v>
      </c>
      <c r="W74" s="12" t="s">
        <v>106</v>
      </c>
      <c r="X74" s="12" t="s">
        <v>107</v>
      </c>
      <c r="Y74" s="12" t="s">
        <v>108</v>
      </c>
    </row>
    <row r="75" spans="1:26" ht="13.8" thickBot="1" x14ac:dyDescent="0.3">
      <c r="A75" s="12" t="s">
        <v>132</v>
      </c>
      <c r="B75" s="13" t="s">
        <v>974</v>
      </c>
      <c r="C75" s="13" t="s">
        <v>974</v>
      </c>
      <c r="D75" s="13" t="s">
        <v>974</v>
      </c>
      <c r="E75" s="13" t="s">
        <v>975</v>
      </c>
      <c r="F75" s="13" t="s">
        <v>976</v>
      </c>
      <c r="G75" s="13" t="s">
        <v>974</v>
      </c>
      <c r="H75" s="13" t="s">
        <v>974</v>
      </c>
      <c r="I75" s="13" t="s">
        <v>977</v>
      </c>
      <c r="J75" s="13" t="s">
        <v>974</v>
      </c>
      <c r="P75" s="12" t="s">
        <v>132</v>
      </c>
      <c r="Q75" s="13" t="s">
        <v>1670</v>
      </c>
      <c r="R75" s="13" t="s">
        <v>248</v>
      </c>
      <c r="S75" s="13" t="s">
        <v>1671</v>
      </c>
      <c r="T75" s="13" t="s">
        <v>1672</v>
      </c>
      <c r="U75" s="13" t="s">
        <v>1673</v>
      </c>
      <c r="V75" s="13" t="s">
        <v>1674</v>
      </c>
      <c r="W75" s="13" t="s">
        <v>248</v>
      </c>
      <c r="X75" s="13" t="s">
        <v>1675</v>
      </c>
      <c r="Y75" s="13" t="s">
        <v>248</v>
      </c>
    </row>
    <row r="76" spans="1:26" ht="13.8" thickBot="1" x14ac:dyDescent="0.3">
      <c r="A76" s="12" t="s">
        <v>140</v>
      </c>
      <c r="B76" s="13" t="s">
        <v>978</v>
      </c>
      <c r="C76" s="13" t="s">
        <v>978</v>
      </c>
      <c r="D76" s="13" t="s">
        <v>978</v>
      </c>
      <c r="E76" s="13" t="s">
        <v>979</v>
      </c>
      <c r="F76" s="13" t="s">
        <v>980</v>
      </c>
      <c r="G76" s="13" t="s">
        <v>978</v>
      </c>
      <c r="H76" s="13" t="s">
        <v>978</v>
      </c>
      <c r="I76" s="13" t="s">
        <v>981</v>
      </c>
      <c r="J76" s="13" t="s">
        <v>978</v>
      </c>
      <c r="P76" s="12" t="s">
        <v>140</v>
      </c>
      <c r="Q76" s="13" t="s">
        <v>1670</v>
      </c>
      <c r="R76" s="13" t="s">
        <v>248</v>
      </c>
      <c r="S76" s="13" t="s">
        <v>1671</v>
      </c>
      <c r="T76" s="13" t="s">
        <v>1672</v>
      </c>
      <c r="U76" s="13" t="s">
        <v>1673</v>
      </c>
      <c r="V76" s="13" t="s">
        <v>248</v>
      </c>
      <c r="W76" s="13" t="s">
        <v>248</v>
      </c>
      <c r="X76" s="13" t="s">
        <v>1675</v>
      </c>
      <c r="Y76" s="13" t="s">
        <v>248</v>
      </c>
    </row>
    <row r="77" spans="1:26" ht="13.8" thickBot="1" x14ac:dyDescent="0.3">
      <c r="A77" s="12" t="s">
        <v>147</v>
      </c>
      <c r="B77" s="13" t="s">
        <v>982</v>
      </c>
      <c r="C77" s="13" t="s">
        <v>982</v>
      </c>
      <c r="D77" s="13" t="s">
        <v>982</v>
      </c>
      <c r="E77" s="13" t="s">
        <v>983</v>
      </c>
      <c r="F77" s="13" t="s">
        <v>984</v>
      </c>
      <c r="G77" s="13" t="s">
        <v>982</v>
      </c>
      <c r="H77" s="13" t="s">
        <v>982</v>
      </c>
      <c r="I77" s="13" t="s">
        <v>985</v>
      </c>
      <c r="J77" s="13" t="s">
        <v>982</v>
      </c>
      <c r="P77" s="12" t="s">
        <v>147</v>
      </c>
      <c r="Q77" s="13" t="s">
        <v>1670</v>
      </c>
      <c r="R77" s="13" t="s">
        <v>248</v>
      </c>
      <c r="S77" s="13" t="s">
        <v>1671</v>
      </c>
      <c r="T77" s="13" t="s">
        <v>1672</v>
      </c>
      <c r="U77" s="13" t="s">
        <v>1673</v>
      </c>
      <c r="V77" s="13" t="s">
        <v>248</v>
      </c>
      <c r="W77" s="13" t="s">
        <v>248</v>
      </c>
      <c r="X77" s="13" t="s">
        <v>1675</v>
      </c>
      <c r="Y77" s="13" t="s">
        <v>248</v>
      </c>
    </row>
    <row r="78" spans="1:26" ht="13.8" thickBot="1" x14ac:dyDescent="0.3">
      <c r="A78" s="12" t="s">
        <v>153</v>
      </c>
      <c r="B78" s="13" t="s">
        <v>986</v>
      </c>
      <c r="C78" s="13" t="s">
        <v>986</v>
      </c>
      <c r="D78" s="13" t="s">
        <v>986</v>
      </c>
      <c r="E78" s="13" t="s">
        <v>987</v>
      </c>
      <c r="F78" s="13" t="s">
        <v>977</v>
      </c>
      <c r="G78" s="13" t="s">
        <v>986</v>
      </c>
      <c r="H78" s="13" t="s">
        <v>986</v>
      </c>
      <c r="I78" s="13" t="s">
        <v>988</v>
      </c>
      <c r="J78" s="13" t="s">
        <v>986</v>
      </c>
      <c r="P78" s="12" t="s">
        <v>153</v>
      </c>
      <c r="Q78" s="13" t="s">
        <v>1670</v>
      </c>
      <c r="R78" s="13" t="s">
        <v>248</v>
      </c>
      <c r="S78" s="13" t="s">
        <v>1671</v>
      </c>
      <c r="T78" s="13" t="s">
        <v>1672</v>
      </c>
      <c r="U78" s="13" t="s">
        <v>1676</v>
      </c>
      <c r="V78" s="13" t="s">
        <v>248</v>
      </c>
      <c r="W78" s="13" t="s">
        <v>248</v>
      </c>
      <c r="X78" s="13" t="s">
        <v>1676</v>
      </c>
      <c r="Y78" s="13" t="s">
        <v>248</v>
      </c>
    </row>
    <row r="79" spans="1:26" ht="13.8" thickBot="1" x14ac:dyDescent="0.3">
      <c r="A79" s="12" t="s">
        <v>159</v>
      </c>
      <c r="B79" s="13" t="s">
        <v>989</v>
      </c>
      <c r="C79" s="13" t="s">
        <v>989</v>
      </c>
      <c r="D79" s="13" t="s">
        <v>989</v>
      </c>
      <c r="E79" s="13" t="s">
        <v>990</v>
      </c>
      <c r="F79" s="13" t="s">
        <v>981</v>
      </c>
      <c r="G79" s="13" t="s">
        <v>989</v>
      </c>
      <c r="H79" s="13" t="s">
        <v>989</v>
      </c>
      <c r="I79" s="13" t="s">
        <v>991</v>
      </c>
      <c r="J79" s="13" t="s">
        <v>989</v>
      </c>
      <c r="P79" s="12" t="s">
        <v>159</v>
      </c>
      <c r="Q79" s="13" t="s">
        <v>1670</v>
      </c>
      <c r="R79" s="13" t="s">
        <v>248</v>
      </c>
      <c r="S79" s="13" t="s">
        <v>1671</v>
      </c>
      <c r="T79" s="13" t="s">
        <v>1672</v>
      </c>
      <c r="U79" s="13" t="s">
        <v>1676</v>
      </c>
      <c r="V79" s="13" t="s">
        <v>248</v>
      </c>
      <c r="W79" s="13" t="s">
        <v>248</v>
      </c>
      <c r="X79" s="13" t="s">
        <v>1676</v>
      </c>
      <c r="Y79" s="13" t="s">
        <v>248</v>
      </c>
    </row>
    <row r="80" spans="1:26" ht="13.8" thickBot="1" x14ac:dyDescent="0.3">
      <c r="A80" s="12" t="s">
        <v>165</v>
      </c>
      <c r="B80" s="13" t="s">
        <v>992</v>
      </c>
      <c r="C80" s="13" t="s">
        <v>992</v>
      </c>
      <c r="D80" s="13" t="s">
        <v>992</v>
      </c>
      <c r="E80" s="13" t="s">
        <v>993</v>
      </c>
      <c r="F80" s="13" t="s">
        <v>985</v>
      </c>
      <c r="G80" s="13" t="s">
        <v>992</v>
      </c>
      <c r="H80" s="13" t="s">
        <v>992</v>
      </c>
      <c r="I80" s="13" t="s">
        <v>994</v>
      </c>
      <c r="J80" s="13" t="s">
        <v>992</v>
      </c>
      <c r="P80" s="12" t="s">
        <v>165</v>
      </c>
      <c r="Q80" s="13" t="s">
        <v>1670</v>
      </c>
      <c r="R80" s="13" t="s">
        <v>248</v>
      </c>
      <c r="S80" s="13" t="s">
        <v>1671</v>
      </c>
      <c r="T80" s="13" t="s">
        <v>1672</v>
      </c>
      <c r="U80" s="13" t="s">
        <v>1676</v>
      </c>
      <c r="V80" s="13" t="s">
        <v>248</v>
      </c>
      <c r="W80" s="13" t="s">
        <v>248</v>
      </c>
      <c r="X80" s="13" t="s">
        <v>1676</v>
      </c>
      <c r="Y80" s="13" t="s">
        <v>248</v>
      </c>
    </row>
    <row r="81" spans="1:25" ht="13.8" thickBot="1" x14ac:dyDescent="0.3">
      <c r="A81" s="12" t="s">
        <v>171</v>
      </c>
      <c r="B81" s="13" t="s">
        <v>995</v>
      </c>
      <c r="C81" s="13" t="s">
        <v>995</v>
      </c>
      <c r="D81" s="13" t="s">
        <v>995</v>
      </c>
      <c r="E81" s="13" t="s">
        <v>996</v>
      </c>
      <c r="F81" s="13" t="s">
        <v>988</v>
      </c>
      <c r="G81" s="13" t="s">
        <v>995</v>
      </c>
      <c r="H81" s="13" t="s">
        <v>995</v>
      </c>
      <c r="I81" s="13" t="s">
        <v>997</v>
      </c>
      <c r="J81" s="13" t="s">
        <v>995</v>
      </c>
      <c r="P81" s="12" t="s">
        <v>171</v>
      </c>
      <c r="Q81" s="13" t="s">
        <v>1670</v>
      </c>
      <c r="R81" s="13" t="s">
        <v>248</v>
      </c>
      <c r="S81" s="13" t="s">
        <v>1671</v>
      </c>
      <c r="T81" s="13" t="s">
        <v>1672</v>
      </c>
      <c r="U81" s="13" t="s">
        <v>1676</v>
      </c>
      <c r="V81" s="13" t="s">
        <v>248</v>
      </c>
      <c r="W81" s="13" t="s">
        <v>248</v>
      </c>
      <c r="X81" s="13" t="s">
        <v>1676</v>
      </c>
      <c r="Y81" s="13" t="s">
        <v>248</v>
      </c>
    </row>
    <row r="82" spans="1:25" ht="13.8" thickBot="1" x14ac:dyDescent="0.3">
      <c r="A82" s="12" t="s">
        <v>177</v>
      </c>
      <c r="B82" s="13" t="s">
        <v>998</v>
      </c>
      <c r="C82" s="13" t="s">
        <v>998</v>
      </c>
      <c r="D82" s="13" t="s">
        <v>998</v>
      </c>
      <c r="E82" s="13" t="s">
        <v>999</v>
      </c>
      <c r="F82" s="13" t="s">
        <v>991</v>
      </c>
      <c r="G82" s="13" t="s">
        <v>998</v>
      </c>
      <c r="H82" s="13" t="s">
        <v>998</v>
      </c>
      <c r="I82" s="13" t="s">
        <v>998</v>
      </c>
      <c r="J82" s="13" t="s">
        <v>998</v>
      </c>
      <c r="P82" s="12" t="s">
        <v>177</v>
      </c>
      <c r="Q82" s="13" t="s">
        <v>1670</v>
      </c>
      <c r="R82" s="13" t="s">
        <v>248</v>
      </c>
      <c r="S82" s="13" t="s">
        <v>1671</v>
      </c>
      <c r="T82" s="13" t="s">
        <v>1672</v>
      </c>
      <c r="U82" s="13" t="s">
        <v>1676</v>
      </c>
      <c r="V82" s="13" t="s">
        <v>248</v>
      </c>
      <c r="W82" s="13" t="s">
        <v>248</v>
      </c>
      <c r="X82" s="13" t="s">
        <v>248</v>
      </c>
      <c r="Y82" s="13" t="s">
        <v>248</v>
      </c>
    </row>
    <row r="83" spans="1:25" ht="13.8" thickBot="1" x14ac:dyDescent="0.3">
      <c r="A83" s="12" t="s">
        <v>183</v>
      </c>
      <c r="B83" s="13" t="s">
        <v>1000</v>
      </c>
      <c r="C83" s="13" t="s">
        <v>1000</v>
      </c>
      <c r="D83" s="13" t="s">
        <v>1000</v>
      </c>
      <c r="E83" s="13" t="s">
        <v>1001</v>
      </c>
      <c r="F83" s="13" t="s">
        <v>994</v>
      </c>
      <c r="G83" s="13" t="s">
        <v>1000</v>
      </c>
      <c r="H83" s="13" t="s">
        <v>1000</v>
      </c>
      <c r="I83" s="13" t="s">
        <v>1000</v>
      </c>
      <c r="J83" s="13" t="s">
        <v>1000</v>
      </c>
      <c r="P83" s="12" t="s">
        <v>183</v>
      </c>
      <c r="Q83" s="13" t="s">
        <v>1670</v>
      </c>
      <c r="R83" s="13" t="s">
        <v>248</v>
      </c>
      <c r="S83" s="13" t="s">
        <v>1671</v>
      </c>
      <c r="T83" s="13" t="s">
        <v>1672</v>
      </c>
      <c r="U83" s="13" t="s">
        <v>1676</v>
      </c>
      <c r="V83" s="13" t="s">
        <v>248</v>
      </c>
      <c r="W83" s="13" t="s">
        <v>248</v>
      </c>
      <c r="X83" s="13" t="s">
        <v>248</v>
      </c>
      <c r="Y83" s="13" t="s">
        <v>248</v>
      </c>
    </row>
    <row r="84" spans="1:25" ht="13.8" thickBot="1" x14ac:dyDescent="0.3">
      <c r="A84" s="12" t="s">
        <v>189</v>
      </c>
      <c r="B84" s="13" t="s">
        <v>887</v>
      </c>
      <c r="C84" s="13" t="s">
        <v>887</v>
      </c>
      <c r="D84" s="13" t="s">
        <v>887</v>
      </c>
      <c r="E84" s="13" t="s">
        <v>1002</v>
      </c>
      <c r="F84" s="13" t="s">
        <v>997</v>
      </c>
      <c r="G84" s="13" t="s">
        <v>887</v>
      </c>
      <c r="H84" s="13" t="s">
        <v>887</v>
      </c>
      <c r="I84" s="13" t="s">
        <v>887</v>
      </c>
      <c r="J84" s="13" t="s">
        <v>887</v>
      </c>
      <c r="P84" s="12" t="s">
        <v>189</v>
      </c>
      <c r="Q84" s="13" t="s">
        <v>1670</v>
      </c>
      <c r="R84" s="13" t="s">
        <v>248</v>
      </c>
      <c r="S84" s="13" t="s">
        <v>1671</v>
      </c>
      <c r="T84" s="13" t="s">
        <v>1672</v>
      </c>
      <c r="U84" s="13" t="s">
        <v>1676</v>
      </c>
      <c r="V84" s="13" t="s">
        <v>248</v>
      </c>
      <c r="W84" s="13" t="s">
        <v>248</v>
      </c>
      <c r="X84" s="13" t="s">
        <v>248</v>
      </c>
      <c r="Y84" s="13" t="s">
        <v>248</v>
      </c>
    </row>
    <row r="85" spans="1:25" ht="13.8" thickBot="1" x14ac:dyDescent="0.3">
      <c r="A85" s="12" t="s">
        <v>195</v>
      </c>
      <c r="B85" s="13" t="s">
        <v>1003</v>
      </c>
      <c r="C85" s="13" t="s">
        <v>1003</v>
      </c>
      <c r="D85" s="13" t="s">
        <v>1003</v>
      </c>
      <c r="E85" s="13" t="s">
        <v>976</v>
      </c>
      <c r="F85" s="13" t="s">
        <v>1004</v>
      </c>
      <c r="G85" s="13" t="s">
        <v>1003</v>
      </c>
      <c r="H85" s="13" t="s">
        <v>1003</v>
      </c>
      <c r="I85" s="13" t="s">
        <v>1003</v>
      </c>
      <c r="J85" s="13" t="s">
        <v>1003</v>
      </c>
      <c r="P85" s="12" t="s">
        <v>195</v>
      </c>
      <c r="Q85" s="13" t="s">
        <v>1670</v>
      </c>
      <c r="R85" s="13" t="s">
        <v>248</v>
      </c>
      <c r="S85" s="13" t="s">
        <v>1671</v>
      </c>
      <c r="T85" s="13" t="s">
        <v>1672</v>
      </c>
      <c r="U85" s="13" t="s">
        <v>1676</v>
      </c>
      <c r="V85" s="13" t="s">
        <v>248</v>
      </c>
      <c r="W85" s="13" t="s">
        <v>248</v>
      </c>
      <c r="X85" s="13" t="s">
        <v>248</v>
      </c>
      <c r="Y85" s="13" t="s">
        <v>248</v>
      </c>
    </row>
    <row r="86" spans="1:25" ht="13.8" thickBot="1" x14ac:dyDescent="0.3">
      <c r="A86" s="12" t="s">
        <v>201</v>
      </c>
      <c r="B86" s="13" t="s">
        <v>1005</v>
      </c>
      <c r="C86" s="13" t="s">
        <v>1005</v>
      </c>
      <c r="D86" s="13" t="s">
        <v>1005</v>
      </c>
      <c r="E86" s="13" t="s">
        <v>980</v>
      </c>
      <c r="F86" s="13" t="s">
        <v>1006</v>
      </c>
      <c r="G86" s="13" t="s">
        <v>1005</v>
      </c>
      <c r="H86" s="13" t="s">
        <v>1005</v>
      </c>
      <c r="I86" s="13" t="s">
        <v>1005</v>
      </c>
      <c r="J86" s="13" t="s">
        <v>1005</v>
      </c>
      <c r="P86" s="12" t="s">
        <v>201</v>
      </c>
      <c r="Q86" s="13" t="s">
        <v>1670</v>
      </c>
      <c r="R86" s="13" t="s">
        <v>248</v>
      </c>
      <c r="S86" s="13" t="s">
        <v>1671</v>
      </c>
      <c r="T86" s="13" t="s">
        <v>1672</v>
      </c>
      <c r="U86" s="13" t="s">
        <v>1676</v>
      </c>
      <c r="V86" s="13" t="s">
        <v>248</v>
      </c>
      <c r="W86" s="13" t="s">
        <v>248</v>
      </c>
      <c r="X86" s="13" t="s">
        <v>248</v>
      </c>
      <c r="Y86" s="13" t="s">
        <v>248</v>
      </c>
    </row>
    <row r="87" spans="1:25" ht="13.8" thickBot="1" x14ac:dyDescent="0.3">
      <c r="A87" s="12" t="s">
        <v>207</v>
      </c>
      <c r="B87" s="13" t="s">
        <v>1007</v>
      </c>
      <c r="C87" s="13" t="s">
        <v>1007</v>
      </c>
      <c r="D87" s="13" t="s">
        <v>1007</v>
      </c>
      <c r="E87" s="13" t="s">
        <v>984</v>
      </c>
      <c r="F87" s="13" t="s">
        <v>1008</v>
      </c>
      <c r="G87" s="13" t="s">
        <v>1007</v>
      </c>
      <c r="H87" s="13" t="s">
        <v>1007</v>
      </c>
      <c r="I87" s="13" t="s">
        <v>1007</v>
      </c>
      <c r="J87" s="13" t="s">
        <v>1007</v>
      </c>
      <c r="P87" s="12" t="s">
        <v>207</v>
      </c>
      <c r="Q87" s="13" t="s">
        <v>1670</v>
      </c>
      <c r="R87" s="13" t="s">
        <v>248</v>
      </c>
      <c r="S87" s="13" t="s">
        <v>1671</v>
      </c>
      <c r="T87" s="13" t="s">
        <v>1672</v>
      </c>
      <c r="U87" s="13" t="s">
        <v>1676</v>
      </c>
      <c r="V87" s="13" t="s">
        <v>248</v>
      </c>
      <c r="W87" s="13" t="s">
        <v>248</v>
      </c>
      <c r="X87" s="13" t="s">
        <v>248</v>
      </c>
      <c r="Y87" s="13" t="s">
        <v>248</v>
      </c>
    </row>
    <row r="88" spans="1:25" ht="13.8" thickBot="1" x14ac:dyDescent="0.3">
      <c r="A88" s="12" t="s">
        <v>213</v>
      </c>
      <c r="B88" s="13" t="s">
        <v>1009</v>
      </c>
      <c r="C88" s="13" t="s">
        <v>1009</v>
      </c>
      <c r="D88" s="13" t="s">
        <v>1009</v>
      </c>
      <c r="E88" s="13" t="s">
        <v>977</v>
      </c>
      <c r="F88" s="13" t="s">
        <v>1010</v>
      </c>
      <c r="G88" s="13" t="s">
        <v>1009</v>
      </c>
      <c r="H88" s="13" t="s">
        <v>1009</v>
      </c>
      <c r="I88" s="13" t="s">
        <v>1009</v>
      </c>
      <c r="J88" s="13" t="s">
        <v>1009</v>
      </c>
      <c r="P88" s="12" t="s">
        <v>213</v>
      </c>
      <c r="Q88" s="13" t="s">
        <v>1670</v>
      </c>
      <c r="R88" s="13" t="s">
        <v>248</v>
      </c>
      <c r="S88" s="13" t="s">
        <v>1671</v>
      </c>
      <c r="T88" s="13" t="s">
        <v>1672</v>
      </c>
      <c r="U88" s="13" t="s">
        <v>1676</v>
      </c>
      <c r="V88" s="13" t="s">
        <v>248</v>
      </c>
      <c r="W88" s="13" t="s">
        <v>248</v>
      </c>
      <c r="X88" s="13" t="s">
        <v>248</v>
      </c>
      <c r="Y88" s="13" t="s">
        <v>248</v>
      </c>
    </row>
    <row r="89" spans="1:25" ht="13.8" thickBot="1" x14ac:dyDescent="0.3">
      <c r="A89" s="12" t="s">
        <v>219</v>
      </c>
      <c r="B89" s="13" t="s">
        <v>1011</v>
      </c>
      <c r="C89" s="13" t="s">
        <v>1011</v>
      </c>
      <c r="D89" s="13" t="s">
        <v>1011</v>
      </c>
      <c r="E89" s="13" t="s">
        <v>981</v>
      </c>
      <c r="F89" s="13" t="s">
        <v>1012</v>
      </c>
      <c r="G89" s="13" t="s">
        <v>1011</v>
      </c>
      <c r="H89" s="13" t="s">
        <v>1011</v>
      </c>
      <c r="I89" s="13" t="s">
        <v>1011</v>
      </c>
      <c r="J89" s="13" t="s">
        <v>1011</v>
      </c>
      <c r="P89" s="12" t="s">
        <v>219</v>
      </c>
      <c r="Q89" s="13" t="s">
        <v>1670</v>
      </c>
      <c r="R89" s="13" t="s">
        <v>248</v>
      </c>
      <c r="S89" s="13" t="s">
        <v>1671</v>
      </c>
      <c r="T89" s="13" t="s">
        <v>1672</v>
      </c>
      <c r="U89" s="13" t="s">
        <v>1676</v>
      </c>
      <c r="V89" s="13" t="s">
        <v>248</v>
      </c>
      <c r="W89" s="13" t="s">
        <v>248</v>
      </c>
      <c r="X89" s="13" t="s">
        <v>248</v>
      </c>
      <c r="Y89" s="13" t="s">
        <v>248</v>
      </c>
    </row>
    <row r="90" spans="1:25" ht="13.8" thickBot="1" x14ac:dyDescent="0.3">
      <c r="A90" s="12" t="s">
        <v>225</v>
      </c>
      <c r="B90" s="13" t="s">
        <v>1013</v>
      </c>
      <c r="C90" s="13" t="s">
        <v>1013</v>
      </c>
      <c r="D90" s="13" t="s">
        <v>1013</v>
      </c>
      <c r="E90" s="13" t="s">
        <v>985</v>
      </c>
      <c r="F90" s="13" t="s">
        <v>1014</v>
      </c>
      <c r="G90" s="13" t="s">
        <v>1013</v>
      </c>
      <c r="H90" s="13" t="s">
        <v>1013</v>
      </c>
      <c r="I90" s="13" t="s">
        <v>1013</v>
      </c>
      <c r="J90" s="13" t="s">
        <v>1013</v>
      </c>
      <c r="P90" s="12" t="s">
        <v>225</v>
      </c>
      <c r="Q90" s="13" t="s">
        <v>1670</v>
      </c>
      <c r="R90" s="13" t="s">
        <v>248</v>
      </c>
      <c r="S90" s="13" t="s">
        <v>1671</v>
      </c>
      <c r="T90" s="13" t="s">
        <v>1672</v>
      </c>
      <c r="U90" s="13" t="s">
        <v>1676</v>
      </c>
      <c r="V90" s="13" t="s">
        <v>248</v>
      </c>
      <c r="W90" s="13" t="s">
        <v>248</v>
      </c>
      <c r="X90" s="13" t="s">
        <v>248</v>
      </c>
      <c r="Y90" s="13" t="s">
        <v>248</v>
      </c>
    </row>
    <row r="91" spans="1:25" ht="13.8" thickBot="1" x14ac:dyDescent="0.3">
      <c r="A91" s="12" t="s">
        <v>231</v>
      </c>
      <c r="B91" s="13" t="s">
        <v>1015</v>
      </c>
      <c r="C91" s="13" t="s">
        <v>1015</v>
      </c>
      <c r="D91" s="13" t="s">
        <v>1015</v>
      </c>
      <c r="E91" s="13" t="s">
        <v>988</v>
      </c>
      <c r="F91" s="13" t="s">
        <v>1016</v>
      </c>
      <c r="G91" s="13" t="s">
        <v>1015</v>
      </c>
      <c r="H91" s="13" t="s">
        <v>1015</v>
      </c>
      <c r="I91" s="13" t="s">
        <v>1015</v>
      </c>
      <c r="J91" s="13" t="s">
        <v>1015</v>
      </c>
      <c r="P91" s="12" t="s">
        <v>231</v>
      </c>
      <c r="Q91" s="13" t="s">
        <v>1670</v>
      </c>
      <c r="R91" s="13" t="s">
        <v>248</v>
      </c>
      <c r="S91" s="13" t="s">
        <v>1671</v>
      </c>
      <c r="T91" s="13" t="s">
        <v>1672</v>
      </c>
      <c r="U91" s="13" t="s">
        <v>1676</v>
      </c>
      <c r="V91" s="13" t="s">
        <v>248</v>
      </c>
      <c r="W91" s="13" t="s">
        <v>248</v>
      </c>
      <c r="X91" s="13" t="s">
        <v>248</v>
      </c>
      <c r="Y91" s="13" t="s">
        <v>248</v>
      </c>
    </row>
    <row r="92" spans="1:25" ht="13.8" thickBot="1" x14ac:dyDescent="0.3">
      <c r="A92" s="12" t="s">
        <v>236</v>
      </c>
      <c r="B92" s="13" t="s">
        <v>1017</v>
      </c>
      <c r="C92" s="13" t="s">
        <v>1017</v>
      </c>
      <c r="D92" s="13" t="s">
        <v>1017</v>
      </c>
      <c r="E92" s="13" t="s">
        <v>991</v>
      </c>
      <c r="F92" s="13" t="s">
        <v>1017</v>
      </c>
      <c r="G92" s="13" t="s">
        <v>1017</v>
      </c>
      <c r="H92" s="13" t="s">
        <v>1017</v>
      </c>
      <c r="I92" s="13" t="s">
        <v>1017</v>
      </c>
      <c r="J92" s="13" t="s">
        <v>1017</v>
      </c>
      <c r="P92" s="12" t="s">
        <v>236</v>
      </c>
      <c r="Q92" s="13" t="s">
        <v>1670</v>
      </c>
      <c r="R92" s="13" t="s">
        <v>248</v>
      </c>
      <c r="S92" s="13" t="s">
        <v>1671</v>
      </c>
      <c r="T92" s="13" t="s">
        <v>1672</v>
      </c>
      <c r="U92" s="13" t="s">
        <v>1677</v>
      </c>
      <c r="V92" s="13" t="s">
        <v>248</v>
      </c>
      <c r="W92" s="13" t="s">
        <v>248</v>
      </c>
      <c r="X92" s="13" t="s">
        <v>248</v>
      </c>
      <c r="Y92" s="13" t="s">
        <v>248</v>
      </c>
    </row>
    <row r="93" spans="1:25" ht="13.8" thickBot="1" x14ac:dyDescent="0.3">
      <c r="A93" s="12" t="s">
        <v>241</v>
      </c>
      <c r="B93" s="13" t="s">
        <v>1018</v>
      </c>
      <c r="C93" s="13" t="s">
        <v>1018</v>
      </c>
      <c r="D93" s="13" t="s">
        <v>1018</v>
      </c>
      <c r="E93" s="13" t="s">
        <v>1018</v>
      </c>
      <c r="F93" s="13" t="s">
        <v>1018</v>
      </c>
      <c r="G93" s="13" t="s">
        <v>1018</v>
      </c>
      <c r="H93" s="13" t="s">
        <v>1018</v>
      </c>
      <c r="I93" s="13" t="s">
        <v>1018</v>
      </c>
      <c r="J93" s="13" t="s">
        <v>1018</v>
      </c>
      <c r="P93" s="12" t="s">
        <v>241</v>
      </c>
      <c r="Q93" s="13" t="s">
        <v>1670</v>
      </c>
      <c r="R93" s="13" t="s">
        <v>248</v>
      </c>
      <c r="S93" s="13" t="s">
        <v>1671</v>
      </c>
      <c r="T93" s="13" t="s">
        <v>248</v>
      </c>
      <c r="U93" s="13" t="s">
        <v>1677</v>
      </c>
      <c r="V93" s="13" t="s">
        <v>248</v>
      </c>
      <c r="W93" s="13" t="s">
        <v>248</v>
      </c>
      <c r="X93" s="13" t="s">
        <v>248</v>
      </c>
      <c r="Y93" s="13" t="s">
        <v>248</v>
      </c>
    </row>
    <row r="94" spans="1:25" ht="13.8" thickBot="1" x14ac:dyDescent="0.3">
      <c r="A94" s="12" t="s">
        <v>246</v>
      </c>
      <c r="B94" s="13" t="s">
        <v>902</v>
      </c>
      <c r="C94" s="13" t="s">
        <v>902</v>
      </c>
      <c r="D94" s="13" t="s">
        <v>902</v>
      </c>
      <c r="E94" s="13" t="s">
        <v>902</v>
      </c>
      <c r="F94" s="13" t="s">
        <v>902</v>
      </c>
      <c r="G94" s="13" t="s">
        <v>902</v>
      </c>
      <c r="H94" s="13" t="s">
        <v>902</v>
      </c>
      <c r="I94" s="13" t="s">
        <v>902</v>
      </c>
      <c r="J94" s="13" t="s">
        <v>902</v>
      </c>
      <c r="P94" s="12" t="s">
        <v>246</v>
      </c>
      <c r="Q94" s="13" t="s">
        <v>1670</v>
      </c>
      <c r="R94" s="13" t="s">
        <v>248</v>
      </c>
      <c r="S94" s="13" t="s">
        <v>1671</v>
      </c>
      <c r="T94" s="13" t="s">
        <v>248</v>
      </c>
      <c r="U94" s="13" t="s">
        <v>248</v>
      </c>
      <c r="V94" s="13" t="s">
        <v>248</v>
      </c>
      <c r="W94" s="13" t="s">
        <v>248</v>
      </c>
      <c r="X94" s="13" t="s">
        <v>248</v>
      </c>
      <c r="Y94" s="13" t="s">
        <v>248</v>
      </c>
    </row>
    <row r="95" spans="1:25" ht="18.600000000000001" thickBot="1" x14ac:dyDescent="0.3">
      <c r="A95" s="8"/>
      <c r="P95" s="8"/>
    </row>
    <row r="96" spans="1:25" ht="13.8" thickBot="1" x14ac:dyDescent="0.3">
      <c r="A96" s="12" t="s">
        <v>250</v>
      </c>
      <c r="B96" s="12" t="s">
        <v>100</v>
      </c>
      <c r="C96" s="12" t="s">
        <v>101</v>
      </c>
      <c r="D96" s="12" t="s">
        <v>102</v>
      </c>
      <c r="E96" s="12" t="s">
        <v>103</v>
      </c>
      <c r="F96" s="12" t="s">
        <v>104</v>
      </c>
      <c r="G96" s="12" t="s">
        <v>105</v>
      </c>
      <c r="H96" s="12" t="s">
        <v>106</v>
      </c>
      <c r="I96" s="12" t="s">
        <v>107</v>
      </c>
      <c r="J96" s="12" t="s">
        <v>108</v>
      </c>
      <c r="P96" s="12" t="s">
        <v>250</v>
      </c>
      <c r="Q96" s="12" t="s">
        <v>100</v>
      </c>
      <c r="R96" s="12" t="s">
        <v>101</v>
      </c>
      <c r="S96" s="12" t="s">
        <v>102</v>
      </c>
      <c r="T96" s="12" t="s">
        <v>103</v>
      </c>
      <c r="U96" s="12" t="s">
        <v>104</v>
      </c>
      <c r="V96" s="12" t="s">
        <v>105</v>
      </c>
      <c r="W96" s="12" t="s">
        <v>106</v>
      </c>
      <c r="X96" s="12" t="s">
        <v>107</v>
      </c>
      <c r="Y96" s="12" t="s">
        <v>108</v>
      </c>
    </row>
    <row r="97" spans="1:25" ht="13.8" thickBot="1" x14ac:dyDescent="0.3">
      <c r="A97" s="12" t="s">
        <v>132</v>
      </c>
      <c r="B97" s="13">
        <v>13.3</v>
      </c>
      <c r="C97" s="13">
        <v>13.3</v>
      </c>
      <c r="D97" s="13">
        <v>13.3</v>
      </c>
      <c r="E97" s="13">
        <v>34.9</v>
      </c>
      <c r="F97" s="13">
        <v>27.9</v>
      </c>
      <c r="G97" s="13">
        <v>13.3</v>
      </c>
      <c r="H97" s="13">
        <v>13.3</v>
      </c>
      <c r="I97" s="13">
        <v>25.9</v>
      </c>
      <c r="J97" s="13">
        <v>13.3</v>
      </c>
      <c r="P97" s="12" t="s">
        <v>132</v>
      </c>
      <c r="Q97" s="13">
        <v>32.200000000000003</v>
      </c>
      <c r="R97" s="13">
        <v>0</v>
      </c>
      <c r="S97" s="13">
        <v>12.5</v>
      </c>
      <c r="T97" s="13">
        <v>17.399999999999999</v>
      </c>
      <c r="U97" s="13">
        <v>14.7</v>
      </c>
      <c r="V97" s="13">
        <v>6.5</v>
      </c>
      <c r="W97" s="13">
        <v>0</v>
      </c>
      <c r="X97" s="13">
        <v>38.200000000000003</v>
      </c>
      <c r="Y97" s="13">
        <v>0</v>
      </c>
    </row>
    <row r="98" spans="1:25" ht="13.8" thickBot="1" x14ac:dyDescent="0.3">
      <c r="A98" s="12" t="s">
        <v>140</v>
      </c>
      <c r="B98" s="13">
        <v>12.6</v>
      </c>
      <c r="C98" s="13">
        <v>12.6</v>
      </c>
      <c r="D98" s="13">
        <v>12.6</v>
      </c>
      <c r="E98" s="13">
        <v>34.200000000000003</v>
      </c>
      <c r="F98" s="13">
        <v>27.3</v>
      </c>
      <c r="G98" s="13">
        <v>12.6</v>
      </c>
      <c r="H98" s="13">
        <v>12.6</v>
      </c>
      <c r="I98" s="13">
        <v>25.2</v>
      </c>
      <c r="J98" s="13">
        <v>12.6</v>
      </c>
      <c r="P98" s="12" t="s">
        <v>140</v>
      </c>
      <c r="Q98" s="13">
        <v>32.200000000000003</v>
      </c>
      <c r="R98" s="13">
        <v>0</v>
      </c>
      <c r="S98" s="13">
        <v>12.5</v>
      </c>
      <c r="T98" s="13">
        <v>17.399999999999999</v>
      </c>
      <c r="U98" s="13">
        <v>14.7</v>
      </c>
      <c r="V98" s="13">
        <v>0</v>
      </c>
      <c r="W98" s="13">
        <v>0</v>
      </c>
      <c r="X98" s="13">
        <v>38.200000000000003</v>
      </c>
      <c r="Y98" s="13">
        <v>0</v>
      </c>
    </row>
    <row r="99" spans="1:25" ht="13.8" thickBot="1" x14ac:dyDescent="0.3">
      <c r="A99" s="12" t="s">
        <v>147</v>
      </c>
      <c r="B99" s="13">
        <v>11.9</v>
      </c>
      <c r="C99" s="13">
        <v>11.9</v>
      </c>
      <c r="D99" s="13">
        <v>11.9</v>
      </c>
      <c r="E99" s="13">
        <v>33.5</v>
      </c>
      <c r="F99" s="13">
        <v>26.6</v>
      </c>
      <c r="G99" s="13">
        <v>11.9</v>
      </c>
      <c r="H99" s="13">
        <v>11.9</v>
      </c>
      <c r="I99" s="13">
        <v>24.5</v>
      </c>
      <c r="J99" s="13">
        <v>11.9</v>
      </c>
      <c r="P99" s="12" t="s">
        <v>147</v>
      </c>
      <c r="Q99" s="13">
        <v>32.200000000000003</v>
      </c>
      <c r="R99" s="13">
        <v>0</v>
      </c>
      <c r="S99" s="13">
        <v>12.5</v>
      </c>
      <c r="T99" s="13">
        <v>17.399999999999999</v>
      </c>
      <c r="U99" s="13">
        <v>14.7</v>
      </c>
      <c r="V99" s="13">
        <v>0</v>
      </c>
      <c r="W99" s="13">
        <v>0</v>
      </c>
      <c r="X99" s="13">
        <v>38.200000000000003</v>
      </c>
      <c r="Y99" s="13">
        <v>0</v>
      </c>
    </row>
    <row r="100" spans="1:25" ht="13.8" thickBot="1" x14ac:dyDescent="0.3">
      <c r="A100" s="12" t="s">
        <v>153</v>
      </c>
      <c r="B100" s="13">
        <v>11.2</v>
      </c>
      <c r="C100" s="13">
        <v>11.2</v>
      </c>
      <c r="D100" s="13">
        <v>11.2</v>
      </c>
      <c r="E100" s="13">
        <v>32.799999999999997</v>
      </c>
      <c r="F100" s="13">
        <v>25.9</v>
      </c>
      <c r="G100" s="13">
        <v>11.2</v>
      </c>
      <c r="H100" s="13">
        <v>11.2</v>
      </c>
      <c r="I100" s="13">
        <v>23.8</v>
      </c>
      <c r="J100" s="13">
        <v>11.2</v>
      </c>
      <c r="P100" s="12" t="s">
        <v>153</v>
      </c>
      <c r="Q100" s="13">
        <v>32.200000000000003</v>
      </c>
      <c r="R100" s="13">
        <v>0</v>
      </c>
      <c r="S100" s="13">
        <v>12.5</v>
      </c>
      <c r="T100" s="13">
        <v>17.399999999999999</v>
      </c>
      <c r="U100" s="13">
        <v>8.6999999999999993</v>
      </c>
      <c r="V100" s="13">
        <v>0</v>
      </c>
      <c r="W100" s="13">
        <v>0</v>
      </c>
      <c r="X100" s="13">
        <v>8.6999999999999993</v>
      </c>
      <c r="Y100" s="13">
        <v>0</v>
      </c>
    </row>
    <row r="101" spans="1:25" ht="13.8" thickBot="1" x14ac:dyDescent="0.3">
      <c r="A101" s="12" t="s">
        <v>159</v>
      </c>
      <c r="B101" s="13">
        <v>10.5</v>
      </c>
      <c r="C101" s="13">
        <v>10.5</v>
      </c>
      <c r="D101" s="13">
        <v>10.5</v>
      </c>
      <c r="E101" s="13">
        <v>32.1</v>
      </c>
      <c r="F101" s="13">
        <v>25.2</v>
      </c>
      <c r="G101" s="13">
        <v>10.5</v>
      </c>
      <c r="H101" s="13">
        <v>10.5</v>
      </c>
      <c r="I101" s="13">
        <v>23.1</v>
      </c>
      <c r="J101" s="13">
        <v>10.5</v>
      </c>
      <c r="P101" s="12" t="s">
        <v>159</v>
      </c>
      <c r="Q101" s="13">
        <v>32.200000000000003</v>
      </c>
      <c r="R101" s="13">
        <v>0</v>
      </c>
      <c r="S101" s="13">
        <v>12.5</v>
      </c>
      <c r="T101" s="13">
        <v>17.399999999999999</v>
      </c>
      <c r="U101" s="13">
        <v>8.6999999999999993</v>
      </c>
      <c r="V101" s="13">
        <v>0</v>
      </c>
      <c r="W101" s="13">
        <v>0</v>
      </c>
      <c r="X101" s="13">
        <v>8.6999999999999993</v>
      </c>
      <c r="Y101" s="13">
        <v>0</v>
      </c>
    </row>
    <row r="102" spans="1:25" ht="13.8" thickBot="1" x14ac:dyDescent="0.3">
      <c r="A102" s="12" t="s">
        <v>165</v>
      </c>
      <c r="B102" s="13">
        <v>9.8000000000000007</v>
      </c>
      <c r="C102" s="13">
        <v>9.8000000000000007</v>
      </c>
      <c r="D102" s="13">
        <v>9.8000000000000007</v>
      </c>
      <c r="E102" s="13">
        <v>31.4</v>
      </c>
      <c r="F102" s="13">
        <v>24.5</v>
      </c>
      <c r="G102" s="13">
        <v>9.8000000000000007</v>
      </c>
      <c r="H102" s="13">
        <v>9.8000000000000007</v>
      </c>
      <c r="I102" s="13">
        <v>22.4</v>
      </c>
      <c r="J102" s="13">
        <v>9.8000000000000007</v>
      </c>
      <c r="P102" s="12" t="s">
        <v>165</v>
      </c>
      <c r="Q102" s="13">
        <v>32.200000000000003</v>
      </c>
      <c r="R102" s="13">
        <v>0</v>
      </c>
      <c r="S102" s="13">
        <v>12.5</v>
      </c>
      <c r="T102" s="13">
        <v>17.399999999999999</v>
      </c>
      <c r="U102" s="13">
        <v>8.6999999999999993</v>
      </c>
      <c r="V102" s="13">
        <v>0</v>
      </c>
      <c r="W102" s="13">
        <v>0</v>
      </c>
      <c r="X102" s="13">
        <v>8.6999999999999993</v>
      </c>
      <c r="Y102" s="13">
        <v>0</v>
      </c>
    </row>
    <row r="103" spans="1:25" ht="13.8" thickBot="1" x14ac:dyDescent="0.3">
      <c r="A103" s="12" t="s">
        <v>171</v>
      </c>
      <c r="B103" s="13">
        <v>9.1</v>
      </c>
      <c r="C103" s="13">
        <v>9.1</v>
      </c>
      <c r="D103" s="13">
        <v>9.1</v>
      </c>
      <c r="E103" s="13">
        <v>30.7</v>
      </c>
      <c r="F103" s="13">
        <v>23.8</v>
      </c>
      <c r="G103" s="13">
        <v>9.1</v>
      </c>
      <c r="H103" s="13">
        <v>9.1</v>
      </c>
      <c r="I103" s="13">
        <v>21.7</v>
      </c>
      <c r="J103" s="13">
        <v>9.1</v>
      </c>
      <c r="P103" s="12" t="s">
        <v>171</v>
      </c>
      <c r="Q103" s="13">
        <v>32.200000000000003</v>
      </c>
      <c r="R103" s="13">
        <v>0</v>
      </c>
      <c r="S103" s="13">
        <v>12.5</v>
      </c>
      <c r="T103" s="13">
        <v>17.399999999999999</v>
      </c>
      <c r="U103" s="13">
        <v>8.6999999999999993</v>
      </c>
      <c r="V103" s="13">
        <v>0</v>
      </c>
      <c r="W103" s="13">
        <v>0</v>
      </c>
      <c r="X103" s="13">
        <v>8.6999999999999993</v>
      </c>
      <c r="Y103" s="13">
        <v>0</v>
      </c>
    </row>
    <row r="104" spans="1:25" ht="13.8" thickBot="1" x14ac:dyDescent="0.3">
      <c r="A104" s="12" t="s">
        <v>177</v>
      </c>
      <c r="B104" s="13">
        <v>8.4</v>
      </c>
      <c r="C104" s="13">
        <v>8.4</v>
      </c>
      <c r="D104" s="13">
        <v>8.4</v>
      </c>
      <c r="E104" s="13">
        <v>30</v>
      </c>
      <c r="F104" s="13">
        <v>23.1</v>
      </c>
      <c r="G104" s="13">
        <v>8.4</v>
      </c>
      <c r="H104" s="13">
        <v>8.4</v>
      </c>
      <c r="I104" s="13">
        <v>8.4</v>
      </c>
      <c r="J104" s="13">
        <v>8.4</v>
      </c>
      <c r="P104" s="12" t="s">
        <v>177</v>
      </c>
      <c r="Q104" s="13">
        <v>32.200000000000003</v>
      </c>
      <c r="R104" s="13">
        <v>0</v>
      </c>
      <c r="S104" s="13">
        <v>12.5</v>
      </c>
      <c r="T104" s="13">
        <v>17.399999999999999</v>
      </c>
      <c r="U104" s="13">
        <v>8.6999999999999993</v>
      </c>
      <c r="V104" s="13">
        <v>0</v>
      </c>
      <c r="W104" s="13">
        <v>0</v>
      </c>
      <c r="X104" s="13">
        <v>0</v>
      </c>
      <c r="Y104" s="13">
        <v>0</v>
      </c>
    </row>
    <row r="105" spans="1:25" ht="13.8" thickBot="1" x14ac:dyDescent="0.3">
      <c r="A105" s="12" t="s">
        <v>183</v>
      </c>
      <c r="B105" s="13">
        <v>7.7</v>
      </c>
      <c r="C105" s="13">
        <v>7.7</v>
      </c>
      <c r="D105" s="13">
        <v>7.7</v>
      </c>
      <c r="E105" s="13">
        <v>29.3</v>
      </c>
      <c r="F105" s="13">
        <v>22.4</v>
      </c>
      <c r="G105" s="13">
        <v>7.7</v>
      </c>
      <c r="H105" s="13">
        <v>7.7</v>
      </c>
      <c r="I105" s="13">
        <v>7.7</v>
      </c>
      <c r="J105" s="13">
        <v>7.7</v>
      </c>
      <c r="P105" s="12" t="s">
        <v>183</v>
      </c>
      <c r="Q105" s="13">
        <v>32.200000000000003</v>
      </c>
      <c r="R105" s="13">
        <v>0</v>
      </c>
      <c r="S105" s="13">
        <v>12.5</v>
      </c>
      <c r="T105" s="13">
        <v>17.399999999999999</v>
      </c>
      <c r="U105" s="13">
        <v>8.6999999999999993</v>
      </c>
      <c r="V105" s="13">
        <v>0</v>
      </c>
      <c r="W105" s="13">
        <v>0</v>
      </c>
      <c r="X105" s="13">
        <v>0</v>
      </c>
      <c r="Y105" s="13">
        <v>0</v>
      </c>
    </row>
    <row r="106" spans="1:25" ht="13.8" thickBot="1" x14ac:dyDescent="0.3">
      <c r="A106" s="12" t="s">
        <v>189</v>
      </c>
      <c r="B106" s="13">
        <v>7</v>
      </c>
      <c r="C106" s="13">
        <v>7</v>
      </c>
      <c r="D106" s="13">
        <v>7</v>
      </c>
      <c r="E106" s="13">
        <v>28.6</v>
      </c>
      <c r="F106" s="13">
        <v>21.7</v>
      </c>
      <c r="G106" s="13">
        <v>7</v>
      </c>
      <c r="H106" s="13">
        <v>7</v>
      </c>
      <c r="I106" s="13">
        <v>7</v>
      </c>
      <c r="J106" s="13">
        <v>7</v>
      </c>
      <c r="P106" s="12" t="s">
        <v>189</v>
      </c>
      <c r="Q106" s="13">
        <v>32.200000000000003</v>
      </c>
      <c r="R106" s="13">
        <v>0</v>
      </c>
      <c r="S106" s="13">
        <v>12.5</v>
      </c>
      <c r="T106" s="13">
        <v>17.399999999999999</v>
      </c>
      <c r="U106" s="13">
        <v>8.6999999999999993</v>
      </c>
      <c r="V106" s="13">
        <v>0</v>
      </c>
      <c r="W106" s="13">
        <v>0</v>
      </c>
      <c r="X106" s="13">
        <v>0</v>
      </c>
      <c r="Y106" s="13">
        <v>0</v>
      </c>
    </row>
    <row r="107" spans="1:25" ht="13.8" thickBot="1" x14ac:dyDescent="0.3">
      <c r="A107" s="12" t="s">
        <v>195</v>
      </c>
      <c r="B107" s="13">
        <v>6.3</v>
      </c>
      <c r="C107" s="13">
        <v>6.3</v>
      </c>
      <c r="D107" s="13">
        <v>6.3</v>
      </c>
      <c r="E107" s="13">
        <v>27.9</v>
      </c>
      <c r="F107" s="13">
        <v>21</v>
      </c>
      <c r="G107" s="13">
        <v>6.3</v>
      </c>
      <c r="H107" s="13">
        <v>6.3</v>
      </c>
      <c r="I107" s="13">
        <v>6.3</v>
      </c>
      <c r="J107" s="13">
        <v>6.3</v>
      </c>
      <c r="P107" s="12" t="s">
        <v>195</v>
      </c>
      <c r="Q107" s="13">
        <v>32.200000000000003</v>
      </c>
      <c r="R107" s="13">
        <v>0</v>
      </c>
      <c r="S107" s="13">
        <v>12.5</v>
      </c>
      <c r="T107" s="13">
        <v>17.399999999999999</v>
      </c>
      <c r="U107" s="13">
        <v>8.6999999999999993</v>
      </c>
      <c r="V107" s="13">
        <v>0</v>
      </c>
      <c r="W107" s="13">
        <v>0</v>
      </c>
      <c r="X107" s="13">
        <v>0</v>
      </c>
      <c r="Y107" s="13">
        <v>0</v>
      </c>
    </row>
    <row r="108" spans="1:25" ht="13.8" thickBot="1" x14ac:dyDescent="0.3">
      <c r="A108" s="12" t="s">
        <v>201</v>
      </c>
      <c r="B108" s="13">
        <v>5.6</v>
      </c>
      <c r="C108" s="13">
        <v>5.6</v>
      </c>
      <c r="D108" s="13">
        <v>5.6</v>
      </c>
      <c r="E108" s="13">
        <v>27.3</v>
      </c>
      <c r="F108" s="13">
        <v>20.3</v>
      </c>
      <c r="G108" s="13">
        <v>5.6</v>
      </c>
      <c r="H108" s="13">
        <v>5.6</v>
      </c>
      <c r="I108" s="13">
        <v>5.6</v>
      </c>
      <c r="J108" s="13">
        <v>5.6</v>
      </c>
      <c r="P108" s="12" t="s">
        <v>201</v>
      </c>
      <c r="Q108" s="13">
        <v>32.200000000000003</v>
      </c>
      <c r="R108" s="13">
        <v>0</v>
      </c>
      <c r="S108" s="13">
        <v>12.5</v>
      </c>
      <c r="T108" s="13">
        <v>17.399999999999999</v>
      </c>
      <c r="U108" s="13">
        <v>8.6999999999999993</v>
      </c>
      <c r="V108" s="13">
        <v>0</v>
      </c>
      <c r="W108" s="13">
        <v>0</v>
      </c>
      <c r="X108" s="13">
        <v>0</v>
      </c>
      <c r="Y108" s="13">
        <v>0</v>
      </c>
    </row>
    <row r="109" spans="1:25" ht="13.8" thickBot="1" x14ac:dyDescent="0.3">
      <c r="A109" s="12" t="s">
        <v>207</v>
      </c>
      <c r="B109" s="13">
        <v>4.9000000000000004</v>
      </c>
      <c r="C109" s="13">
        <v>4.9000000000000004</v>
      </c>
      <c r="D109" s="13">
        <v>4.9000000000000004</v>
      </c>
      <c r="E109" s="13">
        <v>26.6</v>
      </c>
      <c r="F109" s="13">
        <v>19.600000000000001</v>
      </c>
      <c r="G109" s="13">
        <v>4.9000000000000004</v>
      </c>
      <c r="H109" s="13">
        <v>4.9000000000000004</v>
      </c>
      <c r="I109" s="13">
        <v>4.9000000000000004</v>
      </c>
      <c r="J109" s="13">
        <v>4.9000000000000004</v>
      </c>
      <c r="P109" s="12" t="s">
        <v>207</v>
      </c>
      <c r="Q109" s="13">
        <v>32.200000000000003</v>
      </c>
      <c r="R109" s="13">
        <v>0</v>
      </c>
      <c r="S109" s="13">
        <v>12.5</v>
      </c>
      <c r="T109" s="13">
        <v>17.399999999999999</v>
      </c>
      <c r="U109" s="13">
        <v>8.6999999999999993</v>
      </c>
      <c r="V109" s="13">
        <v>0</v>
      </c>
      <c r="W109" s="13">
        <v>0</v>
      </c>
      <c r="X109" s="13">
        <v>0</v>
      </c>
      <c r="Y109" s="13">
        <v>0</v>
      </c>
    </row>
    <row r="110" spans="1:25" ht="13.8" thickBot="1" x14ac:dyDescent="0.3">
      <c r="A110" s="12" t="s">
        <v>213</v>
      </c>
      <c r="B110" s="13">
        <v>4.2</v>
      </c>
      <c r="C110" s="13">
        <v>4.2</v>
      </c>
      <c r="D110" s="13">
        <v>4.2</v>
      </c>
      <c r="E110" s="13">
        <v>25.9</v>
      </c>
      <c r="F110" s="13">
        <v>18.899999999999999</v>
      </c>
      <c r="G110" s="13">
        <v>4.2</v>
      </c>
      <c r="H110" s="13">
        <v>4.2</v>
      </c>
      <c r="I110" s="13">
        <v>4.2</v>
      </c>
      <c r="J110" s="13">
        <v>4.2</v>
      </c>
      <c r="P110" s="12" t="s">
        <v>213</v>
      </c>
      <c r="Q110" s="13">
        <v>32.200000000000003</v>
      </c>
      <c r="R110" s="13">
        <v>0</v>
      </c>
      <c r="S110" s="13">
        <v>12.5</v>
      </c>
      <c r="T110" s="13">
        <v>17.399999999999999</v>
      </c>
      <c r="U110" s="13">
        <v>8.6999999999999993</v>
      </c>
      <c r="V110" s="13">
        <v>0</v>
      </c>
      <c r="W110" s="13">
        <v>0</v>
      </c>
      <c r="X110" s="13">
        <v>0</v>
      </c>
      <c r="Y110" s="13">
        <v>0</v>
      </c>
    </row>
    <row r="111" spans="1:25" ht="13.8" thickBot="1" x14ac:dyDescent="0.3">
      <c r="A111" s="12" t="s">
        <v>219</v>
      </c>
      <c r="B111" s="13">
        <v>3.5</v>
      </c>
      <c r="C111" s="13">
        <v>3.5</v>
      </c>
      <c r="D111" s="13">
        <v>3.5</v>
      </c>
      <c r="E111" s="13">
        <v>25.2</v>
      </c>
      <c r="F111" s="13">
        <v>18.2</v>
      </c>
      <c r="G111" s="13">
        <v>3.5</v>
      </c>
      <c r="H111" s="13">
        <v>3.5</v>
      </c>
      <c r="I111" s="13">
        <v>3.5</v>
      </c>
      <c r="J111" s="13">
        <v>3.5</v>
      </c>
      <c r="P111" s="12" t="s">
        <v>219</v>
      </c>
      <c r="Q111" s="13">
        <v>32.200000000000003</v>
      </c>
      <c r="R111" s="13">
        <v>0</v>
      </c>
      <c r="S111" s="13">
        <v>12.5</v>
      </c>
      <c r="T111" s="13">
        <v>17.399999999999999</v>
      </c>
      <c r="U111" s="13">
        <v>8.6999999999999993</v>
      </c>
      <c r="V111" s="13">
        <v>0</v>
      </c>
      <c r="W111" s="13">
        <v>0</v>
      </c>
      <c r="X111" s="13">
        <v>0</v>
      </c>
      <c r="Y111" s="13">
        <v>0</v>
      </c>
    </row>
    <row r="112" spans="1:25" ht="13.8" thickBot="1" x14ac:dyDescent="0.3">
      <c r="A112" s="12" t="s">
        <v>225</v>
      </c>
      <c r="B112" s="13">
        <v>2.8</v>
      </c>
      <c r="C112" s="13">
        <v>2.8</v>
      </c>
      <c r="D112" s="13">
        <v>2.8</v>
      </c>
      <c r="E112" s="13">
        <v>24.5</v>
      </c>
      <c r="F112" s="13">
        <v>17.5</v>
      </c>
      <c r="G112" s="13">
        <v>2.8</v>
      </c>
      <c r="H112" s="13">
        <v>2.8</v>
      </c>
      <c r="I112" s="13">
        <v>2.8</v>
      </c>
      <c r="J112" s="13">
        <v>2.8</v>
      </c>
      <c r="P112" s="12" t="s">
        <v>225</v>
      </c>
      <c r="Q112" s="13">
        <v>32.200000000000003</v>
      </c>
      <c r="R112" s="13">
        <v>0</v>
      </c>
      <c r="S112" s="13">
        <v>12.5</v>
      </c>
      <c r="T112" s="13">
        <v>17.399999999999999</v>
      </c>
      <c r="U112" s="13">
        <v>8.6999999999999993</v>
      </c>
      <c r="V112" s="13">
        <v>0</v>
      </c>
      <c r="W112" s="13">
        <v>0</v>
      </c>
      <c r="X112" s="13">
        <v>0</v>
      </c>
      <c r="Y112" s="13">
        <v>0</v>
      </c>
    </row>
    <row r="113" spans="1:29" ht="13.8" thickBot="1" x14ac:dyDescent="0.3">
      <c r="A113" s="12" t="s">
        <v>231</v>
      </c>
      <c r="B113" s="13">
        <v>2.1</v>
      </c>
      <c r="C113" s="13">
        <v>2.1</v>
      </c>
      <c r="D113" s="13">
        <v>2.1</v>
      </c>
      <c r="E113" s="13">
        <v>23.8</v>
      </c>
      <c r="F113" s="13">
        <v>16.8</v>
      </c>
      <c r="G113" s="13">
        <v>2.1</v>
      </c>
      <c r="H113" s="13">
        <v>2.1</v>
      </c>
      <c r="I113" s="13">
        <v>2.1</v>
      </c>
      <c r="J113" s="13">
        <v>2.1</v>
      </c>
      <c r="P113" s="12" t="s">
        <v>231</v>
      </c>
      <c r="Q113" s="13">
        <v>32.200000000000003</v>
      </c>
      <c r="R113" s="13">
        <v>0</v>
      </c>
      <c r="S113" s="13">
        <v>12.5</v>
      </c>
      <c r="T113" s="13">
        <v>17.399999999999999</v>
      </c>
      <c r="U113" s="13">
        <v>8.6999999999999993</v>
      </c>
      <c r="V113" s="13">
        <v>0</v>
      </c>
      <c r="W113" s="13">
        <v>0</v>
      </c>
      <c r="X113" s="13">
        <v>0</v>
      </c>
      <c r="Y113" s="13">
        <v>0</v>
      </c>
    </row>
    <row r="114" spans="1:29" ht="13.8" thickBot="1" x14ac:dyDescent="0.3">
      <c r="A114" s="12" t="s">
        <v>236</v>
      </c>
      <c r="B114" s="13">
        <v>1.4</v>
      </c>
      <c r="C114" s="13">
        <v>1.4</v>
      </c>
      <c r="D114" s="13">
        <v>1.4</v>
      </c>
      <c r="E114" s="13">
        <v>23.1</v>
      </c>
      <c r="F114" s="13">
        <v>1.4</v>
      </c>
      <c r="G114" s="13">
        <v>1.4</v>
      </c>
      <c r="H114" s="13">
        <v>1.4</v>
      </c>
      <c r="I114" s="13">
        <v>1.4</v>
      </c>
      <c r="J114" s="13">
        <v>1.4</v>
      </c>
      <c r="P114" s="12" t="s">
        <v>236</v>
      </c>
      <c r="Q114" s="13">
        <v>32.200000000000003</v>
      </c>
      <c r="R114" s="13">
        <v>0</v>
      </c>
      <c r="S114" s="13">
        <v>12.5</v>
      </c>
      <c r="T114" s="13">
        <v>17.399999999999999</v>
      </c>
      <c r="U114" s="13">
        <v>5.5</v>
      </c>
      <c r="V114" s="13">
        <v>0</v>
      </c>
      <c r="W114" s="13">
        <v>0</v>
      </c>
      <c r="X114" s="13">
        <v>0</v>
      </c>
      <c r="Y114" s="13">
        <v>0</v>
      </c>
    </row>
    <row r="115" spans="1:29" ht="13.8" thickBot="1" x14ac:dyDescent="0.3">
      <c r="A115" s="12" t="s">
        <v>241</v>
      </c>
      <c r="B115" s="13">
        <v>0.7</v>
      </c>
      <c r="C115" s="13">
        <v>0.7</v>
      </c>
      <c r="D115" s="13">
        <v>0.7</v>
      </c>
      <c r="E115" s="13">
        <v>0.7</v>
      </c>
      <c r="F115" s="13">
        <v>0.7</v>
      </c>
      <c r="G115" s="13">
        <v>0.7</v>
      </c>
      <c r="H115" s="13">
        <v>0.7</v>
      </c>
      <c r="I115" s="13">
        <v>0.7</v>
      </c>
      <c r="J115" s="13">
        <v>0.7</v>
      </c>
      <c r="P115" s="12" t="s">
        <v>241</v>
      </c>
      <c r="Q115" s="13">
        <v>32.200000000000003</v>
      </c>
      <c r="R115" s="13">
        <v>0</v>
      </c>
      <c r="S115" s="13">
        <v>12.5</v>
      </c>
      <c r="T115" s="13">
        <v>0</v>
      </c>
      <c r="U115" s="13">
        <v>5.5</v>
      </c>
      <c r="V115" s="13">
        <v>0</v>
      </c>
      <c r="W115" s="13">
        <v>0</v>
      </c>
      <c r="X115" s="13">
        <v>0</v>
      </c>
      <c r="Y115" s="13">
        <v>0</v>
      </c>
    </row>
    <row r="116" spans="1:29" ht="13.8" thickBot="1" x14ac:dyDescent="0.3">
      <c r="A116" s="12" t="s">
        <v>246</v>
      </c>
      <c r="B116" s="13">
        <v>0</v>
      </c>
      <c r="C116" s="13">
        <v>0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P116" s="12" t="s">
        <v>246</v>
      </c>
      <c r="Q116" s="13">
        <v>32.200000000000003</v>
      </c>
      <c r="R116" s="13">
        <v>0</v>
      </c>
      <c r="S116" s="13">
        <v>12.5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</row>
    <row r="117" spans="1:29" ht="18.600000000000001" thickBot="1" x14ac:dyDescent="0.3">
      <c r="A117" s="8"/>
      <c r="P117" s="8"/>
    </row>
    <row r="118" spans="1:29" ht="13.8" thickBot="1" x14ac:dyDescent="0.3">
      <c r="A118" s="12" t="s">
        <v>251</v>
      </c>
      <c r="B118" s="12" t="s">
        <v>100</v>
      </c>
      <c r="C118" s="12" t="s">
        <v>101</v>
      </c>
      <c r="D118" s="12" t="s">
        <v>102</v>
      </c>
      <c r="E118" s="12" t="s">
        <v>103</v>
      </c>
      <c r="F118" s="12" t="s">
        <v>104</v>
      </c>
      <c r="G118" s="12" t="s">
        <v>105</v>
      </c>
      <c r="H118" s="12" t="s">
        <v>106</v>
      </c>
      <c r="I118" s="12" t="s">
        <v>107</v>
      </c>
      <c r="J118" s="12" t="s">
        <v>108</v>
      </c>
      <c r="K118" s="12" t="s">
        <v>252</v>
      </c>
      <c r="L118" s="12" t="s">
        <v>253</v>
      </c>
      <c r="M118" s="12" t="s">
        <v>254</v>
      </c>
      <c r="N118" s="12" t="s">
        <v>255</v>
      </c>
      <c r="P118" s="12" t="s">
        <v>536</v>
      </c>
      <c r="Q118" s="12" t="s">
        <v>100</v>
      </c>
      <c r="R118" s="12" t="s">
        <v>101</v>
      </c>
      <c r="S118" s="12" t="s">
        <v>102</v>
      </c>
      <c r="T118" s="12" t="s">
        <v>103</v>
      </c>
      <c r="U118" s="12" t="s">
        <v>104</v>
      </c>
      <c r="V118" s="12" t="s">
        <v>105</v>
      </c>
      <c r="W118" s="12" t="s">
        <v>106</v>
      </c>
      <c r="X118" s="12" t="s">
        <v>107</v>
      </c>
      <c r="Y118" s="12" t="s">
        <v>108</v>
      </c>
      <c r="Z118" s="12" t="s">
        <v>252</v>
      </c>
      <c r="AA118" s="12" t="s">
        <v>253</v>
      </c>
      <c r="AB118" s="12" t="s">
        <v>254</v>
      </c>
      <c r="AC118" s="12" t="s">
        <v>255</v>
      </c>
    </row>
    <row r="119" spans="1:29" ht="13.8" thickBot="1" x14ac:dyDescent="0.3">
      <c r="A119" s="12" t="s">
        <v>111</v>
      </c>
      <c r="B119" s="13">
        <v>2.1</v>
      </c>
      <c r="C119" s="13">
        <v>0</v>
      </c>
      <c r="D119" s="13">
        <v>4.9000000000000004</v>
      </c>
      <c r="E119" s="13">
        <v>25.2</v>
      </c>
      <c r="F119" s="13">
        <v>26.6</v>
      </c>
      <c r="G119" s="13">
        <v>11.9</v>
      </c>
      <c r="H119" s="13">
        <v>5.6</v>
      </c>
      <c r="I119" s="13">
        <v>0.7</v>
      </c>
      <c r="J119" s="13">
        <v>8.4</v>
      </c>
      <c r="K119" s="13">
        <v>85.2</v>
      </c>
      <c r="L119" s="13">
        <v>95</v>
      </c>
      <c r="M119" s="13">
        <v>9.8000000000000007</v>
      </c>
      <c r="N119" s="13">
        <v>10.32</v>
      </c>
      <c r="P119" s="12" t="s">
        <v>111</v>
      </c>
      <c r="Q119" s="13">
        <v>32.200000000000003</v>
      </c>
      <c r="R119" s="13">
        <v>0</v>
      </c>
      <c r="S119" s="13">
        <v>12.5</v>
      </c>
      <c r="T119" s="13">
        <v>17.399999999999999</v>
      </c>
      <c r="U119" s="13">
        <v>14.7</v>
      </c>
      <c r="V119" s="13">
        <v>0</v>
      </c>
      <c r="W119" s="13">
        <v>0</v>
      </c>
      <c r="X119" s="13">
        <v>0</v>
      </c>
      <c r="Y119" s="13">
        <v>0</v>
      </c>
      <c r="Z119" s="13">
        <v>76.900000000000006</v>
      </c>
      <c r="AA119" s="13">
        <v>95</v>
      </c>
      <c r="AB119" s="13">
        <v>18.100000000000001</v>
      </c>
      <c r="AC119" s="13">
        <v>19.05</v>
      </c>
    </row>
    <row r="120" spans="1:29" ht="13.8" thickBot="1" x14ac:dyDescent="0.3">
      <c r="A120" s="12" t="s">
        <v>112</v>
      </c>
      <c r="B120" s="13">
        <v>6.3</v>
      </c>
      <c r="C120" s="13">
        <v>5.6</v>
      </c>
      <c r="D120" s="13">
        <v>4.9000000000000004</v>
      </c>
      <c r="E120" s="13">
        <v>0.7</v>
      </c>
      <c r="F120" s="13">
        <v>25.9</v>
      </c>
      <c r="G120" s="13">
        <v>11.2</v>
      </c>
      <c r="H120" s="13">
        <v>2.1</v>
      </c>
      <c r="I120" s="13">
        <v>25.2</v>
      </c>
      <c r="J120" s="13">
        <v>8.4</v>
      </c>
      <c r="K120" s="13">
        <v>90.1</v>
      </c>
      <c r="L120" s="13">
        <v>77</v>
      </c>
      <c r="M120" s="13">
        <v>-13.1</v>
      </c>
      <c r="N120" s="13">
        <v>-17.010000000000002</v>
      </c>
      <c r="P120" s="12" t="s">
        <v>112</v>
      </c>
      <c r="Q120" s="13">
        <v>32.200000000000003</v>
      </c>
      <c r="R120" s="13">
        <v>0</v>
      </c>
      <c r="S120" s="13">
        <v>12.5</v>
      </c>
      <c r="T120" s="13">
        <v>0</v>
      </c>
      <c r="U120" s="13">
        <v>8.6999999999999993</v>
      </c>
      <c r="V120" s="13">
        <v>0</v>
      </c>
      <c r="W120" s="13">
        <v>0</v>
      </c>
      <c r="X120" s="13">
        <v>38.200000000000003</v>
      </c>
      <c r="Y120" s="13">
        <v>0</v>
      </c>
      <c r="Z120" s="13">
        <v>91.6</v>
      </c>
      <c r="AA120" s="13">
        <v>77</v>
      </c>
      <c r="AB120" s="13">
        <v>-14.6</v>
      </c>
      <c r="AC120" s="13">
        <v>-18.96</v>
      </c>
    </row>
    <row r="121" spans="1:29" ht="13.8" thickBot="1" x14ac:dyDescent="0.3">
      <c r="A121" s="12" t="s">
        <v>113</v>
      </c>
      <c r="B121" s="13">
        <v>9.8000000000000007</v>
      </c>
      <c r="C121" s="13">
        <v>12.6</v>
      </c>
      <c r="D121" s="13">
        <v>2.8</v>
      </c>
      <c r="E121" s="13">
        <v>30.7</v>
      </c>
      <c r="F121" s="13">
        <v>23.1</v>
      </c>
      <c r="G121" s="13">
        <v>4.9000000000000004</v>
      </c>
      <c r="H121" s="13">
        <v>4.2</v>
      </c>
      <c r="I121" s="13">
        <v>6.3</v>
      </c>
      <c r="J121" s="13">
        <v>11.2</v>
      </c>
      <c r="K121" s="13">
        <v>105.5</v>
      </c>
      <c r="L121" s="13">
        <v>66</v>
      </c>
      <c r="M121" s="13">
        <v>-39.5</v>
      </c>
      <c r="N121" s="13">
        <v>-59.85</v>
      </c>
      <c r="P121" s="12" t="s">
        <v>113</v>
      </c>
      <c r="Q121" s="13">
        <v>32.200000000000003</v>
      </c>
      <c r="R121" s="13">
        <v>0</v>
      </c>
      <c r="S121" s="13">
        <v>12.5</v>
      </c>
      <c r="T121" s="13">
        <v>17.399999999999999</v>
      </c>
      <c r="U121" s="13">
        <v>8.6999999999999993</v>
      </c>
      <c r="V121" s="13">
        <v>0</v>
      </c>
      <c r="W121" s="13">
        <v>0</v>
      </c>
      <c r="X121" s="13">
        <v>0</v>
      </c>
      <c r="Y121" s="13">
        <v>0</v>
      </c>
      <c r="Z121" s="13">
        <v>70.900000000000006</v>
      </c>
      <c r="AA121" s="13">
        <v>66</v>
      </c>
      <c r="AB121" s="13">
        <v>-4.9000000000000004</v>
      </c>
      <c r="AC121" s="13">
        <v>-7.42</v>
      </c>
    </row>
    <row r="122" spans="1:29" ht="13.8" thickBot="1" x14ac:dyDescent="0.3">
      <c r="A122" s="12" t="s">
        <v>114</v>
      </c>
      <c r="B122" s="13">
        <v>7.7</v>
      </c>
      <c r="C122" s="13">
        <v>7.7</v>
      </c>
      <c r="D122" s="13">
        <v>10.5</v>
      </c>
      <c r="E122" s="13">
        <v>26.6</v>
      </c>
      <c r="F122" s="13">
        <v>18.2</v>
      </c>
      <c r="G122" s="13">
        <v>0.7</v>
      </c>
      <c r="H122" s="13">
        <v>5.6</v>
      </c>
      <c r="I122" s="13">
        <v>25.9</v>
      </c>
      <c r="J122" s="13">
        <v>7.7</v>
      </c>
      <c r="K122" s="13">
        <v>110.4</v>
      </c>
      <c r="L122" s="13">
        <v>100</v>
      </c>
      <c r="M122" s="13">
        <v>-10.4</v>
      </c>
      <c r="N122" s="13">
        <v>-10.4</v>
      </c>
      <c r="P122" s="12" t="s">
        <v>114</v>
      </c>
      <c r="Q122" s="13">
        <v>32.200000000000003</v>
      </c>
      <c r="R122" s="13">
        <v>0</v>
      </c>
      <c r="S122" s="13">
        <v>12.5</v>
      </c>
      <c r="T122" s="13">
        <v>17.399999999999999</v>
      </c>
      <c r="U122" s="13">
        <v>8.6999999999999993</v>
      </c>
      <c r="V122" s="13">
        <v>0</v>
      </c>
      <c r="W122" s="13">
        <v>0</v>
      </c>
      <c r="X122" s="13">
        <v>38.200000000000003</v>
      </c>
      <c r="Y122" s="13">
        <v>0</v>
      </c>
      <c r="Z122" s="13">
        <v>109</v>
      </c>
      <c r="AA122" s="13">
        <v>100</v>
      </c>
      <c r="AB122" s="13">
        <v>-9</v>
      </c>
      <c r="AC122" s="13">
        <v>-9</v>
      </c>
    </row>
    <row r="123" spans="1:29" ht="13.8" thickBot="1" x14ac:dyDescent="0.3">
      <c r="A123" s="12" t="s">
        <v>115</v>
      </c>
      <c r="B123" s="13">
        <v>13.3</v>
      </c>
      <c r="C123" s="13">
        <v>13.3</v>
      </c>
      <c r="D123" s="13">
        <v>13.3</v>
      </c>
      <c r="E123" s="13">
        <v>34.9</v>
      </c>
      <c r="F123" s="13">
        <v>27.9</v>
      </c>
      <c r="G123" s="13">
        <v>12.6</v>
      </c>
      <c r="H123" s="13">
        <v>13.3</v>
      </c>
      <c r="I123" s="13">
        <v>23.1</v>
      </c>
      <c r="J123" s="13">
        <v>12.6</v>
      </c>
      <c r="K123" s="13">
        <v>164.2</v>
      </c>
      <c r="L123" s="13">
        <v>46</v>
      </c>
      <c r="M123" s="13">
        <v>-118.2</v>
      </c>
      <c r="N123" s="13">
        <v>-256.95999999999998</v>
      </c>
      <c r="P123" s="12" t="s">
        <v>115</v>
      </c>
      <c r="Q123" s="13">
        <v>32.200000000000003</v>
      </c>
      <c r="R123" s="13">
        <v>0</v>
      </c>
      <c r="S123" s="13">
        <v>12.5</v>
      </c>
      <c r="T123" s="13">
        <v>17.399999999999999</v>
      </c>
      <c r="U123" s="13">
        <v>14.7</v>
      </c>
      <c r="V123" s="13">
        <v>0</v>
      </c>
      <c r="W123" s="13">
        <v>0</v>
      </c>
      <c r="X123" s="13">
        <v>8.6999999999999993</v>
      </c>
      <c r="Y123" s="13">
        <v>0</v>
      </c>
      <c r="Z123" s="13">
        <v>85.6</v>
      </c>
      <c r="AA123" s="13">
        <v>46</v>
      </c>
      <c r="AB123" s="13">
        <v>-39.6</v>
      </c>
      <c r="AC123" s="13">
        <v>-86.09</v>
      </c>
    </row>
    <row r="124" spans="1:29" ht="13.8" thickBot="1" x14ac:dyDescent="0.3">
      <c r="A124" s="12" t="s">
        <v>116</v>
      </c>
      <c r="B124" s="13">
        <v>12.6</v>
      </c>
      <c r="C124" s="13">
        <v>7.7</v>
      </c>
      <c r="D124" s="13">
        <v>11.9</v>
      </c>
      <c r="E124" s="13">
        <v>33.5</v>
      </c>
      <c r="F124" s="13">
        <v>27.3</v>
      </c>
      <c r="G124" s="13">
        <v>13.3</v>
      </c>
      <c r="H124" s="13">
        <v>12.6</v>
      </c>
      <c r="I124" s="13">
        <v>8.4</v>
      </c>
      <c r="J124" s="13">
        <v>12.6</v>
      </c>
      <c r="K124" s="13">
        <v>139.69999999999999</v>
      </c>
      <c r="L124" s="13">
        <v>58</v>
      </c>
      <c r="M124" s="13">
        <v>-81.7</v>
      </c>
      <c r="N124" s="13">
        <v>-140.86000000000001</v>
      </c>
      <c r="P124" s="12" t="s">
        <v>116</v>
      </c>
      <c r="Q124" s="13">
        <v>32.200000000000003</v>
      </c>
      <c r="R124" s="13">
        <v>0</v>
      </c>
      <c r="S124" s="13">
        <v>12.5</v>
      </c>
      <c r="T124" s="13">
        <v>17.399999999999999</v>
      </c>
      <c r="U124" s="13">
        <v>14.7</v>
      </c>
      <c r="V124" s="13">
        <v>6.5</v>
      </c>
      <c r="W124" s="13">
        <v>0</v>
      </c>
      <c r="X124" s="13">
        <v>0</v>
      </c>
      <c r="Y124" s="13">
        <v>0</v>
      </c>
      <c r="Z124" s="13">
        <v>83.4</v>
      </c>
      <c r="AA124" s="13">
        <v>58</v>
      </c>
      <c r="AB124" s="13">
        <v>-25.4</v>
      </c>
      <c r="AC124" s="13">
        <v>-43.79</v>
      </c>
    </row>
    <row r="125" spans="1:29" ht="13.8" thickBot="1" x14ac:dyDescent="0.3">
      <c r="A125" s="12" t="s">
        <v>117</v>
      </c>
      <c r="B125" s="13">
        <v>11.2</v>
      </c>
      <c r="C125" s="13">
        <v>9.8000000000000007</v>
      </c>
      <c r="D125" s="13">
        <v>8.4</v>
      </c>
      <c r="E125" s="13">
        <v>32.799999999999997</v>
      </c>
      <c r="F125" s="13">
        <v>23.8</v>
      </c>
      <c r="G125" s="13">
        <v>4.9000000000000004</v>
      </c>
      <c r="H125" s="13">
        <v>9.1</v>
      </c>
      <c r="I125" s="13">
        <v>2.8</v>
      </c>
      <c r="J125" s="13">
        <v>3.5</v>
      </c>
      <c r="K125" s="13">
        <v>106.2</v>
      </c>
      <c r="L125" s="13">
        <v>68</v>
      </c>
      <c r="M125" s="13">
        <v>-38.200000000000003</v>
      </c>
      <c r="N125" s="13">
        <v>-56.18</v>
      </c>
      <c r="P125" s="12" t="s">
        <v>117</v>
      </c>
      <c r="Q125" s="13">
        <v>32.200000000000003</v>
      </c>
      <c r="R125" s="13">
        <v>0</v>
      </c>
      <c r="S125" s="13">
        <v>12.5</v>
      </c>
      <c r="T125" s="13">
        <v>17.399999999999999</v>
      </c>
      <c r="U125" s="13">
        <v>8.6999999999999993</v>
      </c>
      <c r="V125" s="13">
        <v>0</v>
      </c>
      <c r="W125" s="13">
        <v>0</v>
      </c>
      <c r="X125" s="13">
        <v>0</v>
      </c>
      <c r="Y125" s="13">
        <v>0</v>
      </c>
      <c r="Z125" s="13">
        <v>70.900000000000006</v>
      </c>
      <c r="AA125" s="13">
        <v>68</v>
      </c>
      <c r="AB125" s="13">
        <v>-2.9</v>
      </c>
      <c r="AC125" s="13">
        <v>-4.26</v>
      </c>
    </row>
    <row r="126" spans="1:29" ht="13.8" thickBot="1" x14ac:dyDescent="0.3">
      <c r="A126" s="12" t="s">
        <v>118</v>
      </c>
      <c r="B126" s="13">
        <v>0</v>
      </c>
      <c r="C126" s="13">
        <v>10.5</v>
      </c>
      <c r="D126" s="13">
        <v>7</v>
      </c>
      <c r="E126" s="13">
        <v>29.3</v>
      </c>
      <c r="F126" s="13">
        <v>1.4</v>
      </c>
      <c r="G126" s="13">
        <v>2.8</v>
      </c>
      <c r="H126" s="13">
        <v>11.9</v>
      </c>
      <c r="I126" s="13">
        <v>5.6</v>
      </c>
      <c r="J126" s="13">
        <v>11.9</v>
      </c>
      <c r="K126" s="13">
        <v>80.400000000000006</v>
      </c>
      <c r="L126" s="13">
        <v>78</v>
      </c>
      <c r="M126" s="13">
        <v>-2.4</v>
      </c>
      <c r="N126" s="13">
        <v>-3.08</v>
      </c>
      <c r="P126" s="12" t="s">
        <v>118</v>
      </c>
      <c r="Q126" s="13">
        <v>32.200000000000003</v>
      </c>
      <c r="R126" s="13">
        <v>0</v>
      </c>
      <c r="S126" s="13">
        <v>12.5</v>
      </c>
      <c r="T126" s="13">
        <v>17.399999999999999</v>
      </c>
      <c r="U126" s="13">
        <v>5.5</v>
      </c>
      <c r="V126" s="13">
        <v>0</v>
      </c>
      <c r="W126" s="13">
        <v>0</v>
      </c>
      <c r="X126" s="13">
        <v>0</v>
      </c>
      <c r="Y126" s="13">
        <v>0</v>
      </c>
      <c r="Z126" s="13">
        <v>67.599999999999994</v>
      </c>
      <c r="AA126" s="13">
        <v>78</v>
      </c>
      <c r="AB126" s="13">
        <v>10.4</v>
      </c>
      <c r="AC126" s="13">
        <v>13.33</v>
      </c>
    </row>
    <row r="127" spans="1:29" ht="13.8" thickBot="1" x14ac:dyDescent="0.3">
      <c r="A127" s="12" t="s">
        <v>119</v>
      </c>
      <c r="B127" s="13">
        <v>9.8000000000000007</v>
      </c>
      <c r="C127" s="13">
        <v>7.7</v>
      </c>
      <c r="D127" s="13">
        <v>11.9</v>
      </c>
      <c r="E127" s="13">
        <v>27.9</v>
      </c>
      <c r="F127" s="13">
        <v>23.8</v>
      </c>
      <c r="G127" s="13">
        <v>9.1</v>
      </c>
      <c r="H127" s="13">
        <v>11.2</v>
      </c>
      <c r="I127" s="13">
        <v>23.1</v>
      </c>
      <c r="J127" s="13">
        <v>10.5</v>
      </c>
      <c r="K127" s="13">
        <v>134.9</v>
      </c>
      <c r="L127" s="13">
        <v>64</v>
      </c>
      <c r="M127" s="13">
        <v>-70.900000000000006</v>
      </c>
      <c r="N127" s="13">
        <v>-110.78</v>
      </c>
      <c r="P127" s="12" t="s">
        <v>119</v>
      </c>
      <c r="Q127" s="13">
        <v>32.200000000000003</v>
      </c>
      <c r="R127" s="13">
        <v>0</v>
      </c>
      <c r="S127" s="13">
        <v>12.5</v>
      </c>
      <c r="T127" s="13">
        <v>17.399999999999999</v>
      </c>
      <c r="U127" s="13">
        <v>8.6999999999999993</v>
      </c>
      <c r="V127" s="13">
        <v>0</v>
      </c>
      <c r="W127" s="13">
        <v>0</v>
      </c>
      <c r="X127" s="13">
        <v>8.6999999999999993</v>
      </c>
      <c r="Y127" s="13">
        <v>0</v>
      </c>
      <c r="Z127" s="13">
        <v>79.599999999999994</v>
      </c>
      <c r="AA127" s="13">
        <v>64</v>
      </c>
      <c r="AB127" s="13">
        <v>-15.6</v>
      </c>
      <c r="AC127" s="13">
        <v>-24.38</v>
      </c>
    </row>
    <row r="128" spans="1:29" ht="13.8" thickBot="1" x14ac:dyDescent="0.3">
      <c r="A128" s="12" t="s">
        <v>120</v>
      </c>
      <c r="B128" s="13">
        <v>8.4</v>
      </c>
      <c r="C128" s="13">
        <v>11.9</v>
      </c>
      <c r="D128" s="13">
        <v>6.3</v>
      </c>
      <c r="E128" s="13">
        <v>28.6</v>
      </c>
      <c r="F128" s="13">
        <v>19.600000000000001</v>
      </c>
      <c r="G128" s="13">
        <v>7</v>
      </c>
      <c r="H128" s="13">
        <v>7</v>
      </c>
      <c r="I128" s="13">
        <v>7.7</v>
      </c>
      <c r="J128" s="13">
        <v>1.4</v>
      </c>
      <c r="K128" s="13">
        <v>97.8</v>
      </c>
      <c r="L128" s="13">
        <v>78</v>
      </c>
      <c r="M128" s="13">
        <v>-19.8</v>
      </c>
      <c r="N128" s="13">
        <v>-25.38</v>
      </c>
      <c r="P128" s="12" t="s">
        <v>120</v>
      </c>
      <c r="Q128" s="13">
        <v>32.200000000000003</v>
      </c>
      <c r="R128" s="13">
        <v>0</v>
      </c>
      <c r="S128" s="13">
        <v>12.5</v>
      </c>
      <c r="T128" s="13">
        <v>17.399999999999999</v>
      </c>
      <c r="U128" s="13">
        <v>8.6999999999999993</v>
      </c>
      <c r="V128" s="13">
        <v>0</v>
      </c>
      <c r="W128" s="13">
        <v>0</v>
      </c>
      <c r="X128" s="13">
        <v>0</v>
      </c>
      <c r="Y128" s="13">
        <v>0</v>
      </c>
      <c r="Z128" s="13">
        <v>70.900000000000006</v>
      </c>
      <c r="AA128" s="13">
        <v>78</v>
      </c>
      <c r="AB128" s="13">
        <v>7.1</v>
      </c>
      <c r="AC128" s="13">
        <v>9.1</v>
      </c>
    </row>
    <row r="129" spans="1:29" ht="13.8" thickBot="1" x14ac:dyDescent="0.3">
      <c r="A129" s="12" t="s">
        <v>121</v>
      </c>
      <c r="B129" s="13">
        <v>9.1</v>
      </c>
      <c r="C129" s="13">
        <v>10.5</v>
      </c>
      <c r="D129" s="13">
        <v>8.4</v>
      </c>
      <c r="E129" s="13">
        <v>25.2</v>
      </c>
      <c r="F129" s="13">
        <v>21</v>
      </c>
      <c r="G129" s="13">
        <v>8.4</v>
      </c>
      <c r="H129" s="13">
        <v>2.1</v>
      </c>
      <c r="I129" s="13">
        <v>21.7</v>
      </c>
      <c r="J129" s="13">
        <v>1.4</v>
      </c>
      <c r="K129" s="13">
        <v>107.6</v>
      </c>
      <c r="L129" s="13">
        <v>85</v>
      </c>
      <c r="M129" s="13">
        <v>-22.6</v>
      </c>
      <c r="N129" s="13">
        <v>-26.59</v>
      </c>
      <c r="P129" s="12" t="s">
        <v>121</v>
      </c>
      <c r="Q129" s="13">
        <v>32.200000000000003</v>
      </c>
      <c r="R129" s="13">
        <v>0</v>
      </c>
      <c r="S129" s="13">
        <v>12.5</v>
      </c>
      <c r="T129" s="13">
        <v>17.399999999999999</v>
      </c>
      <c r="U129" s="13">
        <v>8.6999999999999993</v>
      </c>
      <c r="V129" s="13">
        <v>0</v>
      </c>
      <c r="W129" s="13">
        <v>0</v>
      </c>
      <c r="X129" s="13">
        <v>8.6999999999999993</v>
      </c>
      <c r="Y129" s="13">
        <v>0</v>
      </c>
      <c r="Z129" s="13">
        <v>79.599999999999994</v>
      </c>
      <c r="AA129" s="13">
        <v>85</v>
      </c>
      <c r="AB129" s="13">
        <v>5.4</v>
      </c>
      <c r="AC129" s="13">
        <v>6.35</v>
      </c>
    </row>
    <row r="130" spans="1:29" ht="13.8" thickBot="1" x14ac:dyDescent="0.3">
      <c r="A130" s="12" t="s">
        <v>122</v>
      </c>
      <c r="B130" s="13">
        <v>5.6</v>
      </c>
      <c r="C130" s="13">
        <v>5.6</v>
      </c>
      <c r="D130" s="13">
        <v>7</v>
      </c>
      <c r="E130" s="13">
        <v>30</v>
      </c>
      <c r="F130" s="13">
        <v>0.7</v>
      </c>
      <c r="G130" s="13">
        <v>0</v>
      </c>
      <c r="H130" s="13">
        <v>0.7</v>
      </c>
      <c r="I130" s="13">
        <v>4.2</v>
      </c>
      <c r="J130" s="13">
        <v>0.7</v>
      </c>
      <c r="K130" s="13">
        <v>54.5</v>
      </c>
      <c r="L130" s="13">
        <v>78</v>
      </c>
      <c r="M130" s="13">
        <v>23.5</v>
      </c>
      <c r="N130" s="13">
        <v>30.13</v>
      </c>
      <c r="P130" s="12" t="s">
        <v>122</v>
      </c>
      <c r="Q130" s="13">
        <v>32.200000000000003</v>
      </c>
      <c r="R130" s="13">
        <v>0</v>
      </c>
      <c r="S130" s="13">
        <v>12.5</v>
      </c>
      <c r="T130" s="13">
        <v>17.399999999999999</v>
      </c>
      <c r="U130" s="13">
        <v>5.5</v>
      </c>
      <c r="V130" s="13">
        <v>0</v>
      </c>
      <c r="W130" s="13">
        <v>0</v>
      </c>
      <c r="X130" s="13">
        <v>0</v>
      </c>
      <c r="Y130" s="13">
        <v>0</v>
      </c>
      <c r="Z130" s="13">
        <v>67.599999999999994</v>
      </c>
      <c r="AA130" s="13">
        <v>78</v>
      </c>
      <c r="AB130" s="13">
        <v>10.4</v>
      </c>
      <c r="AC130" s="13">
        <v>13.33</v>
      </c>
    </row>
    <row r="131" spans="1:29" ht="13.8" thickBot="1" x14ac:dyDescent="0.3">
      <c r="A131" s="12" t="s">
        <v>123</v>
      </c>
      <c r="B131" s="13">
        <v>1.4</v>
      </c>
      <c r="C131" s="13">
        <v>1.4</v>
      </c>
      <c r="D131" s="13">
        <v>1.4</v>
      </c>
      <c r="E131" s="13">
        <v>24.5</v>
      </c>
      <c r="F131" s="13">
        <v>18.2</v>
      </c>
      <c r="G131" s="13">
        <v>1.4</v>
      </c>
      <c r="H131" s="13">
        <v>0</v>
      </c>
      <c r="I131" s="13">
        <v>21.7</v>
      </c>
      <c r="J131" s="13">
        <v>0</v>
      </c>
      <c r="K131" s="13">
        <v>69.900000000000006</v>
      </c>
      <c r="L131" s="13">
        <v>100</v>
      </c>
      <c r="M131" s="13">
        <v>30.1</v>
      </c>
      <c r="N131" s="13">
        <v>30.1</v>
      </c>
      <c r="P131" s="12" t="s">
        <v>123</v>
      </c>
      <c r="Q131" s="13">
        <v>32.200000000000003</v>
      </c>
      <c r="R131" s="13">
        <v>0</v>
      </c>
      <c r="S131" s="13">
        <v>12.5</v>
      </c>
      <c r="T131" s="13">
        <v>17.399999999999999</v>
      </c>
      <c r="U131" s="13">
        <v>8.6999999999999993</v>
      </c>
      <c r="V131" s="13">
        <v>0</v>
      </c>
      <c r="W131" s="13">
        <v>0</v>
      </c>
      <c r="X131" s="13">
        <v>8.6999999999999993</v>
      </c>
      <c r="Y131" s="13">
        <v>0</v>
      </c>
      <c r="Z131" s="13">
        <v>79.599999999999994</v>
      </c>
      <c r="AA131" s="13">
        <v>100</v>
      </c>
      <c r="AB131" s="13">
        <v>20.399999999999999</v>
      </c>
      <c r="AC131" s="13">
        <v>20.399999999999999</v>
      </c>
    </row>
    <row r="132" spans="1:29" ht="13.8" thickBot="1" x14ac:dyDescent="0.3">
      <c r="A132" s="12" t="s">
        <v>124</v>
      </c>
      <c r="B132" s="13">
        <v>11.9</v>
      </c>
      <c r="C132" s="13">
        <v>0.7</v>
      </c>
      <c r="D132" s="13">
        <v>9.8000000000000007</v>
      </c>
      <c r="E132" s="13">
        <v>34.200000000000003</v>
      </c>
      <c r="F132" s="13">
        <v>25.2</v>
      </c>
      <c r="G132" s="13">
        <v>7.7</v>
      </c>
      <c r="H132" s="13">
        <v>9.1</v>
      </c>
      <c r="I132" s="13">
        <v>7</v>
      </c>
      <c r="J132" s="13">
        <v>1.4</v>
      </c>
      <c r="K132" s="13">
        <v>106.9</v>
      </c>
      <c r="L132" s="13">
        <v>72</v>
      </c>
      <c r="M132" s="13">
        <v>-34.9</v>
      </c>
      <c r="N132" s="13">
        <v>-48.47</v>
      </c>
      <c r="P132" s="12" t="s">
        <v>124</v>
      </c>
      <c r="Q132" s="13">
        <v>32.200000000000003</v>
      </c>
      <c r="R132" s="13">
        <v>0</v>
      </c>
      <c r="S132" s="13">
        <v>12.5</v>
      </c>
      <c r="T132" s="13">
        <v>17.399999999999999</v>
      </c>
      <c r="U132" s="13">
        <v>8.6999999999999993</v>
      </c>
      <c r="V132" s="13">
        <v>0</v>
      </c>
      <c r="W132" s="13">
        <v>0</v>
      </c>
      <c r="X132" s="13">
        <v>0</v>
      </c>
      <c r="Y132" s="13">
        <v>0</v>
      </c>
      <c r="Z132" s="13">
        <v>70.900000000000006</v>
      </c>
      <c r="AA132" s="13">
        <v>72</v>
      </c>
      <c r="AB132" s="13">
        <v>1.1000000000000001</v>
      </c>
      <c r="AC132" s="13">
        <v>1.53</v>
      </c>
    </row>
    <row r="133" spans="1:29" ht="13.8" thickBot="1" x14ac:dyDescent="0.3">
      <c r="A133" s="12" t="s">
        <v>125</v>
      </c>
      <c r="B133" s="13">
        <v>4.2</v>
      </c>
      <c r="C133" s="13">
        <v>4.2</v>
      </c>
      <c r="D133" s="13">
        <v>0.7</v>
      </c>
      <c r="E133" s="13">
        <v>23.1</v>
      </c>
      <c r="F133" s="13">
        <v>20.3</v>
      </c>
      <c r="G133" s="13">
        <v>9.8000000000000007</v>
      </c>
      <c r="H133" s="13">
        <v>4.2</v>
      </c>
      <c r="I133" s="13">
        <v>4.9000000000000004</v>
      </c>
      <c r="J133" s="13">
        <v>5.6</v>
      </c>
      <c r="K133" s="13">
        <v>76.900000000000006</v>
      </c>
      <c r="L133" s="13">
        <v>80</v>
      </c>
      <c r="M133" s="13">
        <v>3.1</v>
      </c>
      <c r="N133" s="13">
        <v>3.88</v>
      </c>
      <c r="P133" s="12" t="s">
        <v>125</v>
      </c>
      <c r="Q133" s="13">
        <v>32.200000000000003</v>
      </c>
      <c r="R133" s="13">
        <v>0</v>
      </c>
      <c r="S133" s="13">
        <v>12.5</v>
      </c>
      <c r="T133" s="13">
        <v>17.399999999999999</v>
      </c>
      <c r="U133" s="13">
        <v>8.6999999999999993</v>
      </c>
      <c r="V133" s="13">
        <v>0</v>
      </c>
      <c r="W133" s="13">
        <v>0</v>
      </c>
      <c r="X133" s="13">
        <v>0</v>
      </c>
      <c r="Y133" s="13">
        <v>0</v>
      </c>
      <c r="Z133" s="13">
        <v>70.900000000000006</v>
      </c>
      <c r="AA133" s="13">
        <v>80</v>
      </c>
      <c r="AB133" s="13">
        <v>9.1</v>
      </c>
      <c r="AC133" s="13">
        <v>11.38</v>
      </c>
    </row>
    <row r="134" spans="1:29" ht="13.8" thickBot="1" x14ac:dyDescent="0.3">
      <c r="A134" s="12" t="s">
        <v>126</v>
      </c>
      <c r="B134" s="13">
        <v>0.7</v>
      </c>
      <c r="C134" s="13">
        <v>1.4</v>
      </c>
      <c r="D134" s="13">
        <v>11.2</v>
      </c>
      <c r="E134" s="13">
        <v>0</v>
      </c>
      <c r="F134" s="13">
        <v>22.4</v>
      </c>
      <c r="G134" s="13">
        <v>2.1</v>
      </c>
      <c r="H134" s="13">
        <v>7.7</v>
      </c>
      <c r="I134" s="13">
        <v>24.5</v>
      </c>
      <c r="J134" s="13">
        <v>8.4</v>
      </c>
      <c r="K134" s="13">
        <v>78.3</v>
      </c>
      <c r="L134" s="13">
        <v>91</v>
      </c>
      <c r="M134" s="13">
        <v>12.7</v>
      </c>
      <c r="N134" s="13">
        <v>13.96</v>
      </c>
      <c r="P134" s="12" t="s">
        <v>126</v>
      </c>
      <c r="Q134" s="13">
        <v>32.200000000000003</v>
      </c>
      <c r="R134" s="13">
        <v>0</v>
      </c>
      <c r="S134" s="13">
        <v>12.5</v>
      </c>
      <c r="T134" s="13">
        <v>0</v>
      </c>
      <c r="U134" s="13">
        <v>8.6999999999999993</v>
      </c>
      <c r="V134" s="13">
        <v>0</v>
      </c>
      <c r="W134" s="13">
        <v>0</v>
      </c>
      <c r="X134" s="13">
        <v>38.200000000000003</v>
      </c>
      <c r="Y134" s="13">
        <v>0</v>
      </c>
      <c r="Z134" s="13">
        <v>91.6</v>
      </c>
      <c r="AA134" s="13">
        <v>91</v>
      </c>
      <c r="AB134" s="13">
        <v>-0.6</v>
      </c>
      <c r="AC134" s="13">
        <v>-0.66</v>
      </c>
    </row>
    <row r="135" spans="1:29" ht="13.8" thickBot="1" x14ac:dyDescent="0.3">
      <c r="A135" s="12" t="s">
        <v>127</v>
      </c>
      <c r="B135" s="13">
        <v>4.9000000000000004</v>
      </c>
      <c r="C135" s="13">
        <v>4.2</v>
      </c>
      <c r="D135" s="13">
        <v>0</v>
      </c>
      <c r="E135" s="13">
        <v>23.1</v>
      </c>
      <c r="F135" s="13">
        <v>16.8</v>
      </c>
      <c r="G135" s="13">
        <v>4.9000000000000004</v>
      </c>
      <c r="H135" s="13">
        <v>1.4</v>
      </c>
      <c r="I135" s="13">
        <v>0</v>
      </c>
      <c r="J135" s="13">
        <v>3.5</v>
      </c>
      <c r="K135" s="13">
        <v>58.7</v>
      </c>
      <c r="L135" s="13">
        <v>84</v>
      </c>
      <c r="M135" s="13">
        <v>25.3</v>
      </c>
      <c r="N135" s="13">
        <v>30.12</v>
      </c>
      <c r="P135" s="12" t="s">
        <v>127</v>
      </c>
      <c r="Q135" s="13">
        <v>32.200000000000003</v>
      </c>
      <c r="R135" s="13">
        <v>0</v>
      </c>
      <c r="S135" s="13">
        <v>12.5</v>
      </c>
      <c r="T135" s="13">
        <v>17.399999999999999</v>
      </c>
      <c r="U135" s="13">
        <v>8.6999999999999993</v>
      </c>
      <c r="V135" s="13">
        <v>0</v>
      </c>
      <c r="W135" s="13">
        <v>0</v>
      </c>
      <c r="X135" s="13">
        <v>0</v>
      </c>
      <c r="Y135" s="13">
        <v>0</v>
      </c>
      <c r="Z135" s="13">
        <v>70.900000000000006</v>
      </c>
      <c r="AA135" s="13">
        <v>84</v>
      </c>
      <c r="AB135" s="13">
        <v>13.1</v>
      </c>
      <c r="AC135" s="13">
        <v>15.6</v>
      </c>
    </row>
    <row r="136" spans="1:29" ht="13.8" thickBot="1" x14ac:dyDescent="0.3">
      <c r="A136" s="12" t="s">
        <v>128</v>
      </c>
      <c r="B136" s="13">
        <v>2.8</v>
      </c>
      <c r="C136" s="13">
        <v>3.5</v>
      </c>
      <c r="D136" s="13">
        <v>2.1</v>
      </c>
      <c r="E136" s="13">
        <v>31.4</v>
      </c>
      <c r="F136" s="13">
        <v>17.5</v>
      </c>
      <c r="G136" s="13">
        <v>9.8000000000000007</v>
      </c>
      <c r="H136" s="13">
        <v>10.5</v>
      </c>
      <c r="I136" s="13">
        <v>1.4</v>
      </c>
      <c r="J136" s="13">
        <v>3.5</v>
      </c>
      <c r="K136" s="13">
        <v>82.5</v>
      </c>
      <c r="L136" s="13">
        <v>76</v>
      </c>
      <c r="M136" s="13">
        <v>-6.5</v>
      </c>
      <c r="N136" s="13">
        <v>-8.5500000000000007</v>
      </c>
      <c r="P136" s="12" t="s">
        <v>128</v>
      </c>
      <c r="Q136" s="13">
        <v>32.200000000000003</v>
      </c>
      <c r="R136" s="13">
        <v>0</v>
      </c>
      <c r="S136" s="13">
        <v>12.5</v>
      </c>
      <c r="T136" s="13">
        <v>17.399999999999999</v>
      </c>
      <c r="U136" s="13">
        <v>8.6999999999999993</v>
      </c>
      <c r="V136" s="13">
        <v>0</v>
      </c>
      <c r="W136" s="13">
        <v>0</v>
      </c>
      <c r="X136" s="13">
        <v>0</v>
      </c>
      <c r="Y136" s="13">
        <v>0</v>
      </c>
      <c r="Z136" s="13">
        <v>70.900000000000006</v>
      </c>
      <c r="AA136" s="13">
        <v>76</v>
      </c>
      <c r="AB136" s="13">
        <v>5.0999999999999996</v>
      </c>
      <c r="AC136" s="13">
        <v>6.71</v>
      </c>
    </row>
    <row r="137" spans="1:29" ht="13.8" thickBot="1" x14ac:dyDescent="0.3">
      <c r="A137" s="12" t="s">
        <v>129</v>
      </c>
      <c r="B137" s="13">
        <v>6.3</v>
      </c>
      <c r="C137" s="13">
        <v>7</v>
      </c>
      <c r="D137" s="13">
        <v>3.5</v>
      </c>
      <c r="E137" s="13">
        <v>32.1</v>
      </c>
      <c r="F137" s="13">
        <v>0</v>
      </c>
      <c r="G137" s="13">
        <v>4.2</v>
      </c>
      <c r="H137" s="13">
        <v>8.4</v>
      </c>
      <c r="I137" s="13">
        <v>2.1</v>
      </c>
      <c r="J137" s="13">
        <v>7</v>
      </c>
      <c r="K137" s="13">
        <v>70.599999999999994</v>
      </c>
      <c r="L137" s="13">
        <v>68</v>
      </c>
      <c r="M137" s="13">
        <v>-2.6</v>
      </c>
      <c r="N137" s="13">
        <v>-3.82</v>
      </c>
      <c r="P137" s="12" t="s">
        <v>129</v>
      </c>
      <c r="Q137" s="13">
        <v>32.200000000000003</v>
      </c>
      <c r="R137" s="13">
        <v>0</v>
      </c>
      <c r="S137" s="13">
        <v>12.5</v>
      </c>
      <c r="T137" s="13">
        <v>17.399999999999999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62.1</v>
      </c>
      <c r="AA137" s="13">
        <v>68</v>
      </c>
      <c r="AB137" s="13">
        <v>5.9</v>
      </c>
      <c r="AC137" s="13">
        <v>8.68</v>
      </c>
    </row>
    <row r="138" spans="1:29" ht="13.8" thickBot="1" x14ac:dyDescent="0.3">
      <c r="A138" s="12" t="s">
        <v>130</v>
      </c>
      <c r="B138" s="13">
        <v>3.5</v>
      </c>
      <c r="C138" s="13">
        <v>2.8</v>
      </c>
      <c r="D138" s="13">
        <v>4.2</v>
      </c>
      <c r="E138" s="13">
        <v>27.3</v>
      </c>
      <c r="F138" s="13">
        <v>21</v>
      </c>
      <c r="G138" s="13">
        <v>2.8</v>
      </c>
      <c r="H138" s="13">
        <v>2.1</v>
      </c>
      <c r="I138" s="13">
        <v>2.8</v>
      </c>
      <c r="J138" s="13">
        <v>6.3</v>
      </c>
      <c r="K138" s="13">
        <v>72.7</v>
      </c>
      <c r="L138" s="13">
        <v>77</v>
      </c>
      <c r="M138" s="13">
        <v>4.3</v>
      </c>
      <c r="N138" s="13">
        <v>5.58</v>
      </c>
      <c r="P138" s="12" t="s">
        <v>130</v>
      </c>
      <c r="Q138" s="13">
        <v>32.200000000000003</v>
      </c>
      <c r="R138" s="13">
        <v>0</v>
      </c>
      <c r="S138" s="13">
        <v>12.5</v>
      </c>
      <c r="T138" s="13">
        <v>17.399999999999999</v>
      </c>
      <c r="U138" s="13">
        <v>8.6999999999999993</v>
      </c>
      <c r="V138" s="13">
        <v>0</v>
      </c>
      <c r="W138" s="13">
        <v>0</v>
      </c>
      <c r="X138" s="13">
        <v>0</v>
      </c>
      <c r="Y138" s="13">
        <v>0</v>
      </c>
      <c r="Z138" s="13">
        <v>70.900000000000006</v>
      </c>
      <c r="AA138" s="13">
        <v>77</v>
      </c>
      <c r="AB138" s="13">
        <v>6.1</v>
      </c>
      <c r="AC138" s="13">
        <v>7.92</v>
      </c>
    </row>
    <row r="139" spans="1:29" ht="13.8" thickBot="1" x14ac:dyDescent="0.3"/>
    <row r="140" spans="1:29" ht="13.8" thickBot="1" x14ac:dyDescent="0.3">
      <c r="A140" s="14" t="s">
        <v>256</v>
      </c>
      <c r="B140" s="15">
        <v>168.5</v>
      </c>
      <c r="P140" s="14" t="s">
        <v>256</v>
      </c>
      <c r="Q140" s="15">
        <v>121.5</v>
      </c>
    </row>
    <row r="141" spans="1:29" ht="13.8" thickBot="1" x14ac:dyDescent="0.3">
      <c r="A141" s="14" t="s">
        <v>257</v>
      </c>
      <c r="B141" s="15">
        <v>0</v>
      </c>
      <c r="P141" s="14" t="s">
        <v>257</v>
      </c>
      <c r="Q141" s="15">
        <v>44.7</v>
      </c>
    </row>
    <row r="142" spans="1:29" ht="13.8" thickBot="1" x14ac:dyDescent="0.3">
      <c r="A142" s="14" t="s">
        <v>258</v>
      </c>
      <c r="B142" s="15">
        <v>1893</v>
      </c>
      <c r="P142" s="14" t="s">
        <v>258</v>
      </c>
      <c r="Q142" s="15">
        <v>1541.4</v>
      </c>
    </row>
    <row r="143" spans="1:29" ht="13.8" thickBot="1" x14ac:dyDescent="0.3">
      <c r="A143" s="14" t="s">
        <v>259</v>
      </c>
      <c r="B143" s="15">
        <v>1541</v>
      </c>
      <c r="P143" s="14" t="s">
        <v>259</v>
      </c>
      <c r="Q143" s="15">
        <v>1541</v>
      </c>
    </row>
    <row r="144" spans="1:29" ht="13.8" thickBot="1" x14ac:dyDescent="0.3">
      <c r="A144" s="14" t="s">
        <v>260</v>
      </c>
      <c r="B144" s="52">
        <v>352</v>
      </c>
      <c r="P144" s="14" t="s">
        <v>260</v>
      </c>
      <c r="Q144" s="15">
        <v>0.4</v>
      </c>
    </row>
    <row r="145" spans="1:17" ht="13.8" thickBot="1" x14ac:dyDescent="0.3">
      <c r="A145" s="14" t="s">
        <v>261</v>
      </c>
      <c r="B145" s="15"/>
      <c r="P145" s="14" t="s">
        <v>261</v>
      </c>
      <c r="Q145" s="15"/>
    </row>
    <row r="146" spans="1:17" ht="13.8" thickBot="1" x14ac:dyDescent="0.3">
      <c r="A146" s="14" t="s">
        <v>262</v>
      </c>
      <c r="B146" s="15"/>
      <c r="P146" s="14" t="s">
        <v>262</v>
      </c>
      <c r="Q146" s="15"/>
    </row>
    <row r="147" spans="1:17" ht="13.8" thickBot="1" x14ac:dyDescent="0.3">
      <c r="A147" s="14" t="s">
        <v>263</v>
      </c>
      <c r="B147" s="15">
        <v>0</v>
      </c>
      <c r="P147" s="14" t="s">
        <v>263</v>
      </c>
      <c r="Q147" s="15">
        <v>0</v>
      </c>
    </row>
    <row r="149" spans="1:17" x14ac:dyDescent="0.25">
      <c r="A149" s="16" t="s">
        <v>264</v>
      </c>
      <c r="P149" s="16" t="s">
        <v>264</v>
      </c>
    </row>
    <row r="151" spans="1:17" x14ac:dyDescent="0.25">
      <c r="A151" s="17" t="s">
        <v>265</v>
      </c>
      <c r="P151" s="17" t="s">
        <v>265</v>
      </c>
    </row>
    <row r="152" spans="1:17" x14ac:dyDescent="0.25">
      <c r="A152" s="17" t="s">
        <v>381</v>
      </c>
      <c r="P152" s="17" t="s">
        <v>537</v>
      </c>
    </row>
  </sheetData>
  <conditionalFormatting sqref="L2:L2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4:N4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4:S4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49" r:id="rId1" display="https://miau.my-x.hu/myx-free/coco/test/214064520231012093728.html" xr:uid="{9134DCB3-FF32-4F44-BAFD-199F3EC51CFF}"/>
    <hyperlink ref="P149" r:id="rId2" display="https://miau.my-x.hu/myx-free/coco/test/541594220231012114840.html" xr:uid="{2DACB050-226A-4BE8-8D4B-46D3A6173AD1}"/>
  </hyperlinks>
  <pageMargins left="0.7" right="0.7" top="0.75" bottom="0.75" header="0.3" footer="0.3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8C4AD-5353-43CC-B874-5720E35D95E3}">
  <dimension ref="A1:AC152"/>
  <sheetViews>
    <sheetView topLeftCell="A6" zoomScale="48" workbookViewId="0">
      <selection activeCell="O22" sqref="O22:S45"/>
    </sheetView>
  </sheetViews>
  <sheetFormatPr defaultRowHeight="13.2" x14ac:dyDescent="0.25"/>
  <sheetData>
    <row r="1" spans="1:12" x14ac:dyDescent="0.25">
      <c r="A1" t="str">
        <f>'oam2'!N1</f>
        <v>Audi</v>
      </c>
      <c r="B1" t="str">
        <f>'oam2'!O1</f>
        <v>Mercedes</v>
      </c>
      <c r="C1" t="str">
        <f>'oam2'!P1</f>
        <v>Fiat</v>
      </c>
      <c r="D1" t="str">
        <f>'oam2'!Q1</f>
        <v>Volkswagen</v>
      </c>
      <c r="E1" t="str">
        <f>'oam2'!R1</f>
        <v>Seat</v>
      </c>
      <c r="F1" t="str">
        <f>'oam2'!S1</f>
        <v>Skoda</v>
      </c>
      <c r="G1" t="str">
        <f>'oam2'!T1</f>
        <v>Suzuki</v>
      </c>
      <c r="H1" t="str">
        <f>'oam2'!U1</f>
        <v>Volvo</v>
      </c>
      <c r="I1" t="str">
        <f>'oam2'!W1</f>
        <v>Opel</v>
      </c>
      <c r="J1" t="str">
        <f>'oam2'!J1</f>
        <v>Ford</v>
      </c>
      <c r="K1" t="str">
        <f>modellek!EA73</f>
        <v>Becslés</v>
      </c>
      <c r="L1" t="s">
        <v>90</v>
      </c>
    </row>
    <row r="2" spans="1:12" x14ac:dyDescent="0.25">
      <c r="A2">
        <f>'oam2'!N2</f>
        <v>4</v>
      </c>
      <c r="B2">
        <f>'oam2'!O2</f>
        <v>1</v>
      </c>
      <c r="C2">
        <f>'oam2'!P2</f>
        <v>8</v>
      </c>
      <c r="D2">
        <f>'oam2'!Q2</f>
        <v>6</v>
      </c>
      <c r="E2">
        <f>'oam2'!R2</f>
        <v>18</v>
      </c>
      <c r="F2">
        <f>'oam2'!S2</f>
        <v>18</v>
      </c>
      <c r="G2">
        <f>'oam2'!T2</f>
        <v>9</v>
      </c>
      <c r="H2">
        <f>'oam2'!U2</f>
        <v>2</v>
      </c>
      <c r="I2">
        <f>'oam2'!W2</f>
        <v>3</v>
      </c>
      <c r="J2">
        <f>'oam2'!J2</f>
        <v>70</v>
      </c>
      <c r="K2">
        <f>modellek!EA74</f>
        <v>74.599999999999994</v>
      </c>
      <c r="L2">
        <f>J2-K2</f>
        <v>-4.5999999999999943</v>
      </c>
    </row>
    <row r="3" spans="1:12" x14ac:dyDescent="0.25">
      <c r="A3">
        <f>'oam2'!N3</f>
        <v>10</v>
      </c>
      <c r="B3">
        <f>'oam2'!O3</f>
        <v>9</v>
      </c>
      <c r="C3">
        <f>'oam2'!P3</f>
        <v>8</v>
      </c>
      <c r="D3">
        <f>'oam2'!Q3</f>
        <v>2</v>
      </c>
      <c r="E3">
        <f>'oam2'!R3</f>
        <v>17</v>
      </c>
      <c r="F3">
        <f>'oam2'!S3</f>
        <v>17</v>
      </c>
      <c r="G3">
        <f>'oam2'!T3</f>
        <v>4</v>
      </c>
      <c r="H3">
        <f>'oam2'!U3</f>
        <v>19</v>
      </c>
      <c r="I3">
        <f>'oam2'!W3</f>
        <v>11</v>
      </c>
      <c r="J3">
        <f>'oam2'!J3</f>
        <v>70</v>
      </c>
      <c r="K3">
        <f>modellek!EA75</f>
        <v>69.599999999999994</v>
      </c>
      <c r="L3">
        <f t="shared" ref="L3:L21" si="0">J3-K3</f>
        <v>0.40000000000000568</v>
      </c>
    </row>
    <row r="4" spans="1:12" x14ac:dyDescent="0.25">
      <c r="A4">
        <f>'oam2'!N4</f>
        <v>15</v>
      </c>
      <c r="B4">
        <f>'oam2'!O4</f>
        <v>19</v>
      </c>
      <c r="C4">
        <f>'oam2'!P4</f>
        <v>5</v>
      </c>
      <c r="D4">
        <f>'oam2'!Q4</f>
        <v>14</v>
      </c>
      <c r="E4">
        <f>'oam2'!R4</f>
        <v>13</v>
      </c>
      <c r="F4">
        <f>'oam2'!S4</f>
        <v>8</v>
      </c>
      <c r="G4">
        <f>'oam2'!T4</f>
        <v>7</v>
      </c>
      <c r="H4">
        <f>'oam2'!U4</f>
        <v>10</v>
      </c>
      <c r="I4">
        <f>'oam2'!W4</f>
        <v>17</v>
      </c>
      <c r="J4">
        <f>'oam2'!J4</f>
        <v>62</v>
      </c>
      <c r="K4">
        <f>modellek!EA76</f>
        <v>67.7</v>
      </c>
      <c r="L4">
        <f t="shared" si="0"/>
        <v>-5.7000000000000028</v>
      </c>
    </row>
    <row r="5" spans="1:12" x14ac:dyDescent="0.25">
      <c r="A5">
        <f>'oam2'!N5</f>
        <v>12</v>
      </c>
      <c r="B5">
        <f>'oam2'!O5</f>
        <v>12</v>
      </c>
      <c r="C5">
        <f>'oam2'!P5</f>
        <v>16</v>
      </c>
      <c r="D5">
        <f>'oam2'!Q5</f>
        <v>8</v>
      </c>
      <c r="E5">
        <f>'oam2'!R5</f>
        <v>6</v>
      </c>
      <c r="F5">
        <f>'oam2'!S5</f>
        <v>2</v>
      </c>
      <c r="G5">
        <f>'oam2'!T5</f>
        <v>9</v>
      </c>
      <c r="H5">
        <f>'oam2'!U5</f>
        <v>20</v>
      </c>
      <c r="I5">
        <f>'oam2'!W5</f>
        <v>1</v>
      </c>
      <c r="J5">
        <f>'oam2'!J5</f>
        <v>72</v>
      </c>
      <c r="K5">
        <f>modellek!EA77</f>
        <v>71.599999999999994</v>
      </c>
      <c r="L5">
        <f t="shared" si="0"/>
        <v>0.40000000000000568</v>
      </c>
    </row>
    <row r="6" spans="1:12" x14ac:dyDescent="0.25">
      <c r="A6">
        <f>'oam2'!N6</f>
        <v>20</v>
      </c>
      <c r="B6">
        <f>'oam2'!O6</f>
        <v>20</v>
      </c>
      <c r="C6">
        <f>'oam2'!P6</f>
        <v>20</v>
      </c>
      <c r="D6">
        <f>'oam2'!Q6</f>
        <v>20</v>
      </c>
      <c r="E6">
        <f>'oam2'!R6</f>
        <v>20</v>
      </c>
      <c r="F6">
        <f>'oam2'!S6</f>
        <v>19</v>
      </c>
      <c r="G6">
        <f>'oam2'!T6</f>
        <v>20</v>
      </c>
      <c r="H6">
        <f>'oam2'!U6</f>
        <v>16</v>
      </c>
      <c r="I6">
        <f>'oam2'!W6</f>
        <v>20</v>
      </c>
      <c r="J6">
        <f>'oam2'!J6</f>
        <v>55</v>
      </c>
      <c r="K6">
        <f>modellek!EA78</f>
        <v>50.4</v>
      </c>
      <c r="L6">
        <f t="shared" si="0"/>
        <v>4.6000000000000014</v>
      </c>
    </row>
    <row r="7" spans="1:12" x14ac:dyDescent="0.25">
      <c r="A7">
        <f>'oam2'!N7</f>
        <v>19</v>
      </c>
      <c r="B7">
        <f>'oam2'!O7</f>
        <v>12</v>
      </c>
      <c r="C7">
        <f>'oam2'!P7</f>
        <v>18</v>
      </c>
      <c r="D7">
        <f>'oam2'!Q7</f>
        <v>18</v>
      </c>
      <c r="E7">
        <f>'oam2'!R7</f>
        <v>19</v>
      </c>
      <c r="F7">
        <f>'oam2'!S7</f>
        <v>20</v>
      </c>
      <c r="G7">
        <f>'oam2'!T7</f>
        <v>19</v>
      </c>
      <c r="H7">
        <f>'oam2'!U7</f>
        <v>13</v>
      </c>
      <c r="I7">
        <f>'oam2'!W7</f>
        <v>19</v>
      </c>
      <c r="J7">
        <f>'oam2'!J7</f>
        <v>55</v>
      </c>
      <c r="K7">
        <f>modellek!EA79</f>
        <v>54.8</v>
      </c>
      <c r="L7">
        <f t="shared" si="0"/>
        <v>0.20000000000000284</v>
      </c>
    </row>
    <row r="8" spans="1:12" x14ac:dyDescent="0.25">
      <c r="A8">
        <f>'oam2'!N8</f>
        <v>17</v>
      </c>
      <c r="B8">
        <f>'oam2'!O8</f>
        <v>15</v>
      </c>
      <c r="C8">
        <f>'oam2'!P8</f>
        <v>13</v>
      </c>
      <c r="D8">
        <f>'oam2'!Q8</f>
        <v>17</v>
      </c>
      <c r="E8">
        <f>'oam2'!R8</f>
        <v>14</v>
      </c>
      <c r="F8">
        <f>'oam2'!S8</f>
        <v>8</v>
      </c>
      <c r="G8">
        <f>'oam2'!T8</f>
        <v>14</v>
      </c>
      <c r="H8">
        <f>'oam2'!U8</f>
        <v>5</v>
      </c>
      <c r="I8">
        <f>'oam2'!W8</f>
        <v>15</v>
      </c>
      <c r="J8">
        <f>'oam2'!J8</f>
        <v>78</v>
      </c>
      <c r="K8">
        <f>modellek!EA80</f>
        <v>75.599999999999994</v>
      </c>
      <c r="L8">
        <f t="shared" si="0"/>
        <v>2.4000000000000057</v>
      </c>
    </row>
    <row r="9" spans="1:12" x14ac:dyDescent="0.25">
      <c r="A9">
        <f>'oam2'!N9</f>
        <v>1</v>
      </c>
      <c r="B9">
        <f>'oam2'!O9</f>
        <v>16</v>
      </c>
      <c r="C9">
        <f>'oam2'!P9</f>
        <v>11</v>
      </c>
      <c r="D9">
        <f>'oam2'!Q9</f>
        <v>12</v>
      </c>
      <c r="E9">
        <f>'oam2'!R9</f>
        <v>3</v>
      </c>
      <c r="F9">
        <f>'oam2'!S9</f>
        <v>5</v>
      </c>
      <c r="G9">
        <f>'oam2'!T9</f>
        <v>18</v>
      </c>
      <c r="H9">
        <f>'oam2'!U9</f>
        <v>9</v>
      </c>
      <c r="I9">
        <f>'oam2'!W9</f>
        <v>8</v>
      </c>
      <c r="J9">
        <f>'oam2'!J9</f>
        <v>61</v>
      </c>
      <c r="K9">
        <f>modellek!EA81</f>
        <v>61.2</v>
      </c>
      <c r="L9">
        <f t="shared" si="0"/>
        <v>-0.20000000000000284</v>
      </c>
    </row>
    <row r="10" spans="1:12" x14ac:dyDescent="0.25">
      <c r="A10">
        <f>'oam2'!N10</f>
        <v>15</v>
      </c>
      <c r="B10">
        <f>'oam2'!O10</f>
        <v>12</v>
      </c>
      <c r="C10">
        <f>'oam2'!P10</f>
        <v>18</v>
      </c>
      <c r="D10">
        <f>'oam2'!Q10</f>
        <v>10</v>
      </c>
      <c r="E10">
        <f>'oam2'!R10</f>
        <v>14</v>
      </c>
      <c r="F10">
        <f>'oam2'!S10</f>
        <v>14</v>
      </c>
      <c r="G10">
        <f>'oam2'!T10</f>
        <v>17</v>
      </c>
      <c r="H10">
        <f>'oam2'!U10</f>
        <v>16</v>
      </c>
      <c r="I10">
        <f>'oam2'!W10</f>
        <v>18</v>
      </c>
      <c r="J10">
        <f>'oam2'!J10</f>
        <v>64</v>
      </c>
      <c r="K10">
        <f>modellek!EA82</f>
        <v>63.7</v>
      </c>
      <c r="L10">
        <f t="shared" si="0"/>
        <v>0.29999999999999716</v>
      </c>
    </row>
    <row r="11" spans="1:12" x14ac:dyDescent="0.25">
      <c r="A11">
        <f>'oam2'!N11</f>
        <v>13</v>
      </c>
      <c r="B11">
        <f>'oam2'!O11</f>
        <v>18</v>
      </c>
      <c r="C11">
        <f>'oam2'!P11</f>
        <v>10</v>
      </c>
      <c r="D11">
        <f>'oam2'!Q11</f>
        <v>11</v>
      </c>
      <c r="E11">
        <f>'oam2'!R11</f>
        <v>8</v>
      </c>
      <c r="F11">
        <f>'oam2'!S11</f>
        <v>11</v>
      </c>
      <c r="G11">
        <f>'oam2'!T11</f>
        <v>11</v>
      </c>
      <c r="H11">
        <f>'oam2'!U11</f>
        <v>12</v>
      </c>
      <c r="I11">
        <f>'oam2'!W11</f>
        <v>8</v>
      </c>
      <c r="J11">
        <f>'oam2'!J11</f>
        <v>79</v>
      </c>
      <c r="K11">
        <f>modellek!EA83</f>
        <v>76</v>
      </c>
      <c r="L11">
        <f t="shared" si="0"/>
        <v>3</v>
      </c>
    </row>
    <row r="12" spans="1:12" x14ac:dyDescent="0.25">
      <c r="A12">
        <f>'oam2'!N12</f>
        <v>14</v>
      </c>
      <c r="B12">
        <f>'oam2'!O12</f>
        <v>16</v>
      </c>
      <c r="C12">
        <f>'oam2'!P12</f>
        <v>13</v>
      </c>
      <c r="D12">
        <f>'oam2'!Q12</f>
        <v>6</v>
      </c>
      <c r="E12">
        <f>'oam2'!R12</f>
        <v>10</v>
      </c>
      <c r="F12">
        <f>'oam2'!S12</f>
        <v>13</v>
      </c>
      <c r="G12">
        <f>'oam2'!T12</f>
        <v>4</v>
      </c>
      <c r="H12">
        <f>'oam2'!U12</f>
        <v>14</v>
      </c>
      <c r="I12">
        <f>'oam2'!W12</f>
        <v>5</v>
      </c>
      <c r="J12">
        <f>'oam2'!J12</f>
        <v>79</v>
      </c>
      <c r="K12">
        <f>modellek!EA84</f>
        <v>77</v>
      </c>
      <c r="L12">
        <f t="shared" si="0"/>
        <v>2</v>
      </c>
    </row>
    <row r="13" spans="1:12" x14ac:dyDescent="0.25">
      <c r="A13">
        <f>'oam2'!N13</f>
        <v>9</v>
      </c>
      <c r="B13">
        <f>'oam2'!O13</f>
        <v>9</v>
      </c>
      <c r="C13">
        <f>'oam2'!P13</f>
        <v>11</v>
      </c>
      <c r="D13">
        <f>'oam2'!Q13</f>
        <v>13</v>
      </c>
      <c r="E13">
        <f>'oam2'!R13</f>
        <v>2</v>
      </c>
      <c r="F13">
        <f>'oam2'!S13</f>
        <v>1</v>
      </c>
      <c r="G13">
        <f>'oam2'!T13</f>
        <v>2</v>
      </c>
      <c r="H13">
        <f>'oam2'!U13</f>
        <v>7</v>
      </c>
      <c r="I13">
        <f>'oam2'!W13</f>
        <v>8</v>
      </c>
      <c r="J13">
        <f>'oam2'!J13</f>
        <v>81</v>
      </c>
      <c r="K13">
        <f>modellek!EA85</f>
        <v>81</v>
      </c>
      <c r="L13">
        <f t="shared" si="0"/>
        <v>0</v>
      </c>
    </row>
    <row r="14" spans="1:12" x14ac:dyDescent="0.25">
      <c r="A14">
        <f>'oam2'!N14</f>
        <v>3</v>
      </c>
      <c r="B14">
        <f>'oam2'!O14</f>
        <v>3</v>
      </c>
      <c r="C14">
        <f>'oam2'!P14</f>
        <v>3</v>
      </c>
      <c r="D14">
        <f>'oam2'!Q14</f>
        <v>5</v>
      </c>
      <c r="E14">
        <f>'oam2'!R14</f>
        <v>6</v>
      </c>
      <c r="F14">
        <f>'oam2'!S14</f>
        <v>3</v>
      </c>
      <c r="G14">
        <f>'oam2'!T14</f>
        <v>1</v>
      </c>
      <c r="H14">
        <f>'oam2'!U14</f>
        <v>14</v>
      </c>
      <c r="I14">
        <f>'oam2'!W14</f>
        <v>1</v>
      </c>
      <c r="J14">
        <f>'oam2'!J14</f>
        <v>100</v>
      </c>
      <c r="K14">
        <f>modellek!EA86</f>
        <v>99.7</v>
      </c>
      <c r="L14">
        <f t="shared" si="0"/>
        <v>0.29999999999999716</v>
      </c>
    </row>
    <row r="15" spans="1:12" x14ac:dyDescent="0.25">
      <c r="A15">
        <f>'oam2'!N15</f>
        <v>18</v>
      </c>
      <c r="B15">
        <f>'oam2'!O15</f>
        <v>2</v>
      </c>
      <c r="C15">
        <f>'oam2'!P15</f>
        <v>15</v>
      </c>
      <c r="D15">
        <f>'oam2'!Q15</f>
        <v>19</v>
      </c>
      <c r="E15">
        <f>'oam2'!R15</f>
        <v>16</v>
      </c>
      <c r="F15">
        <f>'oam2'!S15</f>
        <v>12</v>
      </c>
      <c r="G15">
        <f>'oam2'!T15</f>
        <v>14</v>
      </c>
      <c r="H15">
        <f>'oam2'!U15</f>
        <v>11</v>
      </c>
      <c r="I15">
        <f>'oam2'!W15</f>
        <v>14</v>
      </c>
      <c r="J15">
        <f>'oam2'!J15</f>
        <v>79</v>
      </c>
      <c r="K15">
        <f>modellek!EA87</f>
        <v>76.5</v>
      </c>
      <c r="L15">
        <f t="shared" si="0"/>
        <v>2.5</v>
      </c>
    </row>
    <row r="16" spans="1:12" x14ac:dyDescent="0.25">
      <c r="A16">
        <f>'oam2'!N16</f>
        <v>7</v>
      </c>
      <c r="B16">
        <f>'oam2'!O16</f>
        <v>7</v>
      </c>
      <c r="C16">
        <f>'oam2'!P16</f>
        <v>2</v>
      </c>
      <c r="D16">
        <f>'oam2'!Q16</f>
        <v>3</v>
      </c>
      <c r="E16">
        <f>'oam2'!R16</f>
        <v>9</v>
      </c>
      <c r="F16">
        <f>'oam2'!S16</f>
        <v>15</v>
      </c>
      <c r="G16">
        <f>'oam2'!T16</f>
        <v>7</v>
      </c>
      <c r="H16">
        <f>'oam2'!U16</f>
        <v>8</v>
      </c>
      <c r="I16">
        <f>'oam2'!W16</f>
        <v>7</v>
      </c>
      <c r="J16">
        <f>'oam2'!J16</f>
        <v>77</v>
      </c>
      <c r="K16">
        <f>modellek!EA88</f>
        <v>77.5</v>
      </c>
      <c r="L16">
        <f t="shared" si="0"/>
        <v>-0.5</v>
      </c>
    </row>
    <row r="17" spans="1:19" x14ac:dyDescent="0.25">
      <c r="A17">
        <f>'oam2'!N17</f>
        <v>2</v>
      </c>
      <c r="B17">
        <f>'oam2'!O17</f>
        <v>3</v>
      </c>
      <c r="C17">
        <f>'oam2'!P17</f>
        <v>17</v>
      </c>
      <c r="D17">
        <f>'oam2'!Q17</f>
        <v>1</v>
      </c>
      <c r="E17">
        <f>'oam2'!R17</f>
        <v>12</v>
      </c>
      <c r="F17">
        <f>'oam2'!S17</f>
        <v>4</v>
      </c>
      <c r="G17">
        <f>'oam2'!T17</f>
        <v>12</v>
      </c>
      <c r="H17">
        <f>'oam2'!U17</f>
        <v>18</v>
      </c>
      <c r="I17">
        <f>'oam2'!W17</f>
        <v>4</v>
      </c>
      <c r="J17">
        <f>'oam2'!J17</f>
        <v>70</v>
      </c>
      <c r="K17">
        <f>modellek!EA89</f>
        <v>70.099999999999994</v>
      </c>
      <c r="L17">
        <f t="shared" si="0"/>
        <v>-9.9999999999994316E-2</v>
      </c>
    </row>
    <row r="18" spans="1:19" x14ac:dyDescent="0.25">
      <c r="A18">
        <f>'oam2'!N18</f>
        <v>8</v>
      </c>
      <c r="B18">
        <f>'oam2'!O18</f>
        <v>7</v>
      </c>
      <c r="C18">
        <f>'oam2'!P18</f>
        <v>1</v>
      </c>
      <c r="D18">
        <f>'oam2'!Q18</f>
        <v>3</v>
      </c>
      <c r="E18">
        <f>'oam2'!R18</f>
        <v>4</v>
      </c>
      <c r="F18">
        <f>'oam2'!S18</f>
        <v>8</v>
      </c>
      <c r="G18">
        <f>'oam2'!T18</f>
        <v>3</v>
      </c>
      <c r="H18">
        <f>'oam2'!U18</f>
        <v>1</v>
      </c>
      <c r="I18">
        <f>'oam2'!W18</f>
        <v>6</v>
      </c>
      <c r="J18">
        <f>'oam2'!J18</f>
        <v>78</v>
      </c>
      <c r="K18">
        <f>modellek!EA90</f>
        <v>78.5</v>
      </c>
      <c r="L18">
        <f t="shared" si="0"/>
        <v>-0.5</v>
      </c>
    </row>
    <row r="19" spans="1:19" x14ac:dyDescent="0.25">
      <c r="A19">
        <f>'oam2'!N19</f>
        <v>5</v>
      </c>
      <c r="B19">
        <f>'oam2'!O19</f>
        <v>6</v>
      </c>
      <c r="C19">
        <f>'oam2'!P19</f>
        <v>4</v>
      </c>
      <c r="D19">
        <f>'oam2'!Q19</f>
        <v>15</v>
      </c>
      <c r="E19">
        <f>'oam2'!R19</f>
        <v>5</v>
      </c>
      <c r="F19">
        <f>'oam2'!S19</f>
        <v>15</v>
      </c>
      <c r="G19">
        <f>'oam2'!T19</f>
        <v>16</v>
      </c>
      <c r="H19">
        <f>'oam2'!U19</f>
        <v>3</v>
      </c>
      <c r="I19">
        <f>'oam2'!W19</f>
        <v>13</v>
      </c>
      <c r="J19">
        <f>'oam2'!J19</f>
        <v>78</v>
      </c>
      <c r="K19">
        <f>modellek!EA91</f>
        <v>77.5</v>
      </c>
      <c r="L19">
        <f t="shared" si="0"/>
        <v>0.5</v>
      </c>
    </row>
    <row r="20" spans="1:19" x14ac:dyDescent="0.25">
      <c r="A20">
        <f>'oam2'!N20</f>
        <v>10</v>
      </c>
      <c r="B20">
        <f>'oam2'!O20</f>
        <v>11</v>
      </c>
      <c r="C20">
        <f>'oam2'!P20</f>
        <v>6</v>
      </c>
      <c r="D20">
        <f>'oam2'!Q20</f>
        <v>16</v>
      </c>
      <c r="E20">
        <f>'oam2'!R20</f>
        <v>1</v>
      </c>
      <c r="F20">
        <f>'oam2'!S20</f>
        <v>7</v>
      </c>
      <c r="G20">
        <f>'oam2'!T20</f>
        <v>13</v>
      </c>
      <c r="H20">
        <f>'oam2'!U20</f>
        <v>4</v>
      </c>
      <c r="I20">
        <f>'oam2'!W20</f>
        <v>15</v>
      </c>
      <c r="J20">
        <f>'oam2'!J20</f>
        <v>73</v>
      </c>
      <c r="K20">
        <f>modellek!EA92</f>
        <v>75.599999999999994</v>
      </c>
      <c r="L20">
        <f t="shared" si="0"/>
        <v>-2.5999999999999943</v>
      </c>
    </row>
    <row r="21" spans="1:19" x14ac:dyDescent="0.25">
      <c r="A21">
        <f>'oam2'!N21</f>
        <v>6</v>
      </c>
      <c r="B21">
        <f>'oam2'!O21</f>
        <v>5</v>
      </c>
      <c r="C21">
        <f>'oam2'!P21</f>
        <v>7</v>
      </c>
      <c r="D21">
        <f>'oam2'!Q21</f>
        <v>9</v>
      </c>
      <c r="E21">
        <f>'oam2'!R21</f>
        <v>10</v>
      </c>
      <c r="F21">
        <f>'oam2'!S21</f>
        <v>5</v>
      </c>
      <c r="G21">
        <f>'oam2'!T21</f>
        <v>4</v>
      </c>
      <c r="H21">
        <f>'oam2'!U21</f>
        <v>5</v>
      </c>
      <c r="I21">
        <f>'oam2'!W21</f>
        <v>11</v>
      </c>
      <c r="J21">
        <f>'oam2'!J21</f>
        <v>74</v>
      </c>
      <c r="K21">
        <f>modellek!EA93</f>
        <v>76.5</v>
      </c>
      <c r="L21">
        <f t="shared" si="0"/>
        <v>-2.5</v>
      </c>
    </row>
    <row r="22" spans="1:19" x14ac:dyDescent="0.25">
      <c r="N22" t="s">
        <v>91</v>
      </c>
      <c r="S22" t="s">
        <v>1678</v>
      </c>
    </row>
    <row r="23" spans="1:19" x14ac:dyDescent="0.25">
      <c r="A23" t="s">
        <v>972</v>
      </c>
      <c r="B23" t="s">
        <v>972</v>
      </c>
      <c r="C23" t="s">
        <v>972</v>
      </c>
      <c r="D23" t="s">
        <v>972</v>
      </c>
      <c r="E23" t="s">
        <v>972</v>
      </c>
      <c r="F23" t="s">
        <v>972</v>
      </c>
      <c r="G23" t="s">
        <v>972</v>
      </c>
      <c r="H23" t="s">
        <v>972</v>
      </c>
      <c r="I23" t="s">
        <v>972</v>
      </c>
      <c r="J23" t="str">
        <f>J1</f>
        <v>Ford</v>
      </c>
      <c r="K23" t="str">
        <f>K118</f>
        <v>Becslés</v>
      </c>
      <c r="L23" t="s">
        <v>1019</v>
      </c>
      <c r="M23" t="s">
        <v>1020</v>
      </c>
      <c r="N23" s="51" t="s">
        <v>1021</v>
      </c>
      <c r="O23" t="str">
        <f>J23</f>
        <v>Ford</v>
      </c>
      <c r="P23" t="str">
        <f>Z118</f>
        <v>Becslés</v>
      </c>
      <c r="Q23" t="s">
        <v>1019</v>
      </c>
      <c r="R23" t="s">
        <v>1020</v>
      </c>
      <c r="S23" s="51" t="s">
        <v>1021</v>
      </c>
    </row>
    <row r="24" spans="1:19" x14ac:dyDescent="0.25">
      <c r="A24">
        <f>21-A2</f>
        <v>17</v>
      </c>
      <c r="B24">
        <f t="shared" ref="B24:I24" si="1">21-B2</f>
        <v>20</v>
      </c>
      <c r="C24">
        <f t="shared" si="1"/>
        <v>13</v>
      </c>
      <c r="D24">
        <f t="shared" si="1"/>
        <v>15</v>
      </c>
      <c r="E24">
        <f t="shared" si="1"/>
        <v>3</v>
      </c>
      <c r="F24">
        <f t="shared" si="1"/>
        <v>3</v>
      </c>
      <c r="G24">
        <f t="shared" si="1"/>
        <v>12</v>
      </c>
      <c r="H24">
        <f t="shared" si="1"/>
        <v>19</v>
      </c>
      <c r="I24">
        <f t="shared" si="1"/>
        <v>18</v>
      </c>
      <c r="J24">
        <f t="shared" ref="J24:J43" si="2">J2</f>
        <v>70</v>
      </c>
      <c r="K24">
        <f t="shared" ref="K24:K43" si="3">K119</f>
        <v>73.099999999999994</v>
      </c>
      <c r="L24">
        <f>ROUND(J24-K24,0)</f>
        <v>-3</v>
      </c>
      <c r="M24">
        <f>ROUND(J2-K2,0)</f>
        <v>-5</v>
      </c>
      <c r="N24" s="51">
        <f>IF(L24*M24&lt;=0,1,0)</f>
        <v>0</v>
      </c>
      <c r="O24">
        <f t="shared" ref="O24:O45" si="4">J24</f>
        <v>70</v>
      </c>
      <c r="P24">
        <f>Z119</f>
        <v>65.3</v>
      </c>
      <c r="Q24">
        <f>ROUND(O24-P24,0)</f>
        <v>5</v>
      </c>
      <c r="R24">
        <f>M24</f>
        <v>-5</v>
      </c>
      <c r="S24" s="51">
        <f>IF(Q24*R24&lt;=0,1,0)</f>
        <v>1</v>
      </c>
    </row>
    <row r="25" spans="1:19" x14ac:dyDescent="0.25">
      <c r="A25">
        <f t="shared" ref="A25:I40" si="5">21-A3</f>
        <v>11</v>
      </c>
      <c r="B25">
        <f t="shared" si="5"/>
        <v>12</v>
      </c>
      <c r="C25">
        <f t="shared" si="5"/>
        <v>13</v>
      </c>
      <c r="D25">
        <f t="shared" si="5"/>
        <v>19</v>
      </c>
      <c r="E25">
        <f t="shared" si="5"/>
        <v>4</v>
      </c>
      <c r="F25">
        <f t="shared" si="5"/>
        <v>4</v>
      </c>
      <c r="G25">
        <f t="shared" si="5"/>
        <v>17</v>
      </c>
      <c r="H25">
        <f t="shared" si="5"/>
        <v>2</v>
      </c>
      <c r="I25">
        <f t="shared" si="5"/>
        <v>10</v>
      </c>
      <c r="J25">
        <f t="shared" si="2"/>
        <v>70</v>
      </c>
      <c r="K25">
        <f t="shared" si="3"/>
        <v>108.9</v>
      </c>
      <c r="L25">
        <f t="shared" ref="L25:L43" si="6">ROUND(J25-K25,0)</f>
        <v>-39</v>
      </c>
      <c r="M25">
        <f t="shared" ref="M25:M43" si="7">ROUND(J3-K3,0)</f>
        <v>0</v>
      </c>
      <c r="N25" s="51">
        <f t="shared" ref="N25:N43" si="8">IF(L25*M25&lt;=0,1,0)</f>
        <v>1</v>
      </c>
      <c r="O25">
        <f t="shared" si="4"/>
        <v>70</v>
      </c>
      <c r="P25">
        <f>Z120</f>
        <v>73.099999999999994</v>
      </c>
      <c r="Q25">
        <f t="shared" ref="Q25:Q43" si="9">ROUND(O25-P25,0)</f>
        <v>-3</v>
      </c>
      <c r="R25">
        <f t="shared" ref="R25:R43" si="10">M25</f>
        <v>0</v>
      </c>
      <c r="S25" s="51">
        <f t="shared" ref="S25:S43" si="11">IF(Q25*R25&lt;=0,1,0)</f>
        <v>1</v>
      </c>
    </row>
    <row r="26" spans="1:19" x14ac:dyDescent="0.25">
      <c r="A26">
        <f t="shared" si="5"/>
        <v>6</v>
      </c>
      <c r="B26">
        <f t="shared" si="5"/>
        <v>2</v>
      </c>
      <c r="C26">
        <f t="shared" si="5"/>
        <v>16</v>
      </c>
      <c r="D26">
        <f t="shared" si="5"/>
        <v>7</v>
      </c>
      <c r="E26">
        <f t="shared" si="5"/>
        <v>8</v>
      </c>
      <c r="F26">
        <f t="shared" si="5"/>
        <v>13</v>
      </c>
      <c r="G26">
        <f t="shared" si="5"/>
        <v>14</v>
      </c>
      <c r="H26">
        <f t="shared" si="5"/>
        <v>11</v>
      </c>
      <c r="I26">
        <f t="shared" si="5"/>
        <v>4</v>
      </c>
      <c r="J26">
        <f t="shared" si="2"/>
        <v>62</v>
      </c>
      <c r="K26">
        <f t="shared" si="3"/>
        <v>99.9</v>
      </c>
      <c r="L26">
        <f t="shared" si="6"/>
        <v>-38</v>
      </c>
      <c r="M26">
        <f t="shared" si="7"/>
        <v>-6</v>
      </c>
      <c r="N26" s="51">
        <f t="shared" si="8"/>
        <v>0</v>
      </c>
      <c r="O26">
        <f t="shared" si="4"/>
        <v>62</v>
      </c>
      <c r="P26">
        <f>Z121</f>
        <v>71</v>
      </c>
      <c r="Q26">
        <f t="shared" si="9"/>
        <v>-9</v>
      </c>
      <c r="R26">
        <f t="shared" si="10"/>
        <v>-6</v>
      </c>
      <c r="S26" s="51">
        <f t="shared" si="11"/>
        <v>0</v>
      </c>
    </row>
    <row r="27" spans="1:19" x14ac:dyDescent="0.25">
      <c r="A27">
        <f t="shared" si="5"/>
        <v>9</v>
      </c>
      <c r="B27">
        <f t="shared" si="5"/>
        <v>9</v>
      </c>
      <c r="C27">
        <f t="shared" si="5"/>
        <v>5</v>
      </c>
      <c r="D27">
        <f t="shared" si="5"/>
        <v>13</v>
      </c>
      <c r="E27">
        <f t="shared" si="5"/>
        <v>15</v>
      </c>
      <c r="F27">
        <f t="shared" si="5"/>
        <v>19</v>
      </c>
      <c r="G27">
        <f t="shared" si="5"/>
        <v>12</v>
      </c>
      <c r="H27">
        <f t="shared" si="5"/>
        <v>1</v>
      </c>
      <c r="I27">
        <f t="shared" si="5"/>
        <v>20</v>
      </c>
      <c r="J27">
        <f t="shared" si="2"/>
        <v>72</v>
      </c>
      <c r="K27">
        <f t="shared" si="3"/>
        <v>101.3</v>
      </c>
      <c r="L27">
        <f t="shared" si="6"/>
        <v>-29</v>
      </c>
      <c r="M27">
        <f t="shared" si="7"/>
        <v>0</v>
      </c>
      <c r="N27" s="51">
        <f t="shared" si="8"/>
        <v>1</v>
      </c>
      <c r="O27">
        <f t="shared" si="4"/>
        <v>72</v>
      </c>
      <c r="P27">
        <f>Z122</f>
        <v>89.8</v>
      </c>
      <c r="Q27">
        <f t="shared" si="9"/>
        <v>-18</v>
      </c>
      <c r="R27">
        <f t="shared" si="10"/>
        <v>0</v>
      </c>
      <c r="S27" s="51">
        <f t="shared" si="11"/>
        <v>1</v>
      </c>
    </row>
    <row r="28" spans="1:19" x14ac:dyDescent="0.25">
      <c r="A28">
        <f t="shared" si="5"/>
        <v>1</v>
      </c>
      <c r="B28">
        <f t="shared" si="5"/>
        <v>1</v>
      </c>
      <c r="C28">
        <f t="shared" si="5"/>
        <v>1</v>
      </c>
      <c r="D28">
        <f t="shared" si="5"/>
        <v>1</v>
      </c>
      <c r="E28">
        <f t="shared" si="5"/>
        <v>1</v>
      </c>
      <c r="F28">
        <f t="shared" si="5"/>
        <v>2</v>
      </c>
      <c r="G28">
        <f t="shared" si="5"/>
        <v>1</v>
      </c>
      <c r="H28">
        <f t="shared" si="5"/>
        <v>5</v>
      </c>
      <c r="I28">
        <f t="shared" si="5"/>
        <v>1</v>
      </c>
      <c r="J28">
        <f t="shared" si="2"/>
        <v>55</v>
      </c>
      <c r="K28">
        <f t="shared" si="3"/>
        <v>162.69999999999999</v>
      </c>
      <c r="L28">
        <f t="shared" si="6"/>
        <v>-108</v>
      </c>
      <c r="M28">
        <f t="shared" si="7"/>
        <v>5</v>
      </c>
      <c r="N28" s="51">
        <f t="shared" si="8"/>
        <v>1</v>
      </c>
      <c r="O28">
        <f t="shared" si="4"/>
        <v>55</v>
      </c>
      <c r="P28">
        <f>Z123</f>
        <v>80.900000000000006</v>
      </c>
      <c r="Q28">
        <f t="shared" si="9"/>
        <v>-26</v>
      </c>
      <c r="R28">
        <f t="shared" si="10"/>
        <v>5</v>
      </c>
      <c r="S28" s="51">
        <f t="shared" si="11"/>
        <v>1</v>
      </c>
    </row>
    <row r="29" spans="1:19" x14ac:dyDescent="0.25">
      <c r="A29">
        <f t="shared" si="5"/>
        <v>2</v>
      </c>
      <c r="B29">
        <f t="shared" si="5"/>
        <v>9</v>
      </c>
      <c r="C29">
        <f t="shared" si="5"/>
        <v>3</v>
      </c>
      <c r="D29">
        <f t="shared" si="5"/>
        <v>3</v>
      </c>
      <c r="E29">
        <f t="shared" si="5"/>
        <v>2</v>
      </c>
      <c r="F29">
        <f t="shared" si="5"/>
        <v>1</v>
      </c>
      <c r="G29">
        <f t="shared" si="5"/>
        <v>2</v>
      </c>
      <c r="H29">
        <f t="shared" si="5"/>
        <v>8</v>
      </c>
      <c r="I29">
        <f t="shared" si="5"/>
        <v>2</v>
      </c>
      <c r="J29">
        <f t="shared" si="2"/>
        <v>55</v>
      </c>
      <c r="K29">
        <f t="shared" si="3"/>
        <v>133.69999999999999</v>
      </c>
      <c r="L29">
        <f t="shared" si="6"/>
        <v>-79</v>
      </c>
      <c r="M29">
        <f t="shared" si="7"/>
        <v>0</v>
      </c>
      <c r="N29" s="51">
        <f t="shared" si="8"/>
        <v>1</v>
      </c>
      <c r="O29">
        <f t="shared" si="4"/>
        <v>55</v>
      </c>
      <c r="P29">
        <f>Z124</f>
        <v>71</v>
      </c>
      <c r="Q29">
        <f t="shared" si="9"/>
        <v>-16</v>
      </c>
      <c r="R29">
        <f t="shared" si="10"/>
        <v>0</v>
      </c>
      <c r="S29" s="51">
        <f t="shared" si="11"/>
        <v>1</v>
      </c>
    </row>
    <row r="30" spans="1:19" x14ac:dyDescent="0.25">
      <c r="A30">
        <f t="shared" si="5"/>
        <v>4</v>
      </c>
      <c r="B30">
        <f t="shared" si="5"/>
        <v>6</v>
      </c>
      <c r="C30">
        <f t="shared" si="5"/>
        <v>8</v>
      </c>
      <c r="D30">
        <f t="shared" si="5"/>
        <v>4</v>
      </c>
      <c r="E30">
        <f t="shared" si="5"/>
        <v>7</v>
      </c>
      <c r="F30">
        <f t="shared" si="5"/>
        <v>13</v>
      </c>
      <c r="G30">
        <f t="shared" si="5"/>
        <v>7</v>
      </c>
      <c r="H30">
        <f t="shared" si="5"/>
        <v>16</v>
      </c>
      <c r="I30">
        <f t="shared" si="5"/>
        <v>6</v>
      </c>
      <c r="J30">
        <f t="shared" si="2"/>
        <v>78</v>
      </c>
      <c r="K30">
        <f t="shared" si="3"/>
        <v>106.8</v>
      </c>
      <c r="L30">
        <f t="shared" si="6"/>
        <v>-29</v>
      </c>
      <c r="M30">
        <f t="shared" si="7"/>
        <v>2</v>
      </c>
      <c r="N30" s="51">
        <f t="shared" si="8"/>
        <v>1</v>
      </c>
      <c r="O30">
        <f t="shared" si="4"/>
        <v>78</v>
      </c>
      <c r="P30">
        <f>Z125</f>
        <v>69.400000000000006</v>
      </c>
      <c r="Q30">
        <f t="shared" si="9"/>
        <v>9</v>
      </c>
      <c r="R30">
        <f t="shared" si="10"/>
        <v>2</v>
      </c>
      <c r="S30" s="51">
        <f t="shared" si="11"/>
        <v>0</v>
      </c>
    </row>
    <row r="31" spans="1:19" x14ac:dyDescent="0.25">
      <c r="A31">
        <f t="shared" si="5"/>
        <v>20</v>
      </c>
      <c r="B31">
        <f t="shared" si="5"/>
        <v>5</v>
      </c>
      <c r="C31">
        <f t="shared" si="5"/>
        <v>10</v>
      </c>
      <c r="D31">
        <f t="shared" si="5"/>
        <v>9</v>
      </c>
      <c r="E31">
        <f t="shared" si="5"/>
        <v>18</v>
      </c>
      <c r="F31">
        <f t="shared" si="5"/>
        <v>16</v>
      </c>
      <c r="G31">
        <f t="shared" si="5"/>
        <v>3</v>
      </c>
      <c r="H31">
        <f t="shared" si="5"/>
        <v>12</v>
      </c>
      <c r="I31">
        <f t="shared" si="5"/>
        <v>13</v>
      </c>
      <c r="J31">
        <f t="shared" si="2"/>
        <v>61</v>
      </c>
      <c r="K31">
        <f t="shared" si="3"/>
        <v>51</v>
      </c>
      <c r="L31">
        <f t="shared" si="6"/>
        <v>10</v>
      </c>
      <c r="M31">
        <f t="shared" si="7"/>
        <v>0</v>
      </c>
      <c r="N31" s="51">
        <f t="shared" si="8"/>
        <v>1</v>
      </c>
      <c r="O31">
        <f t="shared" si="4"/>
        <v>61</v>
      </c>
      <c r="P31">
        <f>Z126</f>
        <v>60.6</v>
      </c>
      <c r="Q31">
        <f t="shared" si="9"/>
        <v>0</v>
      </c>
      <c r="R31">
        <f t="shared" si="10"/>
        <v>0</v>
      </c>
      <c r="S31" s="51">
        <f t="shared" si="11"/>
        <v>1</v>
      </c>
    </row>
    <row r="32" spans="1:19" x14ac:dyDescent="0.25">
      <c r="A32">
        <f t="shared" si="5"/>
        <v>6</v>
      </c>
      <c r="B32">
        <f t="shared" si="5"/>
        <v>9</v>
      </c>
      <c r="C32">
        <f t="shared" si="5"/>
        <v>3</v>
      </c>
      <c r="D32">
        <f t="shared" si="5"/>
        <v>11</v>
      </c>
      <c r="E32">
        <f t="shared" si="5"/>
        <v>7</v>
      </c>
      <c r="F32">
        <f t="shared" si="5"/>
        <v>7</v>
      </c>
      <c r="G32">
        <f t="shared" si="5"/>
        <v>4</v>
      </c>
      <c r="H32">
        <f t="shared" si="5"/>
        <v>5</v>
      </c>
      <c r="I32">
        <f t="shared" si="5"/>
        <v>3</v>
      </c>
      <c r="J32">
        <f t="shared" si="2"/>
        <v>64</v>
      </c>
      <c r="K32">
        <f t="shared" si="3"/>
        <v>134.4</v>
      </c>
      <c r="L32">
        <f t="shared" si="6"/>
        <v>-70</v>
      </c>
      <c r="M32">
        <f t="shared" si="7"/>
        <v>0</v>
      </c>
      <c r="N32" s="51">
        <f t="shared" si="8"/>
        <v>1</v>
      </c>
      <c r="O32">
        <f t="shared" si="4"/>
        <v>64</v>
      </c>
      <c r="P32">
        <f>Z127</f>
        <v>80.900000000000006</v>
      </c>
      <c r="Q32">
        <f t="shared" si="9"/>
        <v>-17</v>
      </c>
      <c r="R32">
        <f t="shared" si="10"/>
        <v>0</v>
      </c>
      <c r="S32" s="51">
        <f t="shared" si="11"/>
        <v>1</v>
      </c>
    </row>
    <row r="33" spans="1:19" x14ac:dyDescent="0.25">
      <c r="A33">
        <f t="shared" si="5"/>
        <v>8</v>
      </c>
      <c r="B33">
        <f t="shared" si="5"/>
        <v>3</v>
      </c>
      <c r="C33">
        <f t="shared" si="5"/>
        <v>11</v>
      </c>
      <c r="D33">
        <f t="shared" si="5"/>
        <v>10</v>
      </c>
      <c r="E33">
        <f t="shared" si="5"/>
        <v>13</v>
      </c>
      <c r="F33">
        <f t="shared" si="5"/>
        <v>10</v>
      </c>
      <c r="G33">
        <f t="shared" si="5"/>
        <v>10</v>
      </c>
      <c r="H33">
        <f t="shared" si="5"/>
        <v>9</v>
      </c>
      <c r="I33">
        <f t="shared" si="5"/>
        <v>13</v>
      </c>
      <c r="J33">
        <f t="shared" si="2"/>
        <v>79</v>
      </c>
      <c r="K33">
        <f t="shared" si="3"/>
        <v>95.8</v>
      </c>
      <c r="L33">
        <f t="shared" si="6"/>
        <v>-17</v>
      </c>
      <c r="M33">
        <f t="shared" si="7"/>
        <v>3</v>
      </c>
      <c r="N33" s="51">
        <f t="shared" si="8"/>
        <v>1</v>
      </c>
      <c r="O33">
        <f t="shared" si="4"/>
        <v>79</v>
      </c>
      <c r="P33">
        <f>Z128</f>
        <v>71</v>
      </c>
      <c r="Q33">
        <f t="shared" si="9"/>
        <v>8</v>
      </c>
      <c r="R33">
        <f t="shared" si="10"/>
        <v>3</v>
      </c>
      <c r="S33" s="51">
        <f t="shared" si="11"/>
        <v>0</v>
      </c>
    </row>
    <row r="34" spans="1:19" x14ac:dyDescent="0.25">
      <c r="A34">
        <f t="shared" si="5"/>
        <v>7</v>
      </c>
      <c r="B34">
        <f t="shared" si="5"/>
        <v>5</v>
      </c>
      <c r="C34">
        <f t="shared" si="5"/>
        <v>8</v>
      </c>
      <c r="D34">
        <f t="shared" si="5"/>
        <v>15</v>
      </c>
      <c r="E34">
        <f t="shared" si="5"/>
        <v>11</v>
      </c>
      <c r="F34">
        <f t="shared" si="5"/>
        <v>8</v>
      </c>
      <c r="G34">
        <f t="shared" si="5"/>
        <v>17</v>
      </c>
      <c r="H34">
        <f t="shared" si="5"/>
        <v>7</v>
      </c>
      <c r="I34">
        <f t="shared" si="5"/>
        <v>16</v>
      </c>
      <c r="J34">
        <f t="shared" si="2"/>
        <v>79</v>
      </c>
      <c r="K34">
        <f t="shared" si="3"/>
        <v>107.5</v>
      </c>
      <c r="L34">
        <f t="shared" si="6"/>
        <v>-29</v>
      </c>
      <c r="M34">
        <f t="shared" si="7"/>
        <v>2</v>
      </c>
      <c r="N34" s="51">
        <f t="shared" si="8"/>
        <v>1</v>
      </c>
      <c r="O34">
        <f t="shared" si="4"/>
        <v>79</v>
      </c>
      <c r="P34">
        <f>Z129</f>
        <v>80.900000000000006</v>
      </c>
      <c r="Q34">
        <f t="shared" si="9"/>
        <v>-2</v>
      </c>
      <c r="R34">
        <f t="shared" si="10"/>
        <v>2</v>
      </c>
      <c r="S34" s="51">
        <f t="shared" si="11"/>
        <v>1</v>
      </c>
    </row>
    <row r="35" spans="1:19" x14ac:dyDescent="0.25">
      <c r="A35">
        <f t="shared" si="5"/>
        <v>12</v>
      </c>
      <c r="B35">
        <f t="shared" si="5"/>
        <v>12</v>
      </c>
      <c r="C35">
        <f t="shared" si="5"/>
        <v>10</v>
      </c>
      <c r="D35">
        <f t="shared" si="5"/>
        <v>8</v>
      </c>
      <c r="E35">
        <f t="shared" si="5"/>
        <v>19</v>
      </c>
      <c r="F35">
        <f t="shared" si="5"/>
        <v>20</v>
      </c>
      <c r="G35">
        <f t="shared" si="5"/>
        <v>19</v>
      </c>
      <c r="H35">
        <f t="shared" si="5"/>
        <v>14</v>
      </c>
      <c r="I35">
        <f t="shared" si="5"/>
        <v>13</v>
      </c>
      <c r="J35">
        <f t="shared" si="2"/>
        <v>81</v>
      </c>
      <c r="K35">
        <f t="shared" si="3"/>
        <v>55.8</v>
      </c>
      <c r="L35">
        <f t="shared" si="6"/>
        <v>25</v>
      </c>
      <c r="M35">
        <f t="shared" si="7"/>
        <v>0</v>
      </c>
      <c r="N35" s="51">
        <f t="shared" si="8"/>
        <v>1</v>
      </c>
      <c r="O35">
        <f t="shared" si="4"/>
        <v>81</v>
      </c>
      <c r="P35">
        <f>Z130</f>
        <v>71</v>
      </c>
      <c r="Q35">
        <f t="shared" si="9"/>
        <v>10</v>
      </c>
      <c r="R35">
        <f t="shared" si="10"/>
        <v>0</v>
      </c>
      <c r="S35" s="51">
        <f t="shared" si="11"/>
        <v>1</v>
      </c>
    </row>
    <row r="36" spans="1:19" x14ac:dyDescent="0.25">
      <c r="A36">
        <f t="shared" si="5"/>
        <v>18</v>
      </c>
      <c r="B36">
        <f t="shared" si="5"/>
        <v>18</v>
      </c>
      <c r="C36">
        <f t="shared" si="5"/>
        <v>18</v>
      </c>
      <c r="D36">
        <f t="shared" si="5"/>
        <v>16</v>
      </c>
      <c r="E36">
        <f t="shared" si="5"/>
        <v>15</v>
      </c>
      <c r="F36">
        <f t="shared" si="5"/>
        <v>18</v>
      </c>
      <c r="G36">
        <f t="shared" si="5"/>
        <v>20</v>
      </c>
      <c r="H36">
        <f t="shared" si="5"/>
        <v>7</v>
      </c>
      <c r="I36">
        <f t="shared" si="5"/>
        <v>20</v>
      </c>
      <c r="J36">
        <f t="shared" si="2"/>
        <v>100</v>
      </c>
      <c r="K36">
        <f t="shared" si="3"/>
        <v>68.900000000000006</v>
      </c>
      <c r="L36">
        <f t="shared" si="6"/>
        <v>31</v>
      </c>
      <c r="M36">
        <f t="shared" si="7"/>
        <v>0</v>
      </c>
      <c r="N36" s="51">
        <f t="shared" si="8"/>
        <v>1</v>
      </c>
      <c r="O36">
        <f t="shared" si="4"/>
        <v>100</v>
      </c>
      <c r="P36">
        <f>Z131</f>
        <v>80.900000000000006</v>
      </c>
      <c r="Q36">
        <f t="shared" si="9"/>
        <v>19</v>
      </c>
      <c r="R36">
        <f t="shared" si="10"/>
        <v>0</v>
      </c>
      <c r="S36" s="51">
        <f t="shared" si="11"/>
        <v>1</v>
      </c>
    </row>
    <row r="37" spans="1:19" x14ac:dyDescent="0.25">
      <c r="A37">
        <f t="shared" si="5"/>
        <v>3</v>
      </c>
      <c r="B37">
        <f t="shared" si="5"/>
        <v>19</v>
      </c>
      <c r="C37">
        <f t="shared" si="5"/>
        <v>6</v>
      </c>
      <c r="D37">
        <f t="shared" si="5"/>
        <v>2</v>
      </c>
      <c r="E37">
        <f t="shared" si="5"/>
        <v>5</v>
      </c>
      <c r="F37">
        <f t="shared" si="5"/>
        <v>9</v>
      </c>
      <c r="G37">
        <f t="shared" si="5"/>
        <v>7</v>
      </c>
      <c r="H37">
        <f t="shared" si="5"/>
        <v>10</v>
      </c>
      <c r="I37">
        <f t="shared" si="5"/>
        <v>7</v>
      </c>
      <c r="J37">
        <f t="shared" si="2"/>
        <v>79</v>
      </c>
      <c r="K37">
        <f t="shared" si="3"/>
        <v>108.9</v>
      </c>
      <c r="L37">
        <f t="shared" si="6"/>
        <v>-30</v>
      </c>
      <c r="M37">
        <f t="shared" si="7"/>
        <v>3</v>
      </c>
      <c r="N37" s="51">
        <f t="shared" si="8"/>
        <v>1</v>
      </c>
      <c r="O37">
        <f t="shared" si="4"/>
        <v>79</v>
      </c>
      <c r="P37">
        <f>Z132</f>
        <v>70</v>
      </c>
      <c r="Q37">
        <f t="shared" si="9"/>
        <v>9</v>
      </c>
      <c r="R37">
        <f t="shared" si="10"/>
        <v>3</v>
      </c>
      <c r="S37" s="51">
        <f t="shared" si="11"/>
        <v>0</v>
      </c>
    </row>
    <row r="38" spans="1:19" x14ac:dyDescent="0.25">
      <c r="A38">
        <f t="shared" si="5"/>
        <v>14</v>
      </c>
      <c r="B38">
        <f t="shared" si="5"/>
        <v>14</v>
      </c>
      <c r="C38">
        <f t="shared" si="5"/>
        <v>19</v>
      </c>
      <c r="D38">
        <f t="shared" si="5"/>
        <v>18</v>
      </c>
      <c r="E38">
        <f t="shared" si="5"/>
        <v>12</v>
      </c>
      <c r="F38">
        <f t="shared" si="5"/>
        <v>6</v>
      </c>
      <c r="G38">
        <f t="shared" si="5"/>
        <v>14</v>
      </c>
      <c r="H38">
        <f t="shared" si="5"/>
        <v>13</v>
      </c>
      <c r="I38">
        <f t="shared" si="5"/>
        <v>14</v>
      </c>
      <c r="J38">
        <f t="shared" si="2"/>
        <v>77</v>
      </c>
      <c r="K38">
        <f t="shared" si="3"/>
        <v>70.3</v>
      </c>
      <c r="L38">
        <f t="shared" si="6"/>
        <v>7</v>
      </c>
      <c r="M38">
        <f t="shared" si="7"/>
        <v>-1</v>
      </c>
      <c r="N38" s="51">
        <f t="shared" si="8"/>
        <v>1</v>
      </c>
      <c r="O38">
        <f t="shared" si="4"/>
        <v>77</v>
      </c>
      <c r="P38">
        <f>Z133</f>
        <v>71</v>
      </c>
      <c r="Q38">
        <f t="shared" si="9"/>
        <v>6</v>
      </c>
      <c r="R38">
        <f t="shared" si="10"/>
        <v>-1</v>
      </c>
      <c r="S38" s="51">
        <f t="shared" si="11"/>
        <v>1</v>
      </c>
    </row>
    <row r="39" spans="1:19" x14ac:dyDescent="0.25">
      <c r="A39">
        <f t="shared" si="5"/>
        <v>19</v>
      </c>
      <c r="B39">
        <f t="shared" si="5"/>
        <v>18</v>
      </c>
      <c r="C39">
        <f t="shared" si="5"/>
        <v>4</v>
      </c>
      <c r="D39">
        <f t="shared" si="5"/>
        <v>20</v>
      </c>
      <c r="E39">
        <f t="shared" si="5"/>
        <v>9</v>
      </c>
      <c r="F39">
        <f t="shared" si="5"/>
        <v>17</v>
      </c>
      <c r="G39">
        <f t="shared" si="5"/>
        <v>9</v>
      </c>
      <c r="H39">
        <f t="shared" si="5"/>
        <v>3</v>
      </c>
      <c r="I39">
        <f t="shared" si="5"/>
        <v>17</v>
      </c>
      <c r="J39">
        <f t="shared" si="2"/>
        <v>70</v>
      </c>
      <c r="K39">
        <f t="shared" si="3"/>
        <v>73.099999999999994</v>
      </c>
      <c r="L39">
        <f t="shared" si="6"/>
        <v>-3</v>
      </c>
      <c r="M39">
        <f t="shared" si="7"/>
        <v>0</v>
      </c>
      <c r="N39" s="51">
        <f t="shared" si="8"/>
        <v>1</v>
      </c>
      <c r="O39">
        <f t="shared" si="4"/>
        <v>70</v>
      </c>
      <c r="P39">
        <f>Z134</f>
        <v>73.099999999999994</v>
      </c>
      <c r="Q39">
        <f t="shared" si="9"/>
        <v>-3</v>
      </c>
      <c r="R39">
        <f t="shared" si="10"/>
        <v>0</v>
      </c>
      <c r="S39" s="51">
        <f t="shared" si="11"/>
        <v>1</v>
      </c>
    </row>
    <row r="40" spans="1:19" x14ac:dyDescent="0.25">
      <c r="A40">
        <f t="shared" si="5"/>
        <v>13</v>
      </c>
      <c r="B40">
        <f t="shared" si="5"/>
        <v>14</v>
      </c>
      <c r="C40">
        <f t="shared" si="5"/>
        <v>20</v>
      </c>
      <c r="D40">
        <f t="shared" si="5"/>
        <v>18</v>
      </c>
      <c r="E40">
        <f t="shared" si="5"/>
        <v>17</v>
      </c>
      <c r="F40">
        <f t="shared" si="5"/>
        <v>13</v>
      </c>
      <c r="G40">
        <f t="shared" si="5"/>
        <v>18</v>
      </c>
      <c r="H40">
        <f t="shared" si="5"/>
        <v>20</v>
      </c>
      <c r="I40">
        <f t="shared" si="5"/>
        <v>15</v>
      </c>
      <c r="J40">
        <f t="shared" si="2"/>
        <v>78</v>
      </c>
      <c r="K40">
        <f t="shared" si="3"/>
        <v>53.8</v>
      </c>
      <c r="L40">
        <f t="shared" si="6"/>
        <v>24</v>
      </c>
      <c r="M40">
        <f t="shared" si="7"/>
        <v>-1</v>
      </c>
      <c r="N40" s="51">
        <f t="shared" si="8"/>
        <v>1</v>
      </c>
      <c r="O40">
        <f t="shared" si="4"/>
        <v>78</v>
      </c>
      <c r="P40">
        <f>Z135</f>
        <v>69.400000000000006</v>
      </c>
      <c r="Q40">
        <f t="shared" si="9"/>
        <v>9</v>
      </c>
      <c r="R40">
        <f t="shared" si="10"/>
        <v>-1</v>
      </c>
      <c r="S40" s="51">
        <f t="shared" si="11"/>
        <v>1</v>
      </c>
    </row>
    <row r="41" spans="1:19" x14ac:dyDescent="0.25">
      <c r="A41">
        <f t="shared" ref="A41:I43" si="12">21-A19</f>
        <v>16</v>
      </c>
      <c r="B41">
        <f t="shared" si="12"/>
        <v>15</v>
      </c>
      <c r="C41">
        <f t="shared" si="12"/>
        <v>17</v>
      </c>
      <c r="D41">
        <f t="shared" si="12"/>
        <v>6</v>
      </c>
      <c r="E41">
        <f t="shared" si="12"/>
        <v>16</v>
      </c>
      <c r="F41">
        <f t="shared" si="12"/>
        <v>6</v>
      </c>
      <c r="G41">
        <f t="shared" si="12"/>
        <v>5</v>
      </c>
      <c r="H41">
        <f t="shared" si="12"/>
        <v>18</v>
      </c>
      <c r="I41">
        <f t="shared" si="12"/>
        <v>8</v>
      </c>
      <c r="J41">
        <f t="shared" si="2"/>
        <v>78</v>
      </c>
      <c r="K41">
        <f t="shared" si="3"/>
        <v>82</v>
      </c>
      <c r="L41">
        <f t="shared" si="6"/>
        <v>-4</v>
      </c>
      <c r="M41">
        <f t="shared" si="7"/>
        <v>1</v>
      </c>
      <c r="N41" s="51">
        <f t="shared" si="8"/>
        <v>1</v>
      </c>
      <c r="O41">
        <f t="shared" si="4"/>
        <v>78</v>
      </c>
      <c r="P41">
        <f>Z136</f>
        <v>69.400000000000006</v>
      </c>
      <c r="Q41">
        <f t="shared" si="9"/>
        <v>9</v>
      </c>
      <c r="R41" s="23">
        <f t="shared" si="10"/>
        <v>1</v>
      </c>
      <c r="S41" s="51">
        <f t="shared" si="11"/>
        <v>0</v>
      </c>
    </row>
    <row r="42" spans="1:19" x14ac:dyDescent="0.25">
      <c r="A42">
        <f t="shared" si="12"/>
        <v>11</v>
      </c>
      <c r="B42">
        <f t="shared" si="12"/>
        <v>10</v>
      </c>
      <c r="C42">
        <f t="shared" si="12"/>
        <v>15</v>
      </c>
      <c r="D42">
        <f t="shared" si="12"/>
        <v>5</v>
      </c>
      <c r="E42">
        <f t="shared" si="12"/>
        <v>20</v>
      </c>
      <c r="F42">
        <f t="shared" si="12"/>
        <v>14</v>
      </c>
      <c r="G42">
        <f t="shared" si="12"/>
        <v>8</v>
      </c>
      <c r="H42">
        <f t="shared" si="12"/>
        <v>17</v>
      </c>
      <c r="I42">
        <f t="shared" si="12"/>
        <v>6</v>
      </c>
      <c r="J42">
        <f t="shared" si="2"/>
        <v>73</v>
      </c>
      <c r="K42">
        <f t="shared" si="3"/>
        <v>70.3</v>
      </c>
      <c r="L42">
        <f t="shared" si="6"/>
        <v>3</v>
      </c>
      <c r="M42">
        <f t="shared" si="7"/>
        <v>-3</v>
      </c>
      <c r="N42" s="51">
        <f t="shared" si="8"/>
        <v>1</v>
      </c>
      <c r="O42">
        <f t="shared" si="4"/>
        <v>73</v>
      </c>
      <c r="P42">
        <f>Z137</f>
        <v>66.8</v>
      </c>
      <c r="Q42">
        <f t="shared" si="9"/>
        <v>6</v>
      </c>
      <c r="R42">
        <f t="shared" si="10"/>
        <v>-3</v>
      </c>
      <c r="S42" s="51">
        <f t="shared" si="11"/>
        <v>1</v>
      </c>
    </row>
    <row r="43" spans="1:19" x14ac:dyDescent="0.25">
      <c r="A43">
        <f t="shared" si="12"/>
        <v>15</v>
      </c>
      <c r="B43">
        <f t="shared" si="12"/>
        <v>16</v>
      </c>
      <c r="C43">
        <f t="shared" si="12"/>
        <v>14</v>
      </c>
      <c r="D43">
        <f t="shared" si="12"/>
        <v>12</v>
      </c>
      <c r="E43">
        <f t="shared" si="12"/>
        <v>11</v>
      </c>
      <c r="F43">
        <f t="shared" si="12"/>
        <v>16</v>
      </c>
      <c r="G43">
        <f t="shared" si="12"/>
        <v>17</v>
      </c>
      <c r="H43">
        <f t="shared" si="12"/>
        <v>16</v>
      </c>
      <c r="I43">
        <f t="shared" si="12"/>
        <v>10</v>
      </c>
      <c r="J43">
        <f t="shared" si="2"/>
        <v>74</v>
      </c>
      <c r="K43">
        <f t="shared" si="3"/>
        <v>68.2</v>
      </c>
      <c r="L43">
        <f t="shared" si="6"/>
        <v>6</v>
      </c>
      <c r="M43">
        <f t="shared" si="7"/>
        <v>-3</v>
      </c>
      <c r="N43" s="51">
        <f t="shared" si="8"/>
        <v>1</v>
      </c>
      <c r="O43">
        <f t="shared" si="4"/>
        <v>74</v>
      </c>
      <c r="P43">
        <f>Z138</f>
        <v>69.400000000000006</v>
      </c>
      <c r="Q43">
        <f t="shared" si="9"/>
        <v>5</v>
      </c>
      <c r="R43">
        <f t="shared" si="10"/>
        <v>-3</v>
      </c>
      <c r="S43" s="51">
        <f t="shared" si="11"/>
        <v>1</v>
      </c>
    </row>
    <row r="44" spans="1:19" x14ac:dyDescent="0.25">
      <c r="J44">
        <f>SUM(J24:J43)</f>
        <v>1455</v>
      </c>
      <c r="K44">
        <f>SUM(K24:K43)</f>
        <v>1826.3999999999999</v>
      </c>
      <c r="O44">
        <f>SUM(O24:O43)</f>
        <v>1455</v>
      </c>
      <c r="P44">
        <f>SUM(P24:P43)</f>
        <v>1454.9</v>
      </c>
    </row>
    <row r="45" spans="1:19" x14ac:dyDescent="0.25">
      <c r="J45">
        <f>B143</f>
        <v>1455</v>
      </c>
      <c r="K45">
        <f>B142</f>
        <v>1826.4</v>
      </c>
      <c r="M45" t="s">
        <v>1225</v>
      </c>
      <c r="N45" s="23">
        <v>0</v>
      </c>
      <c r="O45">
        <f>Q143</f>
        <v>1455</v>
      </c>
      <c r="P45">
        <f>Q142</f>
        <v>1454.9</v>
      </c>
      <c r="R45" t="s">
        <v>1225</v>
      </c>
      <c r="S45" s="23">
        <v>1</v>
      </c>
    </row>
    <row r="46" spans="1:19" ht="18" x14ac:dyDescent="0.25">
      <c r="A46" s="8"/>
      <c r="P46" s="8"/>
    </row>
    <row r="47" spans="1:19" x14ac:dyDescent="0.25">
      <c r="A47" s="9"/>
      <c r="P47" s="9"/>
    </row>
    <row r="50" spans="1:27" ht="18" x14ac:dyDescent="0.25">
      <c r="A50" s="10" t="s">
        <v>92</v>
      </c>
      <c r="B50" s="11">
        <v>3863429</v>
      </c>
      <c r="C50" s="10" t="s">
        <v>93</v>
      </c>
      <c r="D50" s="11">
        <v>20</v>
      </c>
      <c r="E50" s="10" t="s">
        <v>94</v>
      </c>
      <c r="F50" s="11">
        <v>9</v>
      </c>
      <c r="G50" s="10" t="s">
        <v>95</v>
      </c>
      <c r="H50" s="11">
        <v>20</v>
      </c>
      <c r="I50" s="10" t="s">
        <v>96</v>
      </c>
      <c r="J50" s="11">
        <v>0</v>
      </c>
      <c r="K50" s="10" t="s">
        <v>97</v>
      </c>
      <c r="L50" s="11" t="s">
        <v>1054</v>
      </c>
      <c r="P50" s="10" t="s">
        <v>92</v>
      </c>
      <c r="Q50" s="11">
        <v>9998038</v>
      </c>
      <c r="R50" s="10" t="s">
        <v>93</v>
      </c>
      <c r="S50" s="11">
        <v>20</v>
      </c>
      <c r="T50" s="10" t="s">
        <v>94</v>
      </c>
      <c r="U50" s="11">
        <v>9</v>
      </c>
      <c r="V50" s="10" t="s">
        <v>95</v>
      </c>
      <c r="W50" s="11">
        <v>20</v>
      </c>
      <c r="X50" s="10" t="s">
        <v>96</v>
      </c>
      <c r="Y50" s="11">
        <v>0</v>
      </c>
      <c r="Z50" s="10" t="s">
        <v>97</v>
      </c>
      <c r="AA50" s="11" t="s">
        <v>1679</v>
      </c>
    </row>
    <row r="51" spans="1:27" ht="18.600000000000001" thickBot="1" x14ac:dyDescent="0.3">
      <c r="A51" s="8"/>
      <c r="P51" s="8"/>
    </row>
    <row r="52" spans="1:27" ht="13.8" thickBot="1" x14ac:dyDescent="0.3">
      <c r="A52" s="12" t="s">
        <v>99</v>
      </c>
      <c r="B52" s="12" t="s">
        <v>100</v>
      </c>
      <c r="C52" s="12" t="s">
        <v>101</v>
      </c>
      <c r="D52" s="12" t="s">
        <v>102</v>
      </c>
      <c r="E52" s="12" t="s">
        <v>103</v>
      </c>
      <c r="F52" s="12" t="s">
        <v>104</v>
      </c>
      <c r="G52" s="12" t="s">
        <v>105</v>
      </c>
      <c r="H52" s="12" t="s">
        <v>106</v>
      </c>
      <c r="I52" s="12" t="s">
        <v>107</v>
      </c>
      <c r="J52" s="12" t="s">
        <v>108</v>
      </c>
      <c r="K52" s="12" t="s">
        <v>515</v>
      </c>
      <c r="P52" s="12" t="s">
        <v>99</v>
      </c>
      <c r="Q52" s="12" t="s">
        <v>100</v>
      </c>
      <c r="R52" s="12" t="s">
        <v>101</v>
      </c>
      <c r="S52" s="12" t="s">
        <v>102</v>
      </c>
      <c r="T52" s="12" t="s">
        <v>103</v>
      </c>
      <c r="U52" s="12" t="s">
        <v>104</v>
      </c>
      <c r="V52" s="12" t="s">
        <v>105</v>
      </c>
      <c r="W52" s="12" t="s">
        <v>106</v>
      </c>
      <c r="X52" s="12" t="s">
        <v>107</v>
      </c>
      <c r="Y52" s="12" t="s">
        <v>108</v>
      </c>
      <c r="Z52" s="12" t="s">
        <v>515</v>
      </c>
    </row>
    <row r="53" spans="1:27" ht="13.8" thickBot="1" x14ac:dyDescent="0.3">
      <c r="A53" s="12" t="s">
        <v>111</v>
      </c>
      <c r="B53" s="13">
        <v>17</v>
      </c>
      <c r="C53" s="13">
        <v>20</v>
      </c>
      <c r="D53" s="13">
        <v>13</v>
      </c>
      <c r="E53" s="13">
        <v>15</v>
      </c>
      <c r="F53" s="13">
        <v>3</v>
      </c>
      <c r="G53" s="13">
        <v>3</v>
      </c>
      <c r="H53" s="13">
        <v>12</v>
      </c>
      <c r="I53" s="13">
        <v>19</v>
      </c>
      <c r="J53" s="13">
        <v>18</v>
      </c>
      <c r="K53" s="13">
        <v>70</v>
      </c>
      <c r="P53" s="12" t="s">
        <v>111</v>
      </c>
      <c r="Q53" s="13">
        <v>17</v>
      </c>
      <c r="R53" s="13">
        <v>20</v>
      </c>
      <c r="S53" s="13">
        <v>13</v>
      </c>
      <c r="T53" s="13">
        <v>15</v>
      </c>
      <c r="U53" s="13">
        <v>3</v>
      </c>
      <c r="V53" s="13">
        <v>3</v>
      </c>
      <c r="W53" s="13">
        <v>12</v>
      </c>
      <c r="X53" s="13">
        <v>19</v>
      </c>
      <c r="Y53" s="13">
        <v>18</v>
      </c>
      <c r="Z53" s="13">
        <v>70</v>
      </c>
    </row>
    <row r="54" spans="1:27" ht="13.8" thickBot="1" x14ac:dyDescent="0.3">
      <c r="A54" s="12" t="s">
        <v>112</v>
      </c>
      <c r="B54" s="13">
        <v>11</v>
      </c>
      <c r="C54" s="13">
        <v>12</v>
      </c>
      <c r="D54" s="13">
        <v>13</v>
      </c>
      <c r="E54" s="13">
        <v>19</v>
      </c>
      <c r="F54" s="13">
        <v>4</v>
      </c>
      <c r="G54" s="13">
        <v>4</v>
      </c>
      <c r="H54" s="13">
        <v>17</v>
      </c>
      <c r="I54" s="13">
        <v>2</v>
      </c>
      <c r="J54" s="13">
        <v>10</v>
      </c>
      <c r="K54" s="13">
        <v>70</v>
      </c>
      <c r="P54" s="12" t="s">
        <v>112</v>
      </c>
      <c r="Q54" s="13">
        <v>11</v>
      </c>
      <c r="R54" s="13">
        <v>12</v>
      </c>
      <c r="S54" s="13">
        <v>13</v>
      </c>
      <c r="T54" s="13">
        <v>19</v>
      </c>
      <c r="U54" s="13">
        <v>4</v>
      </c>
      <c r="V54" s="13">
        <v>4</v>
      </c>
      <c r="W54" s="13">
        <v>17</v>
      </c>
      <c r="X54" s="13">
        <v>2</v>
      </c>
      <c r="Y54" s="13">
        <v>10</v>
      </c>
      <c r="Z54" s="13">
        <v>70</v>
      </c>
    </row>
    <row r="55" spans="1:27" ht="13.8" thickBot="1" x14ac:dyDescent="0.3">
      <c r="A55" s="12" t="s">
        <v>113</v>
      </c>
      <c r="B55" s="13">
        <v>6</v>
      </c>
      <c r="C55" s="13">
        <v>2</v>
      </c>
      <c r="D55" s="13">
        <v>16</v>
      </c>
      <c r="E55" s="13">
        <v>7</v>
      </c>
      <c r="F55" s="13">
        <v>8</v>
      </c>
      <c r="G55" s="13">
        <v>13</v>
      </c>
      <c r="H55" s="13">
        <v>14</v>
      </c>
      <c r="I55" s="13">
        <v>11</v>
      </c>
      <c r="J55" s="13">
        <v>4</v>
      </c>
      <c r="K55" s="13">
        <v>62</v>
      </c>
      <c r="P55" s="12" t="s">
        <v>113</v>
      </c>
      <c r="Q55" s="13">
        <v>6</v>
      </c>
      <c r="R55" s="13">
        <v>2</v>
      </c>
      <c r="S55" s="13">
        <v>16</v>
      </c>
      <c r="T55" s="13">
        <v>7</v>
      </c>
      <c r="U55" s="13">
        <v>8</v>
      </c>
      <c r="V55" s="13">
        <v>13</v>
      </c>
      <c r="W55" s="13">
        <v>14</v>
      </c>
      <c r="X55" s="13">
        <v>11</v>
      </c>
      <c r="Y55" s="13">
        <v>4</v>
      </c>
      <c r="Z55" s="13">
        <v>62</v>
      </c>
    </row>
    <row r="56" spans="1:27" ht="13.8" thickBot="1" x14ac:dyDescent="0.3">
      <c r="A56" s="12" t="s">
        <v>114</v>
      </c>
      <c r="B56" s="13">
        <v>9</v>
      </c>
      <c r="C56" s="13">
        <v>9</v>
      </c>
      <c r="D56" s="13">
        <v>5</v>
      </c>
      <c r="E56" s="13">
        <v>13</v>
      </c>
      <c r="F56" s="13">
        <v>15</v>
      </c>
      <c r="G56" s="13">
        <v>19</v>
      </c>
      <c r="H56" s="13">
        <v>12</v>
      </c>
      <c r="I56" s="13">
        <v>1</v>
      </c>
      <c r="J56" s="13">
        <v>20</v>
      </c>
      <c r="K56" s="13">
        <v>72</v>
      </c>
      <c r="P56" s="12" t="s">
        <v>114</v>
      </c>
      <c r="Q56" s="13">
        <v>9</v>
      </c>
      <c r="R56" s="13">
        <v>9</v>
      </c>
      <c r="S56" s="13">
        <v>5</v>
      </c>
      <c r="T56" s="13">
        <v>13</v>
      </c>
      <c r="U56" s="13">
        <v>15</v>
      </c>
      <c r="V56" s="13">
        <v>19</v>
      </c>
      <c r="W56" s="13">
        <v>12</v>
      </c>
      <c r="X56" s="13">
        <v>1</v>
      </c>
      <c r="Y56" s="13">
        <v>20</v>
      </c>
      <c r="Z56" s="13">
        <v>72</v>
      </c>
    </row>
    <row r="57" spans="1:27" ht="13.8" thickBot="1" x14ac:dyDescent="0.3">
      <c r="A57" s="12" t="s">
        <v>115</v>
      </c>
      <c r="B57" s="13">
        <v>1</v>
      </c>
      <c r="C57" s="13">
        <v>1</v>
      </c>
      <c r="D57" s="13">
        <v>1</v>
      </c>
      <c r="E57" s="13">
        <v>1</v>
      </c>
      <c r="F57" s="13">
        <v>1</v>
      </c>
      <c r="G57" s="13">
        <v>2</v>
      </c>
      <c r="H57" s="13">
        <v>1</v>
      </c>
      <c r="I57" s="13">
        <v>5</v>
      </c>
      <c r="J57" s="13">
        <v>1</v>
      </c>
      <c r="K57" s="13">
        <v>55</v>
      </c>
      <c r="P57" s="12" t="s">
        <v>115</v>
      </c>
      <c r="Q57" s="13">
        <v>1</v>
      </c>
      <c r="R57" s="13">
        <v>1</v>
      </c>
      <c r="S57" s="13">
        <v>1</v>
      </c>
      <c r="T57" s="13">
        <v>1</v>
      </c>
      <c r="U57" s="13">
        <v>1</v>
      </c>
      <c r="V57" s="13">
        <v>2</v>
      </c>
      <c r="W57" s="13">
        <v>1</v>
      </c>
      <c r="X57" s="13">
        <v>5</v>
      </c>
      <c r="Y57" s="13">
        <v>1</v>
      </c>
      <c r="Z57" s="13">
        <v>55</v>
      </c>
    </row>
    <row r="58" spans="1:27" ht="13.8" thickBot="1" x14ac:dyDescent="0.3">
      <c r="A58" s="12" t="s">
        <v>116</v>
      </c>
      <c r="B58" s="13">
        <v>2</v>
      </c>
      <c r="C58" s="13">
        <v>9</v>
      </c>
      <c r="D58" s="13">
        <v>3</v>
      </c>
      <c r="E58" s="13">
        <v>3</v>
      </c>
      <c r="F58" s="13">
        <v>2</v>
      </c>
      <c r="G58" s="13">
        <v>1</v>
      </c>
      <c r="H58" s="13">
        <v>2</v>
      </c>
      <c r="I58" s="13">
        <v>8</v>
      </c>
      <c r="J58" s="13">
        <v>2</v>
      </c>
      <c r="K58" s="13">
        <v>55</v>
      </c>
      <c r="P58" s="12" t="s">
        <v>116</v>
      </c>
      <c r="Q58" s="13">
        <v>2</v>
      </c>
      <c r="R58" s="13">
        <v>9</v>
      </c>
      <c r="S58" s="13">
        <v>3</v>
      </c>
      <c r="T58" s="13">
        <v>3</v>
      </c>
      <c r="U58" s="13">
        <v>2</v>
      </c>
      <c r="V58" s="13">
        <v>1</v>
      </c>
      <c r="W58" s="13">
        <v>2</v>
      </c>
      <c r="X58" s="13">
        <v>8</v>
      </c>
      <c r="Y58" s="13">
        <v>2</v>
      </c>
      <c r="Z58" s="13">
        <v>55</v>
      </c>
    </row>
    <row r="59" spans="1:27" ht="13.8" thickBot="1" x14ac:dyDescent="0.3">
      <c r="A59" s="12" t="s">
        <v>117</v>
      </c>
      <c r="B59" s="13">
        <v>4</v>
      </c>
      <c r="C59" s="13">
        <v>6</v>
      </c>
      <c r="D59" s="13">
        <v>8</v>
      </c>
      <c r="E59" s="13">
        <v>4</v>
      </c>
      <c r="F59" s="13">
        <v>7</v>
      </c>
      <c r="G59" s="13">
        <v>13</v>
      </c>
      <c r="H59" s="13">
        <v>7</v>
      </c>
      <c r="I59" s="13">
        <v>16</v>
      </c>
      <c r="J59" s="13">
        <v>6</v>
      </c>
      <c r="K59" s="13">
        <v>78</v>
      </c>
      <c r="P59" s="12" t="s">
        <v>117</v>
      </c>
      <c r="Q59" s="13">
        <v>4</v>
      </c>
      <c r="R59" s="13">
        <v>6</v>
      </c>
      <c r="S59" s="13">
        <v>8</v>
      </c>
      <c r="T59" s="13">
        <v>4</v>
      </c>
      <c r="U59" s="13">
        <v>7</v>
      </c>
      <c r="V59" s="13">
        <v>13</v>
      </c>
      <c r="W59" s="13">
        <v>7</v>
      </c>
      <c r="X59" s="13">
        <v>16</v>
      </c>
      <c r="Y59" s="13">
        <v>6</v>
      </c>
      <c r="Z59" s="13">
        <v>78</v>
      </c>
    </row>
    <row r="60" spans="1:27" ht="13.8" thickBot="1" x14ac:dyDescent="0.3">
      <c r="A60" s="12" t="s">
        <v>118</v>
      </c>
      <c r="B60" s="13">
        <v>20</v>
      </c>
      <c r="C60" s="13">
        <v>5</v>
      </c>
      <c r="D60" s="13">
        <v>10</v>
      </c>
      <c r="E60" s="13">
        <v>9</v>
      </c>
      <c r="F60" s="13">
        <v>18</v>
      </c>
      <c r="G60" s="13">
        <v>16</v>
      </c>
      <c r="H60" s="13">
        <v>3</v>
      </c>
      <c r="I60" s="13">
        <v>12</v>
      </c>
      <c r="J60" s="13">
        <v>13</v>
      </c>
      <c r="K60" s="13">
        <v>61</v>
      </c>
      <c r="P60" s="12" t="s">
        <v>118</v>
      </c>
      <c r="Q60" s="13">
        <v>20</v>
      </c>
      <c r="R60" s="13">
        <v>5</v>
      </c>
      <c r="S60" s="13">
        <v>10</v>
      </c>
      <c r="T60" s="13">
        <v>9</v>
      </c>
      <c r="U60" s="13">
        <v>18</v>
      </c>
      <c r="V60" s="13">
        <v>16</v>
      </c>
      <c r="W60" s="13">
        <v>3</v>
      </c>
      <c r="X60" s="13">
        <v>12</v>
      </c>
      <c r="Y60" s="13">
        <v>13</v>
      </c>
      <c r="Z60" s="13">
        <v>61</v>
      </c>
    </row>
    <row r="61" spans="1:27" ht="13.8" thickBot="1" x14ac:dyDescent="0.3">
      <c r="A61" s="12" t="s">
        <v>119</v>
      </c>
      <c r="B61" s="13">
        <v>6</v>
      </c>
      <c r="C61" s="13">
        <v>9</v>
      </c>
      <c r="D61" s="13">
        <v>3</v>
      </c>
      <c r="E61" s="13">
        <v>11</v>
      </c>
      <c r="F61" s="13">
        <v>7</v>
      </c>
      <c r="G61" s="13">
        <v>7</v>
      </c>
      <c r="H61" s="13">
        <v>4</v>
      </c>
      <c r="I61" s="13">
        <v>5</v>
      </c>
      <c r="J61" s="13">
        <v>3</v>
      </c>
      <c r="K61" s="13">
        <v>64</v>
      </c>
      <c r="P61" s="12" t="s">
        <v>119</v>
      </c>
      <c r="Q61" s="13">
        <v>6</v>
      </c>
      <c r="R61" s="13">
        <v>9</v>
      </c>
      <c r="S61" s="13">
        <v>3</v>
      </c>
      <c r="T61" s="13">
        <v>11</v>
      </c>
      <c r="U61" s="13">
        <v>7</v>
      </c>
      <c r="V61" s="13">
        <v>7</v>
      </c>
      <c r="W61" s="13">
        <v>4</v>
      </c>
      <c r="X61" s="13">
        <v>5</v>
      </c>
      <c r="Y61" s="13">
        <v>3</v>
      </c>
      <c r="Z61" s="13">
        <v>64</v>
      </c>
    </row>
    <row r="62" spans="1:27" ht="13.8" thickBot="1" x14ac:dyDescent="0.3">
      <c r="A62" s="12" t="s">
        <v>120</v>
      </c>
      <c r="B62" s="13">
        <v>8</v>
      </c>
      <c r="C62" s="13">
        <v>3</v>
      </c>
      <c r="D62" s="13">
        <v>11</v>
      </c>
      <c r="E62" s="13">
        <v>10</v>
      </c>
      <c r="F62" s="13">
        <v>13</v>
      </c>
      <c r="G62" s="13">
        <v>10</v>
      </c>
      <c r="H62" s="13">
        <v>10</v>
      </c>
      <c r="I62" s="13">
        <v>9</v>
      </c>
      <c r="J62" s="13">
        <v>13</v>
      </c>
      <c r="K62" s="13">
        <v>79</v>
      </c>
      <c r="P62" s="12" t="s">
        <v>120</v>
      </c>
      <c r="Q62" s="13">
        <v>8</v>
      </c>
      <c r="R62" s="13">
        <v>3</v>
      </c>
      <c r="S62" s="13">
        <v>11</v>
      </c>
      <c r="T62" s="13">
        <v>10</v>
      </c>
      <c r="U62" s="13">
        <v>13</v>
      </c>
      <c r="V62" s="13">
        <v>10</v>
      </c>
      <c r="W62" s="13">
        <v>10</v>
      </c>
      <c r="X62" s="13">
        <v>9</v>
      </c>
      <c r="Y62" s="13">
        <v>13</v>
      </c>
      <c r="Z62" s="13">
        <v>79</v>
      </c>
    </row>
    <row r="63" spans="1:27" ht="13.8" thickBot="1" x14ac:dyDescent="0.3">
      <c r="A63" s="12" t="s">
        <v>121</v>
      </c>
      <c r="B63" s="13">
        <v>7</v>
      </c>
      <c r="C63" s="13">
        <v>5</v>
      </c>
      <c r="D63" s="13">
        <v>8</v>
      </c>
      <c r="E63" s="13">
        <v>15</v>
      </c>
      <c r="F63" s="13">
        <v>11</v>
      </c>
      <c r="G63" s="13">
        <v>8</v>
      </c>
      <c r="H63" s="13">
        <v>17</v>
      </c>
      <c r="I63" s="13">
        <v>7</v>
      </c>
      <c r="J63" s="13">
        <v>16</v>
      </c>
      <c r="K63" s="13">
        <v>79</v>
      </c>
      <c r="P63" s="12" t="s">
        <v>121</v>
      </c>
      <c r="Q63" s="13">
        <v>7</v>
      </c>
      <c r="R63" s="13">
        <v>5</v>
      </c>
      <c r="S63" s="13">
        <v>8</v>
      </c>
      <c r="T63" s="13">
        <v>15</v>
      </c>
      <c r="U63" s="13">
        <v>11</v>
      </c>
      <c r="V63" s="13">
        <v>8</v>
      </c>
      <c r="W63" s="13">
        <v>17</v>
      </c>
      <c r="X63" s="13">
        <v>7</v>
      </c>
      <c r="Y63" s="13">
        <v>16</v>
      </c>
      <c r="Z63" s="13">
        <v>79</v>
      </c>
    </row>
    <row r="64" spans="1:27" ht="13.8" thickBot="1" x14ac:dyDescent="0.3">
      <c r="A64" s="12" t="s">
        <v>122</v>
      </c>
      <c r="B64" s="13">
        <v>12</v>
      </c>
      <c r="C64" s="13">
        <v>12</v>
      </c>
      <c r="D64" s="13">
        <v>10</v>
      </c>
      <c r="E64" s="13">
        <v>8</v>
      </c>
      <c r="F64" s="13">
        <v>19</v>
      </c>
      <c r="G64" s="13">
        <v>20</v>
      </c>
      <c r="H64" s="13">
        <v>19</v>
      </c>
      <c r="I64" s="13">
        <v>14</v>
      </c>
      <c r="J64" s="13">
        <v>13</v>
      </c>
      <c r="K64" s="13">
        <v>81</v>
      </c>
      <c r="P64" s="12" t="s">
        <v>122</v>
      </c>
      <c r="Q64" s="13">
        <v>12</v>
      </c>
      <c r="R64" s="13">
        <v>12</v>
      </c>
      <c r="S64" s="13">
        <v>10</v>
      </c>
      <c r="T64" s="13">
        <v>8</v>
      </c>
      <c r="U64" s="13">
        <v>19</v>
      </c>
      <c r="V64" s="13">
        <v>20</v>
      </c>
      <c r="W64" s="13">
        <v>19</v>
      </c>
      <c r="X64" s="13">
        <v>14</v>
      </c>
      <c r="Y64" s="13">
        <v>13</v>
      </c>
      <c r="Z64" s="13">
        <v>81</v>
      </c>
    </row>
    <row r="65" spans="1:26" ht="13.8" thickBot="1" x14ac:dyDescent="0.3">
      <c r="A65" s="12" t="s">
        <v>123</v>
      </c>
      <c r="B65" s="13">
        <v>18</v>
      </c>
      <c r="C65" s="13">
        <v>18</v>
      </c>
      <c r="D65" s="13">
        <v>18</v>
      </c>
      <c r="E65" s="13">
        <v>16</v>
      </c>
      <c r="F65" s="13">
        <v>15</v>
      </c>
      <c r="G65" s="13">
        <v>18</v>
      </c>
      <c r="H65" s="13">
        <v>20</v>
      </c>
      <c r="I65" s="13">
        <v>7</v>
      </c>
      <c r="J65" s="13">
        <v>20</v>
      </c>
      <c r="K65" s="13">
        <v>100</v>
      </c>
      <c r="P65" s="12" t="s">
        <v>123</v>
      </c>
      <c r="Q65" s="13">
        <v>18</v>
      </c>
      <c r="R65" s="13">
        <v>18</v>
      </c>
      <c r="S65" s="13">
        <v>18</v>
      </c>
      <c r="T65" s="13">
        <v>16</v>
      </c>
      <c r="U65" s="13">
        <v>15</v>
      </c>
      <c r="V65" s="13">
        <v>18</v>
      </c>
      <c r="W65" s="13">
        <v>20</v>
      </c>
      <c r="X65" s="13">
        <v>7</v>
      </c>
      <c r="Y65" s="13">
        <v>20</v>
      </c>
      <c r="Z65" s="13">
        <v>100</v>
      </c>
    </row>
    <row r="66" spans="1:26" ht="13.8" thickBot="1" x14ac:dyDescent="0.3">
      <c r="A66" s="12" t="s">
        <v>124</v>
      </c>
      <c r="B66" s="13">
        <v>3</v>
      </c>
      <c r="C66" s="13">
        <v>19</v>
      </c>
      <c r="D66" s="13">
        <v>6</v>
      </c>
      <c r="E66" s="13">
        <v>2</v>
      </c>
      <c r="F66" s="13">
        <v>5</v>
      </c>
      <c r="G66" s="13">
        <v>9</v>
      </c>
      <c r="H66" s="13">
        <v>7</v>
      </c>
      <c r="I66" s="13">
        <v>10</v>
      </c>
      <c r="J66" s="13">
        <v>7</v>
      </c>
      <c r="K66" s="13">
        <v>79</v>
      </c>
      <c r="P66" s="12" t="s">
        <v>124</v>
      </c>
      <c r="Q66" s="13">
        <v>3</v>
      </c>
      <c r="R66" s="13">
        <v>19</v>
      </c>
      <c r="S66" s="13">
        <v>6</v>
      </c>
      <c r="T66" s="13">
        <v>2</v>
      </c>
      <c r="U66" s="13">
        <v>5</v>
      </c>
      <c r="V66" s="13">
        <v>9</v>
      </c>
      <c r="W66" s="13">
        <v>7</v>
      </c>
      <c r="X66" s="13">
        <v>10</v>
      </c>
      <c r="Y66" s="13">
        <v>7</v>
      </c>
      <c r="Z66" s="13">
        <v>79</v>
      </c>
    </row>
    <row r="67" spans="1:26" ht="13.8" thickBot="1" x14ac:dyDescent="0.3">
      <c r="A67" s="12" t="s">
        <v>125</v>
      </c>
      <c r="B67" s="13">
        <v>14</v>
      </c>
      <c r="C67" s="13">
        <v>14</v>
      </c>
      <c r="D67" s="13">
        <v>19</v>
      </c>
      <c r="E67" s="13">
        <v>18</v>
      </c>
      <c r="F67" s="13">
        <v>12</v>
      </c>
      <c r="G67" s="13">
        <v>6</v>
      </c>
      <c r="H67" s="13">
        <v>14</v>
      </c>
      <c r="I67" s="13">
        <v>13</v>
      </c>
      <c r="J67" s="13">
        <v>14</v>
      </c>
      <c r="K67" s="13">
        <v>77</v>
      </c>
      <c r="P67" s="12" t="s">
        <v>125</v>
      </c>
      <c r="Q67" s="13">
        <v>14</v>
      </c>
      <c r="R67" s="13">
        <v>14</v>
      </c>
      <c r="S67" s="13">
        <v>19</v>
      </c>
      <c r="T67" s="13">
        <v>18</v>
      </c>
      <c r="U67" s="13">
        <v>12</v>
      </c>
      <c r="V67" s="13">
        <v>6</v>
      </c>
      <c r="W67" s="13">
        <v>14</v>
      </c>
      <c r="X67" s="13">
        <v>13</v>
      </c>
      <c r="Y67" s="13">
        <v>14</v>
      </c>
      <c r="Z67" s="13">
        <v>77</v>
      </c>
    </row>
    <row r="68" spans="1:26" ht="13.8" thickBot="1" x14ac:dyDescent="0.3">
      <c r="A68" s="12" t="s">
        <v>126</v>
      </c>
      <c r="B68" s="13">
        <v>19</v>
      </c>
      <c r="C68" s="13">
        <v>18</v>
      </c>
      <c r="D68" s="13">
        <v>4</v>
      </c>
      <c r="E68" s="13">
        <v>20</v>
      </c>
      <c r="F68" s="13">
        <v>9</v>
      </c>
      <c r="G68" s="13">
        <v>17</v>
      </c>
      <c r="H68" s="13">
        <v>9</v>
      </c>
      <c r="I68" s="13">
        <v>3</v>
      </c>
      <c r="J68" s="13">
        <v>17</v>
      </c>
      <c r="K68" s="13">
        <v>70</v>
      </c>
      <c r="P68" s="12" t="s">
        <v>126</v>
      </c>
      <c r="Q68" s="13">
        <v>19</v>
      </c>
      <c r="R68" s="13">
        <v>18</v>
      </c>
      <c r="S68" s="13">
        <v>4</v>
      </c>
      <c r="T68" s="13">
        <v>20</v>
      </c>
      <c r="U68" s="13">
        <v>9</v>
      </c>
      <c r="V68" s="13">
        <v>17</v>
      </c>
      <c r="W68" s="13">
        <v>9</v>
      </c>
      <c r="X68" s="13">
        <v>3</v>
      </c>
      <c r="Y68" s="13">
        <v>17</v>
      </c>
      <c r="Z68" s="13">
        <v>70</v>
      </c>
    </row>
    <row r="69" spans="1:26" ht="13.8" thickBot="1" x14ac:dyDescent="0.3">
      <c r="A69" s="12" t="s">
        <v>127</v>
      </c>
      <c r="B69" s="13">
        <v>13</v>
      </c>
      <c r="C69" s="13">
        <v>14</v>
      </c>
      <c r="D69" s="13">
        <v>20</v>
      </c>
      <c r="E69" s="13">
        <v>18</v>
      </c>
      <c r="F69" s="13">
        <v>17</v>
      </c>
      <c r="G69" s="13">
        <v>13</v>
      </c>
      <c r="H69" s="13">
        <v>18</v>
      </c>
      <c r="I69" s="13">
        <v>20</v>
      </c>
      <c r="J69" s="13">
        <v>15</v>
      </c>
      <c r="K69" s="13">
        <v>78</v>
      </c>
      <c r="P69" s="12" t="s">
        <v>127</v>
      </c>
      <c r="Q69" s="13">
        <v>13</v>
      </c>
      <c r="R69" s="13">
        <v>14</v>
      </c>
      <c r="S69" s="13">
        <v>20</v>
      </c>
      <c r="T69" s="13">
        <v>18</v>
      </c>
      <c r="U69" s="13">
        <v>17</v>
      </c>
      <c r="V69" s="13">
        <v>13</v>
      </c>
      <c r="W69" s="13">
        <v>18</v>
      </c>
      <c r="X69" s="13">
        <v>20</v>
      </c>
      <c r="Y69" s="13">
        <v>15</v>
      </c>
      <c r="Z69" s="13">
        <v>78</v>
      </c>
    </row>
    <row r="70" spans="1:26" ht="13.8" thickBot="1" x14ac:dyDescent="0.3">
      <c r="A70" s="12" t="s">
        <v>128</v>
      </c>
      <c r="B70" s="13">
        <v>16</v>
      </c>
      <c r="C70" s="13">
        <v>15</v>
      </c>
      <c r="D70" s="13">
        <v>17</v>
      </c>
      <c r="E70" s="13">
        <v>6</v>
      </c>
      <c r="F70" s="13">
        <v>16</v>
      </c>
      <c r="G70" s="13">
        <v>6</v>
      </c>
      <c r="H70" s="13">
        <v>5</v>
      </c>
      <c r="I70" s="13">
        <v>18</v>
      </c>
      <c r="J70" s="13">
        <v>8</v>
      </c>
      <c r="K70" s="13">
        <v>78</v>
      </c>
      <c r="P70" s="12" t="s">
        <v>128</v>
      </c>
      <c r="Q70" s="13">
        <v>16</v>
      </c>
      <c r="R70" s="13">
        <v>15</v>
      </c>
      <c r="S70" s="13">
        <v>17</v>
      </c>
      <c r="T70" s="13">
        <v>6</v>
      </c>
      <c r="U70" s="13">
        <v>16</v>
      </c>
      <c r="V70" s="13">
        <v>6</v>
      </c>
      <c r="W70" s="13">
        <v>5</v>
      </c>
      <c r="X70" s="13">
        <v>18</v>
      </c>
      <c r="Y70" s="13">
        <v>8</v>
      </c>
      <c r="Z70" s="13">
        <v>78</v>
      </c>
    </row>
    <row r="71" spans="1:26" ht="13.8" thickBot="1" x14ac:dyDescent="0.3">
      <c r="A71" s="12" t="s">
        <v>129</v>
      </c>
      <c r="B71" s="13">
        <v>11</v>
      </c>
      <c r="C71" s="13">
        <v>10</v>
      </c>
      <c r="D71" s="13">
        <v>15</v>
      </c>
      <c r="E71" s="13">
        <v>5</v>
      </c>
      <c r="F71" s="13">
        <v>20</v>
      </c>
      <c r="G71" s="13">
        <v>14</v>
      </c>
      <c r="H71" s="13">
        <v>8</v>
      </c>
      <c r="I71" s="13">
        <v>17</v>
      </c>
      <c r="J71" s="13">
        <v>6</v>
      </c>
      <c r="K71" s="13">
        <v>73</v>
      </c>
      <c r="P71" s="12" t="s">
        <v>129</v>
      </c>
      <c r="Q71" s="13">
        <v>11</v>
      </c>
      <c r="R71" s="13">
        <v>10</v>
      </c>
      <c r="S71" s="13">
        <v>15</v>
      </c>
      <c r="T71" s="13">
        <v>5</v>
      </c>
      <c r="U71" s="13">
        <v>20</v>
      </c>
      <c r="V71" s="13">
        <v>14</v>
      </c>
      <c r="W71" s="13">
        <v>8</v>
      </c>
      <c r="X71" s="13">
        <v>17</v>
      </c>
      <c r="Y71" s="13">
        <v>6</v>
      </c>
      <c r="Z71" s="13">
        <v>73</v>
      </c>
    </row>
    <row r="72" spans="1:26" ht="13.8" thickBot="1" x14ac:dyDescent="0.3">
      <c r="A72" s="12" t="s">
        <v>130</v>
      </c>
      <c r="B72" s="13">
        <v>15</v>
      </c>
      <c r="C72" s="13">
        <v>16</v>
      </c>
      <c r="D72" s="13">
        <v>14</v>
      </c>
      <c r="E72" s="13">
        <v>12</v>
      </c>
      <c r="F72" s="13">
        <v>11</v>
      </c>
      <c r="G72" s="13">
        <v>16</v>
      </c>
      <c r="H72" s="13">
        <v>17</v>
      </c>
      <c r="I72" s="13">
        <v>16</v>
      </c>
      <c r="J72" s="13">
        <v>10</v>
      </c>
      <c r="K72" s="13">
        <v>74</v>
      </c>
      <c r="P72" s="12" t="s">
        <v>130</v>
      </c>
      <c r="Q72" s="13">
        <v>15</v>
      </c>
      <c r="R72" s="13">
        <v>16</v>
      </c>
      <c r="S72" s="13">
        <v>14</v>
      </c>
      <c r="T72" s="13">
        <v>12</v>
      </c>
      <c r="U72" s="13">
        <v>11</v>
      </c>
      <c r="V72" s="13">
        <v>16</v>
      </c>
      <c r="W72" s="13">
        <v>17</v>
      </c>
      <c r="X72" s="13">
        <v>16</v>
      </c>
      <c r="Y72" s="13">
        <v>10</v>
      </c>
      <c r="Z72" s="13">
        <v>74</v>
      </c>
    </row>
    <row r="73" spans="1:26" ht="18.600000000000001" thickBot="1" x14ac:dyDescent="0.3">
      <c r="A73" s="8"/>
      <c r="P73" s="8"/>
    </row>
    <row r="74" spans="1:26" ht="13.8" thickBot="1" x14ac:dyDescent="0.3">
      <c r="A74" s="12" t="s">
        <v>131</v>
      </c>
      <c r="B74" s="12" t="s">
        <v>100</v>
      </c>
      <c r="C74" s="12" t="s">
        <v>101</v>
      </c>
      <c r="D74" s="12" t="s">
        <v>102</v>
      </c>
      <c r="E74" s="12" t="s">
        <v>103</v>
      </c>
      <c r="F74" s="12" t="s">
        <v>104</v>
      </c>
      <c r="G74" s="12" t="s">
        <v>105</v>
      </c>
      <c r="H74" s="12" t="s">
        <v>106</v>
      </c>
      <c r="I74" s="12" t="s">
        <v>107</v>
      </c>
      <c r="J74" s="12" t="s">
        <v>108</v>
      </c>
      <c r="P74" s="12" t="s">
        <v>131</v>
      </c>
      <c r="Q74" s="12" t="s">
        <v>100</v>
      </c>
      <c r="R74" s="12" t="s">
        <v>101</v>
      </c>
      <c r="S74" s="12" t="s">
        <v>102</v>
      </c>
      <c r="T74" s="12" t="s">
        <v>103</v>
      </c>
      <c r="U74" s="12" t="s">
        <v>104</v>
      </c>
      <c r="V74" s="12" t="s">
        <v>105</v>
      </c>
      <c r="W74" s="12" t="s">
        <v>106</v>
      </c>
      <c r="X74" s="12" t="s">
        <v>107</v>
      </c>
      <c r="Y74" s="12" t="s">
        <v>108</v>
      </c>
    </row>
    <row r="75" spans="1:26" ht="13.8" thickBot="1" x14ac:dyDescent="0.3">
      <c r="A75" s="12" t="s">
        <v>132</v>
      </c>
      <c r="B75" s="13" t="s">
        <v>1055</v>
      </c>
      <c r="C75" s="13" t="s">
        <v>1056</v>
      </c>
      <c r="D75" s="13" t="s">
        <v>1056</v>
      </c>
      <c r="E75" s="13" t="s">
        <v>1056</v>
      </c>
      <c r="F75" s="13" t="s">
        <v>1057</v>
      </c>
      <c r="G75" s="13" t="s">
        <v>1056</v>
      </c>
      <c r="H75" s="13" t="s">
        <v>1056</v>
      </c>
      <c r="I75" s="13" t="s">
        <v>1058</v>
      </c>
      <c r="J75" s="13" t="s">
        <v>1056</v>
      </c>
      <c r="P75" s="12" t="s">
        <v>132</v>
      </c>
      <c r="Q75" s="13" t="s">
        <v>1680</v>
      </c>
      <c r="R75" s="13" t="s">
        <v>1681</v>
      </c>
      <c r="S75" s="13" t="s">
        <v>248</v>
      </c>
      <c r="T75" s="13" t="s">
        <v>1682</v>
      </c>
      <c r="U75" s="13" t="s">
        <v>1683</v>
      </c>
      <c r="V75" s="13" t="s">
        <v>248</v>
      </c>
      <c r="W75" s="13" t="s">
        <v>1684</v>
      </c>
      <c r="X75" s="13" t="s">
        <v>1685</v>
      </c>
      <c r="Y75" s="13" t="s">
        <v>1686</v>
      </c>
    </row>
    <row r="76" spans="1:26" ht="13.8" thickBot="1" x14ac:dyDescent="0.3">
      <c r="A76" s="12" t="s">
        <v>140</v>
      </c>
      <c r="B76" s="13" t="s">
        <v>1059</v>
      </c>
      <c r="C76" s="13" t="s">
        <v>1060</v>
      </c>
      <c r="D76" s="13" t="s">
        <v>1060</v>
      </c>
      <c r="E76" s="13" t="s">
        <v>1060</v>
      </c>
      <c r="F76" s="13" t="s">
        <v>1061</v>
      </c>
      <c r="G76" s="13" t="s">
        <v>1060</v>
      </c>
      <c r="H76" s="13" t="s">
        <v>1060</v>
      </c>
      <c r="I76" s="13" t="s">
        <v>1062</v>
      </c>
      <c r="J76" s="13" t="s">
        <v>1060</v>
      </c>
      <c r="P76" s="12" t="s">
        <v>140</v>
      </c>
      <c r="Q76" s="13" t="s">
        <v>1680</v>
      </c>
      <c r="R76" s="13" t="s">
        <v>1681</v>
      </c>
      <c r="S76" s="13" t="s">
        <v>248</v>
      </c>
      <c r="T76" s="13" t="s">
        <v>1682</v>
      </c>
      <c r="U76" s="13" t="s">
        <v>1683</v>
      </c>
      <c r="V76" s="13" t="s">
        <v>248</v>
      </c>
      <c r="W76" s="13" t="s">
        <v>1684</v>
      </c>
      <c r="X76" s="13" t="s">
        <v>1687</v>
      </c>
      <c r="Y76" s="13" t="s">
        <v>1686</v>
      </c>
    </row>
    <row r="77" spans="1:26" ht="13.8" thickBot="1" x14ac:dyDescent="0.3">
      <c r="A77" s="12" t="s">
        <v>147</v>
      </c>
      <c r="B77" s="13" t="s">
        <v>1063</v>
      </c>
      <c r="C77" s="13" t="s">
        <v>1064</v>
      </c>
      <c r="D77" s="13" t="s">
        <v>1064</v>
      </c>
      <c r="E77" s="13" t="s">
        <v>1064</v>
      </c>
      <c r="F77" s="13" t="s">
        <v>1065</v>
      </c>
      <c r="G77" s="13" t="s">
        <v>1064</v>
      </c>
      <c r="H77" s="13" t="s">
        <v>1064</v>
      </c>
      <c r="I77" s="13" t="s">
        <v>1066</v>
      </c>
      <c r="J77" s="13" t="s">
        <v>1064</v>
      </c>
      <c r="P77" s="12" t="s">
        <v>147</v>
      </c>
      <c r="Q77" s="13" t="s">
        <v>1680</v>
      </c>
      <c r="R77" s="13" t="s">
        <v>1681</v>
      </c>
      <c r="S77" s="13" t="s">
        <v>248</v>
      </c>
      <c r="T77" s="13" t="s">
        <v>1682</v>
      </c>
      <c r="U77" s="13" t="s">
        <v>1683</v>
      </c>
      <c r="V77" s="13" t="s">
        <v>248</v>
      </c>
      <c r="W77" s="13" t="s">
        <v>1684</v>
      </c>
      <c r="X77" s="13" t="s">
        <v>1687</v>
      </c>
      <c r="Y77" s="13" t="s">
        <v>1686</v>
      </c>
    </row>
    <row r="78" spans="1:26" ht="13.8" thickBot="1" x14ac:dyDescent="0.3">
      <c r="A78" s="12" t="s">
        <v>153</v>
      </c>
      <c r="B78" s="13" t="s">
        <v>1067</v>
      </c>
      <c r="C78" s="13" t="s">
        <v>1068</v>
      </c>
      <c r="D78" s="13" t="s">
        <v>1068</v>
      </c>
      <c r="E78" s="13" t="s">
        <v>1068</v>
      </c>
      <c r="F78" s="13" t="s">
        <v>1069</v>
      </c>
      <c r="G78" s="13" t="s">
        <v>1068</v>
      </c>
      <c r="H78" s="13" t="s">
        <v>1068</v>
      </c>
      <c r="I78" s="13" t="s">
        <v>1070</v>
      </c>
      <c r="J78" s="13" t="s">
        <v>1068</v>
      </c>
      <c r="P78" s="12" t="s">
        <v>153</v>
      </c>
      <c r="Q78" s="13" t="s">
        <v>1680</v>
      </c>
      <c r="R78" s="13" t="s">
        <v>1681</v>
      </c>
      <c r="S78" s="13" t="s">
        <v>248</v>
      </c>
      <c r="T78" s="13" t="s">
        <v>1682</v>
      </c>
      <c r="U78" s="13" t="s">
        <v>1683</v>
      </c>
      <c r="V78" s="13" t="s">
        <v>248</v>
      </c>
      <c r="W78" s="13" t="s">
        <v>1684</v>
      </c>
      <c r="X78" s="13" t="s">
        <v>1687</v>
      </c>
      <c r="Y78" s="13" t="s">
        <v>1686</v>
      </c>
    </row>
    <row r="79" spans="1:26" ht="13.8" thickBot="1" x14ac:dyDescent="0.3">
      <c r="A79" s="12" t="s">
        <v>159</v>
      </c>
      <c r="B79" s="13" t="s">
        <v>1058</v>
      </c>
      <c r="C79" s="13" t="s">
        <v>1071</v>
      </c>
      <c r="D79" s="13" t="s">
        <v>1071</v>
      </c>
      <c r="E79" s="13" t="s">
        <v>1071</v>
      </c>
      <c r="F79" s="13" t="s">
        <v>1072</v>
      </c>
      <c r="G79" s="13" t="s">
        <v>1071</v>
      </c>
      <c r="H79" s="13" t="s">
        <v>1071</v>
      </c>
      <c r="I79" s="13" t="s">
        <v>1073</v>
      </c>
      <c r="J79" s="13" t="s">
        <v>1071</v>
      </c>
      <c r="P79" s="12" t="s">
        <v>159</v>
      </c>
      <c r="Q79" s="13" t="s">
        <v>1680</v>
      </c>
      <c r="R79" s="13" t="s">
        <v>1681</v>
      </c>
      <c r="S79" s="13" t="s">
        <v>248</v>
      </c>
      <c r="T79" s="13" t="s">
        <v>1682</v>
      </c>
      <c r="U79" s="13" t="s">
        <v>1683</v>
      </c>
      <c r="V79" s="13" t="s">
        <v>248</v>
      </c>
      <c r="W79" s="13" t="s">
        <v>1684</v>
      </c>
      <c r="X79" s="13" t="s">
        <v>1688</v>
      </c>
      <c r="Y79" s="13" t="s">
        <v>1686</v>
      </c>
    </row>
    <row r="80" spans="1:26" ht="13.8" thickBot="1" x14ac:dyDescent="0.3">
      <c r="A80" s="12" t="s">
        <v>165</v>
      </c>
      <c r="B80" s="13" t="s">
        <v>1062</v>
      </c>
      <c r="C80" s="13" t="s">
        <v>1074</v>
      </c>
      <c r="D80" s="13" t="s">
        <v>1074</v>
      </c>
      <c r="E80" s="13" t="s">
        <v>1074</v>
      </c>
      <c r="F80" s="13" t="s">
        <v>1075</v>
      </c>
      <c r="G80" s="13" t="s">
        <v>1074</v>
      </c>
      <c r="H80" s="13" t="s">
        <v>1074</v>
      </c>
      <c r="I80" s="13" t="s">
        <v>1076</v>
      </c>
      <c r="J80" s="13" t="s">
        <v>1074</v>
      </c>
      <c r="P80" s="12" t="s">
        <v>165</v>
      </c>
      <c r="Q80" s="13" t="s">
        <v>1680</v>
      </c>
      <c r="R80" s="13" t="s">
        <v>1681</v>
      </c>
      <c r="S80" s="13" t="s">
        <v>248</v>
      </c>
      <c r="T80" s="13" t="s">
        <v>1682</v>
      </c>
      <c r="U80" s="13" t="s">
        <v>1683</v>
      </c>
      <c r="V80" s="13" t="s">
        <v>248</v>
      </c>
      <c r="W80" s="13" t="s">
        <v>1684</v>
      </c>
      <c r="X80" s="13" t="s">
        <v>1688</v>
      </c>
      <c r="Y80" s="13" t="s">
        <v>1686</v>
      </c>
    </row>
    <row r="81" spans="1:25" ht="13.8" thickBot="1" x14ac:dyDescent="0.3">
      <c r="A81" s="12" t="s">
        <v>171</v>
      </c>
      <c r="B81" s="13" t="s">
        <v>1066</v>
      </c>
      <c r="C81" s="13" t="s">
        <v>872</v>
      </c>
      <c r="D81" s="13" t="s">
        <v>872</v>
      </c>
      <c r="E81" s="13" t="s">
        <v>872</v>
      </c>
      <c r="F81" s="13" t="s">
        <v>1077</v>
      </c>
      <c r="G81" s="13" t="s">
        <v>872</v>
      </c>
      <c r="H81" s="13" t="s">
        <v>872</v>
      </c>
      <c r="I81" s="13" t="s">
        <v>1057</v>
      </c>
      <c r="J81" s="13" t="s">
        <v>872</v>
      </c>
      <c r="P81" s="12" t="s">
        <v>171</v>
      </c>
      <c r="Q81" s="13" t="s">
        <v>1680</v>
      </c>
      <c r="R81" s="13" t="s">
        <v>1681</v>
      </c>
      <c r="S81" s="13" t="s">
        <v>248</v>
      </c>
      <c r="T81" s="13" t="s">
        <v>1682</v>
      </c>
      <c r="U81" s="13" t="s">
        <v>1683</v>
      </c>
      <c r="V81" s="13" t="s">
        <v>248</v>
      </c>
      <c r="W81" s="13" t="s">
        <v>1684</v>
      </c>
      <c r="X81" s="13" t="s">
        <v>1688</v>
      </c>
      <c r="Y81" s="13" t="s">
        <v>1686</v>
      </c>
    </row>
    <row r="82" spans="1:25" ht="13.8" thickBot="1" x14ac:dyDescent="0.3">
      <c r="A82" s="12" t="s">
        <v>177</v>
      </c>
      <c r="B82" s="13" t="s">
        <v>1070</v>
      </c>
      <c r="C82" s="13" t="s">
        <v>1078</v>
      </c>
      <c r="D82" s="13" t="s">
        <v>1078</v>
      </c>
      <c r="E82" s="13" t="s">
        <v>1078</v>
      </c>
      <c r="F82" s="13" t="s">
        <v>1079</v>
      </c>
      <c r="G82" s="13" t="s">
        <v>1078</v>
      </c>
      <c r="H82" s="13" t="s">
        <v>1078</v>
      </c>
      <c r="I82" s="13" t="s">
        <v>1078</v>
      </c>
      <c r="J82" s="13" t="s">
        <v>1078</v>
      </c>
      <c r="P82" s="12" t="s">
        <v>177</v>
      </c>
      <c r="Q82" s="13" t="s">
        <v>1680</v>
      </c>
      <c r="R82" s="13" t="s">
        <v>1681</v>
      </c>
      <c r="S82" s="13" t="s">
        <v>248</v>
      </c>
      <c r="T82" s="13" t="s">
        <v>1682</v>
      </c>
      <c r="U82" s="13" t="s">
        <v>1683</v>
      </c>
      <c r="V82" s="13" t="s">
        <v>248</v>
      </c>
      <c r="W82" s="13" t="s">
        <v>1684</v>
      </c>
      <c r="X82" s="13" t="s">
        <v>1689</v>
      </c>
      <c r="Y82" s="13" t="s">
        <v>1686</v>
      </c>
    </row>
    <row r="83" spans="1:25" ht="13.8" thickBot="1" x14ac:dyDescent="0.3">
      <c r="A83" s="12" t="s">
        <v>183</v>
      </c>
      <c r="B83" s="13" t="s">
        <v>1073</v>
      </c>
      <c r="C83" s="13" t="s">
        <v>1080</v>
      </c>
      <c r="D83" s="13" t="s">
        <v>1080</v>
      </c>
      <c r="E83" s="13" t="s">
        <v>1080</v>
      </c>
      <c r="F83" s="13" t="s">
        <v>1081</v>
      </c>
      <c r="G83" s="13" t="s">
        <v>1080</v>
      </c>
      <c r="H83" s="13" t="s">
        <v>1080</v>
      </c>
      <c r="I83" s="13" t="s">
        <v>1080</v>
      </c>
      <c r="J83" s="13" t="s">
        <v>1080</v>
      </c>
      <c r="P83" s="12" t="s">
        <v>183</v>
      </c>
      <c r="Q83" s="13" t="s">
        <v>1680</v>
      </c>
      <c r="R83" s="13" t="s">
        <v>1681</v>
      </c>
      <c r="S83" s="13" t="s">
        <v>248</v>
      </c>
      <c r="T83" s="13" t="s">
        <v>1682</v>
      </c>
      <c r="U83" s="13" t="s">
        <v>1683</v>
      </c>
      <c r="V83" s="13" t="s">
        <v>248</v>
      </c>
      <c r="W83" s="13" t="s">
        <v>1684</v>
      </c>
      <c r="X83" s="13" t="s">
        <v>1689</v>
      </c>
      <c r="Y83" s="13" t="s">
        <v>1686</v>
      </c>
    </row>
    <row r="84" spans="1:25" ht="13.8" thickBot="1" x14ac:dyDescent="0.3">
      <c r="A84" s="12" t="s">
        <v>189</v>
      </c>
      <c r="B84" s="13" t="s">
        <v>1076</v>
      </c>
      <c r="C84" s="13" t="s">
        <v>1082</v>
      </c>
      <c r="D84" s="13" t="s">
        <v>1082</v>
      </c>
      <c r="E84" s="13" t="s">
        <v>1082</v>
      </c>
      <c r="F84" s="13" t="s">
        <v>1083</v>
      </c>
      <c r="G84" s="13" t="s">
        <v>1082</v>
      </c>
      <c r="H84" s="13" t="s">
        <v>1082</v>
      </c>
      <c r="I84" s="13" t="s">
        <v>1082</v>
      </c>
      <c r="J84" s="13" t="s">
        <v>1082</v>
      </c>
      <c r="P84" s="12" t="s">
        <v>189</v>
      </c>
      <c r="Q84" s="13" t="s">
        <v>1680</v>
      </c>
      <c r="R84" s="13" t="s">
        <v>1681</v>
      </c>
      <c r="S84" s="13" t="s">
        <v>248</v>
      </c>
      <c r="T84" s="13" t="s">
        <v>1682</v>
      </c>
      <c r="U84" s="13" t="s">
        <v>1683</v>
      </c>
      <c r="V84" s="13" t="s">
        <v>248</v>
      </c>
      <c r="W84" s="13" t="s">
        <v>1684</v>
      </c>
      <c r="X84" s="13" t="s">
        <v>1689</v>
      </c>
      <c r="Y84" s="13" t="s">
        <v>1686</v>
      </c>
    </row>
    <row r="85" spans="1:25" ht="13.8" thickBot="1" x14ac:dyDescent="0.3">
      <c r="A85" s="12" t="s">
        <v>195</v>
      </c>
      <c r="B85" s="13" t="s">
        <v>1057</v>
      </c>
      <c r="C85" s="13" t="s">
        <v>1084</v>
      </c>
      <c r="D85" s="13" t="s">
        <v>1084</v>
      </c>
      <c r="E85" s="13" t="s">
        <v>1084</v>
      </c>
      <c r="F85" s="13" t="s">
        <v>1085</v>
      </c>
      <c r="G85" s="13" t="s">
        <v>1084</v>
      </c>
      <c r="H85" s="13" t="s">
        <v>1084</v>
      </c>
      <c r="I85" s="13" t="s">
        <v>1084</v>
      </c>
      <c r="J85" s="13" t="s">
        <v>1084</v>
      </c>
      <c r="P85" s="12" t="s">
        <v>195</v>
      </c>
      <c r="Q85" s="13" t="s">
        <v>1680</v>
      </c>
      <c r="R85" s="13" t="s">
        <v>1681</v>
      </c>
      <c r="S85" s="13" t="s">
        <v>248</v>
      </c>
      <c r="T85" s="13" t="s">
        <v>1682</v>
      </c>
      <c r="U85" s="13" t="s">
        <v>1683</v>
      </c>
      <c r="V85" s="13" t="s">
        <v>248</v>
      </c>
      <c r="W85" s="13" t="s">
        <v>1684</v>
      </c>
      <c r="X85" s="13" t="s">
        <v>1689</v>
      </c>
      <c r="Y85" s="13" t="s">
        <v>1686</v>
      </c>
    </row>
    <row r="86" spans="1:25" ht="13.8" thickBot="1" x14ac:dyDescent="0.3">
      <c r="A86" s="12" t="s">
        <v>201</v>
      </c>
      <c r="B86" s="13" t="s">
        <v>1061</v>
      </c>
      <c r="C86" s="13" t="s">
        <v>1086</v>
      </c>
      <c r="D86" s="13" t="s">
        <v>1086</v>
      </c>
      <c r="E86" s="13" t="s">
        <v>1086</v>
      </c>
      <c r="F86" s="13" t="s">
        <v>1087</v>
      </c>
      <c r="G86" s="13" t="s">
        <v>1086</v>
      </c>
      <c r="H86" s="13" t="s">
        <v>1086</v>
      </c>
      <c r="I86" s="13" t="s">
        <v>1086</v>
      </c>
      <c r="J86" s="13" t="s">
        <v>1086</v>
      </c>
      <c r="P86" s="12" t="s">
        <v>201</v>
      </c>
      <c r="Q86" s="13" t="s">
        <v>1680</v>
      </c>
      <c r="R86" s="13" t="s">
        <v>1681</v>
      </c>
      <c r="S86" s="13" t="s">
        <v>248</v>
      </c>
      <c r="T86" s="13" t="s">
        <v>1682</v>
      </c>
      <c r="U86" s="13" t="s">
        <v>1683</v>
      </c>
      <c r="V86" s="13" t="s">
        <v>248</v>
      </c>
      <c r="W86" s="13" t="s">
        <v>1684</v>
      </c>
      <c r="X86" s="13" t="s">
        <v>1689</v>
      </c>
      <c r="Y86" s="13" t="s">
        <v>1686</v>
      </c>
    </row>
    <row r="87" spans="1:25" ht="13.8" thickBot="1" x14ac:dyDescent="0.3">
      <c r="A87" s="12" t="s">
        <v>207</v>
      </c>
      <c r="B87" s="13" t="s">
        <v>1065</v>
      </c>
      <c r="C87" s="13" t="s">
        <v>1088</v>
      </c>
      <c r="D87" s="13" t="s">
        <v>1088</v>
      </c>
      <c r="E87" s="13" t="s">
        <v>1088</v>
      </c>
      <c r="F87" s="13" t="s">
        <v>1089</v>
      </c>
      <c r="G87" s="13" t="s">
        <v>1088</v>
      </c>
      <c r="H87" s="13" t="s">
        <v>1088</v>
      </c>
      <c r="I87" s="13" t="s">
        <v>1088</v>
      </c>
      <c r="J87" s="13" t="s">
        <v>1088</v>
      </c>
      <c r="P87" s="12" t="s">
        <v>207</v>
      </c>
      <c r="Q87" s="13" t="s">
        <v>1680</v>
      </c>
      <c r="R87" s="13" t="s">
        <v>1681</v>
      </c>
      <c r="S87" s="13" t="s">
        <v>248</v>
      </c>
      <c r="T87" s="13" t="s">
        <v>1682</v>
      </c>
      <c r="U87" s="13" t="s">
        <v>1683</v>
      </c>
      <c r="V87" s="13" t="s">
        <v>248</v>
      </c>
      <c r="W87" s="13" t="s">
        <v>1684</v>
      </c>
      <c r="X87" s="13" t="s">
        <v>1689</v>
      </c>
      <c r="Y87" s="13" t="s">
        <v>1686</v>
      </c>
    </row>
    <row r="88" spans="1:25" ht="13.8" thickBot="1" x14ac:dyDescent="0.3">
      <c r="A88" s="12" t="s">
        <v>213</v>
      </c>
      <c r="B88" s="13" t="s">
        <v>1069</v>
      </c>
      <c r="C88" s="13" t="s">
        <v>1090</v>
      </c>
      <c r="D88" s="13" t="s">
        <v>1090</v>
      </c>
      <c r="E88" s="13" t="s">
        <v>1090</v>
      </c>
      <c r="F88" s="13" t="s">
        <v>1091</v>
      </c>
      <c r="G88" s="13" t="s">
        <v>1090</v>
      </c>
      <c r="H88" s="13" t="s">
        <v>1090</v>
      </c>
      <c r="I88" s="13" t="s">
        <v>1090</v>
      </c>
      <c r="J88" s="13" t="s">
        <v>1090</v>
      </c>
      <c r="P88" s="12" t="s">
        <v>213</v>
      </c>
      <c r="Q88" s="13" t="s">
        <v>1680</v>
      </c>
      <c r="R88" s="13" t="s">
        <v>1681</v>
      </c>
      <c r="S88" s="13" t="s">
        <v>248</v>
      </c>
      <c r="T88" s="13" t="s">
        <v>1682</v>
      </c>
      <c r="U88" s="13" t="s">
        <v>1683</v>
      </c>
      <c r="V88" s="13" t="s">
        <v>248</v>
      </c>
      <c r="W88" s="13" t="s">
        <v>1684</v>
      </c>
      <c r="X88" s="13" t="s">
        <v>1689</v>
      </c>
      <c r="Y88" s="13" t="s">
        <v>1686</v>
      </c>
    </row>
    <row r="89" spans="1:25" ht="13.8" thickBot="1" x14ac:dyDescent="0.3">
      <c r="A89" s="12" t="s">
        <v>219</v>
      </c>
      <c r="B89" s="13" t="s">
        <v>1072</v>
      </c>
      <c r="C89" s="13" t="s">
        <v>1092</v>
      </c>
      <c r="D89" s="13" t="s">
        <v>1092</v>
      </c>
      <c r="E89" s="13" t="s">
        <v>1092</v>
      </c>
      <c r="F89" s="13" t="s">
        <v>1093</v>
      </c>
      <c r="G89" s="13" t="s">
        <v>1092</v>
      </c>
      <c r="H89" s="13" t="s">
        <v>1092</v>
      </c>
      <c r="I89" s="13" t="s">
        <v>1092</v>
      </c>
      <c r="J89" s="13" t="s">
        <v>1092</v>
      </c>
      <c r="P89" s="12" t="s">
        <v>219</v>
      </c>
      <c r="Q89" s="13" t="s">
        <v>1680</v>
      </c>
      <c r="R89" s="13" t="s">
        <v>1681</v>
      </c>
      <c r="S89" s="13" t="s">
        <v>248</v>
      </c>
      <c r="T89" s="13" t="s">
        <v>1682</v>
      </c>
      <c r="U89" s="13" t="s">
        <v>1683</v>
      </c>
      <c r="V89" s="13" t="s">
        <v>248</v>
      </c>
      <c r="W89" s="13" t="s">
        <v>1684</v>
      </c>
      <c r="X89" s="13" t="s">
        <v>248</v>
      </c>
      <c r="Y89" s="13" t="s">
        <v>1686</v>
      </c>
    </row>
    <row r="90" spans="1:25" ht="13.8" thickBot="1" x14ac:dyDescent="0.3">
      <c r="A90" s="12" t="s">
        <v>225</v>
      </c>
      <c r="B90" s="13" t="s">
        <v>1075</v>
      </c>
      <c r="C90" s="13" t="s">
        <v>1013</v>
      </c>
      <c r="D90" s="13" t="s">
        <v>1013</v>
      </c>
      <c r="E90" s="13" t="s">
        <v>1013</v>
      </c>
      <c r="F90" s="13" t="s">
        <v>1094</v>
      </c>
      <c r="G90" s="13" t="s">
        <v>1013</v>
      </c>
      <c r="H90" s="13" t="s">
        <v>1013</v>
      </c>
      <c r="I90" s="13" t="s">
        <v>1013</v>
      </c>
      <c r="J90" s="13" t="s">
        <v>1013</v>
      </c>
      <c r="P90" s="12" t="s">
        <v>225</v>
      </c>
      <c r="Q90" s="13" t="s">
        <v>1680</v>
      </c>
      <c r="R90" s="13" t="s">
        <v>1681</v>
      </c>
      <c r="S90" s="13" t="s">
        <v>248</v>
      </c>
      <c r="T90" s="13" t="s">
        <v>1682</v>
      </c>
      <c r="U90" s="13" t="s">
        <v>1683</v>
      </c>
      <c r="V90" s="13" t="s">
        <v>248</v>
      </c>
      <c r="W90" s="13" t="s">
        <v>1684</v>
      </c>
      <c r="X90" s="13" t="s">
        <v>248</v>
      </c>
      <c r="Y90" s="13" t="s">
        <v>1686</v>
      </c>
    </row>
    <row r="91" spans="1:25" ht="13.8" thickBot="1" x14ac:dyDescent="0.3">
      <c r="A91" s="12" t="s">
        <v>231</v>
      </c>
      <c r="B91" s="13" t="s">
        <v>1077</v>
      </c>
      <c r="C91" s="13" t="s">
        <v>1015</v>
      </c>
      <c r="D91" s="13" t="s">
        <v>1015</v>
      </c>
      <c r="E91" s="13" t="s">
        <v>1015</v>
      </c>
      <c r="F91" s="13" t="s">
        <v>1095</v>
      </c>
      <c r="G91" s="13" t="s">
        <v>1015</v>
      </c>
      <c r="H91" s="13" t="s">
        <v>1015</v>
      </c>
      <c r="I91" s="13" t="s">
        <v>1015</v>
      </c>
      <c r="J91" s="13" t="s">
        <v>1015</v>
      </c>
      <c r="P91" s="12" t="s">
        <v>231</v>
      </c>
      <c r="Q91" s="13" t="s">
        <v>1680</v>
      </c>
      <c r="R91" s="13" t="s">
        <v>1681</v>
      </c>
      <c r="S91" s="13" t="s">
        <v>248</v>
      </c>
      <c r="T91" s="13" t="s">
        <v>1682</v>
      </c>
      <c r="U91" s="13" t="s">
        <v>1683</v>
      </c>
      <c r="V91" s="13" t="s">
        <v>248</v>
      </c>
      <c r="W91" s="13" t="s">
        <v>1684</v>
      </c>
      <c r="X91" s="13" t="s">
        <v>248</v>
      </c>
      <c r="Y91" s="13" t="s">
        <v>1686</v>
      </c>
    </row>
    <row r="92" spans="1:25" ht="13.8" thickBot="1" x14ac:dyDescent="0.3">
      <c r="A92" s="12" t="s">
        <v>236</v>
      </c>
      <c r="B92" s="13" t="s">
        <v>1079</v>
      </c>
      <c r="C92" s="13" t="s">
        <v>1017</v>
      </c>
      <c r="D92" s="13" t="s">
        <v>1017</v>
      </c>
      <c r="E92" s="13" t="s">
        <v>1017</v>
      </c>
      <c r="F92" s="13" t="s">
        <v>1017</v>
      </c>
      <c r="G92" s="13" t="s">
        <v>1017</v>
      </c>
      <c r="H92" s="13" t="s">
        <v>1017</v>
      </c>
      <c r="I92" s="13" t="s">
        <v>1017</v>
      </c>
      <c r="J92" s="13" t="s">
        <v>1017</v>
      </c>
      <c r="P92" s="12" t="s">
        <v>236</v>
      </c>
      <c r="Q92" s="13" t="s">
        <v>1680</v>
      </c>
      <c r="R92" s="13" t="s">
        <v>1681</v>
      </c>
      <c r="S92" s="13" t="s">
        <v>248</v>
      </c>
      <c r="T92" s="13" t="s">
        <v>1682</v>
      </c>
      <c r="U92" s="13" t="s">
        <v>1683</v>
      </c>
      <c r="V92" s="13" t="s">
        <v>248</v>
      </c>
      <c r="W92" s="13" t="s">
        <v>1684</v>
      </c>
      <c r="X92" s="13" t="s">
        <v>248</v>
      </c>
      <c r="Y92" s="13" t="s">
        <v>1686</v>
      </c>
    </row>
    <row r="93" spans="1:25" ht="13.8" thickBot="1" x14ac:dyDescent="0.3">
      <c r="A93" s="12" t="s">
        <v>241</v>
      </c>
      <c r="B93" s="13" t="s">
        <v>1018</v>
      </c>
      <c r="C93" s="13" t="s">
        <v>1018</v>
      </c>
      <c r="D93" s="13" t="s">
        <v>1018</v>
      </c>
      <c r="E93" s="13" t="s">
        <v>1018</v>
      </c>
      <c r="F93" s="13" t="s">
        <v>1018</v>
      </c>
      <c r="G93" s="13" t="s">
        <v>1018</v>
      </c>
      <c r="H93" s="13" t="s">
        <v>1018</v>
      </c>
      <c r="I93" s="13" t="s">
        <v>1018</v>
      </c>
      <c r="J93" s="13" t="s">
        <v>1018</v>
      </c>
      <c r="P93" s="12" t="s">
        <v>241</v>
      </c>
      <c r="Q93" s="13" t="s">
        <v>1680</v>
      </c>
      <c r="R93" s="13" t="s">
        <v>1690</v>
      </c>
      <c r="S93" s="13" t="s">
        <v>248</v>
      </c>
      <c r="T93" s="13" t="s">
        <v>248</v>
      </c>
      <c r="U93" s="13" t="s">
        <v>1683</v>
      </c>
      <c r="V93" s="13" t="s">
        <v>248</v>
      </c>
      <c r="W93" s="13" t="s">
        <v>1684</v>
      </c>
      <c r="X93" s="13" t="s">
        <v>248</v>
      </c>
      <c r="Y93" s="13" t="s">
        <v>1686</v>
      </c>
    </row>
    <row r="94" spans="1:25" ht="13.8" thickBot="1" x14ac:dyDescent="0.3">
      <c r="A94" s="12" t="s">
        <v>246</v>
      </c>
      <c r="B94" s="13" t="s">
        <v>902</v>
      </c>
      <c r="C94" s="13" t="s">
        <v>902</v>
      </c>
      <c r="D94" s="13" t="s">
        <v>902</v>
      </c>
      <c r="E94" s="13" t="s">
        <v>902</v>
      </c>
      <c r="F94" s="13" t="s">
        <v>902</v>
      </c>
      <c r="G94" s="13" t="s">
        <v>902</v>
      </c>
      <c r="H94" s="13" t="s">
        <v>902</v>
      </c>
      <c r="I94" s="13" t="s">
        <v>902</v>
      </c>
      <c r="J94" s="13" t="s">
        <v>902</v>
      </c>
      <c r="P94" s="12" t="s">
        <v>246</v>
      </c>
      <c r="Q94" s="13" t="s">
        <v>248</v>
      </c>
      <c r="R94" s="13" t="s">
        <v>248</v>
      </c>
      <c r="S94" s="13" t="s">
        <v>248</v>
      </c>
      <c r="T94" s="13" t="s">
        <v>248</v>
      </c>
      <c r="U94" s="13" t="s">
        <v>248</v>
      </c>
      <c r="V94" s="13" t="s">
        <v>248</v>
      </c>
      <c r="W94" s="13" t="s">
        <v>1684</v>
      </c>
      <c r="X94" s="13" t="s">
        <v>248</v>
      </c>
      <c r="Y94" s="13" t="s">
        <v>1686</v>
      </c>
    </row>
    <row r="95" spans="1:25" ht="18.600000000000001" thickBot="1" x14ac:dyDescent="0.3">
      <c r="A95" s="8"/>
      <c r="P95" s="8"/>
    </row>
    <row r="96" spans="1:25" ht="13.8" thickBot="1" x14ac:dyDescent="0.3">
      <c r="A96" s="12" t="s">
        <v>250</v>
      </c>
      <c r="B96" s="12" t="s">
        <v>100</v>
      </c>
      <c r="C96" s="12" t="s">
        <v>101</v>
      </c>
      <c r="D96" s="12" t="s">
        <v>102</v>
      </c>
      <c r="E96" s="12" t="s">
        <v>103</v>
      </c>
      <c r="F96" s="12" t="s">
        <v>104</v>
      </c>
      <c r="G96" s="12" t="s">
        <v>105</v>
      </c>
      <c r="H96" s="12" t="s">
        <v>106</v>
      </c>
      <c r="I96" s="12" t="s">
        <v>107</v>
      </c>
      <c r="J96" s="12" t="s">
        <v>108</v>
      </c>
      <c r="P96" s="12" t="s">
        <v>250</v>
      </c>
      <c r="Q96" s="12" t="s">
        <v>100</v>
      </c>
      <c r="R96" s="12" t="s">
        <v>101</v>
      </c>
      <c r="S96" s="12" t="s">
        <v>102</v>
      </c>
      <c r="T96" s="12" t="s">
        <v>103</v>
      </c>
      <c r="U96" s="12" t="s">
        <v>104</v>
      </c>
      <c r="V96" s="12" t="s">
        <v>105</v>
      </c>
      <c r="W96" s="12" t="s">
        <v>106</v>
      </c>
      <c r="X96" s="12" t="s">
        <v>107</v>
      </c>
      <c r="Y96" s="12" t="s">
        <v>108</v>
      </c>
    </row>
    <row r="97" spans="1:25" ht="13.8" thickBot="1" x14ac:dyDescent="0.3">
      <c r="A97" s="12" t="s">
        <v>132</v>
      </c>
      <c r="B97" s="13">
        <v>32.4</v>
      </c>
      <c r="C97" s="13">
        <v>13.1</v>
      </c>
      <c r="D97" s="13">
        <v>13.1</v>
      </c>
      <c r="E97" s="13">
        <v>13.1</v>
      </c>
      <c r="F97" s="13">
        <v>25.5</v>
      </c>
      <c r="G97" s="13">
        <v>13.1</v>
      </c>
      <c r="H97" s="13">
        <v>13.1</v>
      </c>
      <c r="I97" s="13">
        <v>29.6</v>
      </c>
      <c r="J97" s="13">
        <v>13.1</v>
      </c>
      <c r="P97" s="12" t="s">
        <v>132</v>
      </c>
      <c r="Q97" s="13">
        <v>10.4</v>
      </c>
      <c r="R97" s="13">
        <v>4.2</v>
      </c>
      <c r="S97" s="13">
        <v>0</v>
      </c>
      <c r="T97" s="13">
        <v>15.7</v>
      </c>
      <c r="U97" s="13">
        <v>2.6</v>
      </c>
      <c r="V97" s="13">
        <v>0</v>
      </c>
      <c r="W97" s="13">
        <v>7.8</v>
      </c>
      <c r="X97" s="13">
        <v>20.399999999999999</v>
      </c>
      <c r="Y97" s="13">
        <v>28.7</v>
      </c>
    </row>
    <row r="98" spans="1:25" ht="13.8" thickBot="1" x14ac:dyDescent="0.3">
      <c r="A98" s="12" t="s">
        <v>140</v>
      </c>
      <c r="B98" s="13">
        <v>31.7</v>
      </c>
      <c r="C98" s="13">
        <v>12.4</v>
      </c>
      <c r="D98" s="13">
        <v>12.4</v>
      </c>
      <c r="E98" s="13">
        <v>12.4</v>
      </c>
      <c r="F98" s="13">
        <v>24.8</v>
      </c>
      <c r="G98" s="13">
        <v>12.4</v>
      </c>
      <c r="H98" s="13">
        <v>12.4</v>
      </c>
      <c r="I98" s="13">
        <v>28.9</v>
      </c>
      <c r="J98" s="13">
        <v>12.4</v>
      </c>
      <c r="P98" s="12" t="s">
        <v>140</v>
      </c>
      <c r="Q98" s="13">
        <v>10.4</v>
      </c>
      <c r="R98" s="13">
        <v>4.2</v>
      </c>
      <c r="S98" s="13">
        <v>0</v>
      </c>
      <c r="T98" s="13">
        <v>15.7</v>
      </c>
      <c r="U98" s="13">
        <v>2.6</v>
      </c>
      <c r="V98" s="13">
        <v>0</v>
      </c>
      <c r="W98" s="13">
        <v>7.8</v>
      </c>
      <c r="X98" s="13">
        <v>19.3</v>
      </c>
      <c r="Y98" s="13">
        <v>28.7</v>
      </c>
    </row>
    <row r="99" spans="1:25" ht="13.8" thickBot="1" x14ac:dyDescent="0.3">
      <c r="A99" s="12" t="s">
        <v>147</v>
      </c>
      <c r="B99" s="13">
        <v>31</v>
      </c>
      <c r="C99" s="13">
        <v>11.7</v>
      </c>
      <c r="D99" s="13">
        <v>11.7</v>
      </c>
      <c r="E99" s="13">
        <v>11.7</v>
      </c>
      <c r="F99" s="13">
        <v>24.1</v>
      </c>
      <c r="G99" s="13">
        <v>11.7</v>
      </c>
      <c r="H99" s="13">
        <v>11.7</v>
      </c>
      <c r="I99" s="13">
        <v>28.3</v>
      </c>
      <c r="J99" s="13">
        <v>11.7</v>
      </c>
      <c r="P99" s="12" t="s">
        <v>147</v>
      </c>
      <c r="Q99" s="13">
        <v>10.4</v>
      </c>
      <c r="R99" s="13">
        <v>4.2</v>
      </c>
      <c r="S99" s="13">
        <v>0</v>
      </c>
      <c r="T99" s="13">
        <v>15.7</v>
      </c>
      <c r="U99" s="13">
        <v>2.6</v>
      </c>
      <c r="V99" s="13">
        <v>0</v>
      </c>
      <c r="W99" s="13">
        <v>7.8</v>
      </c>
      <c r="X99" s="13">
        <v>19.3</v>
      </c>
      <c r="Y99" s="13">
        <v>28.7</v>
      </c>
    </row>
    <row r="100" spans="1:25" ht="13.8" thickBot="1" x14ac:dyDescent="0.3">
      <c r="A100" s="12" t="s">
        <v>153</v>
      </c>
      <c r="B100" s="13">
        <v>30.3</v>
      </c>
      <c r="C100" s="13">
        <v>11</v>
      </c>
      <c r="D100" s="13">
        <v>11</v>
      </c>
      <c r="E100" s="13">
        <v>11</v>
      </c>
      <c r="F100" s="13">
        <v>23.4</v>
      </c>
      <c r="G100" s="13">
        <v>11</v>
      </c>
      <c r="H100" s="13">
        <v>11</v>
      </c>
      <c r="I100" s="13">
        <v>27.6</v>
      </c>
      <c r="J100" s="13">
        <v>11</v>
      </c>
      <c r="P100" s="12" t="s">
        <v>153</v>
      </c>
      <c r="Q100" s="13">
        <v>10.4</v>
      </c>
      <c r="R100" s="13">
        <v>4.2</v>
      </c>
      <c r="S100" s="13">
        <v>0</v>
      </c>
      <c r="T100" s="13">
        <v>15.7</v>
      </c>
      <c r="U100" s="13">
        <v>2.6</v>
      </c>
      <c r="V100" s="13">
        <v>0</v>
      </c>
      <c r="W100" s="13">
        <v>7.8</v>
      </c>
      <c r="X100" s="13">
        <v>19.3</v>
      </c>
      <c r="Y100" s="13">
        <v>28.7</v>
      </c>
    </row>
    <row r="101" spans="1:25" ht="13.8" thickBot="1" x14ac:dyDescent="0.3">
      <c r="A101" s="12" t="s">
        <v>159</v>
      </c>
      <c r="B101" s="13">
        <v>29.6</v>
      </c>
      <c r="C101" s="13">
        <v>10.3</v>
      </c>
      <c r="D101" s="13">
        <v>10.3</v>
      </c>
      <c r="E101" s="13">
        <v>10.3</v>
      </c>
      <c r="F101" s="13">
        <v>22.7</v>
      </c>
      <c r="G101" s="13">
        <v>10.3</v>
      </c>
      <c r="H101" s="13">
        <v>10.3</v>
      </c>
      <c r="I101" s="13">
        <v>26.9</v>
      </c>
      <c r="J101" s="13">
        <v>10.3</v>
      </c>
      <c r="P101" s="12" t="s">
        <v>159</v>
      </c>
      <c r="Q101" s="13">
        <v>10.4</v>
      </c>
      <c r="R101" s="13">
        <v>4.2</v>
      </c>
      <c r="S101" s="13">
        <v>0</v>
      </c>
      <c r="T101" s="13">
        <v>15.7</v>
      </c>
      <c r="U101" s="13">
        <v>2.6</v>
      </c>
      <c r="V101" s="13">
        <v>0</v>
      </c>
      <c r="W101" s="13">
        <v>7.8</v>
      </c>
      <c r="X101" s="13">
        <v>11.5</v>
      </c>
      <c r="Y101" s="13">
        <v>28.7</v>
      </c>
    </row>
    <row r="102" spans="1:25" ht="13.8" thickBot="1" x14ac:dyDescent="0.3">
      <c r="A102" s="12" t="s">
        <v>165</v>
      </c>
      <c r="B102" s="13">
        <v>28.9</v>
      </c>
      <c r="C102" s="13">
        <v>9.6</v>
      </c>
      <c r="D102" s="13">
        <v>9.6</v>
      </c>
      <c r="E102" s="13">
        <v>9.6</v>
      </c>
      <c r="F102" s="13">
        <v>22.1</v>
      </c>
      <c r="G102" s="13">
        <v>9.6</v>
      </c>
      <c r="H102" s="13">
        <v>9.6</v>
      </c>
      <c r="I102" s="13">
        <v>26.2</v>
      </c>
      <c r="J102" s="13">
        <v>9.6</v>
      </c>
      <c r="P102" s="12" t="s">
        <v>165</v>
      </c>
      <c r="Q102" s="13">
        <v>10.4</v>
      </c>
      <c r="R102" s="13">
        <v>4.2</v>
      </c>
      <c r="S102" s="13">
        <v>0</v>
      </c>
      <c r="T102" s="13">
        <v>15.7</v>
      </c>
      <c r="U102" s="13">
        <v>2.6</v>
      </c>
      <c r="V102" s="13">
        <v>0</v>
      </c>
      <c r="W102" s="13">
        <v>7.8</v>
      </c>
      <c r="X102" s="13">
        <v>11.5</v>
      </c>
      <c r="Y102" s="13">
        <v>28.7</v>
      </c>
    </row>
    <row r="103" spans="1:25" ht="13.8" thickBot="1" x14ac:dyDescent="0.3">
      <c r="A103" s="12" t="s">
        <v>171</v>
      </c>
      <c r="B103" s="13">
        <v>28.3</v>
      </c>
      <c r="C103" s="13">
        <v>9</v>
      </c>
      <c r="D103" s="13">
        <v>9</v>
      </c>
      <c r="E103" s="13">
        <v>9</v>
      </c>
      <c r="F103" s="13">
        <v>21.4</v>
      </c>
      <c r="G103" s="13">
        <v>9</v>
      </c>
      <c r="H103" s="13">
        <v>9</v>
      </c>
      <c r="I103" s="13">
        <v>25.5</v>
      </c>
      <c r="J103" s="13">
        <v>9</v>
      </c>
      <c r="P103" s="12" t="s">
        <v>171</v>
      </c>
      <c r="Q103" s="13">
        <v>10.4</v>
      </c>
      <c r="R103" s="13">
        <v>4.2</v>
      </c>
      <c r="S103" s="13">
        <v>0</v>
      </c>
      <c r="T103" s="13">
        <v>15.7</v>
      </c>
      <c r="U103" s="13">
        <v>2.6</v>
      </c>
      <c r="V103" s="13">
        <v>0</v>
      </c>
      <c r="W103" s="13">
        <v>7.8</v>
      </c>
      <c r="X103" s="13">
        <v>11.5</v>
      </c>
      <c r="Y103" s="13">
        <v>28.7</v>
      </c>
    </row>
    <row r="104" spans="1:25" ht="13.8" thickBot="1" x14ac:dyDescent="0.3">
      <c r="A104" s="12" t="s">
        <v>177</v>
      </c>
      <c r="B104" s="13">
        <v>27.6</v>
      </c>
      <c r="C104" s="13">
        <v>8.3000000000000007</v>
      </c>
      <c r="D104" s="13">
        <v>8.3000000000000007</v>
      </c>
      <c r="E104" s="13">
        <v>8.3000000000000007</v>
      </c>
      <c r="F104" s="13">
        <v>20.7</v>
      </c>
      <c r="G104" s="13">
        <v>8.3000000000000007</v>
      </c>
      <c r="H104" s="13">
        <v>8.3000000000000007</v>
      </c>
      <c r="I104" s="13">
        <v>8.3000000000000007</v>
      </c>
      <c r="J104" s="13">
        <v>8.3000000000000007</v>
      </c>
      <c r="P104" s="12" t="s">
        <v>177</v>
      </c>
      <c r="Q104" s="13">
        <v>10.4</v>
      </c>
      <c r="R104" s="13">
        <v>4.2</v>
      </c>
      <c r="S104" s="13">
        <v>0</v>
      </c>
      <c r="T104" s="13">
        <v>15.7</v>
      </c>
      <c r="U104" s="13">
        <v>2.6</v>
      </c>
      <c r="V104" s="13">
        <v>0</v>
      </c>
      <c r="W104" s="13">
        <v>7.8</v>
      </c>
      <c r="X104" s="13">
        <v>1.6</v>
      </c>
      <c r="Y104" s="13">
        <v>28.7</v>
      </c>
    </row>
    <row r="105" spans="1:25" ht="13.8" thickBot="1" x14ac:dyDescent="0.3">
      <c r="A105" s="12" t="s">
        <v>183</v>
      </c>
      <c r="B105" s="13">
        <v>26.9</v>
      </c>
      <c r="C105" s="13">
        <v>7.6</v>
      </c>
      <c r="D105" s="13">
        <v>7.6</v>
      </c>
      <c r="E105" s="13">
        <v>7.6</v>
      </c>
      <c r="F105" s="13">
        <v>20</v>
      </c>
      <c r="G105" s="13">
        <v>7.6</v>
      </c>
      <c r="H105" s="13">
        <v>7.6</v>
      </c>
      <c r="I105" s="13">
        <v>7.6</v>
      </c>
      <c r="J105" s="13">
        <v>7.6</v>
      </c>
      <c r="P105" s="12" t="s">
        <v>183</v>
      </c>
      <c r="Q105" s="13">
        <v>10.4</v>
      </c>
      <c r="R105" s="13">
        <v>4.2</v>
      </c>
      <c r="S105" s="13">
        <v>0</v>
      </c>
      <c r="T105" s="13">
        <v>15.7</v>
      </c>
      <c r="U105" s="13">
        <v>2.6</v>
      </c>
      <c r="V105" s="13">
        <v>0</v>
      </c>
      <c r="W105" s="13">
        <v>7.8</v>
      </c>
      <c r="X105" s="13">
        <v>1.6</v>
      </c>
      <c r="Y105" s="13">
        <v>28.7</v>
      </c>
    </row>
    <row r="106" spans="1:25" ht="13.8" thickBot="1" x14ac:dyDescent="0.3">
      <c r="A106" s="12" t="s">
        <v>189</v>
      </c>
      <c r="B106" s="13">
        <v>26.2</v>
      </c>
      <c r="C106" s="13">
        <v>6.9</v>
      </c>
      <c r="D106" s="13">
        <v>6.9</v>
      </c>
      <c r="E106" s="13">
        <v>6.9</v>
      </c>
      <c r="F106" s="13">
        <v>19.3</v>
      </c>
      <c r="G106" s="13">
        <v>6.9</v>
      </c>
      <c r="H106" s="13">
        <v>6.9</v>
      </c>
      <c r="I106" s="13">
        <v>6.9</v>
      </c>
      <c r="J106" s="13">
        <v>6.9</v>
      </c>
      <c r="P106" s="12" t="s">
        <v>189</v>
      </c>
      <c r="Q106" s="13">
        <v>10.4</v>
      </c>
      <c r="R106" s="13">
        <v>4.2</v>
      </c>
      <c r="S106" s="13">
        <v>0</v>
      </c>
      <c r="T106" s="13">
        <v>15.7</v>
      </c>
      <c r="U106" s="13">
        <v>2.6</v>
      </c>
      <c r="V106" s="13">
        <v>0</v>
      </c>
      <c r="W106" s="13">
        <v>7.8</v>
      </c>
      <c r="X106" s="13">
        <v>1.6</v>
      </c>
      <c r="Y106" s="13">
        <v>28.7</v>
      </c>
    </row>
    <row r="107" spans="1:25" ht="13.8" thickBot="1" x14ac:dyDescent="0.3">
      <c r="A107" s="12" t="s">
        <v>195</v>
      </c>
      <c r="B107" s="13">
        <v>25.5</v>
      </c>
      <c r="C107" s="13">
        <v>6.2</v>
      </c>
      <c r="D107" s="13">
        <v>6.2</v>
      </c>
      <c r="E107" s="13">
        <v>6.2</v>
      </c>
      <c r="F107" s="13">
        <v>18.600000000000001</v>
      </c>
      <c r="G107" s="13">
        <v>6.2</v>
      </c>
      <c r="H107" s="13">
        <v>6.2</v>
      </c>
      <c r="I107" s="13">
        <v>6.2</v>
      </c>
      <c r="J107" s="13">
        <v>6.2</v>
      </c>
      <c r="P107" s="12" t="s">
        <v>195</v>
      </c>
      <c r="Q107" s="13">
        <v>10.4</v>
      </c>
      <c r="R107" s="13">
        <v>4.2</v>
      </c>
      <c r="S107" s="13">
        <v>0</v>
      </c>
      <c r="T107" s="13">
        <v>15.7</v>
      </c>
      <c r="U107" s="13">
        <v>2.6</v>
      </c>
      <c r="V107" s="13">
        <v>0</v>
      </c>
      <c r="W107" s="13">
        <v>7.8</v>
      </c>
      <c r="X107" s="13">
        <v>1.6</v>
      </c>
      <c r="Y107" s="13">
        <v>28.7</v>
      </c>
    </row>
    <row r="108" spans="1:25" ht="13.8" thickBot="1" x14ac:dyDescent="0.3">
      <c r="A108" s="12" t="s">
        <v>201</v>
      </c>
      <c r="B108" s="13">
        <v>24.8</v>
      </c>
      <c r="C108" s="13">
        <v>5.5</v>
      </c>
      <c r="D108" s="13">
        <v>5.5</v>
      </c>
      <c r="E108" s="13">
        <v>5.5</v>
      </c>
      <c r="F108" s="13">
        <v>17.899999999999999</v>
      </c>
      <c r="G108" s="13">
        <v>5.5</v>
      </c>
      <c r="H108" s="13">
        <v>5.5</v>
      </c>
      <c r="I108" s="13">
        <v>5.5</v>
      </c>
      <c r="J108" s="13">
        <v>5.5</v>
      </c>
      <c r="P108" s="12" t="s">
        <v>201</v>
      </c>
      <c r="Q108" s="13">
        <v>10.4</v>
      </c>
      <c r="R108" s="13">
        <v>4.2</v>
      </c>
      <c r="S108" s="13">
        <v>0</v>
      </c>
      <c r="T108" s="13">
        <v>15.7</v>
      </c>
      <c r="U108" s="13">
        <v>2.6</v>
      </c>
      <c r="V108" s="13">
        <v>0</v>
      </c>
      <c r="W108" s="13">
        <v>7.8</v>
      </c>
      <c r="X108" s="13">
        <v>1.6</v>
      </c>
      <c r="Y108" s="13">
        <v>28.7</v>
      </c>
    </row>
    <row r="109" spans="1:25" ht="13.8" thickBot="1" x14ac:dyDescent="0.3">
      <c r="A109" s="12" t="s">
        <v>207</v>
      </c>
      <c r="B109" s="13">
        <v>24.1</v>
      </c>
      <c r="C109" s="13">
        <v>4.8</v>
      </c>
      <c r="D109" s="13">
        <v>4.8</v>
      </c>
      <c r="E109" s="13">
        <v>4.8</v>
      </c>
      <c r="F109" s="13">
        <v>17.2</v>
      </c>
      <c r="G109" s="13">
        <v>4.8</v>
      </c>
      <c r="H109" s="13">
        <v>4.8</v>
      </c>
      <c r="I109" s="13">
        <v>4.8</v>
      </c>
      <c r="J109" s="13">
        <v>4.8</v>
      </c>
      <c r="P109" s="12" t="s">
        <v>207</v>
      </c>
      <c r="Q109" s="13">
        <v>10.4</v>
      </c>
      <c r="R109" s="13">
        <v>4.2</v>
      </c>
      <c r="S109" s="13">
        <v>0</v>
      </c>
      <c r="T109" s="13">
        <v>15.7</v>
      </c>
      <c r="U109" s="13">
        <v>2.6</v>
      </c>
      <c r="V109" s="13">
        <v>0</v>
      </c>
      <c r="W109" s="13">
        <v>7.8</v>
      </c>
      <c r="X109" s="13">
        <v>1.6</v>
      </c>
      <c r="Y109" s="13">
        <v>28.7</v>
      </c>
    </row>
    <row r="110" spans="1:25" ht="13.8" thickBot="1" x14ac:dyDescent="0.3">
      <c r="A110" s="12" t="s">
        <v>213</v>
      </c>
      <c r="B110" s="13">
        <v>23.4</v>
      </c>
      <c r="C110" s="13">
        <v>4.0999999999999996</v>
      </c>
      <c r="D110" s="13">
        <v>4.0999999999999996</v>
      </c>
      <c r="E110" s="13">
        <v>4.0999999999999996</v>
      </c>
      <c r="F110" s="13">
        <v>16.5</v>
      </c>
      <c r="G110" s="13">
        <v>4.0999999999999996</v>
      </c>
      <c r="H110" s="13">
        <v>4.0999999999999996</v>
      </c>
      <c r="I110" s="13">
        <v>4.0999999999999996</v>
      </c>
      <c r="J110" s="13">
        <v>4.0999999999999996</v>
      </c>
      <c r="P110" s="12" t="s">
        <v>213</v>
      </c>
      <c r="Q110" s="13">
        <v>10.4</v>
      </c>
      <c r="R110" s="13">
        <v>4.2</v>
      </c>
      <c r="S110" s="13">
        <v>0</v>
      </c>
      <c r="T110" s="13">
        <v>15.7</v>
      </c>
      <c r="U110" s="13">
        <v>2.6</v>
      </c>
      <c r="V110" s="13">
        <v>0</v>
      </c>
      <c r="W110" s="13">
        <v>7.8</v>
      </c>
      <c r="X110" s="13">
        <v>1.6</v>
      </c>
      <c r="Y110" s="13">
        <v>28.7</v>
      </c>
    </row>
    <row r="111" spans="1:25" ht="13.8" thickBot="1" x14ac:dyDescent="0.3">
      <c r="A111" s="12" t="s">
        <v>219</v>
      </c>
      <c r="B111" s="13">
        <v>22.7</v>
      </c>
      <c r="C111" s="13">
        <v>3.4</v>
      </c>
      <c r="D111" s="13">
        <v>3.4</v>
      </c>
      <c r="E111" s="13">
        <v>3.4</v>
      </c>
      <c r="F111" s="13">
        <v>15.9</v>
      </c>
      <c r="G111" s="13">
        <v>3.4</v>
      </c>
      <c r="H111" s="13">
        <v>3.4</v>
      </c>
      <c r="I111" s="13">
        <v>3.4</v>
      </c>
      <c r="J111" s="13">
        <v>3.4</v>
      </c>
      <c r="P111" s="12" t="s">
        <v>219</v>
      </c>
      <c r="Q111" s="13">
        <v>10.4</v>
      </c>
      <c r="R111" s="13">
        <v>4.2</v>
      </c>
      <c r="S111" s="13">
        <v>0</v>
      </c>
      <c r="T111" s="13">
        <v>15.7</v>
      </c>
      <c r="U111" s="13">
        <v>2.6</v>
      </c>
      <c r="V111" s="13">
        <v>0</v>
      </c>
      <c r="W111" s="13">
        <v>7.8</v>
      </c>
      <c r="X111" s="13">
        <v>0</v>
      </c>
      <c r="Y111" s="13">
        <v>28.7</v>
      </c>
    </row>
    <row r="112" spans="1:25" ht="13.8" thickBot="1" x14ac:dyDescent="0.3">
      <c r="A112" s="12" t="s">
        <v>225</v>
      </c>
      <c r="B112" s="13">
        <v>22.1</v>
      </c>
      <c r="C112" s="13">
        <v>2.8</v>
      </c>
      <c r="D112" s="13">
        <v>2.8</v>
      </c>
      <c r="E112" s="13">
        <v>2.8</v>
      </c>
      <c r="F112" s="13">
        <v>15.2</v>
      </c>
      <c r="G112" s="13">
        <v>2.8</v>
      </c>
      <c r="H112" s="13">
        <v>2.8</v>
      </c>
      <c r="I112" s="13">
        <v>2.8</v>
      </c>
      <c r="J112" s="13">
        <v>2.8</v>
      </c>
      <c r="P112" s="12" t="s">
        <v>225</v>
      </c>
      <c r="Q112" s="13">
        <v>10.4</v>
      </c>
      <c r="R112" s="13">
        <v>4.2</v>
      </c>
      <c r="S112" s="13">
        <v>0</v>
      </c>
      <c r="T112" s="13">
        <v>15.7</v>
      </c>
      <c r="U112" s="13">
        <v>2.6</v>
      </c>
      <c r="V112" s="13">
        <v>0</v>
      </c>
      <c r="W112" s="13">
        <v>7.8</v>
      </c>
      <c r="X112" s="13">
        <v>0</v>
      </c>
      <c r="Y112" s="13">
        <v>28.7</v>
      </c>
    </row>
    <row r="113" spans="1:29" ht="13.8" thickBot="1" x14ac:dyDescent="0.3">
      <c r="A113" s="12" t="s">
        <v>231</v>
      </c>
      <c r="B113" s="13">
        <v>21.4</v>
      </c>
      <c r="C113" s="13">
        <v>2.1</v>
      </c>
      <c r="D113" s="13">
        <v>2.1</v>
      </c>
      <c r="E113" s="13">
        <v>2.1</v>
      </c>
      <c r="F113" s="13">
        <v>14.5</v>
      </c>
      <c r="G113" s="13">
        <v>2.1</v>
      </c>
      <c r="H113" s="13">
        <v>2.1</v>
      </c>
      <c r="I113" s="13">
        <v>2.1</v>
      </c>
      <c r="J113" s="13">
        <v>2.1</v>
      </c>
      <c r="P113" s="12" t="s">
        <v>231</v>
      </c>
      <c r="Q113" s="13">
        <v>10.4</v>
      </c>
      <c r="R113" s="13">
        <v>4.2</v>
      </c>
      <c r="S113" s="13">
        <v>0</v>
      </c>
      <c r="T113" s="13">
        <v>15.7</v>
      </c>
      <c r="U113" s="13">
        <v>2.6</v>
      </c>
      <c r="V113" s="13">
        <v>0</v>
      </c>
      <c r="W113" s="13">
        <v>7.8</v>
      </c>
      <c r="X113" s="13">
        <v>0</v>
      </c>
      <c r="Y113" s="13">
        <v>28.7</v>
      </c>
    </row>
    <row r="114" spans="1:29" ht="13.8" thickBot="1" x14ac:dyDescent="0.3">
      <c r="A114" s="12" t="s">
        <v>236</v>
      </c>
      <c r="B114" s="13">
        <v>20.7</v>
      </c>
      <c r="C114" s="13">
        <v>1.4</v>
      </c>
      <c r="D114" s="13">
        <v>1.4</v>
      </c>
      <c r="E114" s="13">
        <v>1.4</v>
      </c>
      <c r="F114" s="13">
        <v>1.4</v>
      </c>
      <c r="G114" s="13">
        <v>1.4</v>
      </c>
      <c r="H114" s="13">
        <v>1.4</v>
      </c>
      <c r="I114" s="13">
        <v>1.4</v>
      </c>
      <c r="J114" s="13">
        <v>1.4</v>
      </c>
      <c r="P114" s="12" t="s">
        <v>236</v>
      </c>
      <c r="Q114" s="13">
        <v>10.4</v>
      </c>
      <c r="R114" s="13">
        <v>4.2</v>
      </c>
      <c r="S114" s="13">
        <v>0</v>
      </c>
      <c r="T114" s="13">
        <v>15.7</v>
      </c>
      <c r="U114" s="13">
        <v>2.6</v>
      </c>
      <c r="V114" s="13">
        <v>0</v>
      </c>
      <c r="W114" s="13">
        <v>7.8</v>
      </c>
      <c r="X114" s="13">
        <v>0</v>
      </c>
      <c r="Y114" s="13">
        <v>28.7</v>
      </c>
    </row>
    <row r="115" spans="1:29" ht="13.8" thickBot="1" x14ac:dyDescent="0.3">
      <c r="A115" s="12" t="s">
        <v>241</v>
      </c>
      <c r="B115" s="13">
        <v>0.7</v>
      </c>
      <c r="C115" s="13">
        <v>0.7</v>
      </c>
      <c r="D115" s="13">
        <v>0.7</v>
      </c>
      <c r="E115" s="13">
        <v>0.7</v>
      </c>
      <c r="F115" s="13">
        <v>0.7</v>
      </c>
      <c r="G115" s="13">
        <v>0.7</v>
      </c>
      <c r="H115" s="13">
        <v>0.7</v>
      </c>
      <c r="I115" s="13">
        <v>0.7</v>
      </c>
      <c r="J115" s="13">
        <v>0.7</v>
      </c>
      <c r="P115" s="12" t="s">
        <v>241</v>
      </c>
      <c r="Q115" s="13">
        <v>10.4</v>
      </c>
      <c r="R115" s="13">
        <v>3.1</v>
      </c>
      <c r="S115" s="13">
        <v>0</v>
      </c>
      <c r="T115" s="13">
        <v>0</v>
      </c>
      <c r="U115" s="13">
        <v>2.6</v>
      </c>
      <c r="V115" s="13">
        <v>0</v>
      </c>
      <c r="W115" s="13">
        <v>7.8</v>
      </c>
      <c r="X115" s="13">
        <v>0</v>
      </c>
      <c r="Y115" s="13">
        <v>28.7</v>
      </c>
    </row>
    <row r="116" spans="1:29" ht="13.8" thickBot="1" x14ac:dyDescent="0.3">
      <c r="A116" s="12" t="s">
        <v>246</v>
      </c>
      <c r="B116" s="13">
        <v>0</v>
      </c>
      <c r="C116" s="13">
        <v>0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P116" s="12" t="s">
        <v>246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7.8</v>
      </c>
      <c r="X116" s="13">
        <v>0</v>
      </c>
      <c r="Y116" s="13">
        <v>28.7</v>
      </c>
    </row>
    <row r="117" spans="1:29" ht="18.600000000000001" thickBot="1" x14ac:dyDescent="0.3">
      <c r="A117" s="8"/>
      <c r="P117" s="8"/>
    </row>
    <row r="118" spans="1:29" ht="13.8" thickBot="1" x14ac:dyDescent="0.3">
      <c r="A118" s="12" t="s">
        <v>251</v>
      </c>
      <c r="B118" s="12" t="s">
        <v>100</v>
      </c>
      <c r="C118" s="12" t="s">
        <v>101</v>
      </c>
      <c r="D118" s="12" t="s">
        <v>102</v>
      </c>
      <c r="E118" s="12" t="s">
        <v>103</v>
      </c>
      <c r="F118" s="12" t="s">
        <v>104</v>
      </c>
      <c r="G118" s="12" t="s">
        <v>105</v>
      </c>
      <c r="H118" s="12" t="s">
        <v>106</v>
      </c>
      <c r="I118" s="12" t="s">
        <v>107</v>
      </c>
      <c r="J118" s="12" t="s">
        <v>108</v>
      </c>
      <c r="K118" s="12" t="s">
        <v>252</v>
      </c>
      <c r="L118" s="12" t="s">
        <v>253</v>
      </c>
      <c r="M118" s="12" t="s">
        <v>254</v>
      </c>
      <c r="N118" s="12" t="s">
        <v>255</v>
      </c>
      <c r="P118" s="12" t="s">
        <v>536</v>
      </c>
      <c r="Q118" s="12" t="s">
        <v>100</v>
      </c>
      <c r="R118" s="12" t="s">
        <v>101</v>
      </c>
      <c r="S118" s="12" t="s">
        <v>102</v>
      </c>
      <c r="T118" s="12" t="s">
        <v>103</v>
      </c>
      <c r="U118" s="12" t="s">
        <v>104</v>
      </c>
      <c r="V118" s="12" t="s">
        <v>105</v>
      </c>
      <c r="W118" s="12" t="s">
        <v>106</v>
      </c>
      <c r="X118" s="12" t="s">
        <v>107</v>
      </c>
      <c r="Y118" s="12" t="s">
        <v>108</v>
      </c>
      <c r="Z118" s="12" t="s">
        <v>252</v>
      </c>
      <c r="AA118" s="12" t="s">
        <v>253</v>
      </c>
      <c r="AB118" s="12" t="s">
        <v>254</v>
      </c>
      <c r="AC118" s="12" t="s">
        <v>255</v>
      </c>
    </row>
    <row r="119" spans="1:29" ht="13.8" thickBot="1" x14ac:dyDescent="0.3">
      <c r="A119" s="12" t="s">
        <v>111</v>
      </c>
      <c r="B119" s="13">
        <v>21.4</v>
      </c>
      <c r="C119" s="13">
        <v>0</v>
      </c>
      <c r="D119" s="13">
        <v>4.8</v>
      </c>
      <c r="E119" s="13">
        <v>3.4</v>
      </c>
      <c r="F119" s="13">
        <v>24.1</v>
      </c>
      <c r="G119" s="13">
        <v>11.7</v>
      </c>
      <c r="H119" s="13">
        <v>5.5</v>
      </c>
      <c r="I119" s="13">
        <v>0.7</v>
      </c>
      <c r="J119" s="13">
        <v>1.4</v>
      </c>
      <c r="K119" s="13">
        <v>73.099999999999994</v>
      </c>
      <c r="L119" s="13">
        <v>70</v>
      </c>
      <c r="M119" s="13">
        <v>-3.1</v>
      </c>
      <c r="N119" s="13">
        <v>-4.43</v>
      </c>
      <c r="P119" s="12" t="s">
        <v>111</v>
      </c>
      <c r="Q119" s="13">
        <v>10.4</v>
      </c>
      <c r="R119" s="13">
        <v>0</v>
      </c>
      <c r="S119" s="13">
        <v>0</v>
      </c>
      <c r="T119" s="13">
        <v>15.7</v>
      </c>
      <c r="U119" s="13">
        <v>2.6</v>
      </c>
      <c r="V119" s="13">
        <v>0</v>
      </c>
      <c r="W119" s="13">
        <v>7.8</v>
      </c>
      <c r="X119" s="13">
        <v>0</v>
      </c>
      <c r="Y119" s="13">
        <v>28.7</v>
      </c>
      <c r="Z119" s="13">
        <v>65.3</v>
      </c>
      <c r="AA119" s="13">
        <v>70</v>
      </c>
      <c r="AB119" s="13">
        <v>4.7</v>
      </c>
      <c r="AC119" s="13">
        <v>6.71</v>
      </c>
    </row>
    <row r="120" spans="1:29" ht="13.8" thickBot="1" x14ac:dyDescent="0.3">
      <c r="A120" s="12" t="s">
        <v>112</v>
      </c>
      <c r="B120" s="13">
        <v>25.5</v>
      </c>
      <c r="C120" s="13">
        <v>5.5</v>
      </c>
      <c r="D120" s="13">
        <v>4.8</v>
      </c>
      <c r="E120" s="13">
        <v>0.7</v>
      </c>
      <c r="F120" s="13">
        <v>23.4</v>
      </c>
      <c r="G120" s="13">
        <v>11</v>
      </c>
      <c r="H120" s="13">
        <v>2.1</v>
      </c>
      <c r="I120" s="13">
        <v>28.9</v>
      </c>
      <c r="J120" s="13">
        <v>6.9</v>
      </c>
      <c r="K120" s="13">
        <v>108.9</v>
      </c>
      <c r="L120" s="13">
        <v>70</v>
      </c>
      <c r="M120" s="13">
        <v>-38.9</v>
      </c>
      <c r="N120" s="13">
        <v>-55.57</v>
      </c>
      <c r="P120" s="12" t="s">
        <v>112</v>
      </c>
      <c r="Q120" s="13">
        <v>10.4</v>
      </c>
      <c r="R120" s="13">
        <v>4.2</v>
      </c>
      <c r="S120" s="13">
        <v>0</v>
      </c>
      <c r="T120" s="13">
        <v>0</v>
      </c>
      <c r="U120" s="13">
        <v>2.6</v>
      </c>
      <c r="V120" s="13">
        <v>0</v>
      </c>
      <c r="W120" s="13">
        <v>7.8</v>
      </c>
      <c r="X120" s="13">
        <v>19.3</v>
      </c>
      <c r="Y120" s="13">
        <v>28.7</v>
      </c>
      <c r="Z120" s="13">
        <v>73.099999999999994</v>
      </c>
      <c r="AA120" s="13">
        <v>70</v>
      </c>
      <c r="AB120" s="13">
        <v>-3.1</v>
      </c>
      <c r="AC120" s="13">
        <v>-4.43</v>
      </c>
    </row>
    <row r="121" spans="1:29" ht="13.8" thickBot="1" x14ac:dyDescent="0.3">
      <c r="A121" s="12" t="s">
        <v>113</v>
      </c>
      <c r="B121" s="13">
        <v>28.9</v>
      </c>
      <c r="C121" s="13">
        <v>12.4</v>
      </c>
      <c r="D121" s="13">
        <v>2.8</v>
      </c>
      <c r="E121" s="13">
        <v>9</v>
      </c>
      <c r="F121" s="13">
        <v>20.7</v>
      </c>
      <c r="G121" s="13">
        <v>4.8</v>
      </c>
      <c r="H121" s="13">
        <v>4.0999999999999996</v>
      </c>
      <c r="I121" s="13">
        <v>6.2</v>
      </c>
      <c r="J121" s="13">
        <v>11</v>
      </c>
      <c r="K121" s="13">
        <v>99.9</v>
      </c>
      <c r="L121" s="13">
        <v>62</v>
      </c>
      <c r="M121" s="13">
        <v>-37.9</v>
      </c>
      <c r="N121" s="13">
        <v>-61.13</v>
      </c>
      <c r="P121" s="12" t="s">
        <v>113</v>
      </c>
      <c r="Q121" s="13">
        <v>10.4</v>
      </c>
      <c r="R121" s="13">
        <v>4.2</v>
      </c>
      <c r="S121" s="13">
        <v>0</v>
      </c>
      <c r="T121" s="13">
        <v>15.7</v>
      </c>
      <c r="U121" s="13">
        <v>2.6</v>
      </c>
      <c r="V121" s="13">
        <v>0</v>
      </c>
      <c r="W121" s="13">
        <v>7.8</v>
      </c>
      <c r="X121" s="13">
        <v>1.6</v>
      </c>
      <c r="Y121" s="13">
        <v>28.7</v>
      </c>
      <c r="Z121" s="13">
        <v>71</v>
      </c>
      <c r="AA121" s="13">
        <v>62</v>
      </c>
      <c r="AB121" s="13">
        <v>-9</v>
      </c>
      <c r="AC121" s="13">
        <v>-14.52</v>
      </c>
    </row>
    <row r="122" spans="1:29" ht="13.8" thickBot="1" x14ac:dyDescent="0.3">
      <c r="A122" s="12" t="s">
        <v>114</v>
      </c>
      <c r="B122" s="13">
        <v>26.9</v>
      </c>
      <c r="C122" s="13">
        <v>7.6</v>
      </c>
      <c r="D122" s="13">
        <v>10.3</v>
      </c>
      <c r="E122" s="13">
        <v>4.8</v>
      </c>
      <c r="F122" s="13">
        <v>15.9</v>
      </c>
      <c r="G122" s="13">
        <v>0.7</v>
      </c>
      <c r="H122" s="13">
        <v>5.5</v>
      </c>
      <c r="I122" s="13">
        <v>29.6</v>
      </c>
      <c r="J122" s="13">
        <v>0</v>
      </c>
      <c r="K122" s="13">
        <v>101.3</v>
      </c>
      <c r="L122" s="13">
        <v>72</v>
      </c>
      <c r="M122" s="13">
        <v>-29.3</v>
      </c>
      <c r="N122" s="13">
        <v>-40.69</v>
      </c>
      <c r="P122" s="12" t="s">
        <v>114</v>
      </c>
      <c r="Q122" s="13">
        <v>10.4</v>
      </c>
      <c r="R122" s="13">
        <v>4.2</v>
      </c>
      <c r="S122" s="13">
        <v>0</v>
      </c>
      <c r="T122" s="13">
        <v>15.7</v>
      </c>
      <c r="U122" s="13">
        <v>2.6</v>
      </c>
      <c r="V122" s="13">
        <v>0</v>
      </c>
      <c r="W122" s="13">
        <v>7.8</v>
      </c>
      <c r="X122" s="13">
        <v>20.399999999999999</v>
      </c>
      <c r="Y122" s="13">
        <v>28.7</v>
      </c>
      <c r="Z122" s="13">
        <v>89.8</v>
      </c>
      <c r="AA122" s="13">
        <v>72</v>
      </c>
      <c r="AB122" s="13">
        <v>-17.8</v>
      </c>
      <c r="AC122" s="13">
        <v>-24.72</v>
      </c>
    </row>
    <row r="123" spans="1:29" ht="13.8" thickBot="1" x14ac:dyDescent="0.3">
      <c r="A123" s="12" t="s">
        <v>115</v>
      </c>
      <c r="B123" s="13">
        <v>32.4</v>
      </c>
      <c r="C123" s="13">
        <v>13.1</v>
      </c>
      <c r="D123" s="13">
        <v>13.1</v>
      </c>
      <c r="E123" s="13">
        <v>13.1</v>
      </c>
      <c r="F123" s="13">
        <v>25.5</v>
      </c>
      <c r="G123" s="13">
        <v>12.4</v>
      </c>
      <c r="H123" s="13">
        <v>13.1</v>
      </c>
      <c r="I123" s="13">
        <v>26.9</v>
      </c>
      <c r="J123" s="13">
        <v>13.1</v>
      </c>
      <c r="K123" s="13">
        <v>162.69999999999999</v>
      </c>
      <c r="L123" s="13">
        <v>55</v>
      </c>
      <c r="M123" s="13">
        <v>-107.7</v>
      </c>
      <c r="N123" s="13">
        <v>-195.82</v>
      </c>
      <c r="P123" s="12" t="s">
        <v>115</v>
      </c>
      <c r="Q123" s="13">
        <v>10.4</v>
      </c>
      <c r="R123" s="13">
        <v>4.2</v>
      </c>
      <c r="S123" s="13">
        <v>0</v>
      </c>
      <c r="T123" s="13">
        <v>15.7</v>
      </c>
      <c r="U123" s="13">
        <v>2.6</v>
      </c>
      <c r="V123" s="13">
        <v>0</v>
      </c>
      <c r="W123" s="13">
        <v>7.8</v>
      </c>
      <c r="X123" s="13">
        <v>11.5</v>
      </c>
      <c r="Y123" s="13">
        <v>28.7</v>
      </c>
      <c r="Z123" s="13">
        <v>80.900000000000006</v>
      </c>
      <c r="AA123" s="13">
        <v>55</v>
      </c>
      <c r="AB123" s="13">
        <v>-25.9</v>
      </c>
      <c r="AC123" s="13">
        <v>-47.09</v>
      </c>
    </row>
    <row r="124" spans="1:29" ht="13.8" thickBot="1" x14ac:dyDescent="0.3">
      <c r="A124" s="12" t="s">
        <v>116</v>
      </c>
      <c r="B124" s="13">
        <v>31.7</v>
      </c>
      <c r="C124" s="13">
        <v>7.6</v>
      </c>
      <c r="D124" s="13">
        <v>11.7</v>
      </c>
      <c r="E124" s="13">
        <v>11.7</v>
      </c>
      <c r="F124" s="13">
        <v>24.8</v>
      </c>
      <c r="G124" s="13">
        <v>13.1</v>
      </c>
      <c r="H124" s="13">
        <v>12.4</v>
      </c>
      <c r="I124" s="13">
        <v>8.3000000000000007</v>
      </c>
      <c r="J124" s="13">
        <v>12.4</v>
      </c>
      <c r="K124" s="13">
        <v>133.69999999999999</v>
      </c>
      <c r="L124" s="13">
        <v>55</v>
      </c>
      <c r="M124" s="13">
        <v>-78.7</v>
      </c>
      <c r="N124" s="13">
        <v>-143.09</v>
      </c>
      <c r="P124" s="12" t="s">
        <v>116</v>
      </c>
      <c r="Q124" s="13">
        <v>10.4</v>
      </c>
      <c r="R124" s="13">
        <v>4.2</v>
      </c>
      <c r="S124" s="13">
        <v>0</v>
      </c>
      <c r="T124" s="13">
        <v>15.7</v>
      </c>
      <c r="U124" s="13">
        <v>2.6</v>
      </c>
      <c r="V124" s="13">
        <v>0</v>
      </c>
      <c r="W124" s="13">
        <v>7.8</v>
      </c>
      <c r="X124" s="13">
        <v>1.6</v>
      </c>
      <c r="Y124" s="13">
        <v>28.7</v>
      </c>
      <c r="Z124" s="13">
        <v>71</v>
      </c>
      <c r="AA124" s="13">
        <v>55</v>
      </c>
      <c r="AB124" s="13">
        <v>-16</v>
      </c>
      <c r="AC124" s="13">
        <v>-29.09</v>
      </c>
    </row>
    <row r="125" spans="1:29" ht="13.8" thickBot="1" x14ac:dyDescent="0.3">
      <c r="A125" s="12" t="s">
        <v>117</v>
      </c>
      <c r="B125" s="13">
        <v>30.3</v>
      </c>
      <c r="C125" s="13">
        <v>9.6</v>
      </c>
      <c r="D125" s="13">
        <v>8.3000000000000007</v>
      </c>
      <c r="E125" s="13">
        <v>11</v>
      </c>
      <c r="F125" s="13">
        <v>21.4</v>
      </c>
      <c r="G125" s="13">
        <v>4.8</v>
      </c>
      <c r="H125" s="13">
        <v>9</v>
      </c>
      <c r="I125" s="13">
        <v>2.8</v>
      </c>
      <c r="J125" s="13">
        <v>9.6</v>
      </c>
      <c r="K125" s="13">
        <v>106.8</v>
      </c>
      <c r="L125" s="13">
        <v>78</v>
      </c>
      <c r="M125" s="13">
        <v>-28.8</v>
      </c>
      <c r="N125" s="13">
        <v>-36.92</v>
      </c>
      <c r="P125" s="12" t="s">
        <v>117</v>
      </c>
      <c r="Q125" s="13">
        <v>10.4</v>
      </c>
      <c r="R125" s="13">
        <v>4.2</v>
      </c>
      <c r="S125" s="13">
        <v>0</v>
      </c>
      <c r="T125" s="13">
        <v>15.7</v>
      </c>
      <c r="U125" s="13">
        <v>2.6</v>
      </c>
      <c r="V125" s="13">
        <v>0</v>
      </c>
      <c r="W125" s="13">
        <v>7.8</v>
      </c>
      <c r="X125" s="13">
        <v>0</v>
      </c>
      <c r="Y125" s="13">
        <v>28.7</v>
      </c>
      <c r="Z125" s="13">
        <v>69.400000000000006</v>
      </c>
      <c r="AA125" s="13">
        <v>78</v>
      </c>
      <c r="AB125" s="13">
        <v>8.6</v>
      </c>
      <c r="AC125" s="13">
        <v>11.03</v>
      </c>
    </row>
    <row r="126" spans="1:29" ht="13.8" thickBot="1" x14ac:dyDescent="0.3">
      <c r="A126" s="12" t="s">
        <v>118</v>
      </c>
      <c r="B126" s="13">
        <v>0</v>
      </c>
      <c r="C126" s="13">
        <v>10.3</v>
      </c>
      <c r="D126" s="13">
        <v>6.9</v>
      </c>
      <c r="E126" s="13">
        <v>7.6</v>
      </c>
      <c r="F126" s="13">
        <v>1.4</v>
      </c>
      <c r="G126" s="13">
        <v>2.8</v>
      </c>
      <c r="H126" s="13">
        <v>11.7</v>
      </c>
      <c r="I126" s="13">
        <v>5.5</v>
      </c>
      <c r="J126" s="13">
        <v>4.8</v>
      </c>
      <c r="K126" s="13">
        <v>51</v>
      </c>
      <c r="L126" s="13">
        <v>61</v>
      </c>
      <c r="M126" s="13">
        <v>10</v>
      </c>
      <c r="N126" s="13">
        <v>16.39</v>
      </c>
      <c r="P126" s="12" t="s">
        <v>118</v>
      </c>
      <c r="Q126" s="13">
        <v>0</v>
      </c>
      <c r="R126" s="13">
        <v>4.2</v>
      </c>
      <c r="S126" s="13">
        <v>0</v>
      </c>
      <c r="T126" s="13">
        <v>15.7</v>
      </c>
      <c r="U126" s="13">
        <v>2.6</v>
      </c>
      <c r="V126" s="13">
        <v>0</v>
      </c>
      <c r="W126" s="13">
        <v>7.8</v>
      </c>
      <c r="X126" s="13">
        <v>1.6</v>
      </c>
      <c r="Y126" s="13">
        <v>28.7</v>
      </c>
      <c r="Z126" s="13">
        <v>60.6</v>
      </c>
      <c r="AA126" s="13">
        <v>61</v>
      </c>
      <c r="AB126" s="13">
        <v>0.4</v>
      </c>
      <c r="AC126" s="13">
        <v>0.66</v>
      </c>
    </row>
    <row r="127" spans="1:29" ht="13.8" thickBot="1" x14ac:dyDescent="0.3">
      <c r="A127" s="12" t="s">
        <v>119</v>
      </c>
      <c r="B127" s="13">
        <v>28.9</v>
      </c>
      <c r="C127" s="13">
        <v>7.6</v>
      </c>
      <c r="D127" s="13">
        <v>11.7</v>
      </c>
      <c r="E127" s="13">
        <v>6.2</v>
      </c>
      <c r="F127" s="13">
        <v>21.4</v>
      </c>
      <c r="G127" s="13">
        <v>9</v>
      </c>
      <c r="H127" s="13">
        <v>11</v>
      </c>
      <c r="I127" s="13">
        <v>26.9</v>
      </c>
      <c r="J127" s="13">
        <v>11.7</v>
      </c>
      <c r="K127" s="13">
        <v>134.4</v>
      </c>
      <c r="L127" s="13">
        <v>64</v>
      </c>
      <c r="M127" s="13">
        <v>-70.400000000000006</v>
      </c>
      <c r="N127" s="13">
        <v>-110</v>
      </c>
      <c r="P127" s="12" t="s">
        <v>119</v>
      </c>
      <c r="Q127" s="13">
        <v>10.4</v>
      </c>
      <c r="R127" s="13">
        <v>4.2</v>
      </c>
      <c r="S127" s="13">
        <v>0</v>
      </c>
      <c r="T127" s="13">
        <v>15.7</v>
      </c>
      <c r="U127" s="13">
        <v>2.6</v>
      </c>
      <c r="V127" s="13">
        <v>0</v>
      </c>
      <c r="W127" s="13">
        <v>7.8</v>
      </c>
      <c r="X127" s="13">
        <v>11.5</v>
      </c>
      <c r="Y127" s="13">
        <v>28.7</v>
      </c>
      <c r="Z127" s="13">
        <v>80.900000000000006</v>
      </c>
      <c r="AA127" s="13">
        <v>64</v>
      </c>
      <c r="AB127" s="13">
        <v>-16.899999999999999</v>
      </c>
      <c r="AC127" s="13">
        <v>-26.41</v>
      </c>
    </row>
    <row r="128" spans="1:29" ht="13.8" thickBot="1" x14ac:dyDescent="0.3">
      <c r="A128" s="12" t="s">
        <v>120</v>
      </c>
      <c r="B128" s="13">
        <v>27.6</v>
      </c>
      <c r="C128" s="13">
        <v>11.7</v>
      </c>
      <c r="D128" s="13">
        <v>6.2</v>
      </c>
      <c r="E128" s="13">
        <v>6.9</v>
      </c>
      <c r="F128" s="13">
        <v>17.2</v>
      </c>
      <c r="G128" s="13">
        <v>6.9</v>
      </c>
      <c r="H128" s="13">
        <v>6.9</v>
      </c>
      <c r="I128" s="13">
        <v>7.6</v>
      </c>
      <c r="J128" s="13">
        <v>4.8</v>
      </c>
      <c r="K128" s="13">
        <v>95.8</v>
      </c>
      <c r="L128" s="13">
        <v>79</v>
      </c>
      <c r="M128" s="13">
        <v>-16.8</v>
      </c>
      <c r="N128" s="13">
        <v>-21.27</v>
      </c>
      <c r="P128" s="12" t="s">
        <v>120</v>
      </c>
      <c r="Q128" s="13">
        <v>10.4</v>
      </c>
      <c r="R128" s="13">
        <v>4.2</v>
      </c>
      <c r="S128" s="13">
        <v>0</v>
      </c>
      <c r="T128" s="13">
        <v>15.7</v>
      </c>
      <c r="U128" s="13">
        <v>2.6</v>
      </c>
      <c r="V128" s="13">
        <v>0</v>
      </c>
      <c r="W128" s="13">
        <v>7.8</v>
      </c>
      <c r="X128" s="13">
        <v>1.6</v>
      </c>
      <c r="Y128" s="13">
        <v>28.7</v>
      </c>
      <c r="Z128" s="13">
        <v>71</v>
      </c>
      <c r="AA128" s="13">
        <v>79</v>
      </c>
      <c r="AB128" s="13">
        <v>8</v>
      </c>
      <c r="AC128" s="13">
        <v>10.130000000000001</v>
      </c>
    </row>
    <row r="129" spans="1:29" ht="13.8" thickBot="1" x14ac:dyDescent="0.3">
      <c r="A129" s="12" t="s">
        <v>121</v>
      </c>
      <c r="B129" s="13">
        <v>28.3</v>
      </c>
      <c r="C129" s="13">
        <v>10.3</v>
      </c>
      <c r="D129" s="13">
        <v>8.3000000000000007</v>
      </c>
      <c r="E129" s="13">
        <v>3.4</v>
      </c>
      <c r="F129" s="13">
        <v>18.600000000000001</v>
      </c>
      <c r="G129" s="13">
        <v>8.3000000000000007</v>
      </c>
      <c r="H129" s="13">
        <v>2.1</v>
      </c>
      <c r="I129" s="13">
        <v>25.5</v>
      </c>
      <c r="J129" s="13">
        <v>2.8</v>
      </c>
      <c r="K129" s="13">
        <v>107.5</v>
      </c>
      <c r="L129" s="13">
        <v>79</v>
      </c>
      <c r="M129" s="13">
        <v>-28.5</v>
      </c>
      <c r="N129" s="13">
        <v>-36.08</v>
      </c>
      <c r="P129" s="12" t="s">
        <v>121</v>
      </c>
      <c r="Q129" s="13">
        <v>10.4</v>
      </c>
      <c r="R129" s="13">
        <v>4.2</v>
      </c>
      <c r="S129" s="13">
        <v>0</v>
      </c>
      <c r="T129" s="13">
        <v>15.7</v>
      </c>
      <c r="U129" s="13">
        <v>2.6</v>
      </c>
      <c r="V129" s="13">
        <v>0</v>
      </c>
      <c r="W129" s="13">
        <v>7.8</v>
      </c>
      <c r="X129" s="13">
        <v>11.5</v>
      </c>
      <c r="Y129" s="13">
        <v>28.7</v>
      </c>
      <c r="Z129" s="13">
        <v>80.900000000000006</v>
      </c>
      <c r="AA129" s="13">
        <v>79</v>
      </c>
      <c r="AB129" s="13">
        <v>-1.9</v>
      </c>
      <c r="AC129" s="13">
        <v>-2.41</v>
      </c>
    </row>
    <row r="130" spans="1:29" ht="13.8" thickBot="1" x14ac:dyDescent="0.3">
      <c r="A130" s="12" t="s">
        <v>122</v>
      </c>
      <c r="B130" s="13">
        <v>24.8</v>
      </c>
      <c r="C130" s="13">
        <v>5.5</v>
      </c>
      <c r="D130" s="13">
        <v>6.9</v>
      </c>
      <c r="E130" s="13">
        <v>8.3000000000000007</v>
      </c>
      <c r="F130" s="13">
        <v>0.7</v>
      </c>
      <c r="G130" s="13">
        <v>0</v>
      </c>
      <c r="H130" s="13">
        <v>0.7</v>
      </c>
      <c r="I130" s="13">
        <v>4.0999999999999996</v>
      </c>
      <c r="J130" s="13">
        <v>4.8</v>
      </c>
      <c r="K130" s="13">
        <v>55.8</v>
      </c>
      <c r="L130" s="13">
        <v>81</v>
      </c>
      <c r="M130" s="13">
        <v>25.2</v>
      </c>
      <c r="N130" s="13">
        <v>31.11</v>
      </c>
      <c r="P130" s="12" t="s">
        <v>122</v>
      </c>
      <c r="Q130" s="13">
        <v>10.4</v>
      </c>
      <c r="R130" s="13">
        <v>4.2</v>
      </c>
      <c r="S130" s="13">
        <v>0</v>
      </c>
      <c r="T130" s="13">
        <v>15.7</v>
      </c>
      <c r="U130" s="13">
        <v>2.6</v>
      </c>
      <c r="V130" s="13">
        <v>0</v>
      </c>
      <c r="W130" s="13">
        <v>7.8</v>
      </c>
      <c r="X130" s="13">
        <v>1.6</v>
      </c>
      <c r="Y130" s="13">
        <v>28.7</v>
      </c>
      <c r="Z130" s="13">
        <v>71</v>
      </c>
      <c r="AA130" s="13">
        <v>81</v>
      </c>
      <c r="AB130" s="13">
        <v>10</v>
      </c>
      <c r="AC130" s="13">
        <v>12.35</v>
      </c>
    </row>
    <row r="131" spans="1:29" ht="13.8" thickBot="1" x14ac:dyDescent="0.3">
      <c r="A131" s="12" t="s">
        <v>123</v>
      </c>
      <c r="B131" s="13">
        <v>20.7</v>
      </c>
      <c r="C131" s="13">
        <v>1.4</v>
      </c>
      <c r="D131" s="13">
        <v>1.4</v>
      </c>
      <c r="E131" s="13">
        <v>2.8</v>
      </c>
      <c r="F131" s="13">
        <v>15.9</v>
      </c>
      <c r="G131" s="13">
        <v>1.4</v>
      </c>
      <c r="H131" s="13">
        <v>0</v>
      </c>
      <c r="I131" s="13">
        <v>25.5</v>
      </c>
      <c r="J131" s="13">
        <v>0</v>
      </c>
      <c r="K131" s="13">
        <v>68.900000000000006</v>
      </c>
      <c r="L131" s="13">
        <v>100</v>
      </c>
      <c r="M131" s="13">
        <v>31.1</v>
      </c>
      <c r="N131" s="13">
        <v>31.1</v>
      </c>
      <c r="P131" s="12" t="s">
        <v>123</v>
      </c>
      <c r="Q131" s="13">
        <v>10.4</v>
      </c>
      <c r="R131" s="13">
        <v>4.2</v>
      </c>
      <c r="S131" s="13">
        <v>0</v>
      </c>
      <c r="T131" s="13">
        <v>15.7</v>
      </c>
      <c r="U131" s="13">
        <v>2.6</v>
      </c>
      <c r="V131" s="13">
        <v>0</v>
      </c>
      <c r="W131" s="13">
        <v>7.8</v>
      </c>
      <c r="X131" s="13">
        <v>11.5</v>
      </c>
      <c r="Y131" s="13">
        <v>28.7</v>
      </c>
      <c r="Z131" s="13">
        <v>80.900000000000006</v>
      </c>
      <c r="AA131" s="13">
        <v>100</v>
      </c>
      <c r="AB131" s="13">
        <v>19.100000000000001</v>
      </c>
      <c r="AC131" s="13">
        <v>19.100000000000001</v>
      </c>
    </row>
    <row r="132" spans="1:29" ht="13.8" thickBot="1" x14ac:dyDescent="0.3">
      <c r="A132" s="12" t="s">
        <v>124</v>
      </c>
      <c r="B132" s="13">
        <v>31</v>
      </c>
      <c r="C132" s="13">
        <v>0.7</v>
      </c>
      <c r="D132" s="13">
        <v>9.6</v>
      </c>
      <c r="E132" s="13">
        <v>12.4</v>
      </c>
      <c r="F132" s="13">
        <v>22.7</v>
      </c>
      <c r="G132" s="13">
        <v>7.6</v>
      </c>
      <c r="H132" s="13">
        <v>9</v>
      </c>
      <c r="I132" s="13">
        <v>6.9</v>
      </c>
      <c r="J132" s="13">
        <v>9</v>
      </c>
      <c r="K132" s="13">
        <v>108.9</v>
      </c>
      <c r="L132" s="13">
        <v>79</v>
      </c>
      <c r="M132" s="13">
        <v>-29.9</v>
      </c>
      <c r="N132" s="13">
        <v>-37.85</v>
      </c>
      <c r="P132" s="12" t="s">
        <v>124</v>
      </c>
      <c r="Q132" s="13">
        <v>10.4</v>
      </c>
      <c r="R132" s="13">
        <v>3.1</v>
      </c>
      <c r="S132" s="13">
        <v>0</v>
      </c>
      <c r="T132" s="13">
        <v>15.7</v>
      </c>
      <c r="U132" s="13">
        <v>2.6</v>
      </c>
      <c r="V132" s="13">
        <v>0</v>
      </c>
      <c r="W132" s="13">
        <v>7.8</v>
      </c>
      <c r="X132" s="13">
        <v>1.6</v>
      </c>
      <c r="Y132" s="13">
        <v>28.7</v>
      </c>
      <c r="Z132" s="13">
        <v>70</v>
      </c>
      <c r="AA132" s="13">
        <v>79</v>
      </c>
      <c r="AB132" s="13">
        <v>9</v>
      </c>
      <c r="AC132" s="13">
        <v>11.39</v>
      </c>
    </row>
    <row r="133" spans="1:29" ht="13.8" thickBot="1" x14ac:dyDescent="0.3">
      <c r="A133" s="12" t="s">
        <v>125</v>
      </c>
      <c r="B133" s="13">
        <v>23.4</v>
      </c>
      <c r="C133" s="13">
        <v>4.0999999999999996</v>
      </c>
      <c r="D133" s="13">
        <v>0.7</v>
      </c>
      <c r="E133" s="13">
        <v>1.4</v>
      </c>
      <c r="F133" s="13">
        <v>17.899999999999999</v>
      </c>
      <c r="G133" s="13">
        <v>9.6</v>
      </c>
      <c r="H133" s="13">
        <v>4.0999999999999996</v>
      </c>
      <c r="I133" s="13">
        <v>4.8</v>
      </c>
      <c r="J133" s="13">
        <v>4.0999999999999996</v>
      </c>
      <c r="K133" s="13">
        <v>70.3</v>
      </c>
      <c r="L133" s="13">
        <v>77</v>
      </c>
      <c r="M133" s="13">
        <v>6.7</v>
      </c>
      <c r="N133" s="13">
        <v>8.6999999999999993</v>
      </c>
      <c r="P133" s="12" t="s">
        <v>125</v>
      </c>
      <c r="Q133" s="13">
        <v>10.4</v>
      </c>
      <c r="R133" s="13">
        <v>4.2</v>
      </c>
      <c r="S133" s="13">
        <v>0</v>
      </c>
      <c r="T133" s="13">
        <v>15.7</v>
      </c>
      <c r="U133" s="13">
        <v>2.6</v>
      </c>
      <c r="V133" s="13">
        <v>0</v>
      </c>
      <c r="W133" s="13">
        <v>7.8</v>
      </c>
      <c r="X133" s="13">
        <v>1.6</v>
      </c>
      <c r="Y133" s="13">
        <v>28.7</v>
      </c>
      <c r="Z133" s="13">
        <v>71</v>
      </c>
      <c r="AA133" s="13">
        <v>77</v>
      </c>
      <c r="AB133" s="13">
        <v>6</v>
      </c>
      <c r="AC133" s="13">
        <v>7.79</v>
      </c>
    </row>
    <row r="134" spans="1:29" ht="13.8" thickBot="1" x14ac:dyDescent="0.3">
      <c r="A134" s="12" t="s">
        <v>126</v>
      </c>
      <c r="B134" s="13">
        <v>0.7</v>
      </c>
      <c r="C134" s="13">
        <v>1.4</v>
      </c>
      <c r="D134" s="13">
        <v>11</v>
      </c>
      <c r="E134" s="13">
        <v>0</v>
      </c>
      <c r="F134" s="13">
        <v>20</v>
      </c>
      <c r="G134" s="13">
        <v>2.1</v>
      </c>
      <c r="H134" s="13">
        <v>7.6</v>
      </c>
      <c r="I134" s="13">
        <v>28.3</v>
      </c>
      <c r="J134" s="13">
        <v>2.1</v>
      </c>
      <c r="K134" s="13">
        <v>73.099999999999994</v>
      </c>
      <c r="L134" s="13">
        <v>70</v>
      </c>
      <c r="M134" s="13">
        <v>-3.1</v>
      </c>
      <c r="N134" s="13">
        <v>-4.43</v>
      </c>
      <c r="P134" s="12" t="s">
        <v>126</v>
      </c>
      <c r="Q134" s="13">
        <v>10.4</v>
      </c>
      <c r="R134" s="13">
        <v>4.2</v>
      </c>
      <c r="S134" s="13">
        <v>0</v>
      </c>
      <c r="T134" s="13">
        <v>0</v>
      </c>
      <c r="U134" s="13">
        <v>2.6</v>
      </c>
      <c r="V134" s="13">
        <v>0</v>
      </c>
      <c r="W134" s="13">
        <v>7.8</v>
      </c>
      <c r="X134" s="13">
        <v>19.3</v>
      </c>
      <c r="Y134" s="13">
        <v>28.7</v>
      </c>
      <c r="Z134" s="13">
        <v>73.099999999999994</v>
      </c>
      <c r="AA134" s="13">
        <v>70</v>
      </c>
      <c r="AB134" s="13">
        <v>-3.1</v>
      </c>
      <c r="AC134" s="13">
        <v>-4.43</v>
      </c>
    </row>
    <row r="135" spans="1:29" ht="13.8" thickBot="1" x14ac:dyDescent="0.3">
      <c r="A135" s="12" t="s">
        <v>127</v>
      </c>
      <c r="B135" s="13">
        <v>24.1</v>
      </c>
      <c r="C135" s="13">
        <v>4.0999999999999996</v>
      </c>
      <c r="D135" s="13">
        <v>0</v>
      </c>
      <c r="E135" s="13">
        <v>1.4</v>
      </c>
      <c r="F135" s="13">
        <v>14.5</v>
      </c>
      <c r="G135" s="13">
        <v>4.8</v>
      </c>
      <c r="H135" s="13">
        <v>1.4</v>
      </c>
      <c r="I135" s="13">
        <v>0</v>
      </c>
      <c r="J135" s="13">
        <v>3.4</v>
      </c>
      <c r="K135" s="13">
        <v>53.8</v>
      </c>
      <c r="L135" s="13">
        <v>78</v>
      </c>
      <c r="M135" s="13">
        <v>24.2</v>
      </c>
      <c r="N135" s="13">
        <v>31.03</v>
      </c>
      <c r="P135" s="12" t="s">
        <v>127</v>
      </c>
      <c r="Q135" s="13">
        <v>10.4</v>
      </c>
      <c r="R135" s="13">
        <v>4.2</v>
      </c>
      <c r="S135" s="13">
        <v>0</v>
      </c>
      <c r="T135" s="13">
        <v>15.7</v>
      </c>
      <c r="U135" s="13">
        <v>2.6</v>
      </c>
      <c r="V135" s="13">
        <v>0</v>
      </c>
      <c r="W135" s="13">
        <v>7.8</v>
      </c>
      <c r="X135" s="13">
        <v>0</v>
      </c>
      <c r="Y135" s="13">
        <v>28.7</v>
      </c>
      <c r="Z135" s="13">
        <v>69.400000000000006</v>
      </c>
      <c r="AA135" s="13">
        <v>78</v>
      </c>
      <c r="AB135" s="13">
        <v>8.6</v>
      </c>
      <c r="AC135" s="13">
        <v>11.03</v>
      </c>
    </row>
    <row r="136" spans="1:29" ht="13.8" thickBot="1" x14ac:dyDescent="0.3">
      <c r="A136" s="12" t="s">
        <v>128</v>
      </c>
      <c r="B136" s="13">
        <v>22.1</v>
      </c>
      <c r="C136" s="13">
        <v>3.4</v>
      </c>
      <c r="D136" s="13">
        <v>2.1</v>
      </c>
      <c r="E136" s="13">
        <v>9.6</v>
      </c>
      <c r="F136" s="13">
        <v>15.2</v>
      </c>
      <c r="G136" s="13">
        <v>9.6</v>
      </c>
      <c r="H136" s="13">
        <v>10.3</v>
      </c>
      <c r="I136" s="13">
        <v>1.4</v>
      </c>
      <c r="J136" s="13">
        <v>8.3000000000000007</v>
      </c>
      <c r="K136" s="13">
        <v>82</v>
      </c>
      <c r="L136" s="13">
        <v>78</v>
      </c>
      <c r="M136" s="13">
        <v>-4</v>
      </c>
      <c r="N136" s="13">
        <v>-5.13</v>
      </c>
      <c r="P136" s="12" t="s">
        <v>128</v>
      </c>
      <c r="Q136" s="13">
        <v>10.4</v>
      </c>
      <c r="R136" s="13">
        <v>4.2</v>
      </c>
      <c r="S136" s="13">
        <v>0</v>
      </c>
      <c r="T136" s="13">
        <v>15.7</v>
      </c>
      <c r="U136" s="13">
        <v>2.6</v>
      </c>
      <c r="V136" s="13">
        <v>0</v>
      </c>
      <c r="W136" s="13">
        <v>7.8</v>
      </c>
      <c r="X136" s="13">
        <v>0</v>
      </c>
      <c r="Y136" s="13">
        <v>28.7</v>
      </c>
      <c r="Z136" s="13">
        <v>69.400000000000006</v>
      </c>
      <c r="AA136" s="13">
        <v>78</v>
      </c>
      <c r="AB136" s="13">
        <v>8.6</v>
      </c>
      <c r="AC136" s="13">
        <v>11.03</v>
      </c>
    </row>
    <row r="137" spans="1:29" ht="13.8" thickBot="1" x14ac:dyDescent="0.3">
      <c r="A137" s="12" t="s">
        <v>129</v>
      </c>
      <c r="B137" s="13">
        <v>25.5</v>
      </c>
      <c r="C137" s="13">
        <v>6.9</v>
      </c>
      <c r="D137" s="13">
        <v>3.4</v>
      </c>
      <c r="E137" s="13">
        <v>10.3</v>
      </c>
      <c r="F137" s="13">
        <v>0</v>
      </c>
      <c r="G137" s="13">
        <v>4.0999999999999996</v>
      </c>
      <c r="H137" s="13">
        <v>8.3000000000000007</v>
      </c>
      <c r="I137" s="13">
        <v>2.1</v>
      </c>
      <c r="J137" s="13">
        <v>9.6</v>
      </c>
      <c r="K137" s="13">
        <v>70.3</v>
      </c>
      <c r="L137" s="13">
        <v>73</v>
      </c>
      <c r="M137" s="13">
        <v>2.7</v>
      </c>
      <c r="N137" s="13">
        <v>3.7</v>
      </c>
      <c r="P137" s="12" t="s">
        <v>129</v>
      </c>
      <c r="Q137" s="13">
        <v>10.4</v>
      </c>
      <c r="R137" s="13">
        <v>4.2</v>
      </c>
      <c r="S137" s="13">
        <v>0</v>
      </c>
      <c r="T137" s="13">
        <v>15.7</v>
      </c>
      <c r="U137" s="13">
        <v>0</v>
      </c>
      <c r="V137" s="13">
        <v>0</v>
      </c>
      <c r="W137" s="13">
        <v>7.8</v>
      </c>
      <c r="X137" s="13">
        <v>0</v>
      </c>
      <c r="Y137" s="13">
        <v>28.7</v>
      </c>
      <c r="Z137" s="13">
        <v>66.8</v>
      </c>
      <c r="AA137" s="13">
        <v>73</v>
      </c>
      <c r="AB137" s="13">
        <v>6.2</v>
      </c>
      <c r="AC137" s="13">
        <v>8.49</v>
      </c>
    </row>
    <row r="138" spans="1:29" ht="13.8" thickBot="1" x14ac:dyDescent="0.3">
      <c r="A138" s="12" t="s">
        <v>130</v>
      </c>
      <c r="B138" s="13">
        <v>22.7</v>
      </c>
      <c r="C138" s="13">
        <v>2.8</v>
      </c>
      <c r="D138" s="13">
        <v>4.0999999999999996</v>
      </c>
      <c r="E138" s="13">
        <v>5.5</v>
      </c>
      <c r="F138" s="13">
        <v>18.600000000000001</v>
      </c>
      <c r="G138" s="13">
        <v>2.8</v>
      </c>
      <c r="H138" s="13">
        <v>2.1</v>
      </c>
      <c r="I138" s="13">
        <v>2.8</v>
      </c>
      <c r="J138" s="13">
        <v>6.9</v>
      </c>
      <c r="K138" s="13">
        <v>68.2</v>
      </c>
      <c r="L138" s="13">
        <v>74</v>
      </c>
      <c r="M138" s="13">
        <v>5.8</v>
      </c>
      <c r="N138" s="13">
        <v>7.84</v>
      </c>
      <c r="P138" s="12" t="s">
        <v>130</v>
      </c>
      <c r="Q138" s="13">
        <v>10.4</v>
      </c>
      <c r="R138" s="13">
        <v>4.2</v>
      </c>
      <c r="S138" s="13">
        <v>0</v>
      </c>
      <c r="T138" s="13">
        <v>15.7</v>
      </c>
      <c r="U138" s="13">
        <v>2.6</v>
      </c>
      <c r="V138" s="13">
        <v>0</v>
      </c>
      <c r="W138" s="13">
        <v>7.8</v>
      </c>
      <c r="X138" s="13">
        <v>0</v>
      </c>
      <c r="Y138" s="13">
        <v>28.7</v>
      </c>
      <c r="Z138" s="13">
        <v>69.400000000000006</v>
      </c>
      <c r="AA138" s="13">
        <v>74</v>
      </c>
      <c r="AB138" s="13">
        <v>4.5999999999999996</v>
      </c>
      <c r="AC138" s="13">
        <v>6.22</v>
      </c>
    </row>
    <row r="139" spans="1:29" ht="13.8" thickBot="1" x14ac:dyDescent="0.3"/>
    <row r="140" spans="1:29" ht="13.8" thickBot="1" x14ac:dyDescent="0.3">
      <c r="A140" s="14" t="s">
        <v>256</v>
      </c>
      <c r="B140" s="15">
        <v>166.1</v>
      </c>
      <c r="P140" s="14" t="s">
        <v>256</v>
      </c>
      <c r="Q140" s="15">
        <v>89.8</v>
      </c>
    </row>
    <row r="141" spans="1:29" ht="13.8" thickBot="1" x14ac:dyDescent="0.3">
      <c r="A141" s="14" t="s">
        <v>257</v>
      </c>
      <c r="B141" s="15">
        <v>0</v>
      </c>
      <c r="P141" s="14" t="s">
        <v>257</v>
      </c>
      <c r="Q141" s="15">
        <v>36.5</v>
      </c>
    </row>
    <row r="142" spans="1:29" ht="13.8" thickBot="1" x14ac:dyDescent="0.3">
      <c r="A142" s="14" t="s">
        <v>258</v>
      </c>
      <c r="B142" s="15">
        <v>1826.4</v>
      </c>
      <c r="P142" s="14" t="s">
        <v>258</v>
      </c>
      <c r="Q142" s="15">
        <v>1454.9</v>
      </c>
    </row>
    <row r="143" spans="1:29" ht="13.8" thickBot="1" x14ac:dyDescent="0.3">
      <c r="A143" s="14" t="s">
        <v>259</v>
      </c>
      <c r="B143" s="15">
        <v>1455</v>
      </c>
      <c r="P143" s="14" t="s">
        <v>259</v>
      </c>
      <c r="Q143" s="15">
        <v>1455</v>
      </c>
    </row>
    <row r="144" spans="1:29" ht="13.8" thickBot="1" x14ac:dyDescent="0.3">
      <c r="A144" s="14" t="s">
        <v>260</v>
      </c>
      <c r="B144" s="15">
        <v>371.4</v>
      </c>
      <c r="P144" s="14" t="s">
        <v>260</v>
      </c>
      <c r="Q144" s="15">
        <v>-0.1</v>
      </c>
    </row>
    <row r="145" spans="1:17" ht="13.8" thickBot="1" x14ac:dyDescent="0.3">
      <c r="A145" s="14" t="s">
        <v>261</v>
      </c>
      <c r="B145" s="15"/>
      <c r="P145" s="14" t="s">
        <v>261</v>
      </c>
      <c r="Q145" s="15"/>
    </row>
    <row r="146" spans="1:17" ht="13.8" thickBot="1" x14ac:dyDescent="0.3">
      <c r="A146" s="14" t="s">
        <v>262</v>
      </c>
      <c r="B146" s="15"/>
      <c r="P146" s="14" t="s">
        <v>262</v>
      </c>
      <c r="Q146" s="15"/>
    </row>
    <row r="147" spans="1:17" ht="13.8" thickBot="1" x14ac:dyDescent="0.3">
      <c r="A147" s="14" t="s">
        <v>263</v>
      </c>
      <c r="B147" s="15">
        <v>0</v>
      </c>
      <c r="P147" s="14" t="s">
        <v>263</v>
      </c>
      <c r="Q147" s="15">
        <v>0</v>
      </c>
    </row>
    <row r="149" spans="1:17" x14ac:dyDescent="0.25">
      <c r="A149" s="16" t="s">
        <v>264</v>
      </c>
      <c r="P149" s="16" t="s">
        <v>264</v>
      </c>
    </row>
    <row r="151" spans="1:17" x14ac:dyDescent="0.25">
      <c r="A151" s="17" t="s">
        <v>265</v>
      </c>
      <c r="P151" s="17" t="s">
        <v>265</v>
      </c>
    </row>
    <row r="152" spans="1:17" x14ac:dyDescent="0.25">
      <c r="A152" s="17" t="s">
        <v>381</v>
      </c>
      <c r="P152" s="17" t="s">
        <v>1199</v>
      </c>
    </row>
  </sheetData>
  <conditionalFormatting sqref="L2:L2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4:N4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4:S4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49" r:id="rId1" display="https://miau.my-x.hu/myx-free/coco/test/386342920231012094611.html" xr:uid="{F69D232A-053E-4EB8-B7E7-0BA35371FE99}"/>
    <hyperlink ref="P149" r:id="rId2" display="https://miau.my-x.hu/myx-free/coco/test/999803820231012115137.html" xr:uid="{52B33986-7BA8-49A7-BB68-B59408F2C218}"/>
  </hyperlinks>
  <pageMargins left="0.7" right="0.7" top="0.75" bottom="0.75" header="0.3" footer="0.3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49D45-015B-455C-8796-730314BDBA1D}">
  <dimension ref="A1:AC152"/>
  <sheetViews>
    <sheetView topLeftCell="A14" zoomScale="62" workbookViewId="0">
      <selection activeCell="O22" sqref="O22:S45"/>
    </sheetView>
  </sheetViews>
  <sheetFormatPr defaultRowHeight="13.2" x14ac:dyDescent="0.25"/>
  <sheetData>
    <row r="1" spans="1:12" x14ac:dyDescent="0.25">
      <c r="A1" t="str">
        <f>'oam2'!N1</f>
        <v>Audi</v>
      </c>
      <c r="B1" t="str">
        <f>'oam2'!O1</f>
        <v>Mercedes</v>
      </c>
      <c r="C1" t="str">
        <f>'oam2'!P1</f>
        <v>Fiat</v>
      </c>
      <c r="D1" t="str">
        <f>'oam2'!Q1</f>
        <v>Volkswagen</v>
      </c>
      <c r="E1" t="str">
        <f>'oam2'!R1</f>
        <v>Seat</v>
      </c>
      <c r="F1" t="str">
        <f>'oam2'!S1</f>
        <v>Skoda</v>
      </c>
      <c r="G1" t="str">
        <f>'oam2'!T1</f>
        <v>Suzuki</v>
      </c>
      <c r="H1" t="str">
        <f>'oam2'!V1</f>
        <v>Ford</v>
      </c>
      <c r="I1" t="str">
        <f>'oam2'!W1</f>
        <v>Opel</v>
      </c>
      <c r="J1" t="str">
        <f>'oam2'!I1</f>
        <v>Volvo</v>
      </c>
      <c r="K1" t="str">
        <f>modellek!DL73</f>
        <v>Becslés</v>
      </c>
      <c r="L1" t="s">
        <v>90</v>
      </c>
    </row>
    <row r="2" spans="1:12" x14ac:dyDescent="0.25">
      <c r="A2">
        <f>'oam2'!N2</f>
        <v>4</v>
      </c>
      <c r="B2">
        <f>'oam2'!O2</f>
        <v>1</v>
      </c>
      <c r="C2">
        <f>'oam2'!P2</f>
        <v>8</v>
      </c>
      <c r="D2">
        <f>'oam2'!Q2</f>
        <v>6</v>
      </c>
      <c r="E2">
        <f>'oam2'!R2</f>
        <v>18</v>
      </c>
      <c r="F2">
        <f>'oam2'!S2</f>
        <v>18</v>
      </c>
      <c r="G2">
        <f>'oam2'!T2</f>
        <v>9</v>
      </c>
      <c r="H2">
        <f>'oam2'!V2</f>
        <v>13</v>
      </c>
      <c r="I2">
        <f>'oam2'!W2</f>
        <v>3</v>
      </c>
      <c r="J2">
        <f>'oam2'!I2</f>
        <v>99</v>
      </c>
      <c r="K2">
        <f>modellek!DL74</f>
        <v>99</v>
      </c>
      <c r="L2">
        <f>J2-K2</f>
        <v>0</v>
      </c>
    </row>
    <row r="3" spans="1:12" x14ac:dyDescent="0.25">
      <c r="A3">
        <f>'oam2'!N3</f>
        <v>10</v>
      </c>
      <c r="B3">
        <f>'oam2'!O3</f>
        <v>9</v>
      </c>
      <c r="C3">
        <f>'oam2'!P3</f>
        <v>8</v>
      </c>
      <c r="D3">
        <f>'oam2'!Q3</f>
        <v>2</v>
      </c>
      <c r="E3">
        <f>'oam2'!R3</f>
        <v>17</v>
      </c>
      <c r="F3">
        <f>'oam2'!S3</f>
        <v>17</v>
      </c>
      <c r="G3">
        <f>'oam2'!T3</f>
        <v>4</v>
      </c>
      <c r="H3">
        <f>'oam2'!V3</f>
        <v>13</v>
      </c>
      <c r="I3">
        <f>'oam2'!W3</f>
        <v>11</v>
      </c>
      <c r="J3">
        <f>'oam2'!I3</f>
        <v>78</v>
      </c>
      <c r="K3">
        <f>modellek!DL75</f>
        <v>81</v>
      </c>
      <c r="L3">
        <f t="shared" ref="L3:L21" si="0">J3-K3</f>
        <v>-3</v>
      </c>
    </row>
    <row r="4" spans="1:12" x14ac:dyDescent="0.25">
      <c r="A4">
        <f>'oam2'!N4</f>
        <v>15</v>
      </c>
      <c r="B4">
        <f>'oam2'!O4</f>
        <v>19</v>
      </c>
      <c r="C4">
        <f>'oam2'!P4</f>
        <v>5</v>
      </c>
      <c r="D4">
        <f>'oam2'!Q4</f>
        <v>14</v>
      </c>
      <c r="E4">
        <f>'oam2'!R4</f>
        <v>13</v>
      </c>
      <c r="F4">
        <f>'oam2'!S4</f>
        <v>8</v>
      </c>
      <c r="G4">
        <f>'oam2'!T4</f>
        <v>7</v>
      </c>
      <c r="H4">
        <f>'oam2'!V4</f>
        <v>17</v>
      </c>
      <c r="I4">
        <f>'oam2'!W4</f>
        <v>17</v>
      </c>
      <c r="J4">
        <f>'oam2'!I4</f>
        <v>88</v>
      </c>
      <c r="K4">
        <f>modellek!DL76</f>
        <v>83</v>
      </c>
      <c r="L4">
        <f t="shared" si="0"/>
        <v>5</v>
      </c>
    </row>
    <row r="5" spans="1:12" x14ac:dyDescent="0.25">
      <c r="A5">
        <f>'oam2'!N5</f>
        <v>12</v>
      </c>
      <c r="B5">
        <f>'oam2'!O5</f>
        <v>12</v>
      </c>
      <c r="C5">
        <f>'oam2'!P5</f>
        <v>16</v>
      </c>
      <c r="D5">
        <f>'oam2'!Q5</f>
        <v>8</v>
      </c>
      <c r="E5">
        <f>'oam2'!R5</f>
        <v>6</v>
      </c>
      <c r="F5">
        <f>'oam2'!S5</f>
        <v>2</v>
      </c>
      <c r="G5">
        <f>'oam2'!T5</f>
        <v>9</v>
      </c>
      <c r="H5">
        <f>'oam2'!V5</f>
        <v>12</v>
      </c>
      <c r="I5">
        <f>'oam2'!W5</f>
        <v>1</v>
      </c>
      <c r="J5">
        <f>'oam2'!I5</f>
        <v>76</v>
      </c>
      <c r="K5">
        <f>modellek!DL77</f>
        <v>81.5</v>
      </c>
      <c r="L5">
        <f t="shared" si="0"/>
        <v>-5.5</v>
      </c>
    </row>
    <row r="6" spans="1:12" x14ac:dyDescent="0.25">
      <c r="A6">
        <f>'oam2'!N6</f>
        <v>20</v>
      </c>
      <c r="B6">
        <f>'oam2'!O6</f>
        <v>20</v>
      </c>
      <c r="C6">
        <f>'oam2'!P6</f>
        <v>20</v>
      </c>
      <c r="D6">
        <f>'oam2'!Q6</f>
        <v>20</v>
      </c>
      <c r="E6">
        <f>'oam2'!R6</f>
        <v>20</v>
      </c>
      <c r="F6">
        <f>'oam2'!S6</f>
        <v>19</v>
      </c>
      <c r="G6">
        <f>'oam2'!T6</f>
        <v>20</v>
      </c>
      <c r="H6">
        <f>'oam2'!V6</f>
        <v>19</v>
      </c>
      <c r="I6">
        <f>'oam2'!W6</f>
        <v>20</v>
      </c>
      <c r="J6">
        <f>'oam2'!I6</f>
        <v>82</v>
      </c>
      <c r="K6">
        <f>modellek!DL78</f>
        <v>79</v>
      </c>
      <c r="L6">
        <f t="shared" si="0"/>
        <v>3</v>
      </c>
    </row>
    <row r="7" spans="1:12" x14ac:dyDescent="0.25">
      <c r="A7">
        <f>'oam2'!N7</f>
        <v>19</v>
      </c>
      <c r="B7">
        <f>'oam2'!O7</f>
        <v>12</v>
      </c>
      <c r="C7">
        <f>'oam2'!P7</f>
        <v>18</v>
      </c>
      <c r="D7">
        <f>'oam2'!Q7</f>
        <v>18</v>
      </c>
      <c r="E7">
        <f>'oam2'!R7</f>
        <v>19</v>
      </c>
      <c r="F7">
        <f>'oam2'!S7</f>
        <v>20</v>
      </c>
      <c r="G7">
        <f>'oam2'!T7</f>
        <v>19</v>
      </c>
      <c r="H7">
        <f>'oam2'!V7</f>
        <v>19</v>
      </c>
      <c r="I7">
        <f>'oam2'!W7</f>
        <v>19</v>
      </c>
      <c r="J7">
        <f>'oam2'!I7</f>
        <v>84</v>
      </c>
      <c r="K7">
        <f>modellek!DL79</f>
        <v>80</v>
      </c>
      <c r="L7">
        <f t="shared" si="0"/>
        <v>4</v>
      </c>
    </row>
    <row r="8" spans="1:12" x14ac:dyDescent="0.25">
      <c r="A8">
        <f>'oam2'!N8</f>
        <v>17</v>
      </c>
      <c r="B8">
        <f>'oam2'!O8</f>
        <v>15</v>
      </c>
      <c r="C8">
        <f>'oam2'!P8</f>
        <v>13</v>
      </c>
      <c r="D8">
        <f>'oam2'!Q8</f>
        <v>17</v>
      </c>
      <c r="E8">
        <f>'oam2'!R8</f>
        <v>14</v>
      </c>
      <c r="F8">
        <f>'oam2'!S8</f>
        <v>8</v>
      </c>
      <c r="G8">
        <f>'oam2'!T8</f>
        <v>14</v>
      </c>
      <c r="H8">
        <f>'oam2'!V8</f>
        <v>6</v>
      </c>
      <c r="I8">
        <f>'oam2'!W8</f>
        <v>15</v>
      </c>
      <c r="J8">
        <f>'oam2'!I8</f>
        <v>94</v>
      </c>
      <c r="K8">
        <f>modellek!DL80</f>
        <v>88.5</v>
      </c>
      <c r="L8">
        <f t="shared" si="0"/>
        <v>5.5</v>
      </c>
    </row>
    <row r="9" spans="1:12" x14ac:dyDescent="0.25">
      <c r="A9">
        <f>'oam2'!N9</f>
        <v>1</v>
      </c>
      <c r="B9">
        <f>'oam2'!O9</f>
        <v>16</v>
      </c>
      <c r="C9">
        <f>'oam2'!P9</f>
        <v>11</v>
      </c>
      <c r="D9">
        <f>'oam2'!Q9</f>
        <v>12</v>
      </c>
      <c r="E9">
        <f>'oam2'!R9</f>
        <v>3</v>
      </c>
      <c r="F9">
        <f>'oam2'!S9</f>
        <v>5</v>
      </c>
      <c r="G9">
        <f>'oam2'!T9</f>
        <v>18</v>
      </c>
      <c r="H9">
        <f>'oam2'!V9</f>
        <v>18</v>
      </c>
      <c r="I9">
        <f>'oam2'!W9</f>
        <v>8</v>
      </c>
      <c r="J9">
        <f>'oam2'!I9</f>
        <v>89</v>
      </c>
      <c r="K9">
        <f>modellek!DL81</f>
        <v>89</v>
      </c>
      <c r="L9">
        <f t="shared" si="0"/>
        <v>0</v>
      </c>
    </row>
    <row r="10" spans="1:12" x14ac:dyDescent="0.25">
      <c r="A10">
        <f>'oam2'!N10</f>
        <v>15</v>
      </c>
      <c r="B10">
        <f>'oam2'!O10</f>
        <v>12</v>
      </c>
      <c r="C10">
        <f>'oam2'!P10</f>
        <v>18</v>
      </c>
      <c r="D10">
        <f>'oam2'!Q10</f>
        <v>10</v>
      </c>
      <c r="E10">
        <f>'oam2'!R10</f>
        <v>14</v>
      </c>
      <c r="F10">
        <f>'oam2'!S10</f>
        <v>14</v>
      </c>
      <c r="G10">
        <f>'oam2'!T10</f>
        <v>17</v>
      </c>
      <c r="H10">
        <f>'oam2'!V10</f>
        <v>16</v>
      </c>
      <c r="I10">
        <f>'oam2'!W10</f>
        <v>18</v>
      </c>
      <c r="J10">
        <f>'oam2'!I10</f>
        <v>82</v>
      </c>
      <c r="K10">
        <f>modellek!DL82</f>
        <v>80</v>
      </c>
      <c r="L10">
        <f t="shared" si="0"/>
        <v>2</v>
      </c>
    </row>
    <row r="11" spans="1:12" x14ac:dyDescent="0.25">
      <c r="A11">
        <f>'oam2'!N11</f>
        <v>13</v>
      </c>
      <c r="B11">
        <f>'oam2'!O11</f>
        <v>18</v>
      </c>
      <c r="C11">
        <f>'oam2'!P11</f>
        <v>10</v>
      </c>
      <c r="D11">
        <f>'oam2'!Q11</f>
        <v>11</v>
      </c>
      <c r="E11">
        <f>'oam2'!R11</f>
        <v>8</v>
      </c>
      <c r="F11">
        <f>'oam2'!S11</f>
        <v>11</v>
      </c>
      <c r="G11">
        <f>'oam2'!T11</f>
        <v>11</v>
      </c>
      <c r="H11">
        <f>'oam2'!V11</f>
        <v>3</v>
      </c>
      <c r="I11">
        <f>'oam2'!W11</f>
        <v>8</v>
      </c>
      <c r="J11">
        <f>'oam2'!I11</f>
        <v>85</v>
      </c>
      <c r="K11">
        <f>modellek!DL83</f>
        <v>86</v>
      </c>
      <c r="L11">
        <f t="shared" si="0"/>
        <v>-1</v>
      </c>
    </row>
    <row r="12" spans="1:12" x14ac:dyDescent="0.25">
      <c r="A12">
        <f>'oam2'!N12</f>
        <v>14</v>
      </c>
      <c r="B12">
        <f>'oam2'!O12</f>
        <v>16</v>
      </c>
      <c r="C12">
        <f>'oam2'!P12</f>
        <v>13</v>
      </c>
      <c r="D12">
        <f>'oam2'!Q12</f>
        <v>6</v>
      </c>
      <c r="E12">
        <f>'oam2'!R12</f>
        <v>10</v>
      </c>
      <c r="F12">
        <f>'oam2'!S12</f>
        <v>13</v>
      </c>
      <c r="G12">
        <f>'oam2'!T12</f>
        <v>4</v>
      </c>
      <c r="H12">
        <f>'oam2'!V12</f>
        <v>3</v>
      </c>
      <c r="I12">
        <f>'oam2'!W12</f>
        <v>5</v>
      </c>
      <c r="J12">
        <f>'oam2'!I12</f>
        <v>83</v>
      </c>
      <c r="K12">
        <f>modellek!DL84</f>
        <v>86</v>
      </c>
      <c r="L12">
        <f t="shared" si="0"/>
        <v>-3</v>
      </c>
    </row>
    <row r="13" spans="1:12" x14ac:dyDescent="0.25">
      <c r="A13">
        <f>'oam2'!N13</f>
        <v>9</v>
      </c>
      <c r="B13">
        <f>'oam2'!O13</f>
        <v>9</v>
      </c>
      <c r="C13">
        <f>'oam2'!P13</f>
        <v>11</v>
      </c>
      <c r="D13">
        <f>'oam2'!Q13</f>
        <v>13</v>
      </c>
      <c r="E13">
        <f>'oam2'!R13</f>
        <v>2</v>
      </c>
      <c r="F13">
        <f>'oam2'!S13</f>
        <v>1</v>
      </c>
      <c r="G13">
        <f>'oam2'!T13</f>
        <v>2</v>
      </c>
      <c r="H13">
        <f>'oam2'!V13</f>
        <v>2</v>
      </c>
      <c r="I13">
        <f>'oam2'!W13</f>
        <v>8</v>
      </c>
      <c r="J13">
        <f>'oam2'!I13</f>
        <v>91</v>
      </c>
      <c r="K13">
        <f>modellek!DL85</f>
        <v>94</v>
      </c>
      <c r="L13">
        <f t="shared" si="0"/>
        <v>-3</v>
      </c>
    </row>
    <row r="14" spans="1:12" x14ac:dyDescent="0.25">
      <c r="A14">
        <f>'oam2'!N14</f>
        <v>3</v>
      </c>
      <c r="B14">
        <f>'oam2'!O14</f>
        <v>3</v>
      </c>
      <c r="C14">
        <f>'oam2'!P14</f>
        <v>3</v>
      </c>
      <c r="D14">
        <f>'oam2'!Q14</f>
        <v>5</v>
      </c>
      <c r="E14">
        <f>'oam2'!R14</f>
        <v>6</v>
      </c>
      <c r="F14">
        <f>'oam2'!S14</f>
        <v>3</v>
      </c>
      <c r="G14">
        <f>'oam2'!T14</f>
        <v>1</v>
      </c>
      <c r="H14">
        <f>'oam2'!V14</f>
        <v>1</v>
      </c>
      <c r="I14">
        <f>'oam2'!W14</f>
        <v>1</v>
      </c>
      <c r="J14">
        <f>'oam2'!I14</f>
        <v>83</v>
      </c>
      <c r="K14">
        <f>modellek!DL86</f>
        <v>90.5</v>
      </c>
      <c r="L14">
        <f t="shared" si="0"/>
        <v>-7.5</v>
      </c>
    </row>
    <row r="15" spans="1:12" x14ac:dyDescent="0.25">
      <c r="A15">
        <f>'oam2'!N15</f>
        <v>18</v>
      </c>
      <c r="B15">
        <f>'oam2'!O15</f>
        <v>2</v>
      </c>
      <c r="C15">
        <f>'oam2'!P15</f>
        <v>15</v>
      </c>
      <c r="D15">
        <f>'oam2'!Q15</f>
        <v>19</v>
      </c>
      <c r="E15">
        <f>'oam2'!R15</f>
        <v>16</v>
      </c>
      <c r="F15">
        <f>'oam2'!S15</f>
        <v>12</v>
      </c>
      <c r="G15">
        <f>'oam2'!T15</f>
        <v>14</v>
      </c>
      <c r="H15">
        <f>'oam2'!V15</f>
        <v>3</v>
      </c>
      <c r="I15">
        <f>'oam2'!W15</f>
        <v>14</v>
      </c>
      <c r="J15">
        <f>'oam2'!I15</f>
        <v>87</v>
      </c>
      <c r="K15">
        <f>modellek!DL87</f>
        <v>89</v>
      </c>
      <c r="L15">
        <f t="shared" si="0"/>
        <v>-2</v>
      </c>
    </row>
    <row r="16" spans="1:12" x14ac:dyDescent="0.25">
      <c r="A16">
        <f>'oam2'!N16</f>
        <v>7</v>
      </c>
      <c r="B16">
        <f>'oam2'!O16</f>
        <v>7</v>
      </c>
      <c r="C16">
        <f>'oam2'!P16</f>
        <v>2</v>
      </c>
      <c r="D16">
        <f>'oam2'!Q16</f>
        <v>3</v>
      </c>
      <c r="E16">
        <f>'oam2'!R16</f>
        <v>9</v>
      </c>
      <c r="F16">
        <f>'oam2'!S16</f>
        <v>15</v>
      </c>
      <c r="G16">
        <f>'oam2'!T16</f>
        <v>7</v>
      </c>
      <c r="H16">
        <f>'oam2'!V16</f>
        <v>9</v>
      </c>
      <c r="I16">
        <f>'oam2'!W16</f>
        <v>7</v>
      </c>
      <c r="J16">
        <f>'oam2'!I16</f>
        <v>90</v>
      </c>
      <c r="K16">
        <f>modellek!DL88</f>
        <v>90</v>
      </c>
      <c r="L16">
        <f t="shared" si="0"/>
        <v>0</v>
      </c>
    </row>
    <row r="17" spans="1:19" x14ac:dyDescent="0.25">
      <c r="A17">
        <f>'oam2'!N17</f>
        <v>2</v>
      </c>
      <c r="B17">
        <f>'oam2'!O17</f>
        <v>3</v>
      </c>
      <c r="C17">
        <f>'oam2'!P17</f>
        <v>17</v>
      </c>
      <c r="D17">
        <f>'oam2'!Q17</f>
        <v>1</v>
      </c>
      <c r="E17">
        <f>'oam2'!R17</f>
        <v>12</v>
      </c>
      <c r="F17">
        <f>'oam2'!S17</f>
        <v>4</v>
      </c>
      <c r="G17">
        <f>'oam2'!T17</f>
        <v>12</v>
      </c>
      <c r="H17">
        <f>'oam2'!V17</f>
        <v>13</v>
      </c>
      <c r="I17">
        <f>'oam2'!W17</f>
        <v>4</v>
      </c>
      <c r="J17">
        <f>'oam2'!I17</f>
        <v>81</v>
      </c>
      <c r="K17">
        <f>modellek!DL89</f>
        <v>84.5</v>
      </c>
      <c r="L17">
        <f t="shared" si="0"/>
        <v>-3.5</v>
      </c>
    </row>
    <row r="18" spans="1:19" x14ac:dyDescent="0.25">
      <c r="A18">
        <f>'oam2'!N18</f>
        <v>8</v>
      </c>
      <c r="B18">
        <f>'oam2'!O18</f>
        <v>7</v>
      </c>
      <c r="C18">
        <f>'oam2'!P18</f>
        <v>1</v>
      </c>
      <c r="D18">
        <f>'oam2'!Q18</f>
        <v>3</v>
      </c>
      <c r="E18">
        <f>'oam2'!R18</f>
        <v>4</v>
      </c>
      <c r="F18">
        <f>'oam2'!S18</f>
        <v>8</v>
      </c>
      <c r="G18">
        <f>'oam2'!T18</f>
        <v>3</v>
      </c>
      <c r="H18">
        <f>'oam2'!V18</f>
        <v>6</v>
      </c>
      <c r="I18">
        <f>'oam2'!W18</f>
        <v>6</v>
      </c>
      <c r="J18">
        <f>'oam2'!I18</f>
        <v>100</v>
      </c>
      <c r="K18">
        <f>modellek!DL90</f>
        <v>100</v>
      </c>
      <c r="L18">
        <f t="shared" si="0"/>
        <v>0</v>
      </c>
    </row>
    <row r="19" spans="1:19" x14ac:dyDescent="0.25">
      <c r="A19">
        <f>'oam2'!N19</f>
        <v>5</v>
      </c>
      <c r="B19">
        <f>'oam2'!O19</f>
        <v>6</v>
      </c>
      <c r="C19">
        <f>'oam2'!P19</f>
        <v>4</v>
      </c>
      <c r="D19">
        <f>'oam2'!Q19</f>
        <v>15</v>
      </c>
      <c r="E19">
        <f>'oam2'!R19</f>
        <v>5</v>
      </c>
      <c r="F19">
        <f>'oam2'!S19</f>
        <v>15</v>
      </c>
      <c r="G19">
        <f>'oam2'!T19</f>
        <v>16</v>
      </c>
      <c r="H19">
        <f>'oam2'!V19</f>
        <v>6</v>
      </c>
      <c r="I19">
        <f>'oam2'!W19</f>
        <v>13</v>
      </c>
      <c r="J19">
        <f>'oam2'!I19</f>
        <v>98</v>
      </c>
      <c r="K19">
        <f>modellek!DL91</f>
        <v>94.5</v>
      </c>
      <c r="L19">
        <f t="shared" si="0"/>
        <v>3.5</v>
      </c>
    </row>
    <row r="20" spans="1:19" x14ac:dyDescent="0.25">
      <c r="A20">
        <f>'oam2'!N20</f>
        <v>10</v>
      </c>
      <c r="B20">
        <f>'oam2'!O20</f>
        <v>11</v>
      </c>
      <c r="C20">
        <f>'oam2'!P20</f>
        <v>6</v>
      </c>
      <c r="D20">
        <f>'oam2'!Q20</f>
        <v>16</v>
      </c>
      <c r="E20">
        <f>'oam2'!R20</f>
        <v>1</v>
      </c>
      <c r="F20">
        <f>'oam2'!S20</f>
        <v>7</v>
      </c>
      <c r="G20">
        <f>'oam2'!T20</f>
        <v>13</v>
      </c>
      <c r="H20">
        <f>'oam2'!V20</f>
        <v>11</v>
      </c>
      <c r="I20">
        <f>'oam2'!W20</f>
        <v>15</v>
      </c>
      <c r="J20">
        <f>'oam2'!I20</f>
        <v>95</v>
      </c>
      <c r="K20">
        <f>modellek!DL92</f>
        <v>95</v>
      </c>
      <c r="L20">
        <f t="shared" si="0"/>
        <v>0</v>
      </c>
    </row>
    <row r="21" spans="1:19" x14ac:dyDescent="0.25">
      <c r="A21">
        <f>'oam2'!N21</f>
        <v>6</v>
      </c>
      <c r="B21">
        <f>'oam2'!O21</f>
        <v>5</v>
      </c>
      <c r="C21">
        <f>'oam2'!P21</f>
        <v>7</v>
      </c>
      <c r="D21">
        <f>'oam2'!Q21</f>
        <v>9</v>
      </c>
      <c r="E21">
        <f>'oam2'!R21</f>
        <v>10</v>
      </c>
      <c r="F21">
        <f>'oam2'!S21</f>
        <v>5</v>
      </c>
      <c r="G21">
        <f>'oam2'!T21</f>
        <v>4</v>
      </c>
      <c r="H21">
        <f>'oam2'!V21</f>
        <v>10</v>
      </c>
      <c r="I21">
        <f>'oam2'!W21</f>
        <v>11</v>
      </c>
      <c r="J21">
        <f>'oam2'!I21</f>
        <v>94</v>
      </c>
      <c r="K21">
        <f>modellek!DL93</f>
        <v>88.5</v>
      </c>
      <c r="L21">
        <f t="shared" si="0"/>
        <v>5.5</v>
      </c>
    </row>
    <row r="22" spans="1:19" x14ac:dyDescent="0.25">
      <c r="N22" t="s">
        <v>91</v>
      </c>
      <c r="S22" t="s">
        <v>1678</v>
      </c>
    </row>
    <row r="23" spans="1:19" x14ac:dyDescent="0.25">
      <c r="A23" t="s">
        <v>972</v>
      </c>
      <c r="B23" t="s">
        <v>972</v>
      </c>
      <c r="C23" t="s">
        <v>972</v>
      </c>
      <c r="D23" t="s">
        <v>972</v>
      </c>
      <c r="E23" t="s">
        <v>972</v>
      </c>
      <c r="F23" t="s">
        <v>972</v>
      </c>
      <c r="G23" t="s">
        <v>972</v>
      </c>
      <c r="H23" t="s">
        <v>972</v>
      </c>
      <c r="I23" t="s">
        <v>972</v>
      </c>
      <c r="J23" t="str">
        <f>J1</f>
        <v>Volvo</v>
      </c>
      <c r="K23" t="str">
        <f>K118</f>
        <v>Becslés</v>
      </c>
      <c r="L23" t="s">
        <v>1019</v>
      </c>
      <c r="M23" t="s">
        <v>1020</v>
      </c>
      <c r="N23" s="51" t="s">
        <v>1021</v>
      </c>
      <c r="O23" t="str">
        <f>J23</f>
        <v>Volvo</v>
      </c>
      <c r="P23" t="str">
        <f>Z118</f>
        <v>Becslés</v>
      </c>
      <c r="Q23" t="s">
        <v>1019</v>
      </c>
      <c r="R23" t="s">
        <v>1020</v>
      </c>
      <c r="S23" s="51" t="s">
        <v>1021</v>
      </c>
    </row>
    <row r="24" spans="1:19" x14ac:dyDescent="0.25">
      <c r="A24">
        <f>21-A2</f>
        <v>17</v>
      </c>
      <c r="B24">
        <f t="shared" ref="B24:I24" si="1">21-B2</f>
        <v>20</v>
      </c>
      <c r="C24">
        <f t="shared" si="1"/>
        <v>13</v>
      </c>
      <c r="D24">
        <f t="shared" si="1"/>
        <v>15</v>
      </c>
      <c r="E24">
        <f t="shared" si="1"/>
        <v>3</v>
      </c>
      <c r="F24">
        <f t="shared" si="1"/>
        <v>3</v>
      </c>
      <c r="G24">
        <f t="shared" si="1"/>
        <v>12</v>
      </c>
      <c r="H24">
        <f t="shared" si="1"/>
        <v>8</v>
      </c>
      <c r="I24">
        <f t="shared" si="1"/>
        <v>18</v>
      </c>
      <c r="J24">
        <f t="shared" ref="J24:J43" si="2">J2</f>
        <v>99</v>
      </c>
      <c r="K24">
        <f t="shared" ref="K24:K43" si="3">K119</f>
        <v>99.5</v>
      </c>
      <c r="L24">
        <f>ROUND(J24-K24,0)</f>
        <v>-1</v>
      </c>
      <c r="M24">
        <f>ROUND(J2-K2,0)</f>
        <v>0</v>
      </c>
      <c r="N24" s="51">
        <f>IF(L24*M24&lt;=0,1,0)</f>
        <v>1</v>
      </c>
      <c r="O24">
        <f t="shared" ref="O24:O45" si="4">J24</f>
        <v>99</v>
      </c>
      <c r="P24">
        <f>Z119</f>
        <v>90.8</v>
      </c>
      <c r="Q24">
        <f>ROUND(O24-P24,0)</f>
        <v>8</v>
      </c>
      <c r="R24">
        <f>M24</f>
        <v>0</v>
      </c>
      <c r="S24" s="51">
        <f>IF(Q24*R24&lt;=0,1,0)</f>
        <v>1</v>
      </c>
    </row>
    <row r="25" spans="1:19" x14ac:dyDescent="0.25">
      <c r="A25">
        <f t="shared" ref="A25:I40" si="5">21-A3</f>
        <v>11</v>
      </c>
      <c r="B25">
        <f t="shared" si="5"/>
        <v>12</v>
      </c>
      <c r="C25">
        <f t="shared" si="5"/>
        <v>13</v>
      </c>
      <c r="D25">
        <f t="shared" si="5"/>
        <v>19</v>
      </c>
      <c r="E25">
        <f t="shared" si="5"/>
        <v>4</v>
      </c>
      <c r="F25">
        <f t="shared" si="5"/>
        <v>4</v>
      </c>
      <c r="G25">
        <f t="shared" si="5"/>
        <v>17</v>
      </c>
      <c r="H25">
        <f t="shared" si="5"/>
        <v>8</v>
      </c>
      <c r="I25">
        <f t="shared" si="5"/>
        <v>10</v>
      </c>
      <c r="J25">
        <f t="shared" si="2"/>
        <v>78</v>
      </c>
      <c r="K25">
        <f t="shared" si="3"/>
        <v>103.1</v>
      </c>
      <c r="L25">
        <f t="shared" ref="L25:L43" si="6">ROUND(J25-K25,0)</f>
        <v>-25</v>
      </c>
      <c r="M25">
        <f t="shared" ref="M25:M43" si="7">ROUND(J3-K3,0)</f>
        <v>-3</v>
      </c>
      <c r="N25" s="51">
        <f t="shared" ref="N25:N43" si="8">IF(L25*M25&lt;=0,1,0)</f>
        <v>0</v>
      </c>
      <c r="O25">
        <f t="shared" si="4"/>
        <v>78</v>
      </c>
      <c r="P25">
        <f>Z120</f>
        <v>80.3</v>
      </c>
      <c r="Q25">
        <f t="shared" ref="Q25:Q43" si="9">ROUND(O25-P25,0)</f>
        <v>-2</v>
      </c>
      <c r="R25">
        <f t="shared" ref="R25:R43" si="10">M25</f>
        <v>-3</v>
      </c>
      <c r="S25" s="51">
        <f t="shared" ref="S25:S43" si="11">IF(Q25*R25&lt;=0,1,0)</f>
        <v>0</v>
      </c>
    </row>
    <row r="26" spans="1:19" x14ac:dyDescent="0.25">
      <c r="A26">
        <f t="shared" si="5"/>
        <v>6</v>
      </c>
      <c r="B26">
        <f t="shared" si="5"/>
        <v>2</v>
      </c>
      <c r="C26">
        <f t="shared" si="5"/>
        <v>16</v>
      </c>
      <c r="D26">
        <f t="shared" si="5"/>
        <v>7</v>
      </c>
      <c r="E26">
        <f t="shared" si="5"/>
        <v>8</v>
      </c>
      <c r="F26">
        <f t="shared" si="5"/>
        <v>13</v>
      </c>
      <c r="G26">
        <f t="shared" si="5"/>
        <v>14</v>
      </c>
      <c r="H26">
        <f t="shared" si="5"/>
        <v>4</v>
      </c>
      <c r="I26">
        <f t="shared" si="5"/>
        <v>4</v>
      </c>
      <c r="J26">
        <f t="shared" si="2"/>
        <v>88</v>
      </c>
      <c r="K26">
        <f t="shared" si="3"/>
        <v>124.9</v>
      </c>
      <c r="L26">
        <f t="shared" si="6"/>
        <v>-37</v>
      </c>
      <c r="M26">
        <f t="shared" si="7"/>
        <v>5</v>
      </c>
      <c r="N26" s="51">
        <f t="shared" si="8"/>
        <v>1</v>
      </c>
      <c r="O26">
        <f t="shared" si="4"/>
        <v>88</v>
      </c>
      <c r="P26">
        <f>Z121</f>
        <v>91.3</v>
      </c>
      <c r="Q26">
        <f t="shared" si="9"/>
        <v>-3</v>
      </c>
      <c r="R26">
        <f t="shared" si="10"/>
        <v>5</v>
      </c>
      <c r="S26" s="51">
        <f t="shared" si="11"/>
        <v>1</v>
      </c>
    </row>
    <row r="27" spans="1:19" x14ac:dyDescent="0.25">
      <c r="A27">
        <f t="shared" si="5"/>
        <v>9</v>
      </c>
      <c r="B27">
        <f t="shared" si="5"/>
        <v>9</v>
      </c>
      <c r="C27">
        <f t="shared" si="5"/>
        <v>5</v>
      </c>
      <c r="D27">
        <f t="shared" si="5"/>
        <v>13</v>
      </c>
      <c r="E27">
        <f t="shared" si="5"/>
        <v>15</v>
      </c>
      <c r="F27">
        <f t="shared" si="5"/>
        <v>19</v>
      </c>
      <c r="G27">
        <f t="shared" si="5"/>
        <v>12</v>
      </c>
      <c r="H27">
        <f t="shared" si="5"/>
        <v>9</v>
      </c>
      <c r="I27">
        <f t="shared" si="5"/>
        <v>20</v>
      </c>
      <c r="J27">
        <f t="shared" si="2"/>
        <v>76</v>
      </c>
      <c r="K27">
        <f t="shared" si="3"/>
        <v>98</v>
      </c>
      <c r="L27">
        <f t="shared" si="6"/>
        <v>-22</v>
      </c>
      <c r="M27">
        <f t="shared" si="7"/>
        <v>-6</v>
      </c>
      <c r="N27" s="51">
        <f t="shared" si="8"/>
        <v>0</v>
      </c>
      <c r="O27">
        <f t="shared" si="4"/>
        <v>76</v>
      </c>
      <c r="P27">
        <f>Z122</f>
        <v>84.8</v>
      </c>
      <c r="Q27">
        <f t="shared" si="9"/>
        <v>-9</v>
      </c>
      <c r="R27">
        <f t="shared" si="10"/>
        <v>-6</v>
      </c>
      <c r="S27" s="51">
        <f t="shared" si="11"/>
        <v>0</v>
      </c>
    </row>
    <row r="28" spans="1:19" x14ac:dyDescent="0.25">
      <c r="A28">
        <f t="shared" si="5"/>
        <v>1</v>
      </c>
      <c r="B28">
        <f t="shared" si="5"/>
        <v>1</v>
      </c>
      <c r="C28">
        <f t="shared" si="5"/>
        <v>1</v>
      </c>
      <c r="D28">
        <f t="shared" si="5"/>
        <v>1</v>
      </c>
      <c r="E28">
        <f t="shared" si="5"/>
        <v>1</v>
      </c>
      <c r="F28">
        <f t="shared" si="5"/>
        <v>2</v>
      </c>
      <c r="G28">
        <f t="shared" si="5"/>
        <v>1</v>
      </c>
      <c r="H28">
        <f t="shared" si="5"/>
        <v>2</v>
      </c>
      <c r="I28">
        <f t="shared" si="5"/>
        <v>1</v>
      </c>
      <c r="J28">
        <f t="shared" si="2"/>
        <v>82</v>
      </c>
      <c r="K28">
        <f t="shared" si="3"/>
        <v>170.6</v>
      </c>
      <c r="L28">
        <f t="shared" si="6"/>
        <v>-89</v>
      </c>
      <c r="M28">
        <f t="shared" si="7"/>
        <v>3</v>
      </c>
      <c r="N28" s="51">
        <f t="shared" si="8"/>
        <v>1</v>
      </c>
      <c r="O28">
        <f t="shared" si="4"/>
        <v>82</v>
      </c>
      <c r="P28">
        <f>Z123</f>
        <v>91.3</v>
      </c>
      <c r="Q28">
        <f t="shared" si="9"/>
        <v>-9</v>
      </c>
      <c r="R28">
        <f t="shared" si="10"/>
        <v>3</v>
      </c>
      <c r="S28" s="51">
        <f t="shared" si="11"/>
        <v>1</v>
      </c>
    </row>
    <row r="29" spans="1:19" x14ac:dyDescent="0.25">
      <c r="A29">
        <f t="shared" si="5"/>
        <v>2</v>
      </c>
      <c r="B29">
        <f t="shared" si="5"/>
        <v>9</v>
      </c>
      <c r="C29">
        <f t="shared" si="5"/>
        <v>3</v>
      </c>
      <c r="D29">
        <f t="shared" si="5"/>
        <v>3</v>
      </c>
      <c r="E29">
        <f t="shared" si="5"/>
        <v>2</v>
      </c>
      <c r="F29">
        <f t="shared" si="5"/>
        <v>1</v>
      </c>
      <c r="G29">
        <f t="shared" si="5"/>
        <v>2</v>
      </c>
      <c r="H29">
        <f t="shared" si="5"/>
        <v>2</v>
      </c>
      <c r="I29">
        <f t="shared" si="5"/>
        <v>2</v>
      </c>
      <c r="J29">
        <f t="shared" si="2"/>
        <v>84</v>
      </c>
      <c r="K29">
        <f t="shared" si="3"/>
        <v>159.80000000000001</v>
      </c>
      <c r="L29">
        <f t="shared" si="6"/>
        <v>-76</v>
      </c>
      <c r="M29">
        <f t="shared" si="7"/>
        <v>4</v>
      </c>
      <c r="N29" s="51">
        <f t="shared" si="8"/>
        <v>1</v>
      </c>
      <c r="O29">
        <f t="shared" si="4"/>
        <v>84</v>
      </c>
      <c r="P29">
        <f>Z124</f>
        <v>92.3</v>
      </c>
      <c r="Q29">
        <f t="shared" si="9"/>
        <v>-8</v>
      </c>
      <c r="R29">
        <f t="shared" si="10"/>
        <v>4</v>
      </c>
      <c r="S29" s="51">
        <f t="shared" si="11"/>
        <v>1</v>
      </c>
    </row>
    <row r="30" spans="1:19" x14ac:dyDescent="0.25">
      <c r="A30">
        <f t="shared" si="5"/>
        <v>4</v>
      </c>
      <c r="B30">
        <f t="shared" si="5"/>
        <v>6</v>
      </c>
      <c r="C30">
        <f t="shared" si="5"/>
        <v>8</v>
      </c>
      <c r="D30">
        <f t="shared" si="5"/>
        <v>4</v>
      </c>
      <c r="E30">
        <f t="shared" si="5"/>
        <v>7</v>
      </c>
      <c r="F30">
        <f t="shared" si="5"/>
        <v>13</v>
      </c>
      <c r="G30">
        <f t="shared" si="5"/>
        <v>7</v>
      </c>
      <c r="H30">
        <f t="shared" si="5"/>
        <v>15</v>
      </c>
      <c r="I30">
        <f t="shared" si="5"/>
        <v>6</v>
      </c>
      <c r="J30">
        <f t="shared" si="2"/>
        <v>94</v>
      </c>
      <c r="K30">
        <f t="shared" si="3"/>
        <v>127.8</v>
      </c>
      <c r="L30">
        <f t="shared" si="6"/>
        <v>-34</v>
      </c>
      <c r="M30">
        <f t="shared" si="7"/>
        <v>6</v>
      </c>
      <c r="N30" s="51">
        <f t="shared" si="8"/>
        <v>1</v>
      </c>
      <c r="O30">
        <f t="shared" si="4"/>
        <v>94</v>
      </c>
      <c r="P30">
        <f>Z125</f>
        <v>91.3</v>
      </c>
      <c r="Q30">
        <f t="shared" si="9"/>
        <v>3</v>
      </c>
      <c r="R30">
        <f t="shared" si="10"/>
        <v>6</v>
      </c>
      <c r="S30" s="51">
        <f t="shared" si="11"/>
        <v>0</v>
      </c>
    </row>
    <row r="31" spans="1:19" x14ac:dyDescent="0.25">
      <c r="A31">
        <f t="shared" si="5"/>
        <v>20</v>
      </c>
      <c r="B31">
        <f t="shared" si="5"/>
        <v>5</v>
      </c>
      <c r="C31">
        <f t="shared" si="5"/>
        <v>10</v>
      </c>
      <c r="D31">
        <f t="shared" si="5"/>
        <v>9</v>
      </c>
      <c r="E31">
        <f t="shared" si="5"/>
        <v>18</v>
      </c>
      <c r="F31">
        <f t="shared" si="5"/>
        <v>16</v>
      </c>
      <c r="G31">
        <f t="shared" si="5"/>
        <v>3</v>
      </c>
      <c r="H31">
        <f t="shared" si="5"/>
        <v>3</v>
      </c>
      <c r="I31">
        <f t="shared" si="5"/>
        <v>13</v>
      </c>
      <c r="J31">
        <f t="shared" si="2"/>
        <v>89</v>
      </c>
      <c r="K31">
        <f t="shared" si="3"/>
        <v>64.599999999999994</v>
      </c>
      <c r="L31">
        <f t="shared" si="6"/>
        <v>24</v>
      </c>
      <c r="M31">
        <f t="shared" si="7"/>
        <v>0</v>
      </c>
      <c r="N31" s="51">
        <f t="shared" si="8"/>
        <v>1</v>
      </c>
      <c r="O31">
        <f t="shared" si="4"/>
        <v>89</v>
      </c>
      <c r="P31">
        <f>Z126</f>
        <v>85.8</v>
      </c>
      <c r="Q31">
        <f t="shared" si="9"/>
        <v>3</v>
      </c>
      <c r="R31">
        <f t="shared" si="10"/>
        <v>0</v>
      </c>
      <c r="S31" s="51">
        <f t="shared" si="11"/>
        <v>1</v>
      </c>
    </row>
    <row r="32" spans="1:19" x14ac:dyDescent="0.25">
      <c r="A32">
        <f t="shared" si="5"/>
        <v>6</v>
      </c>
      <c r="B32">
        <f t="shared" si="5"/>
        <v>9</v>
      </c>
      <c r="C32">
        <f t="shared" si="5"/>
        <v>3</v>
      </c>
      <c r="D32">
        <f t="shared" si="5"/>
        <v>11</v>
      </c>
      <c r="E32">
        <f t="shared" si="5"/>
        <v>7</v>
      </c>
      <c r="F32">
        <f t="shared" si="5"/>
        <v>7</v>
      </c>
      <c r="G32">
        <f t="shared" si="5"/>
        <v>4</v>
      </c>
      <c r="H32">
        <f t="shared" si="5"/>
        <v>5</v>
      </c>
      <c r="I32">
        <f t="shared" si="5"/>
        <v>3</v>
      </c>
      <c r="J32">
        <f t="shared" si="2"/>
        <v>82</v>
      </c>
      <c r="K32">
        <f t="shared" si="3"/>
        <v>138.69999999999999</v>
      </c>
      <c r="L32">
        <f t="shared" si="6"/>
        <v>-57</v>
      </c>
      <c r="M32">
        <f t="shared" si="7"/>
        <v>2</v>
      </c>
      <c r="N32" s="51">
        <f t="shared" si="8"/>
        <v>1</v>
      </c>
      <c r="O32">
        <f t="shared" si="4"/>
        <v>82</v>
      </c>
      <c r="P32">
        <f>Z127</f>
        <v>91.3</v>
      </c>
      <c r="Q32">
        <f t="shared" si="9"/>
        <v>-9</v>
      </c>
      <c r="R32">
        <f t="shared" si="10"/>
        <v>2</v>
      </c>
      <c r="S32" s="51">
        <f t="shared" si="11"/>
        <v>1</v>
      </c>
    </row>
    <row r="33" spans="1:19" x14ac:dyDescent="0.25">
      <c r="A33">
        <f t="shared" si="5"/>
        <v>8</v>
      </c>
      <c r="B33">
        <f t="shared" si="5"/>
        <v>3</v>
      </c>
      <c r="C33">
        <f t="shared" si="5"/>
        <v>11</v>
      </c>
      <c r="D33">
        <f t="shared" si="5"/>
        <v>10</v>
      </c>
      <c r="E33">
        <f t="shared" si="5"/>
        <v>13</v>
      </c>
      <c r="F33">
        <f t="shared" si="5"/>
        <v>10</v>
      </c>
      <c r="G33">
        <f t="shared" si="5"/>
        <v>10</v>
      </c>
      <c r="H33">
        <f t="shared" si="5"/>
        <v>18</v>
      </c>
      <c r="I33">
        <f t="shared" si="5"/>
        <v>13</v>
      </c>
      <c r="J33">
        <f t="shared" si="2"/>
        <v>85</v>
      </c>
      <c r="K33">
        <f t="shared" si="3"/>
        <v>108.9</v>
      </c>
      <c r="L33">
        <f t="shared" si="6"/>
        <v>-24</v>
      </c>
      <c r="M33" s="23">
        <f t="shared" si="7"/>
        <v>-1</v>
      </c>
      <c r="N33" s="51">
        <f t="shared" si="8"/>
        <v>0</v>
      </c>
      <c r="O33">
        <f t="shared" si="4"/>
        <v>85</v>
      </c>
      <c r="P33">
        <f>Z128</f>
        <v>86.8</v>
      </c>
      <c r="Q33">
        <f t="shared" si="9"/>
        <v>-2</v>
      </c>
      <c r="R33" s="23">
        <f t="shared" si="10"/>
        <v>-1</v>
      </c>
      <c r="S33" s="51">
        <f t="shared" si="11"/>
        <v>0</v>
      </c>
    </row>
    <row r="34" spans="1:19" x14ac:dyDescent="0.25">
      <c r="A34">
        <f t="shared" si="5"/>
        <v>7</v>
      </c>
      <c r="B34">
        <f t="shared" si="5"/>
        <v>5</v>
      </c>
      <c r="C34">
        <f t="shared" si="5"/>
        <v>8</v>
      </c>
      <c r="D34">
        <f t="shared" si="5"/>
        <v>15</v>
      </c>
      <c r="E34">
        <f t="shared" si="5"/>
        <v>11</v>
      </c>
      <c r="F34">
        <f t="shared" si="5"/>
        <v>8</v>
      </c>
      <c r="G34">
        <f t="shared" si="5"/>
        <v>17</v>
      </c>
      <c r="H34">
        <f t="shared" si="5"/>
        <v>18</v>
      </c>
      <c r="I34">
        <f t="shared" si="5"/>
        <v>16</v>
      </c>
      <c r="J34">
        <f t="shared" si="2"/>
        <v>83</v>
      </c>
      <c r="K34">
        <f t="shared" si="3"/>
        <v>102.4</v>
      </c>
      <c r="L34">
        <f t="shared" si="6"/>
        <v>-19</v>
      </c>
      <c r="M34">
        <f t="shared" si="7"/>
        <v>-3</v>
      </c>
      <c r="N34" s="51">
        <f t="shared" si="8"/>
        <v>0</v>
      </c>
      <c r="O34">
        <f t="shared" si="4"/>
        <v>83</v>
      </c>
      <c r="P34">
        <f>Z129</f>
        <v>86.8</v>
      </c>
      <c r="Q34">
        <f t="shared" si="9"/>
        <v>-4</v>
      </c>
      <c r="R34">
        <f t="shared" si="10"/>
        <v>-3</v>
      </c>
      <c r="S34" s="51">
        <f t="shared" si="11"/>
        <v>0</v>
      </c>
    </row>
    <row r="35" spans="1:19" x14ac:dyDescent="0.25">
      <c r="A35">
        <f t="shared" si="5"/>
        <v>12</v>
      </c>
      <c r="B35">
        <f t="shared" si="5"/>
        <v>12</v>
      </c>
      <c r="C35">
        <f t="shared" si="5"/>
        <v>10</v>
      </c>
      <c r="D35">
        <f t="shared" si="5"/>
        <v>8</v>
      </c>
      <c r="E35">
        <f t="shared" si="5"/>
        <v>19</v>
      </c>
      <c r="F35">
        <f t="shared" si="5"/>
        <v>20</v>
      </c>
      <c r="G35">
        <f t="shared" si="5"/>
        <v>19</v>
      </c>
      <c r="H35">
        <f t="shared" si="5"/>
        <v>19</v>
      </c>
      <c r="I35">
        <f t="shared" si="5"/>
        <v>13</v>
      </c>
      <c r="J35">
        <f t="shared" si="2"/>
        <v>91</v>
      </c>
      <c r="K35">
        <f t="shared" si="3"/>
        <v>66.099999999999994</v>
      </c>
      <c r="L35">
        <f t="shared" si="6"/>
        <v>25</v>
      </c>
      <c r="M35">
        <f t="shared" si="7"/>
        <v>-3</v>
      </c>
      <c r="N35" s="51">
        <f t="shared" si="8"/>
        <v>1</v>
      </c>
      <c r="O35">
        <f t="shared" si="4"/>
        <v>91</v>
      </c>
      <c r="P35">
        <f>Z130</f>
        <v>83.8</v>
      </c>
      <c r="Q35">
        <f t="shared" si="9"/>
        <v>7</v>
      </c>
      <c r="R35">
        <f t="shared" si="10"/>
        <v>-3</v>
      </c>
      <c r="S35" s="51">
        <f t="shared" si="11"/>
        <v>1</v>
      </c>
    </row>
    <row r="36" spans="1:19" x14ac:dyDescent="0.25">
      <c r="A36">
        <f t="shared" si="5"/>
        <v>18</v>
      </c>
      <c r="B36">
        <f t="shared" si="5"/>
        <v>18</v>
      </c>
      <c r="C36">
        <f t="shared" si="5"/>
        <v>18</v>
      </c>
      <c r="D36">
        <f t="shared" si="5"/>
        <v>16</v>
      </c>
      <c r="E36">
        <f t="shared" si="5"/>
        <v>15</v>
      </c>
      <c r="F36">
        <f t="shared" si="5"/>
        <v>18</v>
      </c>
      <c r="G36">
        <f t="shared" si="5"/>
        <v>20</v>
      </c>
      <c r="H36">
        <f t="shared" si="5"/>
        <v>20</v>
      </c>
      <c r="I36">
        <f t="shared" si="5"/>
        <v>20</v>
      </c>
      <c r="J36">
        <f t="shared" si="2"/>
        <v>83</v>
      </c>
      <c r="K36">
        <f t="shared" si="3"/>
        <v>60.3</v>
      </c>
      <c r="L36">
        <f t="shared" si="6"/>
        <v>23</v>
      </c>
      <c r="M36">
        <f t="shared" si="7"/>
        <v>-8</v>
      </c>
      <c r="N36" s="51">
        <f t="shared" si="8"/>
        <v>1</v>
      </c>
      <c r="O36">
        <f t="shared" si="4"/>
        <v>83</v>
      </c>
      <c r="P36">
        <f>Z131</f>
        <v>82.8</v>
      </c>
      <c r="Q36">
        <f t="shared" si="9"/>
        <v>0</v>
      </c>
      <c r="R36">
        <f t="shared" si="10"/>
        <v>-8</v>
      </c>
      <c r="S36" s="51">
        <f t="shared" si="11"/>
        <v>1</v>
      </c>
    </row>
    <row r="37" spans="1:19" x14ac:dyDescent="0.25">
      <c r="A37">
        <f t="shared" si="5"/>
        <v>3</v>
      </c>
      <c r="B37">
        <f t="shared" si="5"/>
        <v>19</v>
      </c>
      <c r="C37">
        <f t="shared" si="5"/>
        <v>6</v>
      </c>
      <c r="D37">
        <f t="shared" si="5"/>
        <v>2</v>
      </c>
      <c r="E37">
        <f t="shared" si="5"/>
        <v>5</v>
      </c>
      <c r="F37">
        <f t="shared" si="5"/>
        <v>9</v>
      </c>
      <c r="G37">
        <f t="shared" si="5"/>
        <v>7</v>
      </c>
      <c r="H37">
        <f t="shared" si="5"/>
        <v>18</v>
      </c>
      <c r="I37">
        <f t="shared" si="5"/>
        <v>7</v>
      </c>
      <c r="J37">
        <f t="shared" si="2"/>
        <v>87</v>
      </c>
      <c r="K37">
        <f t="shared" si="3"/>
        <v>123.4</v>
      </c>
      <c r="L37">
        <f t="shared" si="6"/>
        <v>-36</v>
      </c>
      <c r="M37">
        <f t="shared" si="7"/>
        <v>-2</v>
      </c>
      <c r="N37" s="51">
        <f t="shared" si="8"/>
        <v>0</v>
      </c>
      <c r="O37">
        <f t="shared" si="4"/>
        <v>87</v>
      </c>
      <c r="P37">
        <f>Z132</f>
        <v>86.8</v>
      </c>
      <c r="Q37">
        <f t="shared" si="9"/>
        <v>0</v>
      </c>
      <c r="R37">
        <f t="shared" si="10"/>
        <v>-2</v>
      </c>
      <c r="S37" s="51">
        <f t="shared" si="11"/>
        <v>1</v>
      </c>
    </row>
    <row r="38" spans="1:19" x14ac:dyDescent="0.25">
      <c r="A38">
        <f t="shared" si="5"/>
        <v>14</v>
      </c>
      <c r="B38">
        <f t="shared" si="5"/>
        <v>14</v>
      </c>
      <c r="C38">
        <f t="shared" si="5"/>
        <v>19</v>
      </c>
      <c r="D38">
        <f t="shared" si="5"/>
        <v>18</v>
      </c>
      <c r="E38">
        <f t="shared" si="5"/>
        <v>12</v>
      </c>
      <c r="F38">
        <f t="shared" si="5"/>
        <v>6</v>
      </c>
      <c r="G38">
        <f t="shared" si="5"/>
        <v>14</v>
      </c>
      <c r="H38">
        <f t="shared" si="5"/>
        <v>12</v>
      </c>
      <c r="I38">
        <f t="shared" si="5"/>
        <v>14</v>
      </c>
      <c r="J38">
        <f t="shared" si="2"/>
        <v>90</v>
      </c>
      <c r="K38">
        <f t="shared" si="3"/>
        <v>87.1</v>
      </c>
      <c r="L38">
        <f t="shared" si="6"/>
        <v>3</v>
      </c>
      <c r="M38">
        <f t="shared" si="7"/>
        <v>0</v>
      </c>
      <c r="N38" s="51">
        <f t="shared" si="8"/>
        <v>1</v>
      </c>
      <c r="O38">
        <f t="shared" si="4"/>
        <v>90</v>
      </c>
      <c r="P38">
        <f>Z133</f>
        <v>90.8</v>
      </c>
      <c r="Q38">
        <f t="shared" si="9"/>
        <v>-1</v>
      </c>
      <c r="R38">
        <f t="shared" si="10"/>
        <v>0</v>
      </c>
      <c r="S38" s="51">
        <f t="shared" si="11"/>
        <v>1</v>
      </c>
    </row>
    <row r="39" spans="1:19" x14ac:dyDescent="0.25">
      <c r="A39">
        <f t="shared" si="5"/>
        <v>19</v>
      </c>
      <c r="B39">
        <f t="shared" si="5"/>
        <v>18</v>
      </c>
      <c r="C39">
        <f t="shared" si="5"/>
        <v>4</v>
      </c>
      <c r="D39">
        <f t="shared" si="5"/>
        <v>20</v>
      </c>
      <c r="E39">
        <f t="shared" si="5"/>
        <v>9</v>
      </c>
      <c r="F39">
        <f t="shared" si="5"/>
        <v>17</v>
      </c>
      <c r="G39">
        <f t="shared" si="5"/>
        <v>9</v>
      </c>
      <c r="H39">
        <f t="shared" si="5"/>
        <v>8</v>
      </c>
      <c r="I39">
        <f t="shared" si="5"/>
        <v>17</v>
      </c>
      <c r="J39">
        <f t="shared" si="2"/>
        <v>81</v>
      </c>
      <c r="K39">
        <f t="shared" si="3"/>
        <v>59.5</v>
      </c>
      <c r="L39">
        <f t="shared" si="6"/>
        <v>22</v>
      </c>
      <c r="M39">
        <f t="shared" si="7"/>
        <v>-4</v>
      </c>
      <c r="N39" s="51">
        <f t="shared" si="8"/>
        <v>1</v>
      </c>
      <c r="O39">
        <f t="shared" si="4"/>
        <v>81</v>
      </c>
      <c r="P39">
        <f>Z134</f>
        <v>79.8</v>
      </c>
      <c r="Q39">
        <f t="shared" si="9"/>
        <v>1</v>
      </c>
      <c r="R39">
        <f t="shared" si="10"/>
        <v>-4</v>
      </c>
      <c r="S39" s="51">
        <f t="shared" si="11"/>
        <v>1</v>
      </c>
    </row>
    <row r="40" spans="1:19" x14ac:dyDescent="0.25">
      <c r="A40">
        <f t="shared" si="5"/>
        <v>13</v>
      </c>
      <c r="B40">
        <f t="shared" si="5"/>
        <v>14</v>
      </c>
      <c r="C40">
        <f t="shared" si="5"/>
        <v>20</v>
      </c>
      <c r="D40">
        <f t="shared" si="5"/>
        <v>18</v>
      </c>
      <c r="E40">
        <f t="shared" si="5"/>
        <v>17</v>
      </c>
      <c r="F40">
        <f t="shared" si="5"/>
        <v>13</v>
      </c>
      <c r="G40">
        <f t="shared" si="5"/>
        <v>18</v>
      </c>
      <c r="H40">
        <f t="shared" si="5"/>
        <v>15</v>
      </c>
      <c r="I40">
        <f t="shared" si="5"/>
        <v>15</v>
      </c>
      <c r="J40">
        <f t="shared" si="2"/>
        <v>100</v>
      </c>
      <c r="K40">
        <f t="shared" si="3"/>
        <v>72.599999999999994</v>
      </c>
      <c r="L40">
        <f t="shared" si="6"/>
        <v>27</v>
      </c>
      <c r="M40">
        <f t="shared" si="7"/>
        <v>0</v>
      </c>
      <c r="N40" s="51">
        <f t="shared" si="8"/>
        <v>1</v>
      </c>
      <c r="O40">
        <f t="shared" si="4"/>
        <v>100</v>
      </c>
      <c r="P40">
        <f>Z135</f>
        <v>91.3</v>
      </c>
      <c r="Q40">
        <f t="shared" si="9"/>
        <v>9</v>
      </c>
      <c r="R40">
        <f t="shared" si="10"/>
        <v>0</v>
      </c>
      <c r="S40" s="51">
        <f t="shared" si="11"/>
        <v>1</v>
      </c>
    </row>
    <row r="41" spans="1:19" x14ac:dyDescent="0.25">
      <c r="A41">
        <f t="shared" ref="A41:I43" si="12">21-A19</f>
        <v>16</v>
      </c>
      <c r="B41">
        <f t="shared" si="12"/>
        <v>15</v>
      </c>
      <c r="C41">
        <f t="shared" si="12"/>
        <v>17</v>
      </c>
      <c r="D41">
        <f t="shared" si="12"/>
        <v>6</v>
      </c>
      <c r="E41">
        <f t="shared" si="12"/>
        <v>16</v>
      </c>
      <c r="F41">
        <f t="shared" si="12"/>
        <v>6</v>
      </c>
      <c r="G41">
        <f t="shared" si="12"/>
        <v>5</v>
      </c>
      <c r="H41">
        <f t="shared" si="12"/>
        <v>15</v>
      </c>
      <c r="I41">
        <f t="shared" si="12"/>
        <v>8</v>
      </c>
      <c r="J41">
        <f t="shared" si="2"/>
        <v>98</v>
      </c>
      <c r="K41">
        <f t="shared" si="3"/>
        <v>103.1</v>
      </c>
      <c r="L41">
        <f t="shared" si="6"/>
        <v>-5</v>
      </c>
      <c r="M41">
        <f t="shared" si="7"/>
        <v>4</v>
      </c>
      <c r="N41" s="51">
        <f t="shared" si="8"/>
        <v>1</v>
      </c>
      <c r="O41">
        <f t="shared" si="4"/>
        <v>98</v>
      </c>
      <c r="P41">
        <f>Z136</f>
        <v>90.8</v>
      </c>
      <c r="Q41">
        <f t="shared" si="9"/>
        <v>7</v>
      </c>
      <c r="R41" s="63">
        <f t="shared" si="10"/>
        <v>4</v>
      </c>
      <c r="S41" s="51">
        <f t="shared" si="11"/>
        <v>0</v>
      </c>
    </row>
    <row r="42" spans="1:19" x14ac:dyDescent="0.25">
      <c r="A42">
        <f t="shared" si="12"/>
        <v>11</v>
      </c>
      <c r="B42">
        <f t="shared" si="12"/>
        <v>10</v>
      </c>
      <c r="C42">
        <f t="shared" si="12"/>
        <v>15</v>
      </c>
      <c r="D42">
        <f t="shared" si="12"/>
        <v>5</v>
      </c>
      <c r="E42">
        <f t="shared" si="12"/>
        <v>20</v>
      </c>
      <c r="F42">
        <f t="shared" si="12"/>
        <v>14</v>
      </c>
      <c r="G42">
        <f t="shared" si="12"/>
        <v>8</v>
      </c>
      <c r="H42">
        <f t="shared" si="12"/>
        <v>10</v>
      </c>
      <c r="I42">
        <f t="shared" si="12"/>
        <v>6</v>
      </c>
      <c r="J42">
        <f t="shared" si="2"/>
        <v>95</v>
      </c>
      <c r="K42">
        <f t="shared" si="3"/>
        <v>90</v>
      </c>
      <c r="L42">
        <f t="shared" si="6"/>
        <v>5</v>
      </c>
      <c r="M42">
        <f t="shared" si="7"/>
        <v>0</v>
      </c>
      <c r="N42" s="51">
        <f t="shared" si="8"/>
        <v>1</v>
      </c>
      <c r="O42">
        <f t="shared" si="4"/>
        <v>95</v>
      </c>
      <c r="P42">
        <f>Z137</f>
        <v>88.8</v>
      </c>
      <c r="Q42">
        <f t="shared" si="9"/>
        <v>6</v>
      </c>
      <c r="R42">
        <f t="shared" si="10"/>
        <v>0</v>
      </c>
      <c r="S42" s="51">
        <f t="shared" si="11"/>
        <v>1</v>
      </c>
    </row>
    <row r="43" spans="1:19" x14ac:dyDescent="0.25">
      <c r="A43">
        <f t="shared" si="12"/>
        <v>15</v>
      </c>
      <c r="B43">
        <f t="shared" si="12"/>
        <v>16</v>
      </c>
      <c r="C43">
        <f t="shared" si="12"/>
        <v>14</v>
      </c>
      <c r="D43">
        <f t="shared" si="12"/>
        <v>12</v>
      </c>
      <c r="E43">
        <f t="shared" si="12"/>
        <v>11</v>
      </c>
      <c r="F43">
        <f t="shared" si="12"/>
        <v>16</v>
      </c>
      <c r="G43">
        <f t="shared" si="12"/>
        <v>17</v>
      </c>
      <c r="H43">
        <f t="shared" si="12"/>
        <v>11</v>
      </c>
      <c r="I43">
        <f t="shared" si="12"/>
        <v>10</v>
      </c>
      <c r="J43">
        <f t="shared" si="2"/>
        <v>94</v>
      </c>
      <c r="K43">
        <f t="shared" si="3"/>
        <v>90</v>
      </c>
      <c r="L43">
        <f t="shared" si="6"/>
        <v>4</v>
      </c>
      <c r="M43">
        <f t="shared" si="7"/>
        <v>6</v>
      </c>
      <c r="N43" s="51">
        <f t="shared" si="8"/>
        <v>0</v>
      </c>
      <c r="O43">
        <f t="shared" si="4"/>
        <v>94</v>
      </c>
      <c r="P43">
        <f>Z138</f>
        <v>90.8</v>
      </c>
      <c r="Q43">
        <f t="shared" si="9"/>
        <v>3</v>
      </c>
      <c r="R43">
        <f t="shared" si="10"/>
        <v>6</v>
      </c>
      <c r="S43" s="51">
        <f t="shared" si="11"/>
        <v>0</v>
      </c>
    </row>
    <row r="44" spans="1:19" x14ac:dyDescent="0.25">
      <c r="J44">
        <f>SUM(J24:J43)</f>
        <v>1759</v>
      </c>
      <c r="K44">
        <f>SUM(K24:K43)</f>
        <v>2050.3999999999996</v>
      </c>
      <c r="O44">
        <f>SUM(O24:O43)</f>
        <v>1759</v>
      </c>
      <c r="P44">
        <f>SUM(P24:P43)</f>
        <v>1758.4999999999993</v>
      </c>
    </row>
    <row r="45" spans="1:19" x14ac:dyDescent="0.25">
      <c r="J45">
        <f>B143</f>
        <v>1759</v>
      </c>
      <c r="K45">
        <f>B142</f>
        <v>2050.4</v>
      </c>
      <c r="M45" t="s">
        <v>1225</v>
      </c>
      <c r="N45" s="23">
        <v>1</v>
      </c>
      <c r="O45">
        <f>Q143</f>
        <v>1759</v>
      </c>
      <c r="P45">
        <f>Q142</f>
        <v>1758.5</v>
      </c>
      <c r="R45" t="s">
        <v>1225</v>
      </c>
      <c r="S45" s="23">
        <v>1</v>
      </c>
    </row>
    <row r="46" spans="1:19" ht="18" x14ac:dyDescent="0.25">
      <c r="A46" s="8"/>
      <c r="P46" s="8"/>
    </row>
    <row r="47" spans="1:19" x14ac:dyDescent="0.25">
      <c r="A47" s="9"/>
      <c r="P47" s="9"/>
    </row>
    <row r="50" spans="1:27" ht="18" x14ac:dyDescent="0.25">
      <c r="A50" s="10" t="s">
        <v>92</v>
      </c>
      <c r="B50" s="11">
        <v>7603186</v>
      </c>
      <c r="C50" s="10" t="s">
        <v>93</v>
      </c>
      <c r="D50" s="11">
        <v>20</v>
      </c>
      <c r="E50" s="10" t="s">
        <v>94</v>
      </c>
      <c r="F50" s="11">
        <v>9</v>
      </c>
      <c r="G50" s="10" t="s">
        <v>95</v>
      </c>
      <c r="H50" s="11">
        <v>20</v>
      </c>
      <c r="I50" s="10" t="s">
        <v>96</v>
      </c>
      <c r="J50" s="11">
        <v>0</v>
      </c>
      <c r="K50" s="10" t="s">
        <v>97</v>
      </c>
      <c r="L50" s="11" t="s">
        <v>1096</v>
      </c>
      <c r="P50" s="10" t="s">
        <v>92</v>
      </c>
      <c r="Q50" s="11">
        <v>5196607</v>
      </c>
      <c r="R50" s="10" t="s">
        <v>93</v>
      </c>
      <c r="S50" s="11">
        <v>20</v>
      </c>
      <c r="T50" s="10" t="s">
        <v>94</v>
      </c>
      <c r="U50" s="11">
        <v>9</v>
      </c>
      <c r="V50" s="10" t="s">
        <v>95</v>
      </c>
      <c r="W50" s="11">
        <v>20</v>
      </c>
      <c r="X50" s="10" t="s">
        <v>96</v>
      </c>
      <c r="Y50" s="11">
        <v>0</v>
      </c>
      <c r="Z50" s="10" t="s">
        <v>97</v>
      </c>
      <c r="AA50" s="11" t="s">
        <v>1691</v>
      </c>
    </row>
    <row r="51" spans="1:27" ht="18.600000000000001" thickBot="1" x14ac:dyDescent="0.3">
      <c r="A51" s="8"/>
      <c r="P51" s="8"/>
    </row>
    <row r="52" spans="1:27" ht="13.8" thickBot="1" x14ac:dyDescent="0.3">
      <c r="A52" s="12" t="s">
        <v>99</v>
      </c>
      <c r="B52" s="12" t="s">
        <v>100</v>
      </c>
      <c r="C52" s="12" t="s">
        <v>101</v>
      </c>
      <c r="D52" s="12" t="s">
        <v>102</v>
      </c>
      <c r="E52" s="12" t="s">
        <v>103</v>
      </c>
      <c r="F52" s="12" t="s">
        <v>104</v>
      </c>
      <c r="G52" s="12" t="s">
        <v>105</v>
      </c>
      <c r="H52" s="12" t="s">
        <v>106</v>
      </c>
      <c r="I52" s="12" t="s">
        <v>107</v>
      </c>
      <c r="J52" s="12" t="s">
        <v>108</v>
      </c>
      <c r="K52" s="12" t="s">
        <v>515</v>
      </c>
      <c r="P52" s="12" t="s">
        <v>99</v>
      </c>
      <c r="Q52" s="12" t="s">
        <v>100</v>
      </c>
      <c r="R52" s="12" t="s">
        <v>101</v>
      </c>
      <c r="S52" s="12" t="s">
        <v>102</v>
      </c>
      <c r="T52" s="12" t="s">
        <v>103</v>
      </c>
      <c r="U52" s="12" t="s">
        <v>104</v>
      </c>
      <c r="V52" s="12" t="s">
        <v>105</v>
      </c>
      <c r="W52" s="12" t="s">
        <v>106</v>
      </c>
      <c r="X52" s="12" t="s">
        <v>107</v>
      </c>
      <c r="Y52" s="12" t="s">
        <v>108</v>
      </c>
      <c r="Z52" s="12" t="s">
        <v>515</v>
      </c>
    </row>
    <row r="53" spans="1:27" ht="13.8" thickBot="1" x14ac:dyDescent="0.3">
      <c r="A53" s="12" t="s">
        <v>111</v>
      </c>
      <c r="B53" s="13">
        <v>17</v>
      </c>
      <c r="C53" s="13">
        <v>20</v>
      </c>
      <c r="D53" s="13">
        <v>13</v>
      </c>
      <c r="E53" s="13">
        <v>15</v>
      </c>
      <c r="F53" s="13">
        <v>3</v>
      </c>
      <c r="G53" s="13">
        <v>3</v>
      </c>
      <c r="H53" s="13">
        <v>12</v>
      </c>
      <c r="I53" s="13">
        <v>8</v>
      </c>
      <c r="J53" s="13">
        <v>18</v>
      </c>
      <c r="K53" s="13">
        <v>99</v>
      </c>
      <c r="P53" s="12" t="s">
        <v>111</v>
      </c>
      <c r="Q53" s="13">
        <v>17</v>
      </c>
      <c r="R53" s="13">
        <v>20</v>
      </c>
      <c r="S53" s="13">
        <v>13</v>
      </c>
      <c r="T53" s="13">
        <v>15</v>
      </c>
      <c r="U53" s="13">
        <v>3</v>
      </c>
      <c r="V53" s="13">
        <v>3</v>
      </c>
      <c r="W53" s="13">
        <v>12</v>
      </c>
      <c r="X53" s="13">
        <v>8</v>
      </c>
      <c r="Y53" s="13">
        <v>18</v>
      </c>
      <c r="Z53" s="13">
        <v>99</v>
      </c>
    </row>
    <row r="54" spans="1:27" ht="13.8" thickBot="1" x14ac:dyDescent="0.3">
      <c r="A54" s="12" t="s">
        <v>112</v>
      </c>
      <c r="B54" s="13">
        <v>11</v>
      </c>
      <c r="C54" s="13">
        <v>12</v>
      </c>
      <c r="D54" s="13">
        <v>13</v>
      </c>
      <c r="E54" s="13">
        <v>19</v>
      </c>
      <c r="F54" s="13">
        <v>4</v>
      </c>
      <c r="G54" s="13">
        <v>4</v>
      </c>
      <c r="H54" s="13">
        <v>17</v>
      </c>
      <c r="I54" s="13">
        <v>8</v>
      </c>
      <c r="J54" s="13">
        <v>10</v>
      </c>
      <c r="K54" s="13">
        <v>78</v>
      </c>
      <c r="P54" s="12" t="s">
        <v>112</v>
      </c>
      <c r="Q54" s="13">
        <v>11</v>
      </c>
      <c r="R54" s="13">
        <v>12</v>
      </c>
      <c r="S54" s="13">
        <v>13</v>
      </c>
      <c r="T54" s="13">
        <v>19</v>
      </c>
      <c r="U54" s="13">
        <v>4</v>
      </c>
      <c r="V54" s="13">
        <v>4</v>
      </c>
      <c r="W54" s="13">
        <v>17</v>
      </c>
      <c r="X54" s="13">
        <v>8</v>
      </c>
      <c r="Y54" s="13">
        <v>10</v>
      </c>
      <c r="Z54" s="13">
        <v>78</v>
      </c>
    </row>
    <row r="55" spans="1:27" ht="13.8" thickBot="1" x14ac:dyDescent="0.3">
      <c r="A55" s="12" t="s">
        <v>113</v>
      </c>
      <c r="B55" s="13">
        <v>6</v>
      </c>
      <c r="C55" s="13">
        <v>2</v>
      </c>
      <c r="D55" s="13">
        <v>16</v>
      </c>
      <c r="E55" s="13">
        <v>7</v>
      </c>
      <c r="F55" s="13">
        <v>8</v>
      </c>
      <c r="G55" s="13">
        <v>13</v>
      </c>
      <c r="H55" s="13">
        <v>14</v>
      </c>
      <c r="I55" s="13">
        <v>4</v>
      </c>
      <c r="J55" s="13">
        <v>4</v>
      </c>
      <c r="K55" s="13">
        <v>88</v>
      </c>
      <c r="P55" s="12" t="s">
        <v>113</v>
      </c>
      <c r="Q55" s="13">
        <v>6</v>
      </c>
      <c r="R55" s="13">
        <v>2</v>
      </c>
      <c r="S55" s="13">
        <v>16</v>
      </c>
      <c r="T55" s="13">
        <v>7</v>
      </c>
      <c r="U55" s="13">
        <v>8</v>
      </c>
      <c r="V55" s="13">
        <v>13</v>
      </c>
      <c r="W55" s="13">
        <v>14</v>
      </c>
      <c r="X55" s="13">
        <v>4</v>
      </c>
      <c r="Y55" s="13">
        <v>4</v>
      </c>
      <c r="Z55" s="13">
        <v>88</v>
      </c>
    </row>
    <row r="56" spans="1:27" ht="13.8" thickBot="1" x14ac:dyDescent="0.3">
      <c r="A56" s="12" t="s">
        <v>114</v>
      </c>
      <c r="B56" s="13">
        <v>9</v>
      </c>
      <c r="C56" s="13">
        <v>9</v>
      </c>
      <c r="D56" s="13">
        <v>5</v>
      </c>
      <c r="E56" s="13">
        <v>13</v>
      </c>
      <c r="F56" s="13">
        <v>15</v>
      </c>
      <c r="G56" s="13">
        <v>19</v>
      </c>
      <c r="H56" s="13">
        <v>12</v>
      </c>
      <c r="I56" s="13">
        <v>9</v>
      </c>
      <c r="J56" s="13">
        <v>20</v>
      </c>
      <c r="K56" s="13">
        <v>76</v>
      </c>
      <c r="P56" s="12" t="s">
        <v>114</v>
      </c>
      <c r="Q56" s="13">
        <v>9</v>
      </c>
      <c r="R56" s="13">
        <v>9</v>
      </c>
      <c r="S56" s="13">
        <v>5</v>
      </c>
      <c r="T56" s="13">
        <v>13</v>
      </c>
      <c r="U56" s="13">
        <v>15</v>
      </c>
      <c r="V56" s="13">
        <v>19</v>
      </c>
      <c r="W56" s="13">
        <v>12</v>
      </c>
      <c r="X56" s="13">
        <v>9</v>
      </c>
      <c r="Y56" s="13">
        <v>20</v>
      </c>
      <c r="Z56" s="13">
        <v>76</v>
      </c>
    </row>
    <row r="57" spans="1:27" ht="13.8" thickBot="1" x14ac:dyDescent="0.3">
      <c r="A57" s="12" t="s">
        <v>115</v>
      </c>
      <c r="B57" s="13">
        <v>1</v>
      </c>
      <c r="C57" s="13">
        <v>1</v>
      </c>
      <c r="D57" s="13">
        <v>1</v>
      </c>
      <c r="E57" s="13">
        <v>1</v>
      </c>
      <c r="F57" s="13">
        <v>1</v>
      </c>
      <c r="G57" s="13">
        <v>2</v>
      </c>
      <c r="H57" s="13">
        <v>1</v>
      </c>
      <c r="I57" s="13">
        <v>2</v>
      </c>
      <c r="J57" s="13">
        <v>1</v>
      </c>
      <c r="K57" s="13">
        <v>82</v>
      </c>
      <c r="P57" s="12" t="s">
        <v>115</v>
      </c>
      <c r="Q57" s="13">
        <v>1</v>
      </c>
      <c r="R57" s="13">
        <v>1</v>
      </c>
      <c r="S57" s="13">
        <v>1</v>
      </c>
      <c r="T57" s="13">
        <v>1</v>
      </c>
      <c r="U57" s="13">
        <v>1</v>
      </c>
      <c r="V57" s="13">
        <v>2</v>
      </c>
      <c r="W57" s="13">
        <v>1</v>
      </c>
      <c r="X57" s="13">
        <v>2</v>
      </c>
      <c r="Y57" s="13">
        <v>1</v>
      </c>
      <c r="Z57" s="13">
        <v>82</v>
      </c>
    </row>
    <row r="58" spans="1:27" ht="13.8" thickBot="1" x14ac:dyDescent="0.3">
      <c r="A58" s="12" t="s">
        <v>116</v>
      </c>
      <c r="B58" s="13">
        <v>2</v>
      </c>
      <c r="C58" s="13">
        <v>9</v>
      </c>
      <c r="D58" s="13">
        <v>3</v>
      </c>
      <c r="E58" s="13">
        <v>3</v>
      </c>
      <c r="F58" s="13">
        <v>2</v>
      </c>
      <c r="G58" s="13">
        <v>1</v>
      </c>
      <c r="H58" s="13">
        <v>2</v>
      </c>
      <c r="I58" s="13">
        <v>2</v>
      </c>
      <c r="J58" s="13">
        <v>2</v>
      </c>
      <c r="K58" s="13">
        <v>84</v>
      </c>
      <c r="P58" s="12" t="s">
        <v>116</v>
      </c>
      <c r="Q58" s="13">
        <v>2</v>
      </c>
      <c r="R58" s="13">
        <v>9</v>
      </c>
      <c r="S58" s="13">
        <v>3</v>
      </c>
      <c r="T58" s="13">
        <v>3</v>
      </c>
      <c r="U58" s="13">
        <v>2</v>
      </c>
      <c r="V58" s="13">
        <v>1</v>
      </c>
      <c r="W58" s="13">
        <v>2</v>
      </c>
      <c r="X58" s="13">
        <v>2</v>
      </c>
      <c r="Y58" s="13">
        <v>2</v>
      </c>
      <c r="Z58" s="13">
        <v>84</v>
      </c>
    </row>
    <row r="59" spans="1:27" ht="13.8" thickBot="1" x14ac:dyDescent="0.3">
      <c r="A59" s="12" t="s">
        <v>117</v>
      </c>
      <c r="B59" s="13">
        <v>4</v>
      </c>
      <c r="C59" s="13">
        <v>6</v>
      </c>
      <c r="D59" s="13">
        <v>8</v>
      </c>
      <c r="E59" s="13">
        <v>4</v>
      </c>
      <c r="F59" s="13">
        <v>7</v>
      </c>
      <c r="G59" s="13">
        <v>13</v>
      </c>
      <c r="H59" s="13">
        <v>7</v>
      </c>
      <c r="I59" s="13">
        <v>15</v>
      </c>
      <c r="J59" s="13">
        <v>6</v>
      </c>
      <c r="K59" s="13">
        <v>94</v>
      </c>
      <c r="P59" s="12" t="s">
        <v>117</v>
      </c>
      <c r="Q59" s="13">
        <v>4</v>
      </c>
      <c r="R59" s="13">
        <v>6</v>
      </c>
      <c r="S59" s="13">
        <v>8</v>
      </c>
      <c r="T59" s="13">
        <v>4</v>
      </c>
      <c r="U59" s="13">
        <v>7</v>
      </c>
      <c r="V59" s="13">
        <v>13</v>
      </c>
      <c r="W59" s="13">
        <v>7</v>
      </c>
      <c r="X59" s="13">
        <v>15</v>
      </c>
      <c r="Y59" s="13">
        <v>6</v>
      </c>
      <c r="Z59" s="13">
        <v>94</v>
      </c>
    </row>
    <row r="60" spans="1:27" ht="13.8" thickBot="1" x14ac:dyDescent="0.3">
      <c r="A60" s="12" t="s">
        <v>118</v>
      </c>
      <c r="B60" s="13">
        <v>20</v>
      </c>
      <c r="C60" s="13">
        <v>5</v>
      </c>
      <c r="D60" s="13">
        <v>10</v>
      </c>
      <c r="E60" s="13">
        <v>9</v>
      </c>
      <c r="F60" s="13">
        <v>18</v>
      </c>
      <c r="G60" s="13">
        <v>16</v>
      </c>
      <c r="H60" s="13">
        <v>3</v>
      </c>
      <c r="I60" s="13">
        <v>3</v>
      </c>
      <c r="J60" s="13">
        <v>13</v>
      </c>
      <c r="K60" s="13">
        <v>89</v>
      </c>
      <c r="P60" s="12" t="s">
        <v>118</v>
      </c>
      <c r="Q60" s="13">
        <v>20</v>
      </c>
      <c r="R60" s="13">
        <v>5</v>
      </c>
      <c r="S60" s="13">
        <v>10</v>
      </c>
      <c r="T60" s="13">
        <v>9</v>
      </c>
      <c r="U60" s="13">
        <v>18</v>
      </c>
      <c r="V60" s="13">
        <v>16</v>
      </c>
      <c r="W60" s="13">
        <v>3</v>
      </c>
      <c r="X60" s="13">
        <v>3</v>
      </c>
      <c r="Y60" s="13">
        <v>13</v>
      </c>
      <c r="Z60" s="13">
        <v>89</v>
      </c>
    </row>
    <row r="61" spans="1:27" ht="13.8" thickBot="1" x14ac:dyDescent="0.3">
      <c r="A61" s="12" t="s">
        <v>119</v>
      </c>
      <c r="B61" s="13">
        <v>6</v>
      </c>
      <c r="C61" s="13">
        <v>9</v>
      </c>
      <c r="D61" s="13">
        <v>3</v>
      </c>
      <c r="E61" s="13">
        <v>11</v>
      </c>
      <c r="F61" s="13">
        <v>7</v>
      </c>
      <c r="G61" s="13">
        <v>7</v>
      </c>
      <c r="H61" s="13">
        <v>4</v>
      </c>
      <c r="I61" s="13">
        <v>5</v>
      </c>
      <c r="J61" s="13">
        <v>3</v>
      </c>
      <c r="K61" s="13">
        <v>82</v>
      </c>
      <c r="P61" s="12" t="s">
        <v>119</v>
      </c>
      <c r="Q61" s="13">
        <v>6</v>
      </c>
      <c r="R61" s="13">
        <v>9</v>
      </c>
      <c r="S61" s="13">
        <v>3</v>
      </c>
      <c r="T61" s="13">
        <v>11</v>
      </c>
      <c r="U61" s="13">
        <v>7</v>
      </c>
      <c r="V61" s="13">
        <v>7</v>
      </c>
      <c r="W61" s="13">
        <v>4</v>
      </c>
      <c r="X61" s="13">
        <v>5</v>
      </c>
      <c r="Y61" s="13">
        <v>3</v>
      </c>
      <c r="Z61" s="13">
        <v>82</v>
      </c>
    </row>
    <row r="62" spans="1:27" ht="13.8" thickBot="1" x14ac:dyDescent="0.3">
      <c r="A62" s="12" t="s">
        <v>120</v>
      </c>
      <c r="B62" s="13">
        <v>8</v>
      </c>
      <c r="C62" s="13">
        <v>3</v>
      </c>
      <c r="D62" s="13">
        <v>11</v>
      </c>
      <c r="E62" s="13">
        <v>10</v>
      </c>
      <c r="F62" s="13">
        <v>13</v>
      </c>
      <c r="G62" s="13">
        <v>10</v>
      </c>
      <c r="H62" s="13">
        <v>10</v>
      </c>
      <c r="I62" s="13">
        <v>18</v>
      </c>
      <c r="J62" s="13">
        <v>13</v>
      </c>
      <c r="K62" s="13">
        <v>85</v>
      </c>
      <c r="P62" s="12" t="s">
        <v>120</v>
      </c>
      <c r="Q62" s="13">
        <v>8</v>
      </c>
      <c r="R62" s="13">
        <v>3</v>
      </c>
      <c r="S62" s="13">
        <v>11</v>
      </c>
      <c r="T62" s="13">
        <v>10</v>
      </c>
      <c r="U62" s="13">
        <v>13</v>
      </c>
      <c r="V62" s="13">
        <v>10</v>
      </c>
      <c r="W62" s="13">
        <v>10</v>
      </c>
      <c r="X62" s="13">
        <v>18</v>
      </c>
      <c r="Y62" s="13">
        <v>13</v>
      </c>
      <c r="Z62" s="13">
        <v>85</v>
      </c>
    </row>
    <row r="63" spans="1:27" ht="13.8" thickBot="1" x14ac:dyDescent="0.3">
      <c r="A63" s="12" t="s">
        <v>121</v>
      </c>
      <c r="B63" s="13">
        <v>7</v>
      </c>
      <c r="C63" s="13">
        <v>5</v>
      </c>
      <c r="D63" s="13">
        <v>8</v>
      </c>
      <c r="E63" s="13">
        <v>15</v>
      </c>
      <c r="F63" s="13">
        <v>11</v>
      </c>
      <c r="G63" s="13">
        <v>8</v>
      </c>
      <c r="H63" s="13">
        <v>17</v>
      </c>
      <c r="I63" s="13">
        <v>18</v>
      </c>
      <c r="J63" s="13">
        <v>16</v>
      </c>
      <c r="K63" s="13">
        <v>83</v>
      </c>
      <c r="P63" s="12" t="s">
        <v>121</v>
      </c>
      <c r="Q63" s="13">
        <v>7</v>
      </c>
      <c r="R63" s="13">
        <v>5</v>
      </c>
      <c r="S63" s="13">
        <v>8</v>
      </c>
      <c r="T63" s="13">
        <v>15</v>
      </c>
      <c r="U63" s="13">
        <v>11</v>
      </c>
      <c r="V63" s="13">
        <v>8</v>
      </c>
      <c r="W63" s="13">
        <v>17</v>
      </c>
      <c r="X63" s="13">
        <v>18</v>
      </c>
      <c r="Y63" s="13">
        <v>16</v>
      </c>
      <c r="Z63" s="13">
        <v>83</v>
      </c>
    </row>
    <row r="64" spans="1:27" ht="13.8" thickBot="1" x14ac:dyDescent="0.3">
      <c r="A64" s="12" t="s">
        <v>122</v>
      </c>
      <c r="B64" s="13">
        <v>12</v>
      </c>
      <c r="C64" s="13">
        <v>12</v>
      </c>
      <c r="D64" s="13">
        <v>10</v>
      </c>
      <c r="E64" s="13">
        <v>8</v>
      </c>
      <c r="F64" s="13">
        <v>19</v>
      </c>
      <c r="G64" s="13">
        <v>20</v>
      </c>
      <c r="H64" s="13">
        <v>19</v>
      </c>
      <c r="I64" s="13">
        <v>19</v>
      </c>
      <c r="J64" s="13">
        <v>13</v>
      </c>
      <c r="K64" s="13">
        <v>91</v>
      </c>
      <c r="P64" s="12" t="s">
        <v>122</v>
      </c>
      <c r="Q64" s="13">
        <v>12</v>
      </c>
      <c r="R64" s="13">
        <v>12</v>
      </c>
      <c r="S64" s="13">
        <v>10</v>
      </c>
      <c r="T64" s="13">
        <v>8</v>
      </c>
      <c r="U64" s="13">
        <v>19</v>
      </c>
      <c r="V64" s="13">
        <v>20</v>
      </c>
      <c r="W64" s="13">
        <v>19</v>
      </c>
      <c r="X64" s="13">
        <v>19</v>
      </c>
      <c r="Y64" s="13">
        <v>13</v>
      </c>
      <c r="Z64" s="13">
        <v>91</v>
      </c>
    </row>
    <row r="65" spans="1:26" ht="13.8" thickBot="1" x14ac:dyDescent="0.3">
      <c r="A65" s="12" t="s">
        <v>123</v>
      </c>
      <c r="B65" s="13">
        <v>18</v>
      </c>
      <c r="C65" s="13">
        <v>18</v>
      </c>
      <c r="D65" s="13">
        <v>18</v>
      </c>
      <c r="E65" s="13">
        <v>16</v>
      </c>
      <c r="F65" s="13">
        <v>15</v>
      </c>
      <c r="G65" s="13">
        <v>18</v>
      </c>
      <c r="H65" s="13">
        <v>20</v>
      </c>
      <c r="I65" s="13">
        <v>20</v>
      </c>
      <c r="J65" s="13">
        <v>20</v>
      </c>
      <c r="K65" s="13">
        <v>83</v>
      </c>
      <c r="P65" s="12" t="s">
        <v>123</v>
      </c>
      <c r="Q65" s="13">
        <v>18</v>
      </c>
      <c r="R65" s="13">
        <v>18</v>
      </c>
      <c r="S65" s="13">
        <v>18</v>
      </c>
      <c r="T65" s="13">
        <v>16</v>
      </c>
      <c r="U65" s="13">
        <v>15</v>
      </c>
      <c r="V65" s="13">
        <v>18</v>
      </c>
      <c r="W65" s="13">
        <v>20</v>
      </c>
      <c r="X65" s="13">
        <v>20</v>
      </c>
      <c r="Y65" s="13">
        <v>20</v>
      </c>
      <c r="Z65" s="13">
        <v>83</v>
      </c>
    </row>
    <row r="66" spans="1:26" ht="13.8" thickBot="1" x14ac:dyDescent="0.3">
      <c r="A66" s="12" t="s">
        <v>124</v>
      </c>
      <c r="B66" s="13">
        <v>3</v>
      </c>
      <c r="C66" s="13">
        <v>19</v>
      </c>
      <c r="D66" s="13">
        <v>6</v>
      </c>
      <c r="E66" s="13">
        <v>2</v>
      </c>
      <c r="F66" s="13">
        <v>5</v>
      </c>
      <c r="G66" s="13">
        <v>9</v>
      </c>
      <c r="H66" s="13">
        <v>7</v>
      </c>
      <c r="I66" s="13">
        <v>18</v>
      </c>
      <c r="J66" s="13">
        <v>7</v>
      </c>
      <c r="K66" s="13">
        <v>87</v>
      </c>
      <c r="P66" s="12" t="s">
        <v>124</v>
      </c>
      <c r="Q66" s="13">
        <v>3</v>
      </c>
      <c r="R66" s="13">
        <v>19</v>
      </c>
      <c r="S66" s="13">
        <v>6</v>
      </c>
      <c r="T66" s="13">
        <v>2</v>
      </c>
      <c r="U66" s="13">
        <v>5</v>
      </c>
      <c r="V66" s="13">
        <v>9</v>
      </c>
      <c r="W66" s="13">
        <v>7</v>
      </c>
      <c r="X66" s="13">
        <v>18</v>
      </c>
      <c r="Y66" s="13">
        <v>7</v>
      </c>
      <c r="Z66" s="13">
        <v>87</v>
      </c>
    </row>
    <row r="67" spans="1:26" ht="13.8" thickBot="1" x14ac:dyDescent="0.3">
      <c r="A67" s="12" t="s">
        <v>125</v>
      </c>
      <c r="B67" s="13">
        <v>14</v>
      </c>
      <c r="C67" s="13">
        <v>14</v>
      </c>
      <c r="D67" s="13">
        <v>19</v>
      </c>
      <c r="E67" s="13">
        <v>18</v>
      </c>
      <c r="F67" s="13">
        <v>12</v>
      </c>
      <c r="G67" s="13">
        <v>6</v>
      </c>
      <c r="H67" s="13">
        <v>14</v>
      </c>
      <c r="I67" s="13">
        <v>12</v>
      </c>
      <c r="J67" s="13">
        <v>14</v>
      </c>
      <c r="K67" s="13">
        <v>90</v>
      </c>
      <c r="P67" s="12" t="s">
        <v>125</v>
      </c>
      <c r="Q67" s="13">
        <v>14</v>
      </c>
      <c r="R67" s="13">
        <v>14</v>
      </c>
      <c r="S67" s="13">
        <v>19</v>
      </c>
      <c r="T67" s="13">
        <v>18</v>
      </c>
      <c r="U67" s="13">
        <v>12</v>
      </c>
      <c r="V67" s="13">
        <v>6</v>
      </c>
      <c r="W67" s="13">
        <v>14</v>
      </c>
      <c r="X67" s="13">
        <v>12</v>
      </c>
      <c r="Y67" s="13">
        <v>14</v>
      </c>
      <c r="Z67" s="13">
        <v>90</v>
      </c>
    </row>
    <row r="68" spans="1:26" ht="13.8" thickBot="1" x14ac:dyDescent="0.3">
      <c r="A68" s="12" t="s">
        <v>126</v>
      </c>
      <c r="B68" s="13">
        <v>19</v>
      </c>
      <c r="C68" s="13">
        <v>18</v>
      </c>
      <c r="D68" s="13">
        <v>4</v>
      </c>
      <c r="E68" s="13">
        <v>20</v>
      </c>
      <c r="F68" s="13">
        <v>9</v>
      </c>
      <c r="G68" s="13">
        <v>17</v>
      </c>
      <c r="H68" s="13">
        <v>9</v>
      </c>
      <c r="I68" s="13">
        <v>8</v>
      </c>
      <c r="J68" s="13">
        <v>17</v>
      </c>
      <c r="K68" s="13">
        <v>81</v>
      </c>
      <c r="P68" s="12" t="s">
        <v>126</v>
      </c>
      <c r="Q68" s="13">
        <v>19</v>
      </c>
      <c r="R68" s="13">
        <v>18</v>
      </c>
      <c r="S68" s="13">
        <v>4</v>
      </c>
      <c r="T68" s="13">
        <v>20</v>
      </c>
      <c r="U68" s="13">
        <v>9</v>
      </c>
      <c r="V68" s="13">
        <v>17</v>
      </c>
      <c r="W68" s="13">
        <v>9</v>
      </c>
      <c r="X68" s="13">
        <v>8</v>
      </c>
      <c r="Y68" s="13">
        <v>17</v>
      </c>
      <c r="Z68" s="13">
        <v>81</v>
      </c>
    </row>
    <row r="69" spans="1:26" ht="13.8" thickBot="1" x14ac:dyDescent="0.3">
      <c r="A69" s="12" t="s">
        <v>127</v>
      </c>
      <c r="B69" s="13">
        <v>13</v>
      </c>
      <c r="C69" s="13">
        <v>14</v>
      </c>
      <c r="D69" s="13">
        <v>20</v>
      </c>
      <c r="E69" s="13">
        <v>18</v>
      </c>
      <c r="F69" s="13">
        <v>17</v>
      </c>
      <c r="G69" s="13">
        <v>13</v>
      </c>
      <c r="H69" s="13">
        <v>18</v>
      </c>
      <c r="I69" s="13">
        <v>15</v>
      </c>
      <c r="J69" s="13">
        <v>15</v>
      </c>
      <c r="K69" s="13">
        <v>100</v>
      </c>
      <c r="P69" s="12" t="s">
        <v>127</v>
      </c>
      <c r="Q69" s="13">
        <v>13</v>
      </c>
      <c r="R69" s="13">
        <v>14</v>
      </c>
      <c r="S69" s="13">
        <v>20</v>
      </c>
      <c r="T69" s="13">
        <v>18</v>
      </c>
      <c r="U69" s="13">
        <v>17</v>
      </c>
      <c r="V69" s="13">
        <v>13</v>
      </c>
      <c r="W69" s="13">
        <v>18</v>
      </c>
      <c r="X69" s="13">
        <v>15</v>
      </c>
      <c r="Y69" s="13">
        <v>15</v>
      </c>
      <c r="Z69" s="13">
        <v>100</v>
      </c>
    </row>
    <row r="70" spans="1:26" ht="13.8" thickBot="1" x14ac:dyDescent="0.3">
      <c r="A70" s="12" t="s">
        <v>128</v>
      </c>
      <c r="B70" s="13">
        <v>16</v>
      </c>
      <c r="C70" s="13">
        <v>15</v>
      </c>
      <c r="D70" s="13">
        <v>17</v>
      </c>
      <c r="E70" s="13">
        <v>6</v>
      </c>
      <c r="F70" s="13">
        <v>16</v>
      </c>
      <c r="G70" s="13">
        <v>6</v>
      </c>
      <c r="H70" s="13">
        <v>5</v>
      </c>
      <c r="I70" s="13">
        <v>15</v>
      </c>
      <c r="J70" s="13">
        <v>8</v>
      </c>
      <c r="K70" s="13">
        <v>98</v>
      </c>
      <c r="P70" s="12" t="s">
        <v>128</v>
      </c>
      <c r="Q70" s="13">
        <v>16</v>
      </c>
      <c r="R70" s="13">
        <v>15</v>
      </c>
      <c r="S70" s="13">
        <v>17</v>
      </c>
      <c r="T70" s="13">
        <v>6</v>
      </c>
      <c r="U70" s="13">
        <v>16</v>
      </c>
      <c r="V70" s="13">
        <v>6</v>
      </c>
      <c r="W70" s="13">
        <v>5</v>
      </c>
      <c r="X70" s="13">
        <v>15</v>
      </c>
      <c r="Y70" s="13">
        <v>8</v>
      </c>
      <c r="Z70" s="13">
        <v>98</v>
      </c>
    </row>
    <row r="71" spans="1:26" ht="13.8" thickBot="1" x14ac:dyDescent="0.3">
      <c r="A71" s="12" t="s">
        <v>129</v>
      </c>
      <c r="B71" s="13">
        <v>11</v>
      </c>
      <c r="C71" s="13">
        <v>10</v>
      </c>
      <c r="D71" s="13">
        <v>15</v>
      </c>
      <c r="E71" s="13">
        <v>5</v>
      </c>
      <c r="F71" s="13">
        <v>20</v>
      </c>
      <c r="G71" s="13">
        <v>14</v>
      </c>
      <c r="H71" s="13">
        <v>8</v>
      </c>
      <c r="I71" s="13">
        <v>10</v>
      </c>
      <c r="J71" s="13">
        <v>6</v>
      </c>
      <c r="K71" s="13">
        <v>95</v>
      </c>
      <c r="P71" s="12" t="s">
        <v>129</v>
      </c>
      <c r="Q71" s="13">
        <v>11</v>
      </c>
      <c r="R71" s="13">
        <v>10</v>
      </c>
      <c r="S71" s="13">
        <v>15</v>
      </c>
      <c r="T71" s="13">
        <v>5</v>
      </c>
      <c r="U71" s="13">
        <v>20</v>
      </c>
      <c r="V71" s="13">
        <v>14</v>
      </c>
      <c r="W71" s="13">
        <v>8</v>
      </c>
      <c r="X71" s="13">
        <v>10</v>
      </c>
      <c r="Y71" s="13">
        <v>6</v>
      </c>
      <c r="Z71" s="13">
        <v>95</v>
      </c>
    </row>
    <row r="72" spans="1:26" ht="13.8" thickBot="1" x14ac:dyDescent="0.3">
      <c r="A72" s="12" t="s">
        <v>130</v>
      </c>
      <c r="B72" s="13">
        <v>15</v>
      </c>
      <c r="C72" s="13">
        <v>16</v>
      </c>
      <c r="D72" s="13">
        <v>14</v>
      </c>
      <c r="E72" s="13">
        <v>12</v>
      </c>
      <c r="F72" s="13">
        <v>11</v>
      </c>
      <c r="G72" s="13">
        <v>16</v>
      </c>
      <c r="H72" s="13">
        <v>17</v>
      </c>
      <c r="I72" s="13">
        <v>11</v>
      </c>
      <c r="J72" s="13">
        <v>10</v>
      </c>
      <c r="K72" s="13">
        <v>94</v>
      </c>
      <c r="P72" s="12" t="s">
        <v>130</v>
      </c>
      <c r="Q72" s="13">
        <v>15</v>
      </c>
      <c r="R72" s="13">
        <v>16</v>
      </c>
      <c r="S72" s="13">
        <v>14</v>
      </c>
      <c r="T72" s="13">
        <v>12</v>
      </c>
      <c r="U72" s="13">
        <v>11</v>
      </c>
      <c r="V72" s="13">
        <v>16</v>
      </c>
      <c r="W72" s="13">
        <v>17</v>
      </c>
      <c r="X72" s="13">
        <v>11</v>
      </c>
      <c r="Y72" s="13">
        <v>10</v>
      </c>
      <c r="Z72" s="13">
        <v>94</v>
      </c>
    </row>
    <row r="73" spans="1:26" ht="18.600000000000001" thickBot="1" x14ac:dyDescent="0.3">
      <c r="A73" s="8"/>
      <c r="P73" s="8"/>
    </row>
    <row r="74" spans="1:26" ht="13.8" thickBot="1" x14ac:dyDescent="0.3">
      <c r="A74" s="12" t="s">
        <v>131</v>
      </c>
      <c r="B74" s="12" t="s">
        <v>100</v>
      </c>
      <c r="C74" s="12" t="s">
        <v>101</v>
      </c>
      <c r="D74" s="12" t="s">
        <v>102</v>
      </c>
      <c r="E74" s="12" t="s">
        <v>103</v>
      </c>
      <c r="F74" s="12" t="s">
        <v>104</v>
      </c>
      <c r="G74" s="12" t="s">
        <v>105</v>
      </c>
      <c r="H74" s="12" t="s">
        <v>106</v>
      </c>
      <c r="I74" s="12" t="s">
        <v>107</v>
      </c>
      <c r="J74" s="12" t="s">
        <v>108</v>
      </c>
      <c r="P74" s="12" t="s">
        <v>131</v>
      </c>
      <c r="Q74" s="12" t="s">
        <v>100</v>
      </c>
      <c r="R74" s="12" t="s">
        <v>101</v>
      </c>
      <c r="S74" s="12" t="s">
        <v>102</v>
      </c>
      <c r="T74" s="12" t="s">
        <v>103</v>
      </c>
      <c r="U74" s="12" t="s">
        <v>104</v>
      </c>
      <c r="V74" s="12" t="s">
        <v>105</v>
      </c>
      <c r="W74" s="12" t="s">
        <v>106</v>
      </c>
      <c r="X74" s="12" t="s">
        <v>107</v>
      </c>
      <c r="Y74" s="12" t="s">
        <v>108</v>
      </c>
    </row>
    <row r="75" spans="1:26" ht="13.8" thickBot="1" x14ac:dyDescent="0.3">
      <c r="A75" s="12" t="s">
        <v>132</v>
      </c>
      <c r="B75" s="13" t="s">
        <v>1097</v>
      </c>
      <c r="C75" s="13" t="s">
        <v>1098</v>
      </c>
      <c r="D75" s="13" t="s">
        <v>1098</v>
      </c>
      <c r="E75" s="13" t="s">
        <v>1012</v>
      </c>
      <c r="F75" s="13" t="s">
        <v>1099</v>
      </c>
      <c r="G75" s="13" t="s">
        <v>1098</v>
      </c>
      <c r="H75" s="13" t="s">
        <v>1098</v>
      </c>
      <c r="I75" s="13" t="s">
        <v>1098</v>
      </c>
      <c r="J75" s="13" t="s">
        <v>1098</v>
      </c>
      <c r="P75" s="12" t="s">
        <v>132</v>
      </c>
      <c r="Q75" s="13" t="s">
        <v>1692</v>
      </c>
      <c r="R75" s="13" t="s">
        <v>1693</v>
      </c>
      <c r="S75" s="13" t="s">
        <v>1694</v>
      </c>
      <c r="T75" s="13" t="s">
        <v>1695</v>
      </c>
      <c r="U75" s="13" t="s">
        <v>1696</v>
      </c>
      <c r="V75" s="13" t="s">
        <v>1697</v>
      </c>
      <c r="W75" s="13" t="s">
        <v>248</v>
      </c>
      <c r="X75" s="13" t="s">
        <v>1698</v>
      </c>
      <c r="Y75" s="13" t="s">
        <v>1699</v>
      </c>
    </row>
    <row r="76" spans="1:26" ht="13.8" thickBot="1" x14ac:dyDescent="0.3">
      <c r="A76" s="12" t="s">
        <v>140</v>
      </c>
      <c r="B76" s="13" t="s">
        <v>1100</v>
      </c>
      <c r="C76" s="13" t="s">
        <v>1056</v>
      </c>
      <c r="D76" s="13" t="s">
        <v>1056</v>
      </c>
      <c r="E76" s="13" t="s">
        <v>1042</v>
      </c>
      <c r="F76" s="13" t="s">
        <v>1101</v>
      </c>
      <c r="G76" s="13" t="s">
        <v>1056</v>
      </c>
      <c r="H76" s="13" t="s">
        <v>1056</v>
      </c>
      <c r="I76" s="13" t="s">
        <v>1056</v>
      </c>
      <c r="J76" s="13" t="s">
        <v>1056</v>
      </c>
      <c r="P76" s="12" t="s">
        <v>140</v>
      </c>
      <c r="Q76" s="13" t="s">
        <v>1692</v>
      </c>
      <c r="R76" s="13" t="s">
        <v>1693</v>
      </c>
      <c r="S76" s="13" t="s">
        <v>1694</v>
      </c>
      <c r="T76" s="13" t="s">
        <v>1695</v>
      </c>
      <c r="U76" s="13" t="s">
        <v>1696</v>
      </c>
      <c r="V76" s="13" t="s">
        <v>1700</v>
      </c>
      <c r="W76" s="13" t="s">
        <v>248</v>
      </c>
      <c r="X76" s="13" t="s">
        <v>1698</v>
      </c>
      <c r="Y76" s="13" t="s">
        <v>1699</v>
      </c>
    </row>
    <row r="77" spans="1:26" ht="13.8" thickBot="1" x14ac:dyDescent="0.3">
      <c r="A77" s="12" t="s">
        <v>147</v>
      </c>
      <c r="B77" s="13" t="s">
        <v>1102</v>
      </c>
      <c r="C77" s="13" t="s">
        <v>1103</v>
      </c>
      <c r="D77" s="13" t="s">
        <v>1103</v>
      </c>
      <c r="E77" s="13" t="s">
        <v>1046</v>
      </c>
      <c r="F77" s="13" t="s">
        <v>1104</v>
      </c>
      <c r="G77" s="13" t="s">
        <v>1103</v>
      </c>
      <c r="H77" s="13" t="s">
        <v>1103</v>
      </c>
      <c r="I77" s="13" t="s">
        <v>1103</v>
      </c>
      <c r="J77" s="13" t="s">
        <v>1103</v>
      </c>
      <c r="P77" s="12" t="s">
        <v>147</v>
      </c>
      <c r="Q77" s="13" t="s">
        <v>1692</v>
      </c>
      <c r="R77" s="13" t="s">
        <v>1693</v>
      </c>
      <c r="S77" s="13" t="s">
        <v>1694</v>
      </c>
      <c r="T77" s="13" t="s">
        <v>1695</v>
      </c>
      <c r="U77" s="13" t="s">
        <v>1696</v>
      </c>
      <c r="V77" s="13" t="s">
        <v>1700</v>
      </c>
      <c r="W77" s="13" t="s">
        <v>248</v>
      </c>
      <c r="X77" s="13" t="s">
        <v>1698</v>
      </c>
      <c r="Y77" s="13" t="s">
        <v>1699</v>
      </c>
    </row>
    <row r="78" spans="1:26" ht="13.8" thickBot="1" x14ac:dyDescent="0.3">
      <c r="A78" s="12" t="s">
        <v>153</v>
      </c>
      <c r="B78" s="13" t="s">
        <v>1105</v>
      </c>
      <c r="C78" s="13" t="s">
        <v>1106</v>
      </c>
      <c r="D78" s="13" t="s">
        <v>1106</v>
      </c>
      <c r="E78" s="13" t="s">
        <v>1049</v>
      </c>
      <c r="F78" s="13" t="s">
        <v>1066</v>
      </c>
      <c r="G78" s="13" t="s">
        <v>1106</v>
      </c>
      <c r="H78" s="13" t="s">
        <v>1106</v>
      </c>
      <c r="I78" s="13" t="s">
        <v>1106</v>
      </c>
      <c r="J78" s="13" t="s">
        <v>1106</v>
      </c>
      <c r="P78" s="12" t="s">
        <v>153</v>
      </c>
      <c r="Q78" s="13" t="s">
        <v>1692</v>
      </c>
      <c r="R78" s="13" t="s">
        <v>1693</v>
      </c>
      <c r="S78" s="13" t="s">
        <v>1694</v>
      </c>
      <c r="T78" s="13" t="s">
        <v>1695</v>
      </c>
      <c r="U78" s="13" t="s">
        <v>1696</v>
      </c>
      <c r="V78" s="13" t="s">
        <v>1700</v>
      </c>
      <c r="W78" s="13" t="s">
        <v>248</v>
      </c>
      <c r="X78" s="13" t="s">
        <v>1698</v>
      </c>
      <c r="Y78" s="13" t="s">
        <v>1699</v>
      </c>
    </row>
    <row r="79" spans="1:26" ht="13.8" thickBot="1" x14ac:dyDescent="0.3">
      <c r="A79" s="12" t="s">
        <v>159</v>
      </c>
      <c r="B79" s="13" t="s">
        <v>1107</v>
      </c>
      <c r="C79" s="13" t="s">
        <v>1108</v>
      </c>
      <c r="D79" s="13" t="s">
        <v>1108</v>
      </c>
      <c r="E79" s="13" t="s">
        <v>1094</v>
      </c>
      <c r="F79" s="13" t="s">
        <v>1070</v>
      </c>
      <c r="G79" s="13" t="s">
        <v>1108</v>
      </c>
      <c r="H79" s="13" t="s">
        <v>1108</v>
      </c>
      <c r="I79" s="13" t="s">
        <v>1108</v>
      </c>
      <c r="J79" s="13" t="s">
        <v>1108</v>
      </c>
      <c r="P79" s="12" t="s">
        <v>159</v>
      </c>
      <c r="Q79" s="13" t="s">
        <v>1692</v>
      </c>
      <c r="R79" s="13" t="s">
        <v>1693</v>
      </c>
      <c r="S79" s="13" t="s">
        <v>1694</v>
      </c>
      <c r="T79" s="13" t="s">
        <v>1695</v>
      </c>
      <c r="U79" s="13" t="s">
        <v>1696</v>
      </c>
      <c r="V79" s="13" t="s">
        <v>1700</v>
      </c>
      <c r="W79" s="13" t="s">
        <v>248</v>
      </c>
      <c r="X79" s="13" t="s">
        <v>1698</v>
      </c>
      <c r="Y79" s="13" t="s">
        <v>1699</v>
      </c>
    </row>
    <row r="80" spans="1:26" ht="13.8" thickBot="1" x14ac:dyDescent="0.3">
      <c r="A80" s="12" t="s">
        <v>165</v>
      </c>
      <c r="B80" s="13" t="s">
        <v>1109</v>
      </c>
      <c r="C80" s="13" t="s">
        <v>1110</v>
      </c>
      <c r="D80" s="13" t="s">
        <v>1110</v>
      </c>
      <c r="E80" s="13" t="s">
        <v>1095</v>
      </c>
      <c r="F80" s="13" t="s">
        <v>1073</v>
      </c>
      <c r="G80" s="13" t="s">
        <v>1110</v>
      </c>
      <c r="H80" s="13" t="s">
        <v>1110</v>
      </c>
      <c r="I80" s="13" t="s">
        <v>1110</v>
      </c>
      <c r="J80" s="13" t="s">
        <v>1110</v>
      </c>
      <c r="P80" s="12" t="s">
        <v>165</v>
      </c>
      <c r="Q80" s="13" t="s">
        <v>1692</v>
      </c>
      <c r="R80" s="13" t="s">
        <v>1693</v>
      </c>
      <c r="S80" s="13" t="s">
        <v>1694</v>
      </c>
      <c r="T80" s="13" t="s">
        <v>1695</v>
      </c>
      <c r="U80" s="13" t="s">
        <v>1696</v>
      </c>
      <c r="V80" s="13" t="s">
        <v>1700</v>
      </c>
      <c r="W80" s="13" t="s">
        <v>248</v>
      </c>
      <c r="X80" s="13" t="s">
        <v>1698</v>
      </c>
      <c r="Y80" s="13" t="s">
        <v>1699</v>
      </c>
    </row>
    <row r="81" spans="1:25" ht="13.8" thickBot="1" x14ac:dyDescent="0.3">
      <c r="A81" s="12" t="s">
        <v>171</v>
      </c>
      <c r="B81" s="13" t="s">
        <v>1111</v>
      </c>
      <c r="C81" s="13" t="s">
        <v>1112</v>
      </c>
      <c r="D81" s="13" t="s">
        <v>1112</v>
      </c>
      <c r="E81" s="13" t="s">
        <v>1098</v>
      </c>
      <c r="F81" s="13" t="s">
        <v>1113</v>
      </c>
      <c r="G81" s="13" t="s">
        <v>1112</v>
      </c>
      <c r="H81" s="13" t="s">
        <v>1112</v>
      </c>
      <c r="I81" s="13" t="s">
        <v>1112</v>
      </c>
      <c r="J81" s="13" t="s">
        <v>1112</v>
      </c>
      <c r="P81" s="12" t="s">
        <v>171</v>
      </c>
      <c r="Q81" s="13" t="s">
        <v>1692</v>
      </c>
      <c r="R81" s="13" t="s">
        <v>1693</v>
      </c>
      <c r="S81" s="13" t="s">
        <v>1694</v>
      </c>
      <c r="T81" s="13" t="s">
        <v>1695</v>
      </c>
      <c r="U81" s="13" t="s">
        <v>1696</v>
      </c>
      <c r="V81" s="13" t="s">
        <v>1700</v>
      </c>
      <c r="W81" s="13" t="s">
        <v>248</v>
      </c>
      <c r="X81" s="13" t="s">
        <v>1698</v>
      </c>
      <c r="Y81" s="13" t="s">
        <v>1699</v>
      </c>
    </row>
    <row r="82" spans="1:25" ht="13.8" thickBot="1" x14ac:dyDescent="0.3">
      <c r="A82" s="12" t="s">
        <v>177</v>
      </c>
      <c r="B82" s="13" t="s">
        <v>1114</v>
      </c>
      <c r="C82" s="13" t="s">
        <v>1115</v>
      </c>
      <c r="D82" s="13" t="s">
        <v>1115</v>
      </c>
      <c r="E82" s="13" t="s">
        <v>1056</v>
      </c>
      <c r="F82" s="13" t="s">
        <v>1116</v>
      </c>
      <c r="G82" s="13" t="s">
        <v>1115</v>
      </c>
      <c r="H82" s="13" t="s">
        <v>1115</v>
      </c>
      <c r="I82" s="13" t="s">
        <v>1115</v>
      </c>
      <c r="J82" s="13" t="s">
        <v>1115</v>
      </c>
      <c r="P82" s="12" t="s">
        <v>177</v>
      </c>
      <c r="Q82" s="13" t="s">
        <v>1692</v>
      </c>
      <c r="R82" s="13" t="s">
        <v>1693</v>
      </c>
      <c r="S82" s="13" t="s">
        <v>1694</v>
      </c>
      <c r="T82" s="13" t="s">
        <v>1695</v>
      </c>
      <c r="U82" s="13" t="s">
        <v>1696</v>
      </c>
      <c r="V82" s="13" t="s">
        <v>1700</v>
      </c>
      <c r="W82" s="13" t="s">
        <v>248</v>
      </c>
      <c r="X82" s="13" t="s">
        <v>1698</v>
      </c>
      <c r="Y82" s="13" t="s">
        <v>1699</v>
      </c>
    </row>
    <row r="83" spans="1:25" ht="13.8" thickBot="1" x14ac:dyDescent="0.3">
      <c r="A83" s="12" t="s">
        <v>183</v>
      </c>
      <c r="B83" s="13" t="s">
        <v>975</v>
      </c>
      <c r="C83" s="13" t="s">
        <v>881</v>
      </c>
      <c r="D83" s="13" t="s">
        <v>881</v>
      </c>
      <c r="E83" s="13" t="s">
        <v>1103</v>
      </c>
      <c r="F83" s="13" t="s">
        <v>1117</v>
      </c>
      <c r="G83" s="13" t="s">
        <v>881</v>
      </c>
      <c r="H83" s="13" t="s">
        <v>881</v>
      </c>
      <c r="I83" s="13" t="s">
        <v>881</v>
      </c>
      <c r="J83" s="13" t="s">
        <v>881</v>
      </c>
      <c r="P83" s="12" t="s">
        <v>183</v>
      </c>
      <c r="Q83" s="13" t="s">
        <v>1692</v>
      </c>
      <c r="R83" s="13" t="s">
        <v>1693</v>
      </c>
      <c r="S83" s="13" t="s">
        <v>1694</v>
      </c>
      <c r="T83" s="13" t="s">
        <v>1695</v>
      </c>
      <c r="U83" s="13" t="s">
        <v>1696</v>
      </c>
      <c r="V83" s="13" t="s">
        <v>1700</v>
      </c>
      <c r="W83" s="13" t="s">
        <v>248</v>
      </c>
      <c r="X83" s="13" t="s">
        <v>1698</v>
      </c>
      <c r="Y83" s="13" t="s">
        <v>1699</v>
      </c>
    </row>
    <row r="84" spans="1:25" ht="13.8" thickBot="1" x14ac:dyDescent="0.3">
      <c r="A84" s="12" t="s">
        <v>189</v>
      </c>
      <c r="B84" s="13" t="s">
        <v>1118</v>
      </c>
      <c r="C84" s="13" t="s">
        <v>1119</v>
      </c>
      <c r="D84" s="13" t="s">
        <v>1119</v>
      </c>
      <c r="E84" s="13" t="s">
        <v>1106</v>
      </c>
      <c r="F84" s="13" t="s">
        <v>1120</v>
      </c>
      <c r="G84" s="13" t="s">
        <v>1119</v>
      </c>
      <c r="H84" s="13" t="s">
        <v>1119</v>
      </c>
      <c r="I84" s="13" t="s">
        <v>1119</v>
      </c>
      <c r="J84" s="13" t="s">
        <v>1119</v>
      </c>
      <c r="P84" s="12" t="s">
        <v>189</v>
      </c>
      <c r="Q84" s="13" t="s">
        <v>1692</v>
      </c>
      <c r="R84" s="13" t="s">
        <v>1693</v>
      </c>
      <c r="S84" s="13" t="s">
        <v>1694</v>
      </c>
      <c r="T84" s="13" t="s">
        <v>1695</v>
      </c>
      <c r="U84" s="13" t="s">
        <v>1696</v>
      </c>
      <c r="V84" s="13" t="s">
        <v>1700</v>
      </c>
      <c r="W84" s="13" t="s">
        <v>248</v>
      </c>
      <c r="X84" s="13" t="s">
        <v>1698</v>
      </c>
      <c r="Y84" s="13" t="s">
        <v>1699</v>
      </c>
    </row>
    <row r="85" spans="1:25" ht="13.8" thickBot="1" x14ac:dyDescent="0.3">
      <c r="A85" s="12" t="s">
        <v>195</v>
      </c>
      <c r="B85" s="13" t="s">
        <v>1121</v>
      </c>
      <c r="C85" s="13" t="s">
        <v>1122</v>
      </c>
      <c r="D85" s="13" t="s">
        <v>1122</v>
      </c>
      <c r="E85" s="13" t="s">
        <v>1108</v>
      </c>
      <c r="F85" s="13" t="s">
        <v>1123</v>
      </c>
      <c r="G85" s="13" t="s">
        <v>1122</v>
      </c>
      <c r="H85" s="13" t="s">
        <v>1122</v>
      </c>
      <c r="I85" s="13" t="s">
        <v>1122</v>
      </c>
      <c r="J85" s="13" t="s">
        <v>1122</v>
      </c>
      <c r="P85" s="12" t="s">
        <v>195</v>
      </c>
      <c r="Q85" s="13" t="s">
        <v>1692</v>
      </c>
      <c r="R85" s="13" t="s">
        <v>1693</v>
      </c>
      <c r="S85" s="13" t="s">
        <v>1694</v>
      </c>
      <c r="T85" s="13" t="s">
        <v>1695</v>
      </c>
      <c r="U85" s="13" t="s">
        <v>1696</v>
      </c>
      <c r="V85" s="13" t="s">
        <v>1700</v>
      </c>
      <c r="W85" s="13" t="s">
        <v>248</v>
      </c>
      <c r="X85" s="13" t="s">
        <v>1698</v>
      </c>
      <c r="Y85" s="13" t="s">
        <v>1699</v>
      </c>
    </row>
    <row r="86" spans="1:25" ht="13.8" thickBot="1" x14ac:dyDescent="0.3">
      <c r="A86" s="12" t="s">
        <v>201</v>
      </c>
      <c r="B86" s="13" t="s">
        <v>1124</v>
      </c>
      <c r="C86" s="13" t="s">
        <v>1125</v>
      </c>
      <c r="D86" s="13" t="s">
        <v>1125</v>
      </c>
      <c r="E86" s="13" t="s">
        <v>1110</v>
      </c>
      <c r="F86" s="13" t="s">
        <v>1126</v>
      </c>
      <c r="G86" s="13" t="s">
        <v>1125</v>
      </c>
      <c r="H86" s="13" t="s">
        <v>1125</v>
      </c>
      <c r="I86" s="13" t="s">
        <v>1125</v>
      </c>
      <c r="J86" s="13" t="s">
        <v>1125</v>
      </c>
      <c r="P86" s="12" t="s">
        <v>201</v>
      </c>
      <c r="Q86" s="13" t="s">
        <v>1692</v>
      </c>
      <c r="R86" s="13" t="s">
        <v>1693</v>
      </c>
      <c r="S86" s="13" t="s">
        <v>1694</v>
      </c>
      <c r="T86" s="13" t="s">
        <v>1695</v>
      </c>
      <c r="U86" s="13" t="s">
        <v>1696</v>
      </c>
      <c r="V86" s="13" t="s">
        <v>1700</v>
      </c>
      <c r="W86" s="13" t="s">
        <v>248</v>
      </c>
      <c r="X86" s="13" t="s">
        <v>1698</v>
      </c>
      <c r="Y86" s="13" t="s">
        <v>1699</v>
      </c>
    </row>
    <row r="87" spans="1:25" ht="13.8" thickBot="1" x14ac:dyDescent="0.3">
      <c r="A87" s="12" t="s">
        <v>207</v>
      </c>
      <c r="B87" s="13" t="s">
        <v>1127</v>
      </c>
      <c r="C87" s="13" t="s">
        <v>1128</v>
      </c>
      <c r="D87" s="13" t="s">
        <v>1128</v>
      </c>
      <c r="E87" s="13" t="s">
        <v>1112</v>
      </c>
      <c r="F87" s="13" t="s">
        <v>1129</v>
      </c>
      <c r="G87" s="13" t="s">
        <v>1128</v>
      </c>
      <c r="H87" s="13" t="s">
        <v>1128</v>
      </c>
      <c r="I87" s="13" t="s">
        <v>1128</v>
      </c>
      <c r="J87" s="13" t="s">
        <v>1128</v>
      </c>
      <c r="P87" s="12" t="s">
        <v>207</v>
      </c>
      <c r="Q87" s="13" t="s">
        <v>1692</v>
      </c>
      <c r="R87" s="13" t="s">
        <v>1693</v>
      </c>
      <c r="S87" s="13" t="s">
        <v>1694</v>
      </c>
      <c r="T87" s="13" t="s">
        <v>1695</v>
      </c>
      <c r="U87" s="13" t="s">
        <v>1696</v>
      </c>
      <c r="V87" s="13" t="s">
        <v>1700</v>
      </c>
      <c r="W87" s="13" t="s">
        <v>248</v>
      </c>
      <c r="X87" s="13" t="s">
        <v>1698</v>
      </c>
      <c r="Y87" s="13" t="s">
        <v>1699</v>
      </c>
    </row>
    <row r="88" spans="1:25" ht="13.8" thickBot="1" x14ac:dyDescent="0.3">
      <c r="A88" s="12" t="s">
        <v>213</v>
      </c>
      <c r="B88" s="13" t="s">
        <v>1130</v>
      </c>
      <c r="C88" s="13" t="s">
        <v>1131</v>
      </c>
      <c r="D88" s="13" t="s">
        <v>1131</v>
      </c>
      <c r="E88" s="13" t="s">
        <v>1115</v>
      </c>
      <c r="F88" s="13" t="s">
        <v>1132</v>
      </c>
      <c r="G88" s="13" t="s">
        <v>1131</v>
      </c>
      <c r="H88" s="13" t="s">
        <v>1131</v>
      </c>
      <c r="I88" s="13" t="s">
        <v>1131</v>
      </c>
      <c r="J88" s="13" t="s">
        <v>1131</v>
      </c>
      <c r="P88" s="12" t="s">
        <v>213</v>
      </c>
      <c r="Q88" s="13" t="s">
        <v>1701</v>
      </c>
      <c r="R88" s="13" t="s">
        <v>1693</v>
      </c>
      <c r="S88" s="13" t="s">
        <v>1694</v>
      </c>
      <c r="T88" s="13" t="s">
        <v>1695</v>
      </c>
      <c r="U88" s="13" t="s">
        <v>1696</v>
      </c>
      <c r="V88" s="13" t="s">
        <v>1700</v>
      </c>
      <c r="W88" s="13" t="s">
        <v>248</v>
      </c>
      <c r="X88" s="13" t="s">
        <v>1698</v>
      </c>
      <c r="Y88" s="13" t="s">
        <v>1699</v>
      </c>
    </row>
    <row r="89" spans="1:25" ht="13.8" thickBot="1" x14ac:dyDescent="0.3">
      <c r="A89" s="12" t="s">
        <v>219</v>
      </c>
      <c r="B89" s="13" t="s">
        <v>1099</v>
      </c>
      <c r="C89" s="13" t="s">
        <v>1133</v>
      </c>
      <c r="D89" s="13" t="s">
        <v>1133</v>
      </c>
      <c r="E89" s="13" t="s">
        <v>881</v>
      </c>
      <c r="F89" s="13" t="s">
        <v>1006</v>
      </c>
      <c r="G89" s="13" t="s">
        <v>1133</v>
      </c>
      <c r="H89" s="13" t="s">
        <v>1133</v>
      </c>
      <c r="I89" s="13" t="s">
        <v>1133</v>
      </c>
      <c r="J89" s="13" t="s">
        <v>1133</v>
      </c>
      <c r="P89" s="12" t="s">
        <v>219</v>
      </c>
      <c r="Q89" s="13" t="s">
        <v>1701</v>
      </c>
      <c r="R89" s="13" t="s">
        <v>1693</v>
      </c>
      <c r="S89" s="13" t="s">
        <v>1694</v>
      </c>
      <c r="T89" s="13" t="s">
        <v>1695</v>
      </c>
      <c r="U89" s="13" t="s">
        <v>1696</v>
      </c>
      <c r="V89" s="13" t="s">
        <v>1700</v>
      </c>
      <c r="W89" s="13" t="s">
        <v>248</v>
      </c>
      <c r="X89" s="13" t="s">
        <v>1698</v>
      </c>
      <c r="Y89" s="13" t="s">
        <v>1699</v>
      </c>
    </row>
    <row r="90" spans="1:25" ht="13.8" thickBot="1" x14ac:dyDescent="0.3">
      <c r="A90" s="12" t="s">
        <v>225</v>
      </c>
      <c r="B90" s="13" t="s">
        <v>1101</v>
      </c>
      <c r="C90" s="13" t="s">
        <v>1134</v>
      </c>
      <c r="D90" s="13" t="s">
        <v>1134</v>
      </c>
      <c r="E90" s="13" t="s">
        <v>1119</v>
      </c>
      <c r="F90" s="13" t="s">
        <v>1008</v>
      </c>
      <c r="G90" s="13" t="s">
        <v>1134</v>
      </c>
      <c r="H90" s="13" t="s">
        <v>1134</v>
      </c>
      <c r="I90" s="13" t="s">
        <v>1134</v>
      </c>
      <c r="J90" s="13" t="s">
        <v>1134</v>
      </c>
      <c r="P90" s="12" t="s">
        <v>225</v>
      </c>
      <c r="Q90" s="13" t="s">
        <v>1701</v>
      </c>
      <c r="R90" s="13" t="s">
        <v>1693</v>
      </c>
      <c r="S90" s="13" t="s">
        <v>1694</v>
      </c>
      <c r="T90" s="13" t="s">
        <v>1695</v>
      </c>
      <c r="U90" s="13" t="s">
        <v>1696</v>
      </c>
      <c r="V90" s="13" t="s">
        <v>1700</v>
      </c>
      <c r="W90" s="13" t="s">
        <v>248</v>
      </c>
      <c r="X90" s="13" t="s">
        <v>248</v>
      </c>
      <c r="Y90" s="13" t="s">
        <v>1699</v>
      </c>
    </row>
    <row r="91" spans="1:25" ht="13.8" thickBot="1" x14ac:dyDescent="0.3">
      <c r="A91" s="12" t="s">
        <v>231</v>
      </c>
      <c r="B91" s="13" t="s">
        <v>1104</v>
      </c>
      <c r="C91" s="13" t="s">
        <v>1135</v>
      </c>
      <c r="D91" s="13" t="s">
        <v>1135</v>
      </c>
      <c r="E91" s="13" t="s">
        <v>1131</v>
      </c>
      <c r="F91" s="13" t="s">
        <v>1010</v>
      </c>
      <c r="G91" s="13" t="s">
        <v>1135</v>
      </c>
      <c r="H91" s="13" t="s">
        <v>1135</v>
      </c>
      <c r="I91" s="13" t="s">
        <v>1135</v>
      </c>
      <c r="J91" s="13" t="s">
        <v>1135</v>
      </c>
      <c r="P91" s="12" t="s">
        <v>231</v>
      </c>
      <c r="Q91" s="13" t="s">
        <v>1701</v>
      </c>
      <c r="R91" s="13" t="s">
        <v>1693</v>
      </c>
      <c r="S91" s="13" t="s">
        <v>1694</v>
      </c>
      <c r="T91" s="13" t="s">
        <v>1695</v>
      </c>
      <c r="U91" s="13" t="s">
        <v>1696</v>
      </c>
      <c r="V91" s="13" t="s">
        <v>1700</v>
      </c>
      <c r="W91" s="13" t="s">
        <v>248</v>
      </c>
      <c r="X91" s="13" t="s">
        <v>248</v>
      </c>
      <c r="Y91" s="13" t="s">
        <v>1699</v>
      </c>
    </row>
    <row r="92" spans="1:25" ht="13.8" thickBot="1" x14ac:dyDescent="0.3">
      <c r="A92" s="12" t="s">
        <v>236</v>
      </c>
      <c r="B92" s="13" t="s">
        <v>1066</v>
      </c>
      <c r="C92" s="13" t="s">
        <v>1136</v>
      </c>
      <c r="D92" s="13" t="s">
        <v>1136</v>
      </c>
      <c r="E92" s="13" t="s">
        <v>1133</v>
      </c>
      <c r="F92" s="13" t="s">
        <v>1136</v>
      </c>
      <c r="G92" s="13" t="s">
        <v>1136</v>
      </c>
      <c r="H92" s="13" t="s">
        <v>1136</v>
      </c>
      <c r="I92" s="13" t="s">
        <v>1136</v>
      </c>
      <c r="J92" s="13" t="s">
        <v>1136</v>
      </c>
      <c r="P92" s="12" t="s">
        <v>236</v>
      </c>
      <c r="Q92" s="13" t="s">
        <v>1701</v>
      </c>
      <c r="R92" s="13" t="s">
        <v>1693</v>
      </c>
      <c r="S92" s="13" t="s">
        <v>1694</v>
      </c>
      <c r="T92" s="13" t="s">
        <v>1695</v>
      </c>
      <c r="U92" s="13" t="s">
        <v>1696</v>
      </c>
      <c r="V92" s="13" t="s">
        <v>1700</v>
      </c>
      <c r="W92" s="13" t="s">
        <v>248</v>
      </c>
      <c r="X92" s="13" t="s">
        <v>248</v>
      </c>
      <c r="Y92" s="13" t="s">
        <v>1699</v>
      </c>
    </row>
    <row r="93" spans="1:25" ht="13.8" thickBot="1" x14ac:dyDescent="0.3">
      <c r="A93" s="12" t="s">
        <v>241</v>
      </c>
      <c r="B93" s="13" t="s">
        <v>1018</v>
      </c>
      <c r="C93" s="13" t="s">
        <v>1018</v>
      </c>
      <c r="D93" s="13" t="s">
        <v>1018</v>
      </c>
      <c r="E93" s="13" t="s">
        <v>1018</v>
      </c>
      <c r="F93" s="13" t="s">
        <v>1018</v>
      </c>
      <c r="G93" s="13" t="s">
        <v>1018</v>
      </c>
      <c r="H93" s="13" t="s">
        <v>1018</v>
      </c>
      <c r="I93" s="13" t="s">
        <v>1018</v>
      </c>
      <c r="J93" s="13" t="s">
        <v>1018</v>
      </c>
      <c r="P93" s="12" t="s">
        <v>241</v>
      </c>
      <c r="Q93" s="13" t="s">
        <v>1701</v>
      </c>
      <c r="R93" s="13" t="s">
        <v>1693</v>
      </c>
      <c r="S93" s="13" t="s">
        <v>1694</v>
      </c>
      <c r="T93" s="13" t="s">
        <v>248</v>
      </c>
      <c r="U93" s="13" t="s">
        <v>1696</v>
      </c>
      <c r="V93" s="13" t="s">
        <v>248</v>
      </c>
      <c r="W93" s="13" t="s">
        <v>248</v>
      </c>
      <c r="X93" s="13" t="s">
        <v>248</v>
      </c>
      <c r="Y93" s="13" t="s">
        <v>248</v>
      </c>
    </row>
    <row r="94" spans="1:25" ht="13.8" thickBot="1" x14ac:dyDescent="0.3">
      <c r="A94" s="12" t="s">
        <v>246</v>
      </c>
      <c r="B94" s="13" t="s">
        <v>902</v>
      </c>
      <c r="C94" s="13" t="s">
        <v>902</v>
      </c>
      <c r="D94" s="13" t="s">
        <v>902</v>
      </c>
      <c r="E94" s="13" t="s">
        <v>902</v>
      </c>
      <c r="F94" s="13" t="s">
        <v>902</v>
      </c>
      <c r="G94" s="13" t="s">
        <v>902</v>
      </c>
      <c r="H94" s="13" t="s">
        <v>902</v>
      </c>
      <c r="I94" s="13" t="s">
        <v>902</v>
      </c>
      <c r="J94" s="13" t="s">
        <v>902</v>
      </c>
      <c r="P94" s="12" t="s">
        <v>246</v>
      </c>
      <c r="Q94" s="13" t="s">
        <v>248</v>
      </c>
      <c r="R94" s="13" t="s">
        <v>1693</v>
      </c>
      <c r="S94" s="13" t="s">
        <v>1694</v>
      </c>
      <c r="T94" s="13" t="s">
        <v>248</v>
      </c>
      <c r="U94" s="13" t="s">
        <v>248</v>
      </c>
      <c r="V94" s="13" t="s">
        <v>248</v>
      </c>
      <c r="W94" s="13" t="s">
        <v>248</v>
      </c>
      <c r="X94" s="13" t="s">
        <v>248</v>
      </c>
      <c r="Y94" s="13" t="s">
        <v>248</v>
      </c>
    </row>
    <row r="95" spans="1:25" ht="18.600000000000001" thickBot="1" x14ac:dyDescent="0.3">
      <c r="A95" s="8"/>
      <c r="P95" s="8"/>
    </row>
    <row r="96" spans="1:25" ht="13.8" thickBot="1" x14ac:dyDescent="0.3">
      <c r="A96" s="12" t="s">
        <v>250</v>
      </c>
      <c r="B96" s="12" t="s">
        <v>100</v>
      </c>
      <c r="C96" s="12" t="s">
        <v>101</v>
      </c>
      <c r="D96" s="12" t="s">
        <v>102</v>
      </c>
      <c r="E96" s="12" t="s">
        <v>103</v>
      </c>
      <c r="F96" s="12" t="s">
        <v>104</v>
      </c>
      <c r="G96" s="12" t="s">
        <v>105</v>
      </c>
      <c r="H96" s="12" t="s">
        <v>106</v>
      </c>
      <c r="I96" s="12" t="s">
        <v>107</v>
      </c>
      <c r="J96" s="12" t="s">
        <v>108</v>
      </c>
      <c r="P96" s="12" t="s">
        <v>250</v>
      </c>
      <c r="Q96" s="12" t="s">
        <v>100</v>
      </c>
      <c r="R96" s="12" t="s">
        <v>101</v>
      </c>
      <c r="S96" s="12" t="s">
        <v>102</v>
      </c>
      <c r="T96" s="12" t="s">
        <v>103</v>
      </c>
      <c r="U96" s="12" t="s">
        <v>104</v>
      </c>
      <c r="V96" s="12" t="s">
        <v>105</v>
      </c>
      <c r="W96" s="12" t="s">
        <v>106</v>
      </c>
      <c r="X96" s="12" t="s">
        <v>107</v>
      </c>
      <c r="Y96" s="12" t="s">
        <v>108</v>
      </c>
    </row>
    <row r="97" spans="1:25" ht="13.8" thickBot="1" x14ac:dyDescent="0.3">
      <c r="A97" s="12" t="s">
        <v>132</v>
      </c>
      <c r="B97" s="13">
        <v>40.700000000000003</v>
      </c>
      <c r="C97" s="13">
        <v>13.8</v>
      </c>
      <c r="D97" s="13">
        <v>13.8</v>
      </c>
      <c r="E97" s="13">
        <v>18.2</v>
      </c>
      <c r="F97" s="13">
        <v>30.5</v>
      </c>
      <c r="G97" s="13">
        <v>13.8</v>
      </c>
      <c r="H97" s="13">
        <v>13.8</v>
      </c>
      <c r="I97" s="13">
        <v>13.8</v>
      </c>
      <c r="J97" s="13">
        <v>13.8</v>
      </c>
      <c r="P97" s="12" t="s">
        <v>132</v>
      </c>
      <c r="Q97" s="13">
        <v>5.5</v>
      </c>
      <c r="R97" s="13">
        <v>25.1</v>
      </c>
      <c r="S97" s="13">
        <v>36.1</v>
      </c>
      <c r="T97" s="13">
        <v>11</v>
      </c>
      <c r="U97" s="13">
        <v>2.5</v>
      </c>
      <c r="V97" s="13">
        <v>4</v>
      </c>
      <c r="W97" s="13">
        <v>0</v>
      </c>
      <c r="X97" s="13">
        <v>4.5</v>
      </c>
      <c r="Y97" s="13">
        <v>3.5</v>
      </c>
    </row>
    <row r="98" spans="1:25" ht="13.8" thickBot="1" x14ac:dyDescent="0.3">
      <c r="A98" s="12" t="s">
        <v>140</v>
      </c>
      <c r="B98" s="13">
        <v>39.9</v>
      </c>
      <c r="C98" s="13">
        <v>13.1</v>
      </c>
      <c r="D98" s="13">
        <v>13.1</v>
      </c>
      <c r="E98" s="13">
        <v>17.399999999999999</v>
      </c>
      <c r="F98" s="13">
        <v>29.8</v>
      </c>
      <c r="G98" s="13">
        <v>13.1</v>
      </c>
      <c r="H98" s="13">
        <v>13.1</v>
      </c>
      <c r="I98" s="13">
        <v>13.1</v>
      </c>
      <c r="J98" s="13">
        <v>13.1</v>
      </c>
      <c r="P98" s="12" t="s">
        <v>140</v>
      </c>
      <c r="Q98" s="13">
        <v>5.5</v>
      </c>
      <c r="R98" s="13">
        <v>25.1</v>
      </c>
      <c r="S98" s="13">
        <v>36.1</v>
      </c>
      <c r="T98" s="13">
        <v>11</v>
      </c>
      <c r="U98" s="13">
        <v>2.5</v>
      </c>
      <c r="V98" s="13">
        <v>3</v>
      </c>
      <c r="W98" s="13">
        <v>0</v>
      </c>
      <c r="X98" s="13">
        <v>4.5</v>
      </c>
      <c r="Y98" s="13">
        <v>3.5</v>
      </c>
    </row>
    <row r="99" spans="1:25" ht="13.8" thickBot="1" x14ac:dyDescent="0.3">
      <c r="A99" s="12" t="s">
        <v>147</v>
      </c>
      <c r="B99" s="13">
        <v>39.200000000000003</v>
      </c>
      <c r="C99" s="13">
        <v>12.3</v>
      </c>
      <c r="D99" s="13">
        <v>12.3</v>
      </c>
      <c r="E99" s="13">
        <v>16.7</v>
      </c>
      <c r="F99" s="13">
        <v>29</v>
      </c>
      <c r="G99" s="13">
        <v>12.3</v>
      </c>
      <c r="H99" s="13">
        <v>12.3</v>
      </c>
      <c r="I99" s="13">
        <v>12.3</v>
      </c>
      <c r="J99" s="13">
        <v>12.3</v>
      </c>
      <c r="P99" s="12" t="s">
        <v>147</v>
      </c>
      <c r="Q99" s="13">
        <v>5.5</v>
      </c>
      <c r="R99" s="13">
        <v>25.1</v>
      </c>
      <c r="S99" s="13">
        <v>36.1</v>
      </c>
      <c r="T99" s="13">
        <v>11</v>
      </c>
      <c r="U99" s="13">
        <v>2.5</v>
      </c>
      <c r="V99" s="13">
        <v>3</v>
      </c>
      <c r="W99" s="13">
        <v>0</v>
      </c>
      <c r="X99" s="13">
        <v>4.5</v>
      </c>
      <c r="Y99" s="13">
        <v>3.5</v>
      </c>
    </row>
    <row r="100" spans="1:25" ht="13.8" thickBot="1" x14ac:dyDescent="0.3">
      <c r="A100" s="12" t="s">
        <v>153</v>
      </c>
      <c r="B100" s="13">
        <v>38.5</v>
      </c>
      <c r="C100" s="13">
        <v>11.6</v>
      </c>
      <c r="D100" s="13">
        <v>11.6</v>
      </c>
      <c r="E100" s="13">
        <v>16</v>
      </c>
      <c r="F100" s="13">
        <v>28.3</v>
      </c>
      <c r="G100" s="13">
        <v>11.6</v>
      </c>
      <c r="H100" s="13">
        <v>11.6</v>
      </c>
      <c r="I100" s="13">
        <v>11.6</v>
      </c>
      <c r="J100" s="13">
        <v>11.6</v>
      </c>
      <c r="P100" s="12" t="s">
        <v>153</v>
      </c>
      <c r="Q100" s="13">
        <v>5.5</v>
      </c>
      <c r="R100" s="13">
        <v>25.1</v>
      </c>
      <c r="S100" s="13">
        <v>36.1</v>
      </c>
      <c r="T100" s="13">
        <v>11</v>
      </c>
      <c r="U100" s="13">
        <v>2.5</v>
      </c>
      <c r="V100" s="13">
        <v>3</v>
      </c>
      <c r="W100" s="13">
        <v>0</v>
      </c>
      <c r="X100" s="13">
        <v>4.5</v>
      </c>
      <c r="Y100" s="13">
        <v>3.5</v>
      </c>
    </row>
    <row r="101" spans="1:25" ht="13.8" thickBot="1" x14ac:dyDescent="0.3">
      <c r="A101" s="12" t="s">
        <v>159</v>
      </c>
      <c r="B101" s="13">
        <v>37.799999999999997</v>
      </c>
      <c r="C101" s="13">
        <v>10.9</v>
      </c>
      <c r="D101" s="13">
        <v>10.9</v>
      </c>
      <c r="E101" s="13">
        <v>15.2</v>
      </c>
      <c r="F101" s="13">
        <v>27.6</v>
      </c>
      <c r="G101" s="13">
        <v>10.9</v>
      </c>
      <c r="H101" s="13">
        <v>10.9</v>
      </c>
      <c r="I101" s="13">
        <v>10.9</v>
      </c>
      <c r="J101" s="13">
        <v>10.9</v>
      </c>
      <c r="P101" s="12" t="s">
        <v>159</v>
      </c>
      <c r="Q101" s="13">
        <v>5.5</v>
      </c>
      <c r="R101" s="13">
        <v>25.1</v>
      </c>
      <c r="S101" s="13">
        <v>36.1</v>
      </c>
      <c r="T101" s="13">
        <v>11</v>
      </c>
      <c r="U101" s="13">
        <v>2.5</v>
      </c>
      <c r="V101" s="13">
        <v>3</v>
      </c>
      <c r="W101" s="13">
        <v>0</v>
      </c>
      <c r="X101" s="13">
        <v>4.5</v>
      </c>
      <c r="Y101" s="13">
        <v>3.5</v>
      </c>
    </row>
    <row r="102" spans="1:25" ht="13.8" thickBot="1" x14ac:dyDescent="0.3">
      <c r="A102" s="12" t="s">
        <v>165</v>
      </c>
      <c r="B102" s="13">
        <v>37</v>
      </c>
      <c r="C102" s="13">
        <v>10.199999999999999</v>
      </c>
      <c r="D102" s="13">
        <v>10.199999999999999</v>
      </c>
      <c r="E102" s="13">
        <v>14.5</v>
      </c>
      <c r="F102" s="13">
        <v>26.9</v>
      </c>
      <c r="G102" s="13">
        <v>10.199999999999999</v>
      </c>
      <c r="H102" s="13">
        <v>10.199999999999999</v>
      </c>
      <c r="I102" s="13">
        <v>10.199999999999999</v>
      </c>
      <c r="J102" s="13">
        <v>10.199999999999999</v>
      </c>
      <c r="P102" s="12" t="s">
        <v>165</v>
      </c>
      <c r="Q102" s="13">
        <v>5.5</v>
      </c>
      <c r="R102" s="13">
        <v>25.1</v>
      </c>
      <c r="S102" s="13">
        <v>36.1</v>
      </c>
      <c r="T102" s="13">
        <v>11</v>
      </c>
      <c r="U102" s="13">
        <v>2.5</v>
      </c>
      <c r="V102" s="13">
        <v>3</v>
      </c>
      <c r="W102" s="13">
        <v>0</v>
      </c>
      <c r="X102" s="13">
        <v>4.5</v>
      </c>
      <c r="Y102" s="13">
        <v>3.5</v>
      </c>
    </row>
    <row r="103" spans="1:25" ht="13.8" thickBot="1" x14ac:dyDescent="0.3">
      <c r="A103" s="12" t="s">
        <v>171</v>
      </c>
      <c r="B103" s="13">
        <v>36.299999999999997</v>
      </c>
      <c r="C103" s="13">
        <v>9.4</v>
      </c>
      <c r="D103" s="13">
        <v>9.4</v>
      </c>
      <c r="E103" s="13">
        <v>13.8</v>
      </c>
      <c r="F103" s="13">
        <v>26.1</v>
      </c>
      <c r="G103" s="13">
        <v>9.4</v>
      </c>
      <c r="H103" s="13">
        <v>9.4</v>
      </c>
      <c r="I103" s="13">
        <v>9.4</v>
      </c>
      <c r="J103" s="13">
        <v>9.4</v>
      </c>
      <c r="P103" s="12" t="s">
        <v>171</v>
      </c>
      <c r="Q103" s="13">
        <v>5.5</v>
      </c>
      <c r="R103" s="13">
        <v>25.1</v>
      </c>
      <c r="S103" s="13">
        <v>36.1</v>
      </c>
      <c r="T103" s="13">
        <v>11</v>
      </c>
      <c r="U103" s="13">
        <v>2.5</v>
      </c>
      <c r="V103" s="13">
        <v>3</v>
      </c>
      <c r="W103" s="13">
        <v>0</v>
      </c>
      <c r="X103" s="13">
        <v>4.5</v>
      </c>
      <c r="Y103" s="13">
        <v>3.5</v>
      </c>
    </row>
    <row r="104" spans="1:25" ht="13.8" thickBot="1" x14ac:dyDescent="0.3">
      <c r="A104" s="12" t="s">
        <v>177</v>
      </c>
      <c r="B104" s="13">
        <v>35.6</v>
      </c>
      <c r="C104" s="13">
        <v>8.6999999999999993</v>
      </c>
      <c r="D104" s="13">
        <v>8.6999999999999993</v>
      </c>
      <c r="E104" s="13">
        <v>13.1</v>
      </c>
      <c r="F104" s="13">
        <v>25.4</v>
      </c>
      <c r="G104" s="13">
        <v>8.6999999999999993</v>
      </c>
      <c r="H104" s="13">
        <v>8.6999999999999993</v>
      </c>
      <c r="I104" s="13">
        <v>8.6999999999999993</v>
      </c>
      <c r="J104" s="13">
        <v>8.6999999999999993</v>
      </c>
      <c r="P104" s="12" t="s">
        <v>177</v>
      </c>
      <c r="Q104" s="13">
        <v>5.5</v>
      </c>
      <c r="R104" s="13">
        <v>25.1</v>
      </c>
      <c r="S104" s="13">
        <v>36.1</v>
      </c>
      <c r="T104" s="13">
        <v>11</v>
      </c>
      <c r="U104" s="13">
        <v>2.5</v>
      </c>
      <c r="V104" s="13">
        <v>3</v>
      </c>
      <c r="W104" s="13">
        <v>0</v>
      </c>
      <c r="X104" s="13">
        <v>4.5</v>
      </c>
      <c r="Y104" s="13">
        <v>3.5</v>
      </c>
    </row>
    <row r="105" spans="1:25" ht="13.8" thickBot="1" x14ac:dyDescent="0.3">
      <c r="A105" s="12" t="s">
        <v>183</v>
      </c>
      <c r="B105" s="13">
        <v>34.9</v>
      </c>
      <c r="C105" s="13">
        <v>8</v>
      </c>
      <c r="D105" s="13">
        <v>8</v>
      </c>
      <c r="E105" s="13">
        <v>12.3</v>
      </c>
      <c r="F105" s="13">
        <v>24.7</v>
      </c>
      <c r="G105" s="13">
        <v>8</v>
      </c>
      <c r="H105" s="13">
        <v>8</v>
      </c>
      <c r="I105" s="13">
        <v>8</v>
      </c>
      <c r="J105" s="13">
        <v>8</v>
      </c>
      <c r="P105" s="12" t="s">
        <v>183</v>
      </c>
      <c r="Q105" s="13">
        <v>5.5</v>
      </c>
      <c r="R105" s="13">
        <v>25.1</v>
      </c>
      <c r="S105" s="13">
        <v>36.1</v>
      </c>
      <c r="T105" s="13">
        <v>11</v>
      </c>
      <c r="U105" s="13">
        <v>2.5</v>
      </c>
      <c r="V105" s="13">
        <v>3</v>
      </c>
      <c r="W105" s="13">
        <v>0</v>
      </c>
      <c r="X105" s="13">
        <v>4.5</v>
      </c>
      <c r="Y105" s="13">
        <v>3.5</v>
      </c>
    </row>
    <row r="106" spans="1:25" ht="13.8" thickBot="1" x14ac:dyDescent="0.3">
      <c r="A106" s="12" t="s">
        <v>189</v>
      </c>
      <c r="B106" s="13">
        <v>34.1</v>
      </c>
      <c r="C106" s="13">
        <v>7.3</v>
      </c>
      <c r="D106" s="13">
        <v>7.3</v>
      </c>
      <c r="E106" s="13">
        <v>11.6</v>
      </c>
      <c r="F106" s="13">
        <v>24</v>
      </c>
      <c r="G106" s="13">
        <v>7.3</v>
      </c>
      <c r="H106" s="13">
        <v>7.3</v>
      </c>
      <c r="I106" s="13">
        <v>7.3</v>
      </c>
      <c r="J106" s="13">
        <v>7.3</v>
      </c>
      <c r="P106" s="12" t="s">
        <v>189</v>
      </c>
      <c r="Q106" s="13">
        <v>5.5</v>
      </c>
      <c r="R106" s="13">
        <v>25.1</v>
      </c>
      <c r="S106" s="13">
        <v>36.1</v>
      </c>
      <c r="T106" s="13">
        <v>11</v>
      </c>
      <c r="U106" s="13">
        <v>2.5</v>
      </c>
      <c r="V106" s="13">
        <v>3</v>
      </c>
      <c r="W106" s="13">
        <v>0</v>
      </c>
      <c r="X106" s="13">
        <v>4.5</v>
      </c>
      <c r="Y106" s="13">
        <v>3.5</v>
      </c>
    </row>
    <row r="107" spans="1:25" ht="13.8" thickBot="1" x14ac:dyDescent="0.3">
      <c r="A107" s="12" t="s">
        <v>195</v>
      </c>
      <c r="B107" s="13">
        <v>33.4</v>
      </c>
      <c r="C107" s="13">
        <v>6.5</v>
      </c>
      <c r="D107" s="13">
        <v>6.5</v>
      </c>
      <c r="E107" s="13">
        <v>10.9</v>
      </c>
      <c r="F107" s="13">
        <v>23.2</v>
      </c>
      <c r="G107" s="13">
        <v>6.5</v>
      </c>
      <c r="H107" s="13">
        <v>6.5</v>
      </c>
      <c r="I107" s="13">
        <v>6.5</v>
      </c>
      <c r="J107" s="13">
        <v>6.5</v>
      </c>
      <c r="P107" s="12" t="s">
        <v>195</v>
      </c>
      <c r="Q107" s="13">
        <v>5.5</v>
      </c>
      <c r="R107" s="13">
        <v>25.1</v>
      </c>
      <c r="S107" s="13">
        <v>36.1</v>
      </c>
      <c r="T107" s="13">
        <v>11</v>
      </c>
      <c r="U107" s="13">
        <v>2.5</v>
      </c>
      <c r="V107" s="13">
        <v>3</v>
      </c>
      <c r="W107" s="13">
        <v>0</v>
      </c>
      <c r="X107" s="13">
        <v>4.5</v>
      </c>
      <c r="Y107" s="13">
        <v>3.5</v>
      </c>
    </row>
    <row r="108" spans="1:25" ht="13.8" thickBot="1" x14ac:dyDescent="0.3">
      <c r="A108" s="12" t="s">
        <v>201</v>
      </c>
      <c r="B108" s="13">
        <v>32.700000000000003</v>
      </c>
      <c r="C108" s="13">
        <v>5.8</v>
      </c>
      <c r="D108" s="13">
        <v>5.8</v>
      </c>
      <c r="E108" s="13">
        <v>10.199999999999999</v>
      </c>
      <c r="F108" s="13">
        <v>22.5</v>
      </c>
      <c r="G108" s="13">
        <v>5.8</v>
      </c>
      <c r="H108" s="13">
        <v>5.8</v>
      </c>
      <c r="I108" s="13">
        <v>5.8</v>
      </c>
      <c r="J108" s="13">
        <v>5.8</v>
      </c>
      <c r="P108" s="12" t="s">
        <v>201</v>
      </c>
      <c r="Q108" s="13">
        <v>5.5</v>
      </c>
      <c r="R108" s="13">
        <v>25.1</v>
      </c>
      <c r="S108" s="13">
        <v>36.1</v>
      </c>
      <c r="T108" s="13">
        <v>11</v>
      </c>
      <c r="U108" s="13">
        <v>2.5</v>
      </c>
      <c r="V108" s="13">
        <v>3</v>
      </c>
      <c r="W108" s="13">
        <v>0</v>
      </c>
      <c r="X108" s="13">
        <v>4.5</v>
      </c>
      <c r="Y108" s="13">
        <v>3.5</v>
      </c>
    </row>
    <row r="109" spans="1:25" ht="13.8" thickBot="1" x14ac:dyDescent="0.3">
      <c r="A109" s="12" t="s">
        <v>207</v>
      </c>
      <c r="B109" s="13">
        <v>32</v>
      </c>
      <c r="C109" s="13">
        <v>5.0999999999999996</v>
      </c>
      <c r="D109" s="13">
        <v>5.0999999999999996</v>
      </c>
      <c r="E109" s="13">
        <v>9.4</v>
      </c>
      <c r="F109" s="13">
        <v>21.8</v>
      </c>
      <c r="G109" s="13">
        <v>5.0999999999999996</v>
      </c>
      <c r="H109" s="13">
        <v>5.0999999999999996</v>
      </c>
      <c r="I109" s="13">
        <v>5.0999999999999996</v>
      </c>
      <c r="J109" s="13">
        <v>5.0999999999999996</v>
      </c>
      <c r="P109" s="12" t="s">
        <v>207</v>
      </c>
      <c r="Q109" s="13">
        <v>5.5</v>
      </c>
      <c r="R109" s="13">
        <v>25.1</v>
      </c>
      <c r="S109" s="13">
        <v>36.1</v>
      </c>
      <c r="T109" s="13">
        <v>11</v>
      </c>
      <c r="U109" s="13">
        <v>2.5</v>
      </c>
      <c r="V109" s="13">
        <v>3</v>
      </c>
      <c r="W109" s="13">
        <v>0</v>
      </c>
      <c r="X109" s="13">
        <v>4.5</v>
      </c>
      <c r="Y109" s="13">
        <v>3.5</v>
      </c>
    </row>
    <row r="110" spans="1:25" ht="13.8" thickBot="1" x14ac:dyDescent="0.3">
      <c r="A110" s="12" t="s">
        <v>213</v>
      </c>
      <c r="B110" s="13">
        <v>31.2</v>
      </c>
      <c r="C110" s="13">
        <v>4.4000000000000004</v>
      </c>
      <c r="D110" s="13">
        <v>4.4000000000000004</v>
      </c>
      <c r="E110" s="13">
        <v>8.6999999999999993</v>
      </c>
      <c r="F110" s="13">
        <v>21.1</v>
      </c>
      <c r="G110" s="13">
        <v>4.4000000000000004</v>
      </c>
      <c r="H110" s="13">
        <v>4.4000000000000004</v>
      </c>
      <c r="I110" s="13">
        <v>4.4000000000000004</v>
      </c>
      <c r="J110" s="13">
        <v>4.4000000000000004</v>
      </c>
      <c r="P110" s="12" t="s">
        <v>213</v>
      </c>
      <c r="Q110" s="13">
        <v>5</v>
      </c>
      <c r="R110" s="13">
        <v>25.1</v>
      </c>
      <c r="S110" s="13">
        <v>36.1</v>
      </c>
      <c r="T110" s="13">
        <v>11</v>
      </c>
      <c r="U110" s="13">
        <v>2.5</v>
      </c>
      <c r="V110" s="13">
        <v>3</v>
      </c>
      <c r="W110" s="13">
        <v>0</v>
      </c>
      <c r="X110" s="13">
        <v>4.5</v>
      </c>
      <c r="Y110" s="13">
        <v>3.5</v>
      </c>
    </row>
    <row r="111" spans="1:25" ht="13.8" thickBot="1" x14ac:dyDescent="0.3">
      <c r="A111" s="12" t="s">
        <v>219</v>
      </c>
      <c r="B111" s="13">
        <v>30.5</v>
      </c>
      <c r="C111" s="13">
        <v>3.6</v>
      </c>
      <c r="D111" s="13">
        <v>3.6</v>
      </c>
      <c r="E111" s="13">
        <v>8</v>
      </c>
      <c r="F111" s="13">
        <v>20.3</v>
      </c>
      <c r="G111" s="13">
        <v>3.6</v>
      </c>
      <c r="H111" s="13">
        <v>3.6</v>
      </c>
      <c r="I111" s="13">
        <v>3.6</v>
      </c>
      <c r="J111" s="13">
        <v>3.6</v>
      </c>
      <c r="P111" s="12" t="s">
        <v>219</v>
      </c>
      <c r="Q111" s="13">
        <v>5</v>
      </c>
      <c r="R111" s="13">
        <v>25.1</v>
      </c>
      <c r="S111" s="13">
        <v>36.1</v>
      </c>
      <c r="T111" s="13">
        <v>11</v>
      </c>
      <c r="U111" s="13">
        <v>2.5</v>
      </c>
      <c r="V111" s="13">
        <v>3</v>
      </c>
      <c r="W111" s="13">
        <v>0</v>
      </c>
      <c r="X111" s="13">
        <v>4.5</v>
      </c>
      <c r="Y111" s="13">
        <v>3.5</v>
      </c>
    </row>
    <row r="112" spans="1:25" ht="13.8" thickBot="1" x14ac:dyDescent="0.3">
      <c r="A112" s="12" t="s">
        <v>225</v>
      </c>
      <c r="B112" s="13">
        <v>29.8</v>
      </c>
      <c r="C112" s="13">
        <v>2.9</v>
      </c>
      <c r="D112" s="13">
        <v>2.9</v>
      </c>
      <c r="E112" s="13">
        <v>7.3</v>
      </c>
      <c r="F112" s="13">
        <v>19.600000000000001</v>
      </c>
      <c r="G112" s="13">
        <v>2.9</v>
      </c>
      <c r="H112" s="13">
        <v>2.9</v>
      </c>
      <c r="I112" s="13">
        <v>2.9</v>
      </c>
      <c r="J112" s="13">
        <v>2.9</v>
      </c>
      <c r="P112" s="12" t="s">
        <v>225</v>
      </c>
      <c r="Q112" s="13">
        <v>5</v>
      </c>
      <c r="R112" s="13">
        <v>25.1</v>
      </c>
      <c r="S112" s="13">
        <v>36.1</v>
      </c>
      <c r="T112" s="13">
        <v>11</v>
      </c>
      <c r="U112" s="13">
        <v>2.5</v>
      </c>
      <c r="V112" s="13">
        <v>3</v>
      </c>
      <c r="W112" s="13">
        <v>0</v>
      </c>
      <c r="X112" s="13">
        <v>0</v>
      </c>
      <c r="Y112" s="13">
        <v>3.5</v>
      </c>
    </row>
    <row r="113" spans="1:29" ht="13.8" thickBot="1" x14ac:dyDescent="0.3">
      <c r="A113" s="12" t="s">
        <v>231</v>
      </c>
      <c r="B113" s="13">
        <v>29</v>
      </c>
      <c r="C113" s="13">
        <v>2.2000000000000002</v>
      </c>
      <c r="D113" s="13">
        <v>2.2000000000000002</v>
      </c>
      <c r="E113" s="13">
        <v>4.4000000000000004</v>
      </c>
      <c r="F113" s="13">
        <v>18.899999999999999</v>
      </c>
      <c r="G113" s="13">
        <v>2.2000000000000002</v>
      </c>
      <c r="H113" s="13">
        <v>2.2000000000000002</v>
      </c>
      <c r="I113" s="13">
        <v>2.2000000000000002</v>
      </c>
      <c r="J113" s="13">
        <v>2.2000000000000002</v>
      </c>
      <c r="P113" s="12" t="s">
        <v>231</v>
      </c>
      <c r="Q113" s="13">
        <v>5</v>
      </c>
      <c r="R113" s="13">
        <v>25.1</v>
      </c>
      <c r="S113" s="13">
        <v>36.1</v>
      </c>
      <c r="T113" s="13">
        <v>11</v>
      </c>
      <c r="U113" s="13">
        <v>2.5</v>
      </c>
      <c r="V113" s="13">
        <v>3</v>
      </c>
      <c r="W113" s="13">
        <v>0</v>
      </c>
      <c r="X113" s="13">
        <v>0</v>
      </c>
      <c r="Y113" s="13">
        <v>3.5</v>
      </c>
    </row>
    <row r="114" spans="1:29" ht="13.8" thickBot="1" x14ac:dyDescent="0.3">
      <c r="A114" s="12" t="s">
        <v>236</v>
      </c>
      <c r="B114" s="13">
        <v>28.3</v>
      </c>
      <c r="C114" s="13">
        <v>1.5</v>
      </c>
      <c r="D114" s="13">
        <v>1.5</v>
      </c>
      <c r="E114" s="13">
        <v>3.6</v>
      </c>
      <c r="F114" s="13">
        <v>1.5</v>
      </c>
      <c r="G114" s="13">
        <v>1.5</v>
      </c>
      <c r="H114" s="13">
        <v>1.5</v>
      </c>
      <c r="I114" s="13">
        <v>1.5</v>
      </c>
      <c r="J114" s="13">
        <v>1.5</v>
      </c>
      <c r="P114" s="12" t="s">
        <v>236</v>
      </c>
      <c r="Q114" s="13">
        <v>5</v>
      </c>
      <c r="R114" s="13">
        <v>25.1</v>
      </c>
      <c r="S114" s="13">
        <v>36.1</v>
      </c>
      <c r="T114" s="13">
        <v>11</v>
      </c>
      <c r="U114" s="13">
        <v>2.5</v>
      </c>
      <c r="V114" s="13">
        <v>3</v>
      </c>
      <c r="W114" s="13">
        <v>0</v>
      </c>
      <c r="X114" s="13">
        <v>0</v>
      </c>
      <c r="Y114" s="13">
        <v>3.5</v>
      </c>
    </row>
    <row r="115" spans="1:29" ht="13.8" thickBot="1" x14ac:dyDescent="0.3">
      <c r="A115" s="12" t="s">
        <v>241</v>
      </c>
      <c r="B115" s="13">
        <v>0.7</v>
      </c>
      <c r="C115" s="13">
        <v>0.7</v>
      </c>
      <c r="D115" s="13">
        <v>0.7</v>
      </c>
      <c r="E115" s="13">
        <v>0.7</v>
      </c>
      <c r="F115" s="13">
        <v>0.7</v>
      </c>
      <c r="G115" s="13">
        <v>0.7</v>
      </c>
      <c r="H115" s="13">
        <v>0.7</v>
      </c>
      <c r="I115" s="13">
        <v>0.7</v>
      </c>
      <c r="J115" s="13">
        <v>0.7</v>
      </c>
      <c r="P115" s="12" t="s">
        <v>241</v>
      </c>
      <c r="Q115" s="13">
        <v>5</v>
      </c>
      <c r="R115" s="13">
        <v>25.1</v>
      </c>
      <c r="S115" s="13">
        <v>36.1</v>
      </c>
      <c r="T115" s="13">
        <v>0</v>
      </c>
      <c r="U115" s="13">
        <v>2.5</v>
      </c>
      <c r="V115" s="13">
        <v>0</v>
      </c>
      <c r="W115" s="13">
        <v>0</v>
      </c>
      <c r="X115" s="13">
        <v>0</v>
      </c>
      <c r="Y115" s="13">
        <v>0</v>
      </c>
    </row>
    <row r="116" spans="1:29" ht="13.8" thickBot="1" x14ac:dyDescent="0.3">
      <c r="A116" s="12" t="s">
        <v>246</v>
      </c>
      <c r="B116" s="13">
        <v>0</v>
      </c>
      <c r="C116" s="13">
        <v>0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P116" s="12" t="s">
        <v>246</v>
      </c>
      <c r="Q116" s="13">
        <v>0</v>
      </c>
      <c r="R116" s="13">
        <v>25.1</v>
      </c>
      <c r="S116" s="13">
        <v>36.1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</row>
    <row r="117" spans="1:29" ht="18.600000000000001" thickBot="1" x14ac:dyDescent="0.3">
      <c r="A117" s="8"/>
      <c r="P117" s="8"/>
    </row>
    <row r="118" spans="1:29" ht="13.8" thickBot="1" x14ac:dyDescent="0.3">
      <c r="A118" s="12" t="s">
        <v>251</v>
      </c>
      <c r="B118" s="12" t="s">
        <v>100</v>
      </c>
      <c r="C118" s="12" t="s">
        <v>101</v>
      </c>
      <c r="D118" s="12" t="s">
        <v>102</v>
      </c>
      <c r="E118" s="12" t="s">
        <v>103</v>
      </c>
      <c r="F118" s="12" t="s">
        <v>104</v>
      </c>
      <c r="G118" s="12" t="s">
        <v>105</v>
      </c>
      <c r="H118" s="12" t="s">
        <v>106</v>
      </c>
      <c r="I118" s="12" t="s">
        <v>107</v>
      </c>
      <c r="J118" s="12" t="s">
        <v>108</v>
      </c>
      <c r="K118" s="12" t="s">
        <v>252</v>
      </c>
      <c r="L118" s="12" t="s">
        <v>253</v>
      </c>
      <c r="M118" s="12" t="s">
        <v>254</v>
      </c>
      <c r="N118" s="12" t="s">
        <v>255</v>
      </c>
      <c r="P118" s="12" t="s">
        <v>536</v>
      </c>
      <c r="Q118" s="12" t="s">
        <v>100</v>
      </c>
      <c r="R118" s="12" t="s">
        <v>101</v>
      </c>
      <c r="S118" s="12" t="s">
        <v>102</v>
      </c>
      <c r="T118" s="12" t="s">
        <v>103</v>
      </c>
      <c r="U118" s="12" t="s">
        <v>104</v>
      </c>
      <c r="V118" s="12" t="s">
        <v>105</v>
      </c>
      <c r="W118" s="12" t="s">
        <v>106</v>
      </c>
      <c r="X118" s="12" t="s">
        <v>107</v>
      </c>
      <c r="Y118" s="12" t="s">
        <v>108</v>
      </c>
      <c r="Z118" s="12" t="s">
        <v>252</v>
      </c>
      <c r="AA118" s="12" t="s">
        <v>253</v>
      </c>
      <c r="AB118" s="12" t="s">
        <v>254</v>
      </c>
      <c r="AC118" s="12" t="s">
        <v>255</v>
      </c>
    </row>
    <row r="119" spans="1:29" ht="13.8" thickBot="1" x14ac:dyDescent="0.3">
      <c r="A119" s="12" t="s">
        <v>111</v>
      </c>
      <c r="B119" s="13">
        <v>29</v>
      </c>
      <c r="C119" s="13">
        <v>0</v>
      </c>
      <c r="D119" s="13">
        <v>5.0999999999999996</v>
      </c>
      <c r="E119" s="13">
        <v>8</v>
      </c>
      <c r="F119" s="13">
        <v>29</v>
      </c>
      <c r="G119" s="13">
        <v>12.3</v>
      </c>
      <c r="H119" s="13">
        <v>5.8</v>
      </c>
      <c r="I119" s="13">
        <v>8.6999999999999993</v>
      </c>
      <c r="J119" s="13">
        <v>1.5</v>
      </c>
      <c r="K119" s="13">
        <v>99.5</v>
      </c>
      <c r="L119" s="13">
        <v>99</v>
      </c>
      <c r="M119" s="13">
        <v>-0.5</v>
      </c>
      <c r="N119" s="13">
        <v>-0.51</v>
      </c>
      <c r="P119" s="12" t="s">
        <v>111</v>
      </c>
      <c r="Q119" s="13">
        <v>5</v>
      </c>
      <c r="R119" s="13">
        <v>25.1</v>
      </c>
      <c r="S119" s="13">
        <v>36.1</v>
      </c>
      <c r="T119" s="13">
        <v>11</v>
      </c>
      <c r="U119" s="13">
        <v>2.5</v>
      </c>
      <c r="V119" s="13">
        <v>3</v>
      </c>
      <c r="W119" s="13">
        <v>0</v>
      </c>
      <c r="X119" s="13">
        <v>4.5</v>
      </c>
      <c r="Y119" s="13">
        <v>3.5</v>
      </c>
      <c r="Z119" s="13">
        <v>90.8</v>
      </c>
      <c r="AA119" s="13">
        <v>99</v>
      </c>
      <c r="AB119" s="13">
        <v>8.1999999999999993</v>
      </c>
      <c r="AC119" s="13">
        <v>8.2799999999999994</v>
      </c>
    </row>
    <row r="120" spans="1:29" ht="13.8" thickBot="1" x14ac:dyDescent="0.3">
      <c r="A120" s="12" t="s">
        <v>112</v>
      </c>
      <c r="B120" s="13">
        <v>33.4</v>
      </c>
      <c r="C120" s="13">
        <v>5.8</v>
      </c>
      <c r="D120" s="13">
        <v>5.0999999999999996</v>
      </c>
      <c r="E120" s="13">
        <v>0.7</v>
      </c>
      <c r="F120" s="13">
        <v>28.3</v>
      </c>
      <c r="G120" s="13">
        <v>11.6</v>
      </c>
      <c r="H120" s="13">
        <v>2.2000000000000002</v>
      </c>
      <c r="I120" s="13">
        <v>8.6999999999999993</v>
      </c>
      <c r="J120" s="13">
        <v>7.3</v>
      </c>
      <c r="K120" s="13">
        <v>103.1</v>
      </c>
      <c r="L120" s="13">
        <v>78</v>
      </c>
      <c r="M120" s="13">
        <v>-25.1</v>
      </c>
      <c r="N120" s="13">
        <v>-32.18</v>
      </c>
      <c r="P120" s="12" t="s">
        <v>112</v>
      </c>
      <c r="Q120" s="13">
        <v>5.5</v>
      </c>
      <c r="R120" s="13">
        <v>25.1</v>
      </c>
      <c r="S120" s="13">
        <v>36.1</v>
      </c>
      <c r="T120" s="13">
        <v>0</v>
      </c>
      <c r="U120" s="13">
        <v>2.5</v>
      </c>
      <c r="V120" s="13">
        <v>3</v>
      </c>
      <c r="W120" s="13">
        <v>0</v>
      </c>
      <c r="X120" s="13">
        <v>4.5</v>
      </c>
      <c r="Y120" s="13">
        <v>3.5</v>
      </c>
      <c r="Z120" s="13">
        <v>80.3</v>
      </c>
      <c r="AA120" s="13">
        <v>78</v>
      </c>
      <c r="AB120" s="13">
        <v>-2.2999999999999998</v>
      </c>
      <c r="AC120" s="13">
        <v>-2.95</v>
      </c>
    </row>
    <row r="121" spans="1:29" ht="13.8" thickBot="1" x14ac:dyDescent="0.3">
      <c r="A121" s="12" t="s">
        <v>113</v>
      </c>
      <c r="B121" s="13">
        <v>37</v>
      </c>
      <c r="C121" s="13">
        <v>13.1</v>
      </c>
      <c r="D121" s="13">
        <v>2.9</v>
      </c>
      <c r="E121" s="13">
        <v>13.8</v>
      </c>
      <c r="F121" s="13">
        <v>25.4</v>
      </c>
      <c r="G121" s="13">
        <v>5.0999999999999996</v>
      </c>
      <c r="H121" s="13">
        <v>4.4000000000000004</v>
      </c>
      <c r="I121" s="13">
        <v>11.6</v>
      </c>
      <c r="J121" s="13">
        <v>11.6</v>
      </c>
      <c r="K121" s="13">
        <v>124.9</v>
      </c>
      <c r="L121" s="13">
        <v>88</v>
      </c>
      <c r="M121" s="13">
        <v>-36.9</v>
      </c>
      <c r="N121" s="13">
        <v>-41.93</v>
      </c>
      <c r="P121" s="12" t="s">
        <v>113</v>
      </c>
      <c r="Q121" s="13">
        <v>5.5</v>
      </c>
      <c r="R121" s="13">
        <v>25.1</v>
      </c>
      <c r="S121" s="13">
        <v>36.1</v>
      </c>
      <c r="T121" s="13">
        <v>11</v>
      </c>
      <c r="U121" s="13">
        <v>2.5</v>
      </c>
      <c r="V121" s="13">
        <v>3</v>
      </c>
      <c r="W121" s="13">
        <v>0</v>
      </c>
      <c r="X121" s="13">
        <v>4.5</v>
      </c>
      <c r="Y121" s="13">
        <v>3.5</v>
      </c>
      <c r="Z121" s="13">
        <v>91.3</v>
      </c>
      <c r="AA121" s="13">
        <v>88</v>
      </c>
      <c r="AB121" s="13">
        <v>-3.3</v>
      </c>
      <c r="AC121" s="13">
        <v>-3.75</v>
      </c>
    </row>
    <row r="122" spans="1:29" ht="13.8" thickBot="1" x14ac:dyDescent="0.3">
      <c r="A122" s="12" t="s">
        <v>114</v>
      </c>
      <c r="B122" s="13">
        <v>34.9</v>
      </c>
      <c r="C122" s="13">
        <v>8</v>
      </c>
      <c r="D122" s="13">
        <v>10.9</v>
      </c>
      <c r="E122" s="13">
        <v>9.4</v>
      </c>
      <c r="F122" s="13">
        <v>20.3</v>
      </c>
      <c r="G122" s="13">
        <v>0.7</v>
      </c>
      <c r="H122" s="13">
        <v>5.8</v>
      </c>
      <c r="I122" s="13">
        <v>8</v>
      </c>
      <c r="J122" s="13">
        <v>0</v>
      </c>
      <c r="K122" s="13">
        <v>98</v>
      </c>
      <c r="L122" s="13">
        <v>76</v>
      </c>
      <c r="M122" s="13">
        <v>-22</v>
      </c>
      <c r="N122" s="13">
        <v>-28.95</v>
      </c>
      <c r="P122" s="12" t="s">
        <v>114</v>
      </c>
      <c r="Q122" s="13">
        <v>5.5</v>
      </c>
      <c r="R122" s="13">
        <v>25.1</v>
      </c>
      <c r="S122" s="13">
        <v>36.1</v>
      </c>
      <c r="T122" s="13">
        <v>11</v>
      </c>
      <c r="U122" s="13">
        <v>2.5</v>
      </c>
      <c r="V122" s="13">
        <v>0</v>
      </c>
      <c r="W122" s="13">
        <v>0</v>
      </c>
      <c r="X122" s="13">
        <v>4.5</v>
      </c>
      <c r="Y122" s="13">
        <v>0</v>
      </c>
      <c r="Z122" s="13">
        <v>84.8</v>
      </c>
      <c r="AA122" s="13">
        <v>76</v>
      </c>
      <c r="AB122" s="13">
        <v>-8.8000000000000007</v>
      </c>
      <c r="AC122" s="13">
        <v>-11.58</v>
      </c>
    </row>
    <row r="123" spans="1:29" ht="13.8" thickBot="1" x14ac:dyDescent="0.3">
      <c r="A123" s="12" t="s">
        <v>115</v>
      </c>
      <c r="B123" s="13">
        <v>40.700000000000003</v>
      </c>
      <c r="C123" s="13">
        <v>13.8</v>
      </c>
      <c r="D123" s="13">
        <v>13.8</v>
      </c>
      <c r="E123" s="13">
        <v>18.2</v>
      </c>
      <c r="F123" s="13">
        <v>30.5</v>
      </c>
      <c r="G123" s="13">
        <v>13.1</v>
      </c>
      <c r="H123" s="13">
        <v>13.8</v>
      </c>
      <c r="I123" s="13">
        <v>13.1</v>
      </c>
      <c r="J123" s="13">
        <v>13.8</v>
      </c>
      <c r="K123" s="13">
        <v>170.6</v>
      </c>
      <c r="L123" s="13">
        <v>82</v>
      </c>
      <c r="M123" s="13">
        <v>-88.6</v>
      </c>
      <c r="N123" s="13">
        <v>-108.05</v>
      </c>
      <c r="P123" s="12" t="s">
        <v>115</v>
      </c>
      <c r="Q123" s="13">
        <v>5.5</v>
      </c>
      <c r="R123" s="13">
        <v>25.1</v>
      </c>
      <c r="S123" s="13">
        <v>36.1</v>
      </c>
      <c r="T123" s="13">
        <v>11</v>
      </c>
      <c r="U123" s="13">
        <v>2.5</v>
      </c>
      <c r="V123" s="13">
        <v>3</v>
      </c>
      <c r="W123" s="13">
        <v>0</v>
      </c>
      <c r="X123" s="13">
        <v>4.5</v>
      </c>
      <c r="Y123" s="13">
        <v>3.5</v>
      </c>
      <c r="Z123" s="13">
        <v>91.3</v>
      </c>
      <c r="AA123" s="13">
        <v>82</v>
      </c>
      <c r="AB123" s="13">
        <v>-9.3000000000000007</v>
      </c>
      <c r="AC123" s="13">
        <v>-11.34</v>
      </c>
    </row>
    <row r="124" spans="1:29" ht="13.8" thickBot="1" x14ac:dyDescent="0.3">
      <c r="A124" s="12" t="s">
        <v>116</v>
      </c>
      <c r="B124" s="13">
        <v>39.9</v>
      </c>
      <c r="C124" s="13">
        <v>8</v>
      </c>
      <c r="D124" s="13">
        <v>12.3</v>
      </c>
      <c r="E124" s="13">
        <v>16.7</v>
      </c>
      <c r="F124" s="13">
        <v>29.8</v>
      </c>
      <c r="G124" s="13">
        <v>13.8</v>
      </c>
      <c r="H124" s="13">
        <v>13.1</v>
      </c>
      <c r="I124" s="13">
        <v>13.1</v>
      </c>
      <c r="J124" s="13">
        <v>13.1</v>
      </c>
      <c r="K124" s="13">
        <v>159.80000000000001</v>
      </c>
      <c r="L124" s="13">
        <v>84</v>
      </c>
      <c r="M124" s="13">
        <v>-75.8</v>
      </c>
      <c r="N124" s="13">
        <v>-90.24</v>
      </c>
      <c r="P124" s="12" t="s">
        <v>116</v>
      </c>
      <c r="Q124" s="13">
        <v>5.5</v>
      </c>
      <c r="R124" s="13">
        <v>25.1</v>
      </c>
      <c r="S124" s="13">
        <v>36.1</v>
      </c>
      <c r="T124" s="13">
        <v>11</v>
      </c>
      <c r="U124" s="13">
        <v>2.5</v>
      </c>
      <c r="V124" s="13">
        <v>4</v>
      </c>
      <c r="W124" s="13">
        <v>0</v>
      </c>
      <c r="X124" s="13">
        <v>4.5</v>
      </c>
      <c r="Y124" s="13">
        <v>3.5</v>
      </c>
      <c r="Z124" s="13">
        <v>92.3</v>
      </c>
      <c r="AA124" s="13">
        <v>84</v>
      </c>
      <c r="AB124" s="13">
        <v>-8.3000000000000007</v>
      </c>
      <c r="AC124" s="13">
        <v>-9.8800000000000008</v>
      </c>
    </row>
    <row r="125" spans="1:29" ht="13.8" thickBot="1" x14ac:dyDescent="0.3">
      <c r="A125" s="12" t="s">
        <v>117</v>
      </c>
      <c r="B125" s="13">
        <v>38.5</v>
      </c>
      <c r="C125" s="13">
        <v>10.199999999999999</v>
      </c>
      <c r="D125" s="13">
        <v>8.6999999999999993</v>
      </c>
      <c r="E125" s="13">
        <v>16</v>
      </c>
      <c r="F125" s="13">
        <v>26.1</v>
      </c>
      <c r="G125" s="13">
        <v>5.0999999999999996</v>
      </c>
      <c r="H125" s="13">
        <v>9.4</v>
      </c>
      <c r="I125" s="13">
        <v>3.6</v>
      </c>
      <c r="J125" s="13">
        <v>10.199999999999999</v>
      </c>
      <c r="K125" s="13">
        <v>127.8</v>
      </c>
      <c r="L125" s="13">
        <v>94</v>
      </c>
      <c r="M125" s="13">
        <v>-33.799999999999997</v>
      </c>
      <c r="N125" s="13">
        <v>-35.96</v>
      </c>
      <c r="P125" s="12" t="s">
        <v>117</v>
      </c>
      <c r="Q125" s="13">
        <v>5.5</v>
      </c>
      <c r="R125" s="13">
        <v>25.1</v>
      </c>
      <c r="S125" s="13">
        <v>36.1</v>
      </c>
      <c r="T125" s="13">
        <v>11</v>
      </c>
      <c r="U125" s="13">
        <v>2.5</v>
      </c>
      <c r="V125" s="13">
        <v>3</v>
      </c>
      <c r="W125" s="13">
        <v>0</v>
      </c>
      <c r="X125" s="13">
        <v>4.5</v>
      </c>
      <c r="Y125" s="13">
        <v>3.5</v>
      </c>
      <c r="Z125" s="13">
        <v>91.3</v>
      </c>
      <c r="AA125" s="13">
        <v>94</v>
      </c>
      <c r="AB125" s="13">
        <v>2.7</v>
      </c>
      <c r="AC125" s="13">
        <v>2.87</v>
      </c>
    </row>
    <row r="126" spans="1:29" ht="13.8" thickBot="1" x14ac:dyDescent="0.3">
      <c r="A126" s="12" t="s">
        <v>118</v>
      </c>
      <c r="B126" s="13">
        <v>0</v>
      </c>
      <c r="C126" s="13">
        <v>10.9</v>
      </c>
      <c r="D126" s="13">
        <v>7.3</v>
      </c>
      <c r="E126" s="13">
        <v>12.3</v>
      </c>
      <c r="F126" s="13">
        <v>1.5</v>
      </c>
      <c r="G126" s="13">
        <v>2.9</v>
      </c>
      <c r="H126" s="13">
        <v>12.3</v>
      </c>
      <c r="I126" s="13">
        <v>12.3</v>
      </c>
      <c r="J126" s="13">
        <v>5.0999999999999996</v>
      </c>
      <c r="K126" s="13">
        <v>64.599999999999994</v>
      </c>
      <c r="L126" s="13">
        <v>89</v>
      </c>
      <c r="M126" s="13">
        <v>24.4</v>
      </c>
      <c r="N126" s="13">
        <v>27.42</v>
      </c>
      <c r="P126" s="12" t="s">
        <v>118</v>
      </c>
      <c r="Q126" s="13">
        <v>0</v>
      </c>
      <c r="R126" s="13">
        <v>25.1</v>
      </c>
      <c r="S126" s="13">
        <v>36.1</v>
      </c>
      <c r="T126" s="13">
        <v>11</v>
      </c>
      <c r="U126" s="13">
        <v>2.5</v>
      </c>
      <c r="V126" s="13">
        <v>3</v>
      </c>
      <c r="W126" s="13">
        <v>0</v>
      </c>
      <c r="X126" s="13">
        <v>4.5</v>
      </c>
      <c r="Y126" s="13">
        <v>3.5</v>
      </c>
      <c r="Z126" s="13">
        <v>85.8</v>
      </c>
      <c r="AA126" s="13">
        <v>89</v>
      </c>
      <c r="AB126" s="13">
        <v>3.2</v>
      </c>
      <c r="AC126" s="13">
        <v>3.6</v>
      </c>
    </row>
    <row r="127" spans="1:29" ht="13.8" thickBot="1" x14ac:dyDescent="0.3">
      <c r="A127" s="12" t="s">
        <v>119</v>
      </c>
      <c r="B127" s="13">
        <v>37</v>
      </c>
      <c r="C127" s="13">
        <v>8</v>
      </c>
      <c r="D127" s="13">
        <v>12.3</v>
      </c>
      <c r="E127" s="13">
        <v>10.9</v>
      </c>
      <c r="F127" s="13">
        <v>26.1</v>
      </c>
      <c r="G127" s="13">
        <v>9.4</v>
      </c>
      <c r="H127" s="13">
        <v>11.6</v>
      </c>
      <c r="I127" s="13">
        <v>10.9</v>
      </c>
      <c r="J127" s="13">
        <v>12.3</v>
      </c>
      <c r="K127" s="13">
        <v>138.69999999999999</v>
      </c>
      <c r="L127" s="13">
        <v>82</v>
      </c>
      <c r="M127" s="13">
        <v>-56.7</v>
      </c>
      <c r="N127" s="13">
        <v>-69.150000000000006</v>
      </c>
      <c r="P127" s="12" t="s">
        <v>119</v>
      </c>
      <c r="Q127" s="13">
        <v>5.5</v>
      </c>
      <c r="R127" s="13">
        <v>25.1</v>
      </c>
      <c r="S127" s="13">
        <v>36.1</v>
      </c>
      <c r="T127" s="13">
        <v>11</v>
      </c>
      <c r="U127" s="13">
        <v>2.5</v>
      </c>
      <c r="V127" s="13">
        <v>3</v>
      </c>
      <c r="W127" s="13">
        <v>0</v>
      </c>
      <c r="X127" s="13">
        <v>4.5</v>
      </c>
      <c r="Y127" s="13">
        <v>3.5</v>
      </c>
      <c r="Z127" s="13">
        <v>91.3</v>
      </c>
      <c r="AA127" s="13">
        <v>82</v>
      </c>
      <c r="AB127" s="13">
        <v>-9.3000000000000007</v>
      </c>
      <c r="AC127" s="13">
        <v>-11.34</v>
      </c>
    </row>
    <row r="128" spans="1:29" ht="13.8" thickBot="1" x14ac:dyDescent="0.3">
      <c r="A128" s="12" t="s">
        <v>120</v>
      </c>
      <c r="B128" s="13">
        <v>35.6</v>
      </c>
      <c r="C128" s="13">
        <v>12.3</v>
      </c>
      <c r="D128" s="13">
        <v>6.5</v>
      </c>
      <c r="E128" s="13">
        <v>11.6</v>
      </c>
      <c r="F128" s="13">
        <v>21.8</v>
      </c>
      <c r="G128" s="13">
        <v>7.3</v>
      </c>
      <c r="H128" s="13">
        <v>7.3</v>
      </c>
      <c r="I128" s="13">
        <v>1.5</v>
      </c>
      <c r="J128" s="13">
        <v>5.0999999999999996</v>
      </c>
      <c r="K128" s="13">
        <v>108.9</v>
      </c>
      <c r="L128" s="13">
        <v>85</v>
      </c>
      <c r="M128" s="13">
        <v>-23.9</v>
      </c>
      <c r="N128" s="13">
        <v>-28.12</v>
      </c>
      <c r="P128" s="12" t="s">
        <v>120</v>
      </c>
      <c r="Q128" s="13">
        <v>5.5</v>
      </c>
      <c r="R128" s="13">
        <v>25.1</v>
      </c>
      <c r="S128" s="13">
        <v>36.1</v>
      </c>
      <c r="T128" s="13">
        <v>11</v>
      </c>
      <c r="U128" s="13">
        <v>2.5</v>
      </c>
      <c r="V128" s="13">
        <v>3</v>
      </c>
      <c r="W128" s="13">
        <v>0</v>
      </c>
      <c r="X128" s="13">
        <v>0</v>
      </c>
      <c r="Y128" s="13">
        <v>3.5</v>
      </c>
      <c r="Z128" s="13">
        <v>86.8</v>
      </c>
      <c r="AA128" s="13">
        <v>85</v>
      </c>
      <c r="AB128" s="13">
        <v>-1.8</v>
      </c>
      <c r="AC128" s="13">
        <v>-2.12</v>
      </c>
    </row>
    <row r="129" spans="1:29" ht="13.8" thickBot="1" x14ac:dyDescent="0.3">
      <c r="A129" s="12" t="s">
        <v>121</v>
      </c>
      <c r="B129" s="13">
        <v>36.299999999999997</v>
      </c>
      <c r="C129" s="13">
        <v>10.9</v>
      </c>
      <c r="D129" s="13">
        <v>8.6999999999999993</v>
      </c>
      <c r="E129" s="13">
        <v>8</v>
      </c>
      <c r="F129" s="13">
        <v>23.2</v>
      </c>
      <c r="G129" s="13">
        <v>8.6999999999999993</v>
      </c>
      <c r="H129" s="13">
        <v>2.2000000000000002</v>
      </c>
      <c r="I129" s="13">
        <v>1.5</v>
      </c>
      <c r="J129" s="13">
        <v>2.9</v>
      </c>
      <c r="K129" s="13">
        <v>102.4</v>
      </c>
      <c r="L129" s="13">
        <v>83</v>
      </c>
      <c r="M129" s="13">
        <v>-19.399999999999999</v>
      </c>
      <c r="N129" s="13">
        <v>-23.37</v>
      </c>
      <c r="P129" s="12" t="s">
        <v>121</v>
      </c>
      <c r="Q129" s="13">
        <v>5.5</v>
      </c>
      <c r="R129" s="13">
        <v>25.1</v>
      </c>
      <c r="S129" s="13">
        <v>36.1</v>
      </c>
      <c r="T129" s="13">
        <v>11</v>
      </c>
      <c r="U129" s="13">
        <v>2.5</v>
      </c>
      <c r="V129" s="13">
        <v>3</v>
      </c>
      <c r="W129" s="13">
        <v>0</v>
      </c>
      <c r="X129" s="13">
        <v>0</v>
      </c>
      <c r="Y129" s="13">
        <v>3.5</v>
      </c>
      <c r="Z129" s="13">
        <v>86.8</v>
      </c>
      <c r="AA129" s="13">
        <v>83</v>
      </c>
      <c r="AB129" s="13">
        <v>-3.8</v>
      </c>
      <c r="AC129" s="13">
        <v>-4.58</v>
      </c>
    </row>
    <row r="130" spans="1:29" ht="13.8" thickBot="1" x14ac:dyDescent="0.3">
      <c r="A130" s="12" t="s">
        <v>122</v>
      </c>
      <c r="B130" s="13">
        <v>32.700000000000003</v>
      </c>
      <c r="C130" s="13">
        <v>5.8</v>
      </c>
      <c r="D130" s="13">
        <v>7.3</v>
      </c>
      <c r="E130" s="13">
        <v>13.1</v>
      </c>
      <c r="F130" s="13">
        <v>0.7</v>
      </c>
      <c r="G130" s="13">
        <v>0</v>
      </c>
      <c r="H130" s="13">
        <v>0.7</v>
      </c>
      <c r="I130" s="13">
        <v>0.7</v>
      </c>
      <c r="J130" s="13">
        <v>5.0999999999999996</v>
      </c>
      <c r="K130" s="13">
        <v>66.099999999999994</v>
      </c>
      <c r="L130" s="13">
        <v>91</v>
      </c>
      <c r="M130" s="13">
        <v>24.9</v>
      </c>
      <c r="N130" s="13">
        <v>27.36</v>
      </c>
      <c r="P130" s="12" t="s">
        <v>122</v>
      </c>
      <c r="Q130" s="13">
        <v>5.5</v>
      </c>
      <c r="R130" s="13">
        <v>25.1</v>
      </c>
      <c r="S130" s="13">
        <v>36.1</v>
      </c>
      <c r="T130" s="13">
        <v>11</v>
      </c>
      <c r="U130" s="13">
        <v>2.5</v>
      </c>
      <c r="V130" s="13">
        <v>0</v>
      </c>
      <c r="W130" s="13">
        <v>0</v>
      </c>
      <c r="X130" s="13">
        <v>0</v>
      </c>
      <c r="Y130" s="13">
        <v>3.5</v>
      </c>
      <c r="Z130" s="13">
        <v>83.8</v>
      </c>
      <c r="AA130" s="13">
        <v>91</v>
      </c>
      <c r="AB130" s="13">
        <v>7.2</v>
      </c>
      <c r="AC130" s="13">
        <v>7.91</v>
      </c>
    </row>
    <row r="131" spans="1:29" ht="13.8" thickBot="1" x14ac:dyDescent="0.3">
      <c r="A131" s="12" t="s">
        <v>123</v>
      </c>
      <c r="B131" s="13">
        <v>28.3</v>
      </c>
      <c r="C131" s="13">
        <v>1.5</v>
      </c>
      <c r="D131" s="13">
        <v>1.5</v>
      </c>
      <c r="E131" s="13">
        <v>7.3</v>
      </c>
      <c r="F131" s="13">
        <v>20.3</v>
      </c>
      <c r="G131" s="13">
        <v>1.5</v>
      </c>
      <c r="H131" s="13">
        <v>0</v>
      </c>
      <c r="I131" s="13">
        <v>0</v>
      </c>
      <c r="J131" s="13">
        <v>0</v>
      </c>
      <c r="K131" s="13">
        <v>60.3</v>
      </c>
      <c r="L131" s="13">
        <v>83</v>
      </c>
      <c r="M131" s="13">
        <v>22.7</v>
      </c>
      <c r="N131" s="13">
        <v>27.35</v>
      </c>
      <c r="P131" s="12" t="s">
        <v>123</v>
      </c>
      <c r="Q131" s="13">
        <v>5</v>
      </c>
      <c r="R131" s="13">
        <v>25.1</v>
      </c>
      <c r="S131" s="13">
        <v>36.1</v>
      </c>
      <c r="T131" s="13">
        <v>11</v>
      </c>
      <c r="U131" s="13">
        <v>2.5</v>
      </c>
      <c r="V131" s="13">
        <v>3</v>
      </c>
      <c r="W131" s="13">
        <v>0</v>
      </c>
      <c r="X131" s="13">
        <v>0</v>
      </c>
      <c r="Y131" s="13">
        <v>0</v>
      </c>
      <c r="Z131" s="13">
        <v>82.8</v>
      </c>
      <c r="AA131" s="13">
        <v>83</v>
      </c>
      <c r="AB131" s="13">
        <v>0.2</v>
      </c>
      <c r="AC131" s="13">
        <v>0.24</v>
      </c>
    </row>
    <row r="132" spans="1:29" ht="13.8" thickBot="1" x14ac:dyDescent="0.3">
      <c r="A132" s="12" t="s">
        <v>124</v>
      </c>
      <c r="B132" s="13">
        <v>39.200000000000003</v>
      </c>
      <c r="C132" s="13">
        <v>0.7</v>
      </c>
      <c r="D132" s="13">
        <v>10.199999999999999</v>
      </c>
      <c r="E132" s="13">
        <v>17.399999999999999</v>
      </c>
      <c r="F132" s="13">
        <v>27.6</v>
      </c>
      <c r="G132" s="13">
        <v>8</v>
      </c>
      <c r="H132" s="13">
        <v>9.4</v>
      </c>
      <c r="I132" s="13">
        <v>1.5</v>
      </c>
      <c r="J132" s="13">
        <v>9.4</v>
      </c>
      <c r="K132" s="13">
        <v>123.4</v>
      </c>
      <c r="L132" s="13">
        <v>87</v>
      </c>
      <c r="M132" s="13">
        <v>-36.4</v>
      </c>
      <c r="N132" s="13">
        <v>-41.84</v>
      </c>
      <c r="P132" s="12" t="s">
        <v>124</v>
      </c>
      <c r="Q132" s="13">
        <v>5.5</v>
      </c>
      <c r="R132" s="13">
        <v>25.1</v>
      </c>
      <c r="S132" s="13">
        <v>36.1</v>
      </c>
      <c r="T132" s="13">
        <v>11</v>
      </c>
      <c r="U132" s="13">
        <v>2.5</v>
      </c>
      <c r="V132" s="13">
        <v>3</v>
      </c>
      <c r="W132" s="13">
        <v>0</v>
      </c>
      <c r="X132" s="13">
        <v>0</v>
      </c>
      <c r="Y132" s="13">
        <v>3.5</v>
      </c>
      <c r="Z132" s="13">
        <v>86.8</v>
      </c>
      <c r="AA132" s="13">
        <v>87</v>
      </c>
      <c r="AB132" s="13">
        <v>0.2</v>
      </c>
      <c r="AC132" s="13">
        <v>0.23</v>
      </c>
    </row>
    <row r="133" spans="1:29" ht="13.8" thickBot="1" x14ac:dyDescent="0.3">
      <c r="A133" s="12" t="s">
        <v>125</v>
      </c>
      <c r="B133" s="13">
        <v>31.2</v>
      </c>
      <c r="C133" s="13">
        <v>4.4000000000000004</v>
      </c>
      <c r="D133" s="13">
        <v>0.7</v>
      </c>
      <c r="E133" s="13">
        <v>3.6</v>
      </c>
      <c r="F133" s="13">
        <v>22.5</v>
      </c>
      <c r="G133" s="13">
        <v>10.199999999999999</v>
      </c>
      <c r="H133" s="13">
        <v>4.4000000000000004</v>
      </c>
      <c r="I133" s="13">
        <v>5.8</v>
      </c>
      <c r="J133" s="13">
        <v>4.4000000000000004</v>
      </c>
      <c r="K133" s="13">
        <v>87.1</v>
      </c>
      <c r="L133" s="13">
        <v>90</v>
      </c>
      <c r="M133" s="13">
        <v>2.9</v>
      </c>
      <c r="N133" s="13">
        <v>3.22</v>
      </c>
      <c r="P133" s="12" t="s">
        <v>125</v>
      </c>
      <c r="Q133" s="13">
        <v>5</v>
      </c>
      <c r="R133" s="13">
        <v>25.1</v>
      </c>
      <c r="S133" s="13">
        <v>36.1</v>
      </c>
      <c r="T133" s="13">
        <v>11</v>
      </c>
      <c r="U133" s="13">
        <v>2.5</v>
      </c>
      <c r="V133" s="13">
        <v>3</v>
      </c>
      <c r="W133" s="13">
        <v>0</v>
      </c>
      <c r="X133" s="13">
        <v>4.5</v>
      </c>
      <c r="Y133" s="13">
        <v>3.5</v>
      </c>
      <c r="Z133" s="13">
        <v>90.8</v>
      </c>
      <c r="AA133" s="13">
        <v>90</v>
      </c>
      <c r="AB133" s="13">
        <v>-0.8</v>
      </c>
      <c r="AC133" s="13">
        <v>-0.89</v>
      </c>
    </row>
    <row r="134" spans="1:29" ht="13.8" thickBot="1" x14ac:dyDescent="0.3">
      <c r="A134" s="12" t="s">
        <v>126</v>
      </c>
      <c r="B134" s="13">
        <v>0.7</v>
      </c>
      <c r="C134" s="13">
        <v>1.5</v>
      </c>
      <c r="D134" s="13">
        <v>11.6</v>
      </c>
      <c r="E134" s="13">
        <v>0</v>
      </c>
      <c r="F134" s="13">
        <v>24.7</v>
      </c>
      <c r="G134" s="13">
        <v>2.2000000000000002</v>
      </c>
      <c r="H134" s="13">
        <v>8</v>
      </c>
      <c r="I134" s="13">
        <v>8.6999999999999993</v>
      </c>
      <c r="J134" s="13">
        <v>2.2000000000000002</v>
      </c>
      <c r="K134" s="13">
        <v>59.5</v>
      </c>
      <c r="L134" s="13">
        <v>81</v>
      </c>
      <c r="M134" s="13">
        <v>21.5</v>
      </c>
      <c r="N134" s="13">
        <v>26.54</v>
      </c>
      <c r="P134" s="12" t="s">
        <v>126</v>
      </c>
      <c r="Q134" s="13">
        <v>5</v>
      </c>
      <c r="R134" s="13">
        <v>25.1</v>
      </c>
      <c r="S134" s="13">
        <v>36.1</v>
      </c>
      <c r="T134" s="13">
        <v>0</v>
      </c>
      <c r="U134" s="13">
        <v>2.5</v>
      </c>
      <c r="V134" s="13">
        <v>3</v>
      </c>
      <c r="W134" s="13">
        <v>0</v>
      </c>
      <c r="X134" s="13">
        <v>4.5</v>
      </c>
      <c r="Y134" s="13">
        <v>3.5</v>
      </c>
      <c r="Z134" s="13">
        <v>79.8</v>
      </c>
      <c r="AA134" s="13">
        <v>81</v>
      </c>
      <c r="AB134" s="13">
        <v>1.2</v>
      </c>
      <c r="AC134" s="13">
        <v>1.48</v>
      </c>
    </row>
    <row r="135" spans="1:29" ht="13.8" thickBot="1" x14ac:dyDescent="0.3">
      <c r="A135" s="12" t="s">
        <v>127</v>
      </c>
      <c r="B135" s="13">
        <v>32</v>
      </c>
      <c r="C135" s="13">
        <v>4.4000000000000004</v>
      </c>
      <c r="D135" s="13">
        <v>0</v>
      </c>
      <c r="E135" s="13">
        <v>3.6</v>
      </c>
      <c r="F135" s="13">
        <v>18.899999999999999</v>
      </c>
      <c r="G135" s="13">
        <v>5.0999999999999996</v>
      </c>
      <c r="H135" s="13">
        <v>1.5</v>
      </c>
      <c r="I135" s="13">
        <v>3.6</v>
      </c>
      <c r="J135" s="13">
        <v>3.6</v>
      </c>
      <c r="K135" s="13">
        <v>72.599999999999994</v>
      </c>
      <c r="L135" s="13">
        <v>100</v>
      </c>
      <c r="M135" s="13">
        <v>27.4</v>
      </c>
      <c r="N135" s="13">
        <v>27.4</v>
      </c>
      <c r="P135" s="12" t="s">
        <v>127</v>
      </c>
      <c r="Q135" s="13">
        <v>5.5</v>
      </c>
      <c r="R135" s="13">
        <v>25.1</v>
      </c>
      <c r="S135" s="13">
        <v>36.1</v>
      </c>
      <c r="T135" s="13">
        <v>11</v>
      </c>
      <c r="U135" s="13">
        <v>2.5</v>
      </c>
      <c r="V135" s="13">
        <v>3</v>
      </c>
      <c r="W135" s="13">
        <v>0</v>
      </c>
      <c r="X135" s="13">
        <v>4.5</v>
      </c>
      <c r="Y135" s="13">
        <v>3.5</v>
      </c>
      <c r="Z135" s="13">
        <v>91.3</v>
      </c>
      <c r="AA135" s="13">
        <v>100</v>
      </c>
      <c r="AB135" s="13">
        <v>8.6999999999999993</v>
      </c>
      <c r="AC135" s="13">
        <v>8.6999999999999993</v>
      </c>
    </row>
    <row r="136" spans="1:29" ht="13.8" thickBot="1" x14ac:dyDescent="0.3">
      <c r="A136" s="12" t="s">
        <v>128</v>
      </c>
      <c r="B136" s="13">
        <v>29.8</v>
      </c>
      <c r="C136" s="13">
        <v>3.6</v>
      </c>
      <c r="D136" s="13">
        <v>2.2000000000000002</v>
      </c>
      <c r="E136" s="13">
        <v>14.5</v>
      </c>
      <c r="F136" s="13">
        <v>19.600000000000001</v>
      </c>
      <c r="G136" s="13">
        <v>10.199999999999999</v>
      </c>
      <c r="H136" s="13">
        <v>10.9</v>
      </c>
      <c r="I136" s="13">
        <v>3.6</v>
      </c>
      <c r="J136" s="13">
        <v>8.6999999999999993</v>
      </c>
      <c r="K136" s="13">
        <v>103.1</v>
      </c>
      <c r="L136" s="13">
        <v>98</v>
      </c>
      <c r="M136" s="13">
        <v>-5.0999999999999996</v>
      </c>
      <c r="N136" s="13">
        <v>-5.2</v>
      </c>
      <c r="P136" s="12" t="s">
        <v>128</v>
      </c>
      <c r="Q136" s="13">
        <v>5</v>
      </c>
      <c r="R136" s="13">
        <v>25.1</v>
      </c>
      <c r="S136" s="13">
        <v>36.1</v>
      </c>
      <c r="T136" s="13">
        <v>11</v>
      </c>
      <c r="U136" s="13">
        <v>2.5</v>
      </c>
      <c r="V136" s="13">
        <v>3</v>
      </c>
      <c r="W136" s="13">
        <v>0</v>
      </c>
      <c r="X136" s="13">
        <v>4.5</v>
      </c>
      <c r="Y136" s="13">
        <v>3.5</v>
      </c>
      <c r="Z136" s="13">
        <v>90.8</v>
      </c>
      <c r="AA136" s="13">
        <v>98</v>
      </c>
      <c r="AB136" s="13">
        <v>7.2</v>
      </c>
      <c r="AC136" s="13">
        <v>7.35</v>
      </c>
    </row>
    <row r="137" spans="1:29" ht="13.8" thickBot="1" x14ac:dyDescent="0.3">
      <c r="A137" s="12" t="s">
        <v>129</v>
      </c>
      <c r="B137" s="13">
        <v>33.4</v>
      </c>
      <c r="C137" s="13">
        <v>7.3</v>
      </c>
      <c r="D137" s="13">
        <v>3.6</v>
      </c>
      <c r="E137" s="13">
        <v>15.2</v>
      </c>
      <c r="F137" s="13">
        <v>0</v>
      </c>
      <c r="G137" s="13">
        <v>4.4000000000000004</v>
      </c>
      <c r="H137" s="13">
        <v>8.6999999999999993</v>
      </c>
      <c r="I137" s="13">
        <v>7.3</v>
      </c>
      <c r="J137" s="13">
        <v>10.199999999999999</v>
      </c>
      <c r="K137" s="13">
        <v>90</v>
      </c>
      <c r="L137" s="13">
        <v>95</v>
      </c>
      <c r="M137" s="13">
        <v>5</v>
      </c>
      <c r="N137" s="13">
        <v>5.26</v>
      </c>
      <c r="P137" s="12" t="s">
        <v>129</v>
      </c>
      <c r="Q137" s="13">
        <v>5.5</v>
      </c>
      <c r="R137" s="13">
        <v>25.1</v>
      </c>
      <c r="S137" s="13">
        <v>36.1</v>
      </c>
      <c r="T137" s="13">
        <v>11</v>
      </c>
      <c r="U137" s="13">
        <v>0</v>
      </c>
      <c r="V137" s="13">
        <v>3</v>
      </c>
      <c r="W137" s="13">
        <v>0</v>
      </c>
      <c r="X137" s="13">
        <v>4.5</v>
      </c>
      <c r="Y137" s="13">
        <v>3.5</v>
      </c>
      <c r="Z137" s="13">
        <v>88.8</v>
      </c>
      <c r="AA137" s="13">
        <v>95</v>
      </c>
      <c r="AB137" s="13">
        <v>6.2</v>
      </c>
      <c r="AC137" s="13">
        <v>6.53</v>
      </c>
    </row>
    <row r="138" spans="1:29" ht="13.8" thickBot="1" x14ac:dyDescent="0.3">
      <c r="A138" s="12" t="s">
        <v>130</v>
      </c>
      <c r="B138" s="13">
        <v>30.5</v>
      </c>
      <c r="C138" s="13">
        <v>2.9</v>
      </c>
      <c r="D138" s="13">
        <v>4.4000000000000004</v>
      </c>
      <c r="E138" s="13">
        <v>10.199999999999999</v>
      </c>
      <c r="F138" s="13">
        <v>23.2</v>
      </c>
      <c r="G138" s="13">
        <v>2.9</v>
      </c>
      <c r="H138" s="13">
        <v>2.2000000000000002</v>
      </c>
      <c r="I138" s="13">
        <v>6.5</v>
      </c>
      <c r="J138" s="13">
        <v>7.3</v>
      </c>
      <c r="K138" s="13">
        <v>90</v>
      </c>
      <c r="L138" s="13">
        <v>94</v>
      </c>
      <c r="M138" s="13">
        <v>4</v>
      </c>
      <c r="N138" s="13">
        <v>4.26</v>
      </c>
      <c r="P138" s="12" t="s">
        <v>130</v>
      </c>
      <c r="Q138" s="13">
        <v>5</v>
      </c>
      <c r="R138" s="13">
        <v>25.1</v>
      </c>
      <c r="S138" s="13">
        <v>36.1</v>
      </c>
      <c r="T138" s="13">
        <v>11</v>
      </c>
      <c r="U138" s="13">
        <v>2.5</v>
      </c>
      <c r="V138" s="13">
        <v>3</v>
      </c>
      <c r="W138" s="13">
        <v>0</v>
      </c>
      <c r="X138" s="13">
        <v>4.5</v>
      </c>
      <c r="Y138" s="13">
        <v>3.5</v>
      </c>
      <c r="Z138" s="13">
        <v>90.8</v>
      </c>
      <c r="AA138" s="13">
        <v>94</v>
      </c>
      <c r="AB138" s="13">
        <v>3.2</v>
      </c>
      <c r="AC138" s="13">
        <v>3.4</v>
      </c>
    </row>
    <row r="139" spans="1:29" ht="13.8" thickBot="1" x14ac:dyDescent="0.3"/>
    <row r="140" spans="1:29" ht="13.8" thickBot="1" x14ac:dyDescent="0.3">
      <c r="A140" s="14" t="s">
        <v>256</v>
      </c>
      <c r="B140" s="15">
        <v>172.2</v>
      </c>
      <c r="P140" s="14" t="s">
        <v>256</v>
      </c>
      <c r="Q140" s="15">
        <v>92.2</v>
      </c>
    </row>
    <row r="141" spans="1:29" ht="13.8" thickBot="1" x14ac:dyDescent="0.3">
      <c r="A141" s="14" t="s">
        <v>257</v>
      </c>
      <c r="B141" s="15">
        <v>0</v>
      </c>
      <c r="P141" s="14" t="s">
        <v>257</v>
      </c>
      <c r="Q141" s="15">
        <v>61.2</v>
      </c>
    </row>
    <row r="142" spans="1:29" ht="13.8" thickBot="1" x14ac:dyDescent="0.3">
      <c r="A142" s="14" t="s">
        <v>258</v>
      </c>
      <c r="B142" s="15">
        <v>2050.4</v>
      </c>
      <c r="P142" s="14" t="s">
        <v>258</v>
      </c>
      <c r="Q142" s="15">
        <v>1758.5</v>
      </c>
    </row>
    <row r="143" spans="1:29" ht="13.8" thickBot="1" x14ac:dyDescent="0.3">
      <c r="A143" s="14" t="s">
        <v>259</v>
      </c>
      <c r="B143" s="15">
        <v>1759</v>
      </c>
      <c r="P143" s="14" t="s">
        <v>259</v>
      </c>
      <c r="Q143" s="15">
        <v>1759</v>
      </c>
    </row>
    <row r="144" spans="1:29" ht="13.8" thickBot="1" x14ac:dyDescent="0.3">
      <c r="A144" s="14" t="s">
        <v>260</v>
      </c>
      <c r="B144" s="15">
        <v>291.39999999999998</v>
      </c>
      <c r="P144" s="14" t="s">
        <v>260</v>
      </c>
      <c r="Q144" s="15">
        <v>-0.5</v>
      </c>
    </row>
    <row r="145" spans="1:17" ht="13.8" thickBot="1" x14ac:dyDescent="0.3">
      <c r="A145" s="14" t="s">
        <v>261</v>
      </c>
      <c r="B145" s="15"/>
      <c r="P145" s="14" t="s">
        <v>261</v>
      </c>
      <c r="Q145" s="15"/>
    </row>
    <row r="146" spans="1:17" ht="13.8" thickBot="1" x14ac:dyDescent="0.3">
      <c r="A146" s="14" t="s">
        <v>262</v>
      </c>
      <c r="B146" s="15"/>
      <c r="P146" s="14" t="s">
        <v>262</v>
      </c>
      <c r="Q146" s="15"/>
    </row>
    <row r="147" spans="1:17" ht="13.8" thickBot="1" x14ac:dyDescent="0.3">
      <c r="A147" s="14" t="s">
        <v>263</v>
      </c>
      <c r="B147" s="15">
        <v>0</v>
      </c>
      <c r="P147" s="14" t="s">
        <v>263</v>
      </c>
      <c r="Q147" s="15">
        <v>0</v>
      </c>
    </row>
    <row r="149" spans="1:17" x14ac:dyDescent="0.25">
      <c r="A149" s="16" t="s">
        <v>264</v>
      </c>
      <c r="P149" s="16" t="s">
        <v>264</v>
      </c>
    </row>
    <row r="151" spans="1:17" x14ac:dyDescent="0.25">
      <c r="A151" s="17" t="s">
        <v>265</v>
      </c>
      <c r="P151" s="17" t="s">
        <v>265</v>
      </c>
    </row>
    <row r="152" spans="1:17" x14ac:dyDescent="0.25">
      <c r="A152" s="17" t="s">
        <v>1137</v>
      </c>
      <c r="P152" s="17" t="s">
        <v>1702</v>
      </c>
    </row>
  </sheetData>
  <conditionalFormatting sqref="L2:L2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4:N4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4:S4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49" r:id="rId1" display="https://miau.my-x.hu/myx-free/coco/test/760318620231012095003.html" xr:uid="{E02BAAB6-2C59-412F-B58D-37E2C1910078}"/>
    <hyperlink ref="P149" r:id="rId2" display="https://miau.my-x.hu/myx-free/coco/test/519660720231012115318.html" xr:uid="{64B5F167-39E6-4446-8164-92E2A3F25C42}"/>
  </hyperlinks>
  <pageMargins left="0.7" right="0.7" top="0.75" bottom="0.75" header="0.3" footer="0.3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0B9C9-AB0E-4B5F-8F8E-8CCE43DE3C4E}">
  <dimension ref="A1:AC152"/>
  <sheetViews>
    <sheetView topLeftCell="A15" zoomScale="64" workbookViewId="0">
      <selection activeCell="O22" sqref="O22:S45"/>
    </sheetView>
  </sheetViews>
  <sheetFormatPr defaultRowHeight="13.2" x14ac:dyDescent="0.25"/>
  <sheetData>
    <row r="1" spans="1:12" x14ac:dyDescent="0.25">
      <c r="A1" t="str">
        <f>'oam2'!N1</f>
        <v>Audi</v>
      </c>
      <c r="B1" t="str">
        <f>'oam2'!O1</f>
        <v>Mercedes</v>
      </c>
      <c r="C1" t="str">
        <f>'oam2'!P1</f>
        <v>Fiat</v>
      </c>
      <c r="D1" t="str">
        <f>'oam2'!Q1</f>
        <v>Volkswagen</v>
      </c>
      <c r="E1" t="str">
        <f>'oam2'!R1</f>
        <v>Seat</v>
      </c>
      <c r="F1" t="str">
        <f>'oam2'!S1</f>
        <v>Skoda</v>
      </c>
      <c r="G1" t="str">
        <f>'oam2'!U1</f>
        <v>Volvo</v>
      </c>
      <c r="H1" t="str">
        <f>'oam2'!V1</f>
        <v>Ford</v>
      </c>
      <c r="I1" t="str">
        <f>'oam2'!W1</f>
        <v>Opel</v>
      </c>
      <c r="J1" t="str">
        <f>'oam2'!H1</f>
        <v>Suzuki</v>
      </c>
      <c r="K1" t="str">
        <f>modellek!CW73</f>
        <v>Becslés</v>
      </c>
      <c r="L1" t="s">
        <v>90</v>
      </c>
    </row>
    <row r="2" spans="1:12" x14ac:dyDescent="0.25">
      <c r="A2">
        <f>'oam2'!N2</f>
        <v>4</v>
      </c>
      <c r="B2">
        <f>'oam2'!O2</f>
        <v>1</v>
      </c>
      <c r="C2">
        <f>'oam2'!P2</f>
        <v>8</v>
      </c>
      <c r="D2">
        <f>'oam2'!Q2</f>
        <v>6</v>
      </c>
      <c r="E2">
        <f>'oam2'!R2</f>
        <v>18</v>
      </c>
      <c r="F2">
        <f>'oam2'!S2</f>
        <v>18</v>
      </c>
      <c r="G2">
        <f>'oam2'!U2</f>
        <v>2</v>
      </c>
      <c r="H2">
        <f>'oam2'!V2</f>
        <v>13</v>
      </c>
      <c r="I2">
        <f>'oam2'!W2</f>
        <v>3</v>
      </c>
      <c r="J2">
        <f>'oam2'!H2</f>
        <v>83</v>
      </c>
      <c r="K2">
        <f>modellek!CW74</f>
        <v>83.2</v>
      </c>
      <c r="L2">
        <f>J2-K2</f>
        <v>-0.20000000000000284</v>
      </c>
    </row>
    <row r="3" spans="1:12" x14ac:dyDescent="0.25">
      <c r="A3">
        <f>'oam2'!N3</f>
        <v>10</v>
      </c>
      <c r="B3">
        <f>'oam2'!O3</f>
        <v>9</v>
      </c>
      <c r="C3">
        <f>'oam2'!P3</f>
        <v>8</v>
      </c>
      <c r="D3">
        <f>'oam2'!Q3</f>
        <v>2</v>
      </c>
      <c r="E3">
        <f>'oam2'!R3</f>
        <v>17</v>
      </c>
      <c r="F3">
        <f>'oam2'!S3</f>
        <v>17</v>
      </c>
      <c r="G3">
        <f>'oam2'!U3</f>
        <v>19</v>
      </c>
      <c r="H3">
        <f>'oam2'!V3</f>
        <v>13</v>
      </c>
      <c r="I3">
        <f>'oam2'!W3</f>
        <v>11</v>
      </c>
      <c r="J3">
        <f>'oam2'!H3</f>
        <v>89</v>
      </c>
      <c r="K3">
        <f>modellek!CW75</f>
        <v>82.7</v>
      </c>
      <c r="L3">
        <f t="shared" ref="L3:L21" si="0">J3-K3</f>
        <v>6.2999999999999972</v>
      </c>
    </row>
    <row r="4" spans="1:12" x14ac:dyDescent="0.25">
      <c r="A4">
        <f>'oam2'!N4</f>
        <v>15</v>
      </c>
      <c r="B4">
        <f>'oam2'!O4</f>
        <v>19</v>
      </c>
      <c r="C4">
        <f>'oam2'!P4</f>
        <v>5</v>
      </c>
      <c r="D4">
        <f>'oam2'!Q4</f>
        <v>14</v>
      </c>
      <c r="E4">
        <f>'oam2'!R4</f>
        <v>13</v>
      </c>
      <c r="F4">
        <f>'oam2'!S4</f>
        <v>8</v>
      </c>
      <c r="G4">
        <f>'oam2'!U4</f>
        <v>10</v>
      </c>
      <c r="H4">
        <f>'oam2'!V4</f>
        <v>17</v>
      </c>
      <c r="I4">
        <f>'oam2'!W4</f>
        <v>17</v>
      </c>
      <c r="J4">
        <f>'oam2'!H4</f>
        <v>84</v>
      </c>
      <c r="K4">
        <f>modellek!CW76</f>
        <v>83.2</v>
      </c>
      <c r="L4">
        <f t="shared" si="0"/>
        <v>0.79999999999999716</v>
      </c>
    </row>
    <row r="5" spans="1:12" x14ac:dyDescent="0.25">
      <c r="A5">
        <f>'oam2'!N5</f>
        <v>12</v>
      </c>
      <c r="B5">
        <f>'oam2'!O5</f>
        <v>12</v>
      </c>
      <c r="C5">
        <f>'oam2'!P5</f>
        <v>16</v>
      </c>
      <c r="D5">
        <f>'oam2'!Q5</f>
        <v>8</v>
      </c>
      <c r="E5">
        <f>'oam2'!R5</f>
        <v>6</v>
      </c>
      <c r="F5">
        <f>'oam2'!S5</f>
        <v>2</v>
      </c>
      <c r="G5">
        <f>'oam2'!U5</f>
        <v>20</v>
      </c>
      <c r="H5">
        <f>'oam2'!V5</f>
        <v>12</v>
      </c>
      <c r="I5">
        <f>'oam2'!W5</f>
        <v>1</v>
      </c>
      <c r="J5">
        <f>'oam2'!H5</f>
        <v>83</v>
      </c>
      <c r="K5">
        <f>modellek!CW77</f>
        <v>82.7</v>
      </c>
      <c r="L5">
        <f t="shared" si="0"/>
        <v>0.29999999999999716</v>
      </c>
    </row>
    <row r="6" spans="1:12" x14ac:dyDescent="0.25">
      <c r="A6">
        <f>'oam2'!N6</f>
        <v>20</v>
      </c>
      <c r="B6">
        <f>'oam2'!O6</f>
        <v>20</v>
      </c>
      <c r="C6">
        <f>'oam2'!P6</f>
        <v>20</v>
      </c>
      <c r="D6">
        <f>'oam2'!Q6</f>
        <v>20</v>
      </c>
      <c r="E6">
        <f>'oam2'!R6</f>
        <v>20</v>
      </c>
      <c r="F6">
        <f>'oam2'!S6</f>
        <v>19</v>
      </c>
      <c r="G6">
        <f>'oam2'!U6</f>
        <v>16</v>
      </c>
      <c r="H6">
        <f>'oam2'!V6</f>
        <v>19</v>
      </c>
      <c r="I6">
        <f>'oam2'!W6</f>
        <v>20</v>
      </c>
      <c r="J6">
        <f>'oam2'!H6</f>
        <v>48</v>
      </c>
      <c r="K6">
        <f>modellek!CW78</f>
        <v>47.6</v>
      </c>
      <c r="L6">
        <f t="shared" si="0"/>
        <v>0.39999999999999858</v>
      </c>
    </row>
    <row r="7" spans="1:12" x14ac:dyDescent="0.25">
      <c r="A7">
        <f>'oam2'!N7</f>
        <v>19</v>
      </c>
      <c r="B7">
        <f>'oam2'!O7</f>
        <v>12</v>
      </c>
      <c r="C7">
        <f>'oam2'!P7</f>
        <v>18</v>
      </c>
      <c r="D7">
        <f>'oam2'!Q7</f>
        <v>18</v>
      </c>
      <c r="E7">
        <f>'oam2'!R7</f>
        <v>19</v>
      </c>
      <c r="F7">
        <f>'oam2'!S7</f>
        <v>20</v>
      </c>
      <c r="G7">
        <f>'oam2'!U7</f>
        <v>13</v>
      </c>
      <c r="H7">
        <f>'oam2'!V7</f>
        <v>19</v>
      </c>
      <c r="I7">
        <f>'oam2'!W7</f>
        <v>19</v>
      </c>
      <c r="J7">
        <f>'oam2'!H7</f>
        <v>58</v>
      </c>
      <c r="K7">
        <f>modellek!CW79</f>
        <v>57.5</v>
      </c>
      <c r="L7">
        <f t="shared" si="0"/>
        <v>0.5</v>
      </c>
    </row>
    <row r="8" spans="1:12" x14ac:dyDescent="0.25">
      <c r="A8">
        <f>'oam2'!N8</f>
        <v>17</v>
      </c>
      <c r="B8">
        <f>'oam2'!O8</f>
        <v>15</v>
      </c>
      <c r="C8">
        <f>'oam2'!P8</f>
        <v>13</v>
      </c>
      <c r="D8">
        <f>'oam2'!Q8</f>
        <v>17</v>
      </c>
      <c r="E8">
        <f>'oam2'!R8</f>
        <v>14</v>
      </c>
      <c r="F8">
        <f>'oam2'!S8</f>
        <v>8</v>
      </c>
      <c r="G8">
        <f>'oam2'!U8</f>
        <v>5</v>
      </c>
      <c r="H8">
        <f>'oam2'!V8</f>
        <v>6</v>
      </c>
      <c r="I8">
        <f>'oam2'!W8</f>
        <v>15</v>
      </c>
      <c r="J8">
        <f>'oam2'!H8</f>
        <v>76</v>
      </c>
      <c r="K8">
        <f>modellek!CW80</f>
        <v>75.8</v>
      </c>
      <c r="L8">
        <f t="shared" si="0"/>
        <v>0.20000000000000284</v>
      </c>
    </row>
    <row r="9" spans="1:12" x14ac:dyDescent="0.25">
      <c r="A9">
        <f>'oam2'!N9</f>
        <v>1</v>
      </c>
      <c r="B9">
        <f>'oam2'!O9</f>
        <v>16</v>
      </c>
      <c r="C9">
        <f>'oam2'!P9</f>
        <v>11</v>
      </c>
      <c r="D9">
        <f>'oam2'!Q9</f>
        <v>12</v>
      </c>
      <c r="E9">
        <f>'oam2'!R9</f>
        <v>3</v>
      </c>
      <c r="F9">
        <f>'oam2'!S9</f>
        <v>5</v>
      </c>
      <c r="G9">
        <f>'oam2'!U9</f>
        <v>9</v>
      </c>
      <c r="H9">
        <f>'oam2'!V9</f>
        <v>18</v>
      </c>
      <c r="I9">
        <f>'oam2'!W9</f>
        <v>8</v>
      </c>
      <c r="J9">
        <f>'oam2'!H9</f>
        <v>69</v>
      </c>
      <c r="K9">
        <f>modellek!CW81</f>
        <v>69.900000000000006</v>
      </c>
      <c r="L9">
        <f t="shared" si="0"/>
        <v>-0.90000000000000568</v>
      </c>
    </row>
    <row r="10" spans="1:12" x14ac:dyDescent="0.25">
      <c r="A10">
        <f>'oam2'!N10</f>
        <v>15</v>
      </c>
      <c r="B10">
        <f>'oam2'!O10</f>
        <v>12</v>
      </c>
      <c r="C10">
        <f>'oam2'!P10</f>
        <v>18</v>
      </c>
      <c r="D10">
        <f>'oam2'!Q10</f>
        <v>10</v>
      </c>
      <c r="E10">
        <f>'oam2'!R10</f>
        <v>14</v>
      </c>
      <c r="F10">
        <f>'oam2'!S10</f>
        <v>14</v>
      </c>
      <c r="G10">
        <f>'oam2'!U10</f>
        <v>16</v>
      </c>
      <c r="H10">
        <f>'oam2'!V10</f>
        <v>16</v>
      </c>
      <c r="I10">
        <f>'oam2'!W10</f>
        <v>18</v>
      </c>
      <c r="J10">
        <f>'oam2'!H10</f>
        <v>70</v>
      </c>
      <c r="K10">
        <f>modellek!CW82</f>
        <v>69.900000000000006</v>
      </c>
      <c r="L10">
        <f t="shared" si="0"/>
        <v>9.9999999999994316E-2</v>
      </c>
    </row>
    <row r="11" spans="1:12" x14ac:dyDescent="0.25">
      <c r="A11">
        <f>'oam2'!N11</f>
        <v>13</v>
      </c>
      <c r="B11">
        <f>'oam2'!O11</f>
        <v>18</v>
      </c>
      <c r="C11">
        <f>'oam2'!P11</f>
        <v>10</v>
      </c>
      <c r="D11">
        <f>'oam2'!Q11</f>
        <v>11</v>
      </c>
      <c r="E11">
        <f>'oam2'!R11</f>
        <v>8</v>
      </c>
      <c r="F11">
        <f>'oam2'!S11</f>
        <v>11</v>
      </c>
      <c r="G11">
        <f>'oam2'!U11</f>
        <v>12</v>
      </c>
      <c r="H11">
        <f>'oam2'!V11</f>
        <v>3</v>
      </c>
      <c r="I11">
        <f>'oam2'!W11</f>
        <v>8</v>
      </c>
      <c r="J11">
        <f>'oam2'!H11</f>
        <v>82</v>
      </c>
      <c r="K11">
        <f>modellek!CW83</f>
        <v>82.7</v>
      </c>
      <c r="L11">
        <f t="shared" si="0"/>
        <v>-0.70000000000000284</v>
      </c>
    </row>
    <row r="12" spans="1:12" x14ac:dyDescent="0.25">
      <c r="A12">
        <f>'oam2'!N12</f>
        <v>14</v>
      </c>
      <c r="B12">
        <f>'oam2'!O12</f>
        <v>16</v>
      </c>
      <c r="C12">
        <f>'oam2'!P12</f>
        <v>13</v>
      </c>
      <c r="D12">
        <f>'oam2'!Q12</f>
        <v>6</v>
      </c>
      <c r="E12">
        <f>'oam2'!R12</f>
        <v>10</v>
      </c>
      <c r="F12">
        <f>'oam2'!S12</f>
        <v>13</v>
      </c>
      <c r="G12">
        <f>'oam2'!U12</f>
        <v>14</v>
      </c>
      <c r="H12">
        <f>'oam2'!V12</f>
        <v>3</v>
      </c>
      <c r="I12">
        <f>'oam2'!W12</f>
        <v>5</v>
      </c>
      <c r="J12">
        <f>'oam2'!H12</f>
        <v>89</v>
      </c>
      <c r="K12">
        <f>modellek!CW84</f>
        <v>89.2</v>
      </c>
      <c r="L12">
        <f t="shared" si="0"/>
        <v>-0.20000000000000284</v>
      </c>
    </row>
    <row r="13" spans="1:12" x14ac:dyDescent="0.25">
      <c r="A13">
        <f>'oam2'!N13</f>
        <v>9</v>
      </c>
      <c r="B13">
        <f>'oam2'!O13</f>
        <v>9</v>
      </c>
      <c r="C13">
        <f>'oam2'!P13</f>
        <v>11</v>
      </c>
      <c r="D13">
        <f>'oam2'!Q13</f>
        <v>13</v>
      </c>
      <c r="E13">
        <f>'oam2'!R13</f>
        <v>2</v>
      </c>
      <c r="F13">
        <f>'oam2'!S13</f>
        <v>1</v>
      </c>
      <c r="G13">
        <f>'oam2'!U13</f>
        <v>7</v>
      </c>
      <c r="H13">
        <f>'oam2'!V13</f>
        <v>2</v>
      </c>
      <c r="I13">
        <f>'oam2'!W13</f>
        <v>8</v>
      </c>
      <c r="J13">
        <f>'oam2'!H13</f>
        <v>99</v>
      </c>
      <c r="K13">
        <f>modellek!CW85</f>
        <v>99.1</v>
      </c>
      <c r="L13">
        <f t="shared" si="0"/>
        <v>-9.9999999999994316E-2</v>
      </c>
    </row>
    <row r="14" spans="1:12" x14ac:dyDescent="0.25">
      <c r="A14">
        <f>'oam2'!N14</f>
        <v>3</v>
      </c>
      <c r="B14">
        <f>'oam2'!O14</f>
        <v>3</v>
      </c>
      <c r="C14">
        <f>'oam2'!P14</f>
        <v>3</v>
      </c>
      <c r="D14">
        <f>'oam2'!Q14</f>
        <v>5</v>
      </c>
      <c r="E14">
        <f>'oam2'!R14</f>
        <v>6</v>
      </c>
      <c r="F14">
        <f>'oam2'!S14</f>
        <v>3</v>
      </c>
      <c r="G14">
        <f>'oam2'!U14</f>
        <v>14</v>
      </c>
      <c r="H14">
        <f>'oam2'!V14</f>
        <v>1</v>
      </c>
      <c r="I14">
        <f>'oam2'!W14</f>
        <v>1</v>
      </c>
      <c r="J14">
        <f>'oam2'!H14</f>
        <v>100</v>
      </c>
      <c r="K14">
        <f>modellek!CW86</f>
        <v>100.1</v>
      </c>
      <c r="L14">
        <f t="shared" si="0"/>
        <v>-9.9999999999994316E-2</v>
      </c>
    </row>
    <row r="15" spans="1:12" x14ac:dyDescent="0.25">
      <c r="A15">
        <f>'oam2'!N15</f>
        <v>18</v>
      </c>
      <c r="B15">
        <f>'oam2'!O15</f>
        <v>2</v>
      </c>
      <c r="C15">
        <f>'oam2'!P15</f>
        <v>15</v>
      </c>
      <c r="D15">
        <f>'oam2'!Q15</f>
        <v>19</v>
      </c>
      <c r="E15">
        <f>'oam2'!R15</f>
        <v>16</v>
      </c>
      <c r="F15">
        <f>'oam2'!S15</f>
        <v>12</v>
      </c>
      <c r="G15">
        <f>'oam2'!U15</f>
        <v>11</v>
      </c>
      <c r="H15">
        <f>'oam2'!V15</f>
        <v>3</v>
      </c>
      <c r="I15">
        <f>'oam2'!W15</f>
        <v>14</v>
      </c>
      <c r="J15">
        <f>'oam2'!H15</f>
        <v>76</v>
      </c>
      <c r="K15">
        <f>modellek!CW87</f>
        <v>75.8</v>
      </c>
      <c r="L15">
        <f t="shared" si="0"/>
        <v>0.20000000000000284</v>
      </c>
    </row>
    <row r="16" spans="1:12" x14ac:dyDescent="0.25">
      <c r="A16">
        <f>'oam2'!N16</f>
        <v>7</v>
      </c>
      <c r="B16">
        <f>'oam2'!O16</f>
        <v>7</v>
      </c>
      <c r="C16">
        <f>'oam2'!P16</f>
        <v>2</v>
      </c>
      <c r="D16">
        <f>'oam2'!Q16</f>
        <v>3</v>
      </c>
      <c r="E16">
        <f>'oam2'!R16</f>
        <v>9</v>
      </c>
      <c r="F16">
        <f>'oam2'!S16</f>
        <v>15</v>
      </c>
      <c r="G16">
        <f>'oam2'!U16</f>
        <v>8</v>
      </c>
      <c r="H16">
        <f>'oam2'!V16</f>
        <v>9</v>
      </c>
      <c r="I16">
        <f>'oam2'!W16</f>
        <v>7</v>
      </c>
      <c r="J16">
        <f>'oam2'!H16</f>
        <v>84</v>
      </c>
      <c r="K16">
        <f>modellek!CW88</f>
        <v>83.7</v>
      </c>
      <c r="L16">
        <f t="shared" si="0"/>
        <v>0.29999999999999716</v>
      </c>
    </row>
    <row r="17" spans="1:19" x14ac:dyDescent="0.25">
      <c r="A17">
        <f>'oam2'!N17</f>
        <v>2</v>
      </c>
      <c r="B17">
        <f>'oam2'!O17</f>
        <v>3</v>
      </c>
      <c r="C17">
        <f>'oam2'!P17</f>
        <v>17</v>
      </c>
      <c r="D17">
        <f>'oam2'!Q17</f>
        <v>1</v>
      </c>
      <c r="E17">
        <f>'oam2'!R17</f>
        <v>12</v>
      </c>
      <c r="F17">
        <f>'oam2'!S17</f>
        <v>4</v>
      </c>
      <c r="G17">
        <f>'oam2'!U17</f>
        <v>18</v>
      </c>
      <c r="H17">
        <f>'oam2'!V17</f>
        <v>13</v>
      </c>
      <c r="I17">
        <f>'oam2'!W17</f>
        <v>4</v>
      </c>
      <c r="J17">
        <f>'oam2'!H17</f>
        <v>79</v>
      </c>
      <c r="K17">
        <f>modellek!CW89</f>
        <v>78.8</v>
      </c>
      <c r="L17">
        <f t="shared" si="0"/>
        <v>0.20000000000000284</v>
      </c>
    </row>
    <row r="18" spans="1:19" x14ac:dyDescent="0.25">
      <c r="A18">
        <f>'oam2'!N18</f>
        <v>8</v>
      </c>
      <c r="B18">
        <f>'oam2'!O18</f>
        <v>7</v>
      </c>
      <c r="C18">
        <f>'oam2'!P18</f>
        <v>1</v>
      </c>
      <c r="D18">
        <f>'oam2'!Q18</f>
        <v>3</v>
      </c>
      <c r="E18">
        <f>'oam2'!R18</f>
        <v>4</v>
      </c>
      <c r="F18">
        <f>'oam2'!S18</f>
        <v>8</v>
      </c>
      <c r="G18">
        <f>'oam2'!U18</f>
        <v>1</v>
      </c>
      <c r="H18">
        <f>'oam2'!V18</f>
        <v>6</v>
      </c>
      <c r="I18">
        <f>'oam2'!W18</f>
        <v>6</v>
      </c>
      <c r="J18">
        <f>'oam2'!H18</f>
        <v>98</v>
      </c>
      <c r="K18">
        <f>modellek!CW90</f>
        <v>97.6</v>
      </c>
      <c r="L18">
        <f t="shared" si="0"/>
        <v>0.40000000000000568</v>
      </c>
    </row>
    <row r="19" spans="1:19" x14ac:dyDescent="0.25">
      <c r="A19">
        <f>'oam2'!N19</f>
        <v>5</v>
      </c>
      <c r="B19">
        <f>'oam2'!O19</f>
        <v>6</v>
      </c>
      <c r="C19">
        <f>'oam2'!P19</f>
        <v>4</v>
      </c>
      <c r="D19">
        <f>'oam2'!Q19</f>
        <v>15</v>
      </c>
      <c r="E19">
        <f>'oam2'!R19</f>
        <v>5</v>
      </c>
      <c r="F19">
        <f>'oam2'!S19</f>
        <v>15</v>
      </c>
      <c r="G19">
        <f>'oam2'!U19</f>
        <v>3</v>
      </c>
      <c r="H19">
        <f>'oam2'!V19</f>
        <v>6</v>
      </c>
      <c r="I19">
        <f>'oam2'!W19</f>
        <v>13</v>
      </c>
      <c r="J19">
        <f>'oam2'!H19</f>
        <v>72</v>
      </c>
      <c r="K19">
        <f>modellek!CW91</f>
        <v>76.3</v>
      </c>
      <c r="L19">
        <f t="shared" si="0"/>
        <v>-4.2999999999999972</v>
      </c>
    </row>
    <row r="20" spans="1:19" x14ac:dyDescent="0.25">
      <c r="A20">
        <f>'oam2'!N20</f>
        <v>10</v>
      </c>
      <c r="B20">
        <f>'oam2'!O20</f>
        <v>11</v>
      </c>
      <c r="C20">
        <f>'oam2'!P20</f>
        <v>6</v>
      </c>
      <c r="D20">
        <f>'oam2'!Q20</f>
        <v>16</v>
      </c>
      <c r="E20">
        <f>'oam2'!R20</f>
        <v>1</v>
      </c>
      <c r="F20">
        <f>'oam2'!S20</f>
        <v>7</v>
      </c>
      <c r="G20">
        <f>'oam2'!U20</f>
        <v>4</v>
      </c>
      <c r="H20">
        <f>'oam2'!V20</f>
        <v>11</v>
      </c>
      <c r="I20">
        <f>'oam2'!W20</f>
        <v>15</v>
      </c>
      <c r="J20">
        <f>'oam2'!H20</f>
        <v>77</v>
      </c>
      <c r="K20">
        <f>modellek!CW92</f>
        <v>80.3</v>
      </c>
      <c r="L20">
        <f t="shared" si="0"/>
        <v>-3.2999999999999972</v>
      </c>
    </row>
    <row r="21" spans="1:19" x14ac:dyDescent="0.25">
      <c r="A21">
        <f>'oam2'!N21</f>
        <v>6</v>
      </c>
      <c r="B21">
        <f>'oam2'!O21</f>
        <v>5</v>
      </c>
      <c r="C21">
        <f>'oam2'!P21</f>
        <v>7</v>
      </c>
      <c r="D21">
        <f>'oam2'!Q21</f>
        <v>9</v>
      </c>
      <c r="E21">
        <f>'oam2'!R21</f>
        <v>10</v>
      </c>
      <c r="F21">
        <f>'oam2'!S21</f>
        <v>5</v>
      </c>
      <c r="G21">
        <f>'oam2'!U21</f>
        <v>5</v>
      </c>
      <c r="H21">
        <f>'oam2'!V21</f>
        <v>10</v>
      </c>
      <c r="I21">
        <f>'oam2'!W21</f>
        <v>11</v>
      </c>
      <c r="J21">
        <f>'oam2'!H21</f>
        <v>89</v>
      </c>
      <c r="K21">
        <f>modellek!CW93</f>
        <v>89.2</v>
      </c>
      <c r="L21">
        <f t="shared" si="0"/>
        <v>-0.20000000000000284</v>
      </c>
    </row>
    <row r="22" spans="1:19" x14ac:dyDescent="0.25">
      <c r="N22" t="s">
        <v>91</v>
      </c>
      <c r="S22" t="s">
        <v>1678</v>
      </c>
    </row>
    <row r="23" spans="1:19" x14ac:dyDescent="0.25">
      <c r="A23" t="s">
        <v>972</v>
      </c>
      <c r="B23" t="s">
        <v>972</v>
      </c>
      <c r="C23" t="s">
        <v>972</v>
      </c>
      <c r="D23" t="s">
        <v>972</v>
      </c>
      <c r="E23" t="s">
        <v>972</v>
      </c>
      <c r="F23" t="s">
        <v>972</v>
      </c>
      <c r="G23" t="s">
        <v>972</v>
      </c>
      <c r="H23" t="s">
        <v>972</v>
      </c>
      <c r="I23" t="s">
        <v>972</v>
      </c>
      <c r="J23" t="str">
        <f>J1</f>
        <v>Suzuki</v>
      </c>
      <c r="K23" t="str">
        <f>K118</f>
        <v>Becslés</v>
      </c>
      <c r="L23" t="s">
        <v>1019</v>
      </c>
      <c r="M23" t="s">
        <v>1020</v>
      </c>
      <c r="N23" s="51" t="s">
        <v>1021</v>
      </c>
      <c r="O23" t="str">
        <f>J23</f>
        <v>Suzuki</v>
      </c>
      <c r="P23" t="str">
        <f>Z118</f>
        <v>Becslés</v>
      </c>
      <c r="Q23" t="s">
        <v>1019</v>
      </c>
      <c r="R23" t="s">
        <v>1020</v>
      </c>
      <c r="S23" s="51" t="s">
        <v>1021</v>
      </c>
    </row>
    <row r="24" spans="1:19" x14ac:dyDescent="0.25">
      <c r="A24">
        <f>21-A2</f>
        <v>17</v>
      </c>
      <c r="B24">
        <f t="shared" ref="B24:I24" si="1">21-B2</f>
        <v>20</v>
      </c>
      <c r="C24">
        <f t="shared" si="1"/>
        <v>13</v>
      </c>
      <c r="D24">
        <f t="shared" si="1"/>
        <v>15</v>
      </c>
      <c r="E24">
        <f t="shared" si="1"/>
        <v>3</v>
      </c>
      <c r="F24">
        <f t="shared" si="1"/>
        <v>3</v>
      </c>
      <c r="G24">
        <f t="shared" si="1"/>
        <v>19</v>
      </c>
      <c r="H24">
        <f t="shared" si="1"/>
        <v>8</v>
      </c>
      <c r="I24">
        <f t="shared" si="1"/>
        <v>18</v>
      </c>
      <c r="J24">
        <f t="shared" ref="J24:J43" si="2">J2</f>
        <v>83</v>
      </c>
      <c r="K24">
        <f t="shared" ref="K24:K43" si="3">K119</f>
        <v>88.6</v>
      </c>
      <c r="L24">
        <f>ROUND(J24-K24,0)</f>
        <v>-6</v>
      </c>
      <c r="M24">
        <f>ROUND(J2-K2,0)</f>
        <v>0</v>
      </c>
      <c r="N24" s="51">
        <f>IF(L24*M24&lt;=0,1,0)</f>
        <v>1</v>
      </c>
      <c r="O24">
        <f t="shared" ref="O24:O45" si="4">J24</f>
        <v>83</v>
      </c>
      <c r="P24">
        <f>Z119</f>
        <v>71.5</v>
      </c>
      <c r="Q24">
        <f>ROUND(O24-P24,0)</f>
        <v>12</v>
      </c>
      <c r="R24">
        <f>M24</f>
        <v>0</v>
      </c>
      <c r="S24" s="51">
        <f>IF(Q24*R24&lt;=0,1,0)</f>
        <v>1</v>
      </c>
    </row>
    <row r="25" spans="1:19" x14ac:dyDescent="0.25">
      <c r="A25">
        <f t="shared" ref="A25:I40" si="5">21-A3</f>
        <v>11</v>
      </c>
      <c r="B25">
        <f t="shared" si="5"/>
        <v>12</v>
      </c>
      <c r="C25">
        <f t="shared" si="5"/>
        <v>13</v>
      </c>
      <c r="D25">
        <f t="shared" si="5"/>
        <v>19</v>
      </c>
      <c r="E25">
        <f t="shared" si="5"/>
        <v>4</v>
      </c>
      <c r="F25">
        <f t="shared" si="5"/>
        <v>4</v>
      </c>
      <c r="G25">
        <f t="shared" si="5"/>
        <v>2</v>
      </c>
      <c r="H25">
        <f t="shared" si="5"/>
        <v>8</v>
      </c>
      <c r="I25">
        <f t="shared" si="5"/>
        <v>10</v>
      </c>
      <c r="J25">
        <f t="shared" si="2"/>
        <v>89</v>
      </c>
      <c r="K25">
        <f t="shared" si="3"/>
        <v>116.5</v>
      </c>
      <c r="L25">
        <f t="shared" ref="L25:L43" si="6">ROUND(J25-K25,0)</f>
        <v>-28</v>
      </c>
      <c r="M25">
        <f t="shared" ref="M25:M43" si="7">ROUND(J3-K3,0)</f>
        <v>6</v>
      </c>
      <c r="N25" s="51">
        <f t="shared" ref="N25:N43" si="8">IF(L25*M25&lt;=0,1,0)</f>
        <v>1</v>
      </c>
      <c r="O25">
        <f t="shared" si="4"/>
        <v>89</v>
      </c>
      <c r="P25">
        <f>Z120</f>
        <v>93.9</v>
      </c>
      <c r="Q25">
        <f t="shared" ref="Q25:Q43" si="9">ROUND(O25-P25,0)</f>
        <v>-5</v>
      </c>
      <c r="R25">
        <f t="shared" ref="R25:R43" si="10">M25</f>
        <v>6</v>
      </c>
      <c r="S25" s="51">
        <f t="shared" ref="S25:S43" si="11">IF(Q25*R25&lt;=0,1,0)</f>
        <v>1</v>
      </c>
    </row>
    <row r="26" spans="1:19" x14ac:dyDescent="0.25">
      <c r="A26">
        <f t="shared" si="5"/>
        <v>6</v>
      </c>
      <c r="B26">
        <f t="shared" si="5"/>
        <v>2</v>
      </c>
      <c r="C26">
        <f t="shared" si="5"/>
        <v>16</v>
      </c>
      <c r="D26">
        <f t="shared" si="5"/>
        <v>7</v>
      </c>
      <c r="E26">
        <f t="shared" si="5"/>
        <v>8</v>
      </c>
      <c r="F26">
        <f t="shared" si="5"/>
        <v>13</v>
      </c>
      <c r="G26">
        <f t="shared" si="5"/>
        <v>11</v>
      </c>
      <c r="H26">
        <f t="shared" si="5"/>
        <v>4</v>
      </c>
      <c r="I26">
        <f t="shared" si="5"/>
        <v>4</v>
      </c>
      <c r="J26">
        <f t="shared" si="2"/>
        <v>84</v>
      </c>
      <c r="K26">
        <f t="shared" si="3"/>
        <v>120</v>
      </c>
      <c r="L26">
        <f t="shared" si="6"/>
        <v>-36</v>
      </c>
      <c r="M26">
        <f t="shared" si="7"/>
        <v>1</v>
      </c>
      <c r="N26" s="51">
        <f t="shared" si="8"/>
        <v>1</v>
      </c>
      <c r="O26">
        <f t="shared" si="4"/>
        <v>84</v>
      </c>
      <c r="P26">
        <f>Z121</f>
        <v>80.3</v>
      </c>
      <c r="Q26">
        <f t="shared" si="9"/>
        <v>4</v>
      </c>
      <c r="R26" s="23">
        <f t="shared" si="10"/>
        <v>1</v>
      </c>
      <c r="S26" s="51">
        <f t="shared" si="11"/>
        <v>0</v>
      </c>
    </row>
    <row r="27" spans="1:19" x14ac:dyDescent="0.25">
      <c r="A27">
        <f t="shared" si="5"/>
        <v>9</v>
      </c>
      <c r="B27">
        <f t="shared" si="5"/>
        <v>9</v>
      </c>
      <c r="C27">
        <f t="shared" si="5"/>
        <v>5</v>
      </c>
      <c r="D27">
        <f t="shared" si="5"/>
        <v>13</v>
      </c>
      <c r="E27">
        <f t="shared" si="5"/>
        <v>15</v>
      </c>
      <c r="F27">
        <f t="shared" si="5"/>
        <v>19</v>
      </c>
      <c r="G27">
        <f t="shared" si="5"/>
        <v>1</v>
      </c>
      <c r="H27">
        <f t="shared" si="5"/>
        <v>9</v>
      </c>
      <c r="I27">
        <f t="shared" si="5"/>
        <v>20</v>
      </c>
      <c r="J27">
        <f t="shared" si="2"/>
        <v>83</v>
      </c>
      <c r="K27">
        <f t="shared" si="3"/>
        <v>104.6</v>
      </c>
      <c r="L27">
        <f t="shared" si="6"/>
        <v>-22</v>
      </c>
      <c r="M27">
        <f t="shared" si="7"/>
        <v>0</v>
      </c>
      <c r="N27" s="51">
        <f t="shared" si="8"/>
        <v>1</v>
      </c>
      <c r="O27">
        <f t="shared" si="4"/>
        <v>83</v>
      </c>
      <c r="P27">
        <f>Z122</f>
        <v>99.9</v>
      </c>
      <c r="Q27">
        <f t="shared" si="9"/>
        <v>-17</v>
      </c>
      <c r="R27">
        <f t="shared" si="10"/>
        <v>0</v>
      </c>
      <c r="S27" s="51">
        <f t="shared" si="11"/>
        <v>1</v>
      </c>
    </row>
    <row r="28" spans="1:19" x14ac:dyDescent="0.25">
      <c r="A28">
        <f t="shared" si="5"/>
        <v>1</v>
      </c>
      <c r="B28">
        <f t="shared" si="5"/>
        <v>1</v>
      </c>
      <c r="C28">
        <f t="shared" si="5"/>
        <v>1</v>
      </c>
      <c r="D28">
        <f t="shared" si="5"/>
        <v>1</v>
      </c>
      <c r="E28">
        <f t="shared" si="5"/>
        <v>1</v>
      </c>
      <c r="F28">
        <f t="shared" si="5"/>
        <v>2</v>
      </c>
      <c r="G28">
        <f t="shared" si="5"/>
        <v>5</v>
      </c>
      <c r="H28">
        <f t="shared" si="5"/>
        <v>2</v>
      </c>
      <c r="I28">
        <f t="shared" si="5"/>
        <v>1</v>
      </c>
      <c r="J28">
        <f t="shared" si="2"/>
        <v>48</v>
      </c>
      <c r="K28">
        <f t="shared" si="3"/>
        <v>163.9</v>
      </c>
      <c r="L28">
        <f t="shared" si="6"/>
        <v>-116</v>
      </c>
      <c r="M28">
        <f t="shared" si="7"/>
        <v>0</v>
      </c>
      <c r="N28" s="51">
        <f t="shared" si="8"/>
        <v>1</v>
      </c>
      <c r="O28">
        <f t="shared" si="4"/>
        <v>48</v>
      </c>
      <c r="P28">
        <f>Z123</f>
        <v>80.8</v>
      </c>
      <c r="Q28">
        <f t="shared" si="9"/>
        <v>-33</v>
      </c>
      <c r="R28">
        <f t="shared" si="10"/>
        <v>0</v>
      </c>
      <c r="S28" s="51">
        <f t="shared" si="11"/>
        <v>1</v>
      </c>
    </row>
    <row r="29" spans="1:19" x14ac:dyDescent="0.25">
      <c r="A29">
        <f t="shared" si="5"/>
        <v>2</v>
      </c>
      <c r="B29">
        <f t="shared" si="5"/>
        <v>9</v>
      </c>
      <c r="C29">
        <f t="shared" si="5"/>
        <v>3</v>
      </c>
      <c r="D29">
        <f t="shared" si="5"/>
        <v>3</v>
      </c>
      <c r="E29">
        <f t="shared" si="5"/>
        <v>2</v>
      </c>
      <c r="F29">
        <f t="shared" si="5"/>
        <v>1</v>
      </c>
      <c r="G29">
        <f t="shared" si="5"/>
        <v>8</v>
      </c>
      <c r="H29">
        <f t="shared" si="5"/>
        <v>2</v>
      </c>
      <c r="I29">
        <f t="shared" si="5"/>
        <v>2</v>
      </c>
      <c r="J29">
        <f t="shared" si="2"/>
        <v>58</v>
      </c>
      <c r="K29">
        <f t="shared" si="3"/>
        <v>147.19999999999999</v>
      </c>
      <c r="L29">
        <f t="shared" si="6"/>
        <v>-89</v>
      </c>
      <c r="M29">
        <f t="shared" si="7"/>
        <v>1</v>
      </c>
      <c r="N29" s="51">
        <f t="shared" si="8"/>
        <v>1</v>
      </c>
      <c r="O29">
        <f t="shared" si="4"/>
        <v>58</v>
      </c>
      <c r="P29">
        <f>Z124</f>
        <v>85.7</v>
      </c>
      <c r="Q29">
        <f t="shared" si="9"/>
        <v>-28</v>
      </c>
      <c r="R29">
        <f t="shared" si="10"/>
        <v>1</v>
      </c>
      <c r="S29" s="51">
        <f t="shared" si="11"/>
        <v>1</v>
      </c>
    </row>
    <row r="30" spans="1:19" x14ac:dyDescent="0.25">
      <c r="A30">
        <f t="shared" si="5"/>
        <v>4</v>
      </c>
      <c r="B30">
        <f t="shared" si="5"/>
        <v>6</v>
      </c>
      <c r="C30">
        <f t="shared" si="5"/>
        <v>8</v>
      </c>
      <c r="D30">
        <f t="shared" si="5"/>
        <v>4</v>
      </c>
      <c r="E30">
        <f t="shared" si="5"/>
        <v>7</v>
      </c>
      <c r="F30">
        <f t="shared" si="5"/>
        <v>13</v>
      </c>
      <c r="G30">
        <f t="shared" si="5"/>
        <v>16</v>
      </c>
      <c r="H30">
        <f t="shared" si="5"/>
        <v>15</v>
      </c>
      <c r="I30">
        <f t="shared" si="5"/>
        <v>6</v>
      </c>
      <c r="J30">
        <f t="shared" si="2"/>
        <v>76</v>
      </c>
      <c r="K30">
        <f t="shared" si="3"/>
        <v>114.4</v>
      </c>
      <c r="L30">
        <f t="shared" si="6"/>
        <v>-38</v>
      </c>
      <c r="M30">
        <f t="shared" si="7"/>
        <v>0</v>
      </c>
      <c r="N30" s="51">
        <f t="shared" si="8"/>
        <v>1</v>
      </c>
      <c r="O30">
        <f t="shared" si="4"/>
        <v>76</v>
      </c>
      <c r="P30">
        <f>Z125</f>
        <v>79.7</v>
      </c>
      <c r="Q30">
        <f t="shared" si="9"/>
        <v>-4</v>
      </c>
      <c r="R30">
        <f t="shared" si="10"/>
        <v>0</v>
      </c>
      <c r="S30" s="51">
        <f t="shared" si="11"/>
        <v>1</v>
      </c>
    </row>
    <row r="31" spans="1:19" x14ac:dyDescent="0.25">
      <c r="A31">
        <f t="shared" si="5"/>
        <v>20</v>
      </c>
      <c r="B31">
        <f t="shared" si="5"/>
        <v>5</v>
      </c>
      <c r="C31">
        <f t="shared" si="5"/>
        <v>10</v>
      </c>
      <c r="D31">
        <f t="shared" si="5"/>
        <v>9</v>
      </c>
      <c r="E31">
        <f t="shared" si="5"/>
        <v>18</v>
      </c>
      <c r="F31">
        <f t="shared" si="5"/>
        <v>16</v>
      </c>
      <c r="G31">
        <f t="shared" si="5"/>
        <v>12</v>
      </c>
      <c r="H31">
        <f t="shared" si="5"/>
        <v>3</v>
      </c>
      <c r="I31">
        <f t="shared" si="5"/>
        <v>13</v>
      </c>
      <c r="J31">
        <f t="shared" si="2"/>
        <v>69</v>
      </c>
      <c r="K31">
        <f t="shared" si="3"/>
        <v>51.6</v>
      </c>
      <c r="L31">
        <f t="shared" si="6"/>
        <v>17</v>
      </c>
      <c r="M31">
        <f t="shared" si="7"/>
        <v>-1</v>
      </c>
      <c r="N31" s="51">
        <f t="shared" si="8"/>
        <v>1</v>
      </c>
      <c r="O31">
        <f t="shared" si="4"/>
        <v>69</v>
      </c>
      <c r="P31">
        <f>Z126</f>
        <v>63.9</v>
      </c>
      <c r="Q31">
        <f t="shared" si="9"/>
        <v>5</v>
      </c>
      <c r="R31">
        <f t="shared" si="10"/>
        <v>-1</v>
      </c>
      <c r="S31" s="51">
        <f t="shared" si="11"/>
        <v>1</v>
      </c>
    </row>
    <row r="32" spans="1:19" x14ac:dyDescent="0.25">
      <c r="A32">
        <f t="shared" si="5"/>
        <v>6</v>
      </c>
      <c r="B32">
        <f t="shared" si="5"/>
        <v>9</v>
      </c>
      <c r="C32">
        <f t="shared" si="5"/>
        <v>3</v>
      </c>
      <c r="D32">
        <f t="shared" si="5"/>
        <v>11</v>
      </c>
      <c r="E32">
        <f t="shared" si="5"/>
        <v>7</v>
      </c>
      <c r="F32">
        <f t="shared" si="5"/>
        <v>7</v>
      </c>
      <c r="G32">
        <f t="shared" si="5"/>
        <v>5</v>
      </c>
      <c r="H32">
        <f t="shared" si="5"/>
        <v>5</v>
      </c>
      <c r="I32">
        <f t="shared" si="5"/>
        <v>3</v>
      </c>
      <c r="J32">
        <f t="shared" si="2"/>
        <v>70</v>
      </c>
      <c r="K32">
        <f t="shared" si="3"/>
        <v>135.30000000000001</v>
      </c>
      <c r="L32">
        <f t="shared" si="6"/>
        <v>-65</v>
      </c>
      <c r="M32">
        <f t="shared" si="7"/>
        <v>0</v>
      </c>
      <c r="N32" s="51">
        <f t="shared" si="8"/>
        <v>1</v>
      </c>
      <c r="O32">
        <f t="shared" si="4"/>
        <v>70</v>
      </c>
      <c r="P32">
        <f>Z127</f>
        <v>80.8</v>
      </c>
      <c r="Q32">
        <f t="shared" si="9"/>
        <v>-11</v>
      </c>
      <c r="R32">
        <f t="shared" si="10"/>
        <v>0</v>
      </c>
      <c r="S32" s="51">
        <f t="shared" si="11"/>
        <v>1</v>
      </c>
    </row>
    <row r="33" spans="1:19" x14ac:dyDescent="0.25">
      <c r="A33">
        <f t="shared" si="5"/>
        <v>8</v>
      </c>
      <c r="B33">
        <f t="shared" si="5"/>
        <v>3</v>
      </c>
      <c r="C33">
        <f t="shared" si="5"/>
        <v>11</v>
      </c>
      <c r="D33">
        <f t="shared" si="5"/>
        <v>10</v>
      </c>
      <c r="E33">
        <f t="shared" si="5"/>
        <v>13</v>
      </c>
      <c r="F33">
        <f t="shared" si="5"/>
        <v>10</v>
      </c>
      <c r="G33">
        <f t="shared" si="5"/>
        <v>9</v>
      </c>
      <c r="H33">
        <f t="shared" si="5"/>
        <v>18</v>
      </c>
      <c r="I33">
        <f t="shared" si="5"/>
        <v>13</v>
      </c>
      <c r="J33">
        <f t="shared" si="2"/>
        <v>82</v>
      </c>
      <c r="K33">
        <f t="shared" si="3"/>
        <v>103.2</v>
      </c>
      <c r="L33">
        <f t="shared" si="6"/>
        <v>-21</v>
      </c>
      <c r="M33" s="23">
        <f t="shared" si="7"/>
        <v>-1</v>
      </c>
      <c r="N33" s="51">
        <f t="shared" si="8"/>
        <v>0</v>
      </c>
      <c r="O33">
        <f t="shared" si="4"/>
        <v>82</v>
      </c>
      <c r="P33">
        <f>Z128</f>
        <v>80.3</v>
      </c>
      <c r="Q33">
        <f t="shared" si="9"/>
        <v>2</v>
      </c>
      <c r="R33" s="63">
        <f t="shared" si="10"/>
        <v>-1</v>
      </c>
      <c r="S33" s="51">
        <f t="shared" si="11"/>
        <v>1</v>
      </c>
    </row>
    <row r="34" spans="1:19" x14ac:dyDescent="0.25">
      <c r="A34">
        <f t="shared" si="5"/>
        <v>7</v>
      </c>
      <c r="B34">
        <f t="shared" si="5"/>
        <v>5</v>
      </c>
      <c r="C34">
        <f t="shared" si="5"/>
        <v>8</v>
      </c>
      <c r="D34">
        <f t="shared" si="5"/>
        <v>15</v>
      </c>
      <c r="E34">
        <f t="shared" si="5"/>
        <v>11</v>
      </c>
      <c r="F34">
        <f t="shared" si="5"/>
        <v>8</v>
      </c>
      <c r="G34">
        <f t="shared" si="5"/>
        <v>7</v>
      </c>
      <c r="H34">
        <f t="shared" si="5"/>
        <v>18</v>
      </c>
      <c r="I34">
        <f t="shared" si="5"/>
        <v>16</v>
      </c>
      <c r="J34">
        <f t="shared" si="2"/>
        <v>89</v>
      </c>
      <c r="K34">
        <f t="shared" si="3"/>
        <v>108.1</v>
      </c>
      <c r="L34">
        <f t="shared" si="6"/>
        <v>-19</v>
      </c>
      <c r="M34">
        <f t="shared" si="7"/>
        <v>0</v>
      </c>
      <c r="N34" s="51">
        <f t="shared" si="8"/>
        <v>1</v>
      </c>
      <c r="O34">
        <f t="shared" si="4"/>
        <v>89</v>
      </c>
      <c r="P34">
        <f>Z129</f>
        <v>80.8</v>
      </c>
      <c r="Q34">
        <f t="shared" si="9"/>
        <v>8</v>
      </c>
      <c r="R34">
        <f t="shared" si="10"/>
        <v>0</v>
      </c>
      <c r="S34" s="51">
        <f t="shared" si="11"/>
        <v>1</v>
      </c>
    </row>
    <row r="35" spans="1:19" x14ac:dyDescent="0.25">
      <c r="A35">
        <f t="shared" si="5"/>
        <v>12</v>
      </c>
      <c r="B35">
        <f t="shared" si="5"/>
        <v>12</v>
      </c>
      <c r="C35">
        <f t="shared" si="5"/>
        <v>10</v>
      </c>
      <c r="D35">
        <f t="shared" si="5"/>
        <v>8</v>
      </c>
      <c r="E35">
        <f t="shared" si="5"/>
        <v>19</v>
      </c>
      <c r="F35">
        <f t="shared" si="5"/>
        <v>20</v>
      </c>
      <c r="G35">
        <f t="shared" si="5"/>
        <v>14</v>
      </c>
      <c r="H35">
        <f t="shared" si="5"/>
        <v>19</v>
      </c>
      <c r="I35">
        <f t="shared" si="5"/>
        <v>13</v>
      </c>
      <c r="J35">
        <f t="shared" si="2"/>
        <v>99</v>
      </c>
      <c r="K35">
        <f t="shared" si="3"/>
        <v>69.099999999999994</v>
      </c>
      <c r="L35">
        <f t="shared" si="6"/>
        <v>30</v>
      </c>
      <c r="M35">
        <f t="shared" si="7"/>
        <v>0</v>
      </c>
      <c r="N35" s="51">
        <f t="shared" si="8"/>
        <v>1</v>
      </c>
      <c r="O35">
        <f t="shared" si="4"/>
        <v>99</v>
      </c>
      <c r="P35">
        <f>Z130</f>
        <v>80.3</v>
      </c>
      <c r="Q35">
        <f t="shared" si="9"/>
        <v>19</v>
      </c>
      <c r="R35">
        <f t="shared" si="10"/>
        <v>0</v>
      </c>
      <c r="S35" s="51">
        <f t="shared" si="11"/>
        <v>1</v>
      </c>
    </row>
    <row r="36" spans="1:19" x14ac:dyDescent="0.25">
      <c r="A36">
        <f t="shared" si="5"/>
        <v>18</v>
      </c>
      <c r="B36">
        <f t="shared" si="5"/>
        <v>18</v>
      </c>
      <c r="C36">
        <f t="shared" si="5"/>
        <v>18</v>
      </c>
      <c r="D36">
        <f t="shared" si="5"/>
        <v>16</v>
      </c>
      <c r="E36">
        <f t="shared" si="5"/>
        <v>15</v>
      </c>
      <c r="F36">
        <f t="shared" si="5"/>
        <v>18</v>
      </c>
      <c r="G36">
        <f t="shared" si="5"/>
        <v>7</v>
      </c>
      <c r="H36">
        <f t="shared" si="5"/>
        <v>20</v>
      </c>
      <c r="I36">
        <f t="shared" si="5"/>
        <v>20</v>
      </c>
      <c r="J36">
        <f t="shared" si="2"/>
        <v>100</v>
      </c>
      <c r="K36">
        <f t="shared" si="3"/>
        <v>69.8</v>
      </c>
      <c r="L36">
        <f t="shared" si="6"/>
        <v>30</v>
      </c>
      <c r="M36">
        <f t="shared" si="7"/>
        <v>0</v>
      </c>
      <c r="N36" s="51">
        <f t="shared" si="8"/>
        <v>1</v>
      </c>
      <c r="O36">
        <f t="shared" si="4"/>
        <v>100</v>
      </c>
      <c r="P36">
        <f>Z131</f>
        <v>80.8</v>
      </c>
      <c r="Q36">
        <f t="shared" si="9"/>
        <v>19</v>
      </c>
      <c r="R36">
        <f t="shared" si="10"/>
        <v>0</v>
      </c>
      <c r="S36" s="51">
        <f t="shared" si="11"/>
        <v>1</v>
      </c>
    </row>
    <row r="37" spans="1:19" x14ac:dyDescent="0.25">
      <c r="A37">
        <f t="shared" si="5"/>
        <v>3</v>
      </c>
      <c r="B37">
        <f t="shared" si="5"/>
        <v>19</v>
      </c>
      <c r="C37">
        <f t="shared" si="5"/>
        <v>6</v>
      </c>
      <c r="D37">
        <f t="shared" si="5"/>
        <v>2</v>
      </c>
      <c r="E37">
        <f t="shared" si="5"/>
        <v>5</v>
      </c>
      <c r="F37">
        <f t="shared" si="5"/>
        <v>9</v>
      </c>
      <c r="G37">
        <f t="shared" si="5"/>
        <v>10</v>
      </c>
      <c r="H37">
        <f t="shared" si="5"/>
        <v>18</v>
      </c>
      <c r="I37">
        <f t="shared" si="5"/>
        <v>7</v>
      </c>
      <c r="J37">
        <f t="shared" si="2"/>
        <v>76</v>
      </c>
      <c r="K37">
        <f t="shared" si="3"/>
        <v>114.4</v>
      </c>
      <c r="L37">
        <f t="shared" si="6"/>
        <v>-38</v>
      </c>
      <c r="M37">
        <f t="shared" si="7"/>
        <v>0</v>
      </c>
      <c r="N37" s="51">
        <f t="shared" si="8"/>
        <v>1</v>
      </c>
      <c r="O37">
        <f t="shared" si="4"/>
        <v>76</v>
      </c>
      <c r="P37">
        <f>Z132</f>
        <v>72.099999999999994</v>
      </c>
      <c r="Q37">
        <f t="shared" si="9"/>
        <v>4</v>
      </c>
      <c r="R37">
        <f t="shared" si="10"/>
        <v>0</v>
      </c>
      <c r="S37" s="51">
        <f t="shared" si="11"/>
        <v>1</v>
      </c>
    </row>
    <row r="38" spans="1:19" x14ac:dyDescent="0.25">
      <c r="A38">
        <f t="shared" si="5"/>
        <v>14</v>
      </c>
      <c r="B38">
        <f t="shared" si="5"/>
        <v>14</v>
      </c>
      <c r="C38">
        <f t="shared" si="5"/>
        <v>19</v>
      </c>
      <c r="D38">
        <f t="shared" si="5"/>
        <v>18</v>
      </c>
      <c r="E38">
        <f t="shared" si="5"/>
        <v>12</v>
      </c>
      <c r="F38">
        <f t="shared" si="5"/>
        <v>6</v>
      </c>
      <c r="G38">
        <f t="shared" si="5"/>
        <v>13</v>
      </c>
      <c r="H38">
        <f t="shared" si="5"/>
        <v>12</v>
      </c>
      <c r="I38">
        <f t="shared" si="5"/>
        <v>14</v>
      </c>
      <c r="J38">
        <f t="shared" si="2"/>
        <v>84</v>
      </c>
      <c r="K38">
        <f t="shared" si="3"/>
        <v>84.4</v>
      </c>
      <c r="L38">
        <f t="shared" si="6"/>
        <v>0</v>
      </c>
      <c r="M38">
        <f t="shared" si="7"/>
        <v>0</v>
      </c>
      <c r="N38" s="51">
        <f t="shared" si="8"/>
        <v>1</v>
      </c>
      <c r="O38">
        <f t="shared" si="4"/>
        <v>84</v>
      </c>
      <c r="P38">
        <f>Z133</f>
        <v>80.3</v>
      </c>
      <c r="Q38">
        <f t="shared" si="9"/>
        <v>4</v>
      </c>
      <c r="R38">
        <f t="shared" si="10"/>
        <v>0</v>
      </c>
      <c r="S38" s="51">
        <f t="shared" si="11"/>
        <v>1</v>
      </c>
    </row>
    <row r="39" spans="1:19" x14ac:dyDescent="0.25">
      <c r="A39">
        <f t="shared" si="5"/>
        <v>19</v>
      </c>
      <c r="B39">
        <f t="shared" si="5"/>
        <v>18</v>
      </c>
      <c r="C39">
        <f t="shared" si="5"/>
        <v>4</v>
      </c>
      <c r="D39">
        <f t="shared" si="5"/>
        <v>20</v>
      </c>
      <c r="E39">
        <f t="shared" si="5"/>
        <v>9</v>
      </c>
      <c r="F39">
        <f t="shared" si="5"/>
        <v>17</v>
      </c>
      <c r="G39">
        <f t="shared" si="5"/>
        <v>3</v>
      </c>
      <c r="H39">
        <f t="shared" si="5"/>
        <v>8</v>
      </c>
      <c r="I39">
        <f t="shared" si="5"/>
        <v>17</v>
      </c>
      <c r="J39">
        <f t="shared" si="2"/>
        <v>79</v>
      </c>
      <c r="K39">
        <f t="shared" si="3"/>
        <v>62.1</v>
      </c>
      <c r="L39">
        <f t="shared" si="6"/>
        <v>17</v>
      </c>
      <c r="M39">
        <f t="shared" si="7"/>
        <v>0</v>
      </c>
      <c r="N39" s="51">
        <f t="shared" si="8"/>
        <v>1</v>
      </c>
      <c r="O39">
        <f t="shared" si="4"/>
        <v>79</v>
      </c>
      <c r="P39">
        <f>Z134</f>
        <v>86.3</v>
      </c>
      <c r="Q39">
        <f t="shared" si="9"/>
        <v>-7</v>
      </c>
      <c r="R39">
        <f t="shared" si="10"/>
        <v>0</v>
      </c>
      <c r="S39" s="51">
        <f t="shared" si="11"/>
        <v>1</v>
      </c>
    </row>
    <row r="40" spans="1:19" x14ac:dyDescent="0.25">
      <c r="A40">
        <f t="shared" si="5"/>
        <v>13</v>
      </c>
      <c r="B40">
        <f t="shared" si="5"/>
        <v>14</v>
      </c>
      <c r="C40">
        <f t="shared" si="5"/>
        <v>20</v>
      </c>
      <c r="D40">
        <f t="shared" si="5"/>
        <v>18</v>
      </c>
      <c r="E40">
        <f t="shared" si="5"/>
        <v>17</v>
      </c>
      <c r="F40">
        <f t="shared" si="5"/>
        <v>13</v>
      </c>
      <c r="G40">
        <f t="shared" si="5"/>
        <v>20</v>
      </c>
      <c r="H40">
        <f t="shared" si="5"/>
        <v>15</v>
      </c>
      <c r="I40">
        <f t="shared" si="5"/>
        <v>15</v>
      </c>
      <c r="J40">
        <f t="shared" si="2"/>
        <v>98</v>
      </c>
      <c r="K40">
        <f t="shared" si="3"/>
        <v>68.400000000000006</v>
      </c>
      <c r="L40">
        <f t="shared" si="6"/>
        <v>30</v>
      </c>
      <c r="M40">
        <f t="shared" si="7"/>
        <v>0</v>
      </c>
      <c r="N40" s="51">
        <f t="shared" si="8"/>
        <v>1</v>
      </c>
      <c r="O40">
        <f t="shared" si="4"/>
        <v>98</v>
      </c>
      <c r="P40">
        <f>Z135</f>
        <v>79.7</v>
      </c>
      <c r="Q40">
        <f t="shared" si="9"/>
        <v>18</v>
      </c>
      <c r="R40">
        <f t="shared" si="10"/>
        <v>0</v>
      </c>
      <c r="S40" s="51">
        <f t="shared" si="11"/>
        <v>1</v>
      </c>
    </row>
    <row r="41" spans="1:19" x14ac:dyDescent="0.25">
      <c r="A41">
        <f t="shared" ref="A41:I43" si="12">21-A19</f>
        <v>16</v>
      </c>
      <c r="B41">
        <f t="shared" si="12"/>
        <v>15</v>
      </c>
      <c r="C41">
        <f t="shared" si="12"/>
        <v>17</v>
      </c>
      <c r="D41">
        <f t="shared" si="12"/>
        <v>6</v>
      </c>
      <c r="E41">
        <f t="shared" si="12"/>
        <v>16</v>
      </c>
      <c r="F41">
        <f t="shared" si="12"/>
        <v>6</v>
      </c>
      <c r="G41">
        <f t="shared" si="12"/>
        <v>18</v>
      </c>
      <c r="H41">
        <f t="shared" si="12"/>
        <v>15</v>
      </c>
      <c r="I41">
        <f t="shared" si="12"/>
        <v>8</v>
      </c>
      <c r="J41">
        <f t="shared" si="2"/>
        <v>72</v>
      </c>
      <c r="K41">
        <f t="shared" si="3"/>
        <v>87.9</v>
      </c>
      <c r="L41">
        <f t="shared" si="6"/>
        <v>-16</v>
      </c>
      <c r="M41">
        <f t="shared" si="7"/>
        <v>-4</v>
      </c>
      <c r="N41" s="51">
        <f t="shared" si="8"/>
        <v>0</v>
      </c>
      <c r="O41">
        <f t="shared" si="4"/>
        <v>72</v>
      </c>
      <c r="P41">
        <f>Z136</f>
        <v>79.7</v>
      </c>
      <c r="Q41">
        <f t="shared" si="9"/>
        <v>-8</v>
      </c>
      <c r="R41" s="63">
        <f t="shared" si="10"/>
        <v>-4</v>
      </c>
      <c r="S41" s="51">
        <f t="shared" si="11"/>
        <v>0</v>
      </c>
    </row>
    <row r="42" spans="1:19" x14ac:dyDescent="0.25">
      <c r="A42">
        <f t="shared" si="12"/>
        <v>11</v>
      </c>
      <c r="B42">
        <f t="shared" si="12"/>
        <v>10</v>
      </c>
      <c r="C42">
        <f t="shared" si="12"/>
        <v>15</v>
      </c>
      <c r="D42">
        <f t="shared" si="12"/>
        <v>5</v>
      </c>
      <c r="E42">
        <f t="shared" si="12"/>
        <v>20</v>
      </c>
      <c r="F42">
        <f t="shared" si="12"/>
        <v>14</v>
      </c>
      <c r="G42">
        <f t="shared" si="12"/>
        <v>17</v>
      </c>
      <c r="H42">
        <f t="shared" si="12"/>
        <v>10</v>
      </c>
      <c r="I42">
        <f t="shared" si="12"/>
        <v>6</v>
      </c>
      <c r="J42">
        <f t="shared" si="2"/>
        <v>77</v>
      </c>
      <c r="K42">
        <f t="shared" si="3"/>
        <v>82.3</v>
      </c>
      <c r="L42">
        <f t="shared" si="6"/>
        <v>-5</v>
      </c>
      <c r="M42">
        <f t="shared" si="7"/>
        <v>-3</v>
      </c>
      <c r="N42" s="51">
        <f t="shared" si="8"/>
        <v>0</v>
      </c>
      <c r="O42">
        <f t="shared" si="4"/>
        <v>77</v>
      </c>
      <c r="P42">
        <f>Z137</f>
        <v>68.3</v>
      </c>
      <c r="Q42">
        <f t="shared" si="9"/>
        <v>9</v>
      </c>
      <c r="R42">
        <f t="shared" si="10"/>
        <v>-3</v>
      </c>
      <c r="S42" s="51">
        <f t="shared" si="11"/>
        <v>1</v>
      </c>
    </row>
    <row r="43" spans="1:19" x14ac:dyDescent="0.25">
      <c r="A43">
        <f t="shared" si="12"/>
        <v>15</v>
      </c>
      <c r="B43">
        <f t="shared" si="12"/>
        <v>16</v>
      </c>
      <c r="C43">
        <f t="shared" si="12"/>
        <v>14</v>
      </c>
      <c r="D43">
        <f t="shared" si="12"/>
        <v>12</v>
      </c>
      <c r="E43">
        <f t="shared" si="12"/>
        <v>11</v>
      </c>
      <c r="F43">
        <f t="shared" si="12"/>
        <v>16</v>
      </c>
      <c r="G43">
        <f t="shared" si="12"/>
        <v>16</v>
      </c>
      <c r="H43">
        <f t="shared" si="12"/>
        <v>11</v>
      </c>
      <c r="I43">
        <f t="shared" si="12"/>
        <v>10</v>
      </c>
      <c r="J43">
        <f t="shared" si="2"/>
        <v>89</v>
      </c>
      <c r="K43">
        <f t="shared" si="3"/>
        <v>85.1</v>
      </c>
      <c r="L43">
        <f t="shared" si="6"/>
        <v>4</v>
      </c>
      <c r="M43">
        <f t="shared" si="7"/>
        <v>0</v>
      </c>
      <c r="N43" s="51">
        <f t="shared" si="8"/>
        <v>1</v>
      </c>
      <c r="O43">
        <f t="shared" si="4"/>
        <v>89</v>
      </c>
      <c r="P43">
        <f>Z138</f>
        <v>79.7</v>
      </c>
      <c r="Q43">
        <f t="shared" si="9"/>
        <v>9</v>
      </c>
      <c r="R43">
        <f t="shared" si="10"/>
        <v>0</v>
      </c>
      <c r="S43" s="51">
        <f t="shared" si="11"/>
        <v>1</v>
      </c>
    </row>
    <row r="44" spans="1:19" x14ac:dyDescent="0.25">
      <c r="J44">
        <f>SUM(J24:J43)</f>
        <v>1605</v>
      </c>
      <c r="K44">
        <f>SUM(K24:K43)</f>
        <v>1976.8999999999999</v>
      </c>
      <c r="O44">
        <f>SUM(O24:O43)</f>
        <v>1605</v>
      </c>
      <c r="P44">
        <f>SUM(P24:P43)</f>
        <v>1604.7999999999997</v>
      </c>
    </row>
    <row r="45" spans="1:19" x14ac:dyDescent="0.25">
      <c r="J45">
        <f>B143</f>
        <v>1605</v>
      </c>
      <c r="K45">
        <f>B142</f>
        <v>1976.9</v>
      </c>
      <c r="M45" t="s">
        <v>1225</v>
      </c>
      <c r="N45" s="23">
        <v>1</v>
      </c>
      <c r="O45">
        <f>Q143</f>
        <v>1605</v>
      </c>
      <c r="P45">
        <f>Q142</f>
        <v>1604.8</v>
      </c>
      <c r="R45" t="s">
        <v>1225</v>
      </c>
      <c r="S45" s="23">
        <v>1</v>
      </c>
    </row>
    <row r="46" spans="1:19" ht="18" x14ac:dyDescent="0.25">
      <c r="A46" s="8"/>
      <c r="P46" s="8"/>
    </row>
    <row r="47" spans="1:19" x14ac:dyDescent="0.25">
      <c r="A47" s="9"/>
      <c r="P47" s="9"/>
    </row>
    <row r="50" spans="1:27" ht="18" x14ac:dyDescent="0.25">
      <c r="A50" s="10" t="s">
        <v>92</v>
      </c>
      <c r="B50" s="11">
        <v>1798295</v>
      </c>
      <c r="C50" s="10" t="s">
        <v>93</v>
      </c>
      <c r="D50" s="11">
        <v>20</v>
      </c>
      <c r="E50" s="10" t="s">
        <v>94</v>
      </c>
      <c r="F50" s="11">
        <v>9</v>
      </c>
      <c r="G50" s="10" t="s">
        <v>95</v>
      </c>
      <c r="H50" s="11">
        <v>20</v>
      </c>
      <c r="I50" s="10" t="s">
        <v>96</v>
      </c>
      <c r="J50" s="11">
        <v>0</v>
      </c>
      <c r="K50" s="10" t="s">
        <v>97</v>
      </c>
      <c r="L50" s="11" t="s">
        <v>1138</v>
      </c>
      <c r="P50" s="10" t="s">
        <v>92</v>
      </c>
      <c r="Q50" s="11">
        <v>8571223</v>
      </c>
      <c r="R50" s="10" t="s">
        <v>93</v>
      </c>
      <c r="S50" s="11">
        <v>20</v>
      </c>
      <c r="T50" s="10" t="s">
        <v>94</v>
      </c>
      <c r="U50" s="11">
        <v>9</v>
      </c>
      <c r="V50" s="10" t="s">
        <v>95</v>
      </c>
      <c r="W50" s="11">
        <v>20</v>
      </c>
      <c r="X50" s="10" t="s">
        <v>96</v>
      </c>
      <c r="Y50" s="11">
        <v>0</v>
      </c>
      <c r="Z50" s="10" t="s">
        <v>97</v>
      </c>
      <c r="AA50" s="11" t="s">
        <v>1703</v>
      </c>
    </row>
    <row r="51" spans="1:27" ht="18.600000000000001" thickBot="1" x14ac:dyDescent="0.3">
      <c r="A51" s="8"/>
      <c r="P51" s="8"/>
    </row>
    <row r="52" spans="1:27" ht="13.8" thickBot="1" x14ac:dyDescent="0.3">
      <c r="A52" s="12" t="s">
        <v>99</v>
      </c>
      <c r="B52" s="12" t="s">
        <v>100</v>
      </c>
      <c r="C52" s="12" t="s">
        <v>101</v>
      </c>
      <c r="D52" s="12" t="s">
        <v>102</v>
      </c>
      <c r="E52" s="12" t="s">
        <v>103</v>
      </c>
      <c r="F52" s="12" t="s">
        <v>104</v>
      </c>
      <c r="G52" s="12" t="s">
        <v>105</v>
      </c>
      <c r="H52" s="12" t="s">
        <v>106</v>
      </c>
      <c r="I52" s="12" t="s">
        <v>107</v>
      </c>
      <c r="J52" s="12" t="s">
        <v>108</v>
      </c>
      <c r="K52" s="12" t="s">
        <v>515</v>
      </c>
      <c r="P52" s="12" t="s">
        <v>99</v>
      </c>
      <c r="Q52" s="12" t="s">
        <v>100</v>
      </c>
      <c r="R52" s="12" t="s">
        <v>101</v>
      </c>
      <c r="S52" s="12" t="s">
        <v>102</v>
      </c>
      <c r="T52" s="12" t="s">
        <v>103</v>
      </c>
      <c r="U52" s="12" t="s">
        <v>104</v>
      </c>
      <c r="V52" s="12" t="s">
        <v>105</v>
      </c>
      <c r="W52" s="12" t="s">
        <v>106</v>
      </c>
      <c r="X52" s="12" t="s">
        <v>107</v>
      </c>
      <c r="Y52" s="12" t="s">
        <v>108</v>
      </c>
      <c r="Z52" s="12" t="s">
        <v>515</v>
      </c>
    </row>
    <row r="53" spans="1:27" ht="13.8" thickBot="1" x14ac:dyDescent="0.3">
      <c r="A53" s="12" t="s">
        <v>111</v>
      </c>
      <c r="B53" s="13">
        <v>17</v>
      </c>
      <c r="C53" s="13">
        <v>20</v>
      </c>
      <c r="D53" s="13">
        <v>13</v>
      </c>
      <c r="E53" s="13">
        <v>15</v>
      </c>
      <c r="F53" s="13">
        <v>3</v>
      </c>
      <c r="G53" s="13">
        <v>3</v>
      </c>
      <c r="H53" s="13">
        <v>19</v>
      </c>
      <c r="I53" s="13">
        <v>8</v>
      </c>
      <c r="J53" s="13">
        <v>18</v>
      </c>
      <c r="K53" s="13">
        <v>83</v>
      </c>
      <c r="P53" s="12" t="s">
        <v>111</v>
      </c>
      <c r="Q53" s="13">
        <v>17</v>
      </c>
      <c r="R53" s="13">
        <v>20</v>
      </c>
      <c r="S53" s="13">
        <v>13</v>
      </c>
      <c r="T53" s="13">
        <v>15</v>
      </c>
      <c r="U53" s="13">
        <v>3</v>
      </c>
      <c r="V53" s="13">
        <v>3</v>
      </c>
      <c r="W53" s="13">
        <v>19</v>
      </c>
      <c r="X53" s="13">
        <v>8</v>
      </c>
      <c r="Y53" s="13">
        <v>18</v>
      </c>
      <c r="Z53" s="13">
        <v>83</v>
      </c>
    </row>
    <row r="54" spans="1:27" ht="13.8" thickBot="1" x14ac:dyDescent="0.3">
      <c r="A54" s="12" t="s">
        <v>112</v>
      </c>
      <c r="B54" s="13">
        <v>11</v>
      </c>
      <c r="C54" s="13">
        <v>12</v>
      </c>
      <c r="D54" s="13">
        <v>13</v>
      </c>
      <c r="E54" s="13">
        <v>19</v>
      </c>
      <c r="F54" s="13">
        <v>4</v>
      </c>
      <c r="G54" s="13">
        <v>4</v>
      </c>
      <c r="H54" s="13">
        <v>2</v>
      </c>
      <c r="I54" s="13">
        <v>8</v>
      </c>
      <c r="J54" s="13">
        <v>10</v>
      </c>
      <c r="K54" s="13">
        <v>89</v>
      </c>
      <c r="P54" s="12" t="s">
        <v>112</v>
      </c>
      <c r="Q54" s="13">
        <v>11</v>
      </c>
      <c r="R54" s="13">
        <v>12</v>
      </c>
      <c r="S54" s="13">
        <v>13</v>
      </c>
      <c r="T54" s="13">
        <v>19</v>
      </c>
      <c r="U54" s="13">
        <v>4</v>
      </c>
      <c r="V54" s="13">
        <v>4</v>
      </c>
      <c r="W54" s="13">
        <v>2</v>
      </c>
      <c r="X54" s="13">
        <v>8</v>
      </c>
      <c r="Y54" s="13">
        <v>10</v>
      </c>
      <c r="Z54" s="13">
        <v>89</v>
      </c>
    </row>
    <row r="55" spans="1:27" ht="13.8" thickBot="1" x14ac:dyDescent="0.3">
      <c r="A55" s="12" t="s">
        <v>113</v>
      </c>
      <c r="B55" s="13">
        <v>6</v>
      </c>
      <c r="C55" s="13">
        <v>2</v>
      </c>
      <c r="D55" s="13">
        <v>16</v>
      </c>
      <c r="E55" s="13">
        <v>7</v>
      </c>
      <c r="F55" s="13">
        <v>8</v>
      </c>
      <c r="G55" s="13">
        <v>13</v>
      </c>
      <c r="H55" s="13">
        <v>11</v>
      </c>
      <c r="I55" s="13">
        <v>4</v>
      </c>
      <c r="J55" s="13">
        <v>4</v>
      </c>
      <c r="K55" s="13">
        <v>84</v>
      </c>
      <c r="P55" s="12" t="s">
        <v>113</v>
      </c>
      <c r="Q55" s="13">
        <v>6</v>
      </c>
      <c r="R55" s="13">
        <v>2</v>
      </c>
      <c r="S55" s="13">
        <v>16</v>
      </c>
      <c r="T55" s="13">
        <v>7</v>
      </c>
      <c r="U55" s="13">
        <v>8</v>
      </c>
      <c r="V55" s="13">
        <v>13</v>
      </c>
      <c r="W55" s="13">
        <v>11</v>
      </c>
      <c r="X55" s="13">
        <v>4</v>
      </c>
      <c r="Y55" s="13">
        <v>4</v>
      </c>
      <c r="Z55" s="13">
        <v>84</v>
      </c>
    </row>
    <row r="56" spans="1:27" ht="13.8" thickBot="1" x14ac:dyDescent="0.3">
      <c r="A56" s="12" t="s">
        <v>114</v>
      </c>
      <c r="B56" s="13">
        <v>9</v>
      </c>
      <c r="C56" s="13">
        <v>9</v>
      </c>
      <c r="D56" s="13">
        <v>5</v>
      </c>
      <c r="E56" s="13">
        <v>13</v>
      </c>
      <c r="F56" s="13">
        <v>15</v>
      </c>
      <c r="G56" s="13">
        <v>19</v>
      </c>
      <c r="H56" s="13">
        <v>1</v>
      </c>
      <c r="I56" s="13">
        <v>9</v>
      </c>
      <c r="J56" s="13">
        <v>20</v>
      </c>
      <c r="K56" s="13">
        <v>83</v>
      </c>
      <c r="P56" s="12" t="s">
        <v>114</v>
      </c>
      <c r="Q56" s="13">
        <v>9</v>
      </c>
      <c r="R56" s="13">
        <v>9</v>
      </c>
      <c r="S56" s="13">
        <v>5</v>
      </c>
      <c r="T56" s="13">
        <v>13</v>
      </c>
      <c r="U56" s="13">
        <v>15</v>
      </c>
      <c r="V56" s="13">
        <v>19</v>
      </c>
      <c r="W56" s="13">
        <v>1</v>
      </c>
      <c r="X56" s="13">
        <v>9</v>
      </c>
      <c r="Y56" s="13">
        <v>20</v>
      </c>
      <c r="Z56" s="13">
        <v>83</v>
      </c>
    </row>
    <row r="57" spans="1:27" ht="13.8" thickBot="1" x14ac:dyDescent="0.3">
      <c r="A57" s="12" t="s">
        <v>115</v>
      </c>
      <c r="B57" s="13">
        <v>1</v>
      </c>
      <c r="C57" s="13">
        <v>1</v>
      </c>
      <c r="D57" s="13">
        <v>1</v>
      </c>
      <c r="E57" s="13">
        <v>1</v>
      </c>
      <c r="F57" s="13">
        <v>1</v>
      </c>
      <c r="G57" s="13">
        <v>2</v>
      </c>
      <c r="H57" s="13">
        <v>5</v>
      </c>
      <c r="I57" s="13">
        <v>2</v>
      </c>
      <c r="J57" s="13">
        <v>1</v>
      </c>
      <c r="K57" s="13">
        <v>48</v>
      </c>
      <c r="P57" s="12" t="s">
        <v>115</v>
      </c>
      <c r="Q57" s="13">
        <v>1</v>
      </c>
      <c r="R57" s="13">
        <v>1</v>
      </c>
      <c r="S57" s="13">
        <v>1</v>
      </c>
      <c r="T57" s="13">
        <v>1</v>
      </c>
      <c r="U57" s="13">
        <v>1</v>
      </c>
      <c r="V57" s="13">
        <v>2</v>
      </c>
      <c r="W57" s="13">
        <v>5</v>
      </c>
      <c r="X57" s="13">
        <v>2</v>
      </c>
      <c r="Y57" s="13">
        <v>1</v>
      </c>
      <c r="Z57" s="13">
        <v>48</v>
      </c>
    </row>
    <row r="58" spans="1:27" ht="13.8" thickBot="1" x14ac:dyDescent="0.3">
      <c r="A58" s="12" t="s">
        <v>116</v>
      </c>
      <c r="B58" s="13">
        <v>2</v>
      </c>
      <c r="C58" s="13">
        <v>9</v>
      </c>
      <c r="D58" s="13">
        <v>3</v>
      </c>
      <c r="E58" s="13">
        <v>3</v>
      </c>
      <c r="F58" s="13">
        <v>2</v>
      </c>
      <c r="G58" s="13">
        <v>1</v>
      </c>
      <c r="H58" s="13">
        <v>8</v>
      </c>
      <c r="I58" s="13">
        <v>2</v>
      </c>
      <c r="J58" s="13">
        <v>2</v>
      </c>
      <c r="K58" s="13">
        <v>58</v>
      </c>
      <c r="P58" s="12" t="s">
        <v>116</v>
      </c>
      <c r="Q58" s="13">
        <v>2</v>
      </c>
      <c r="R58" s="13">
        <v>9</v>
      </c>
      <c r="S58" s="13">
        <v>3</v>
      </c>
      <c r="T58" s="13">
        <v>3</v>
      </c>
      <c r="U58" s="13">
        <v>2</v>
      </c>
      <c r="V58" s="13">
        <v>1</v>
      </c>
      <c r="W58" s="13">
        <v>8</v>
      </c>
      <c r="X58" s="13">
        <v>2</v>
      </c>
      <c r="Y58" s="13">
        <v>2</v>
      </c>
      <c r="Z58" s="13">
        <v>58</v>
      </c>
    </row>
    <row r="59" spans="1:27" ht="13.8" thickBot="1" x14ac:dyDescent="0.3">
      <c r="A59" s="12" t="s">
        <v>117</v>
      </c>
      <c r="B59" s="13">
        <v>4</v>
      </c>
      <c r="C59" s="13">
        <v>6</v>
      </c>
      <c r="D59" s="13">
        <v>8</v>
      </c>
      <c r="E59" s="13">
        <v>4</v>
      </c>
      <c r="F59" s="13">
        <v>7</v>
      </c>
      <c r="G59" s="13">
        <v>13</v>
      </c>
      <c r="H59" s="13">
        <v>16</v>
      </c>
      <c r="I59" s="13">
        <v>15</v>
      </c>
      <c r="J59" s="13">
        <v>6</v>
      </c>
      <c r="K59" s="13">
        <v>76</v>
      </c>
      <c r="P59" s="12" t="s">
        <v>117</v>
      </c>
      <c r="Q59" s="13">
        <v>4</v>
      </c>
      <c r="R59" s="13">
        <v>6</v>
      </c>
      <c r="S59" s="13">
        <v>8</v>
      </c>
      <c r="T59" s="13">
        <v>4</v>
      </c>
      <c r="U59" s="13">
        <v>7</v>
      </c>
      <c r="V59" s="13">
        <v>13</v>
      </c>
      <c r="W59" s="13">
        <v>16</v>
      </c>
      <c r="X59" s="13">
        <v>15</v>
      </c>
      <c r="Y59" s="13">
        <v>6</v>
      </c>
      <c r="Z59" s="13">
        <v>76</v>
      </c>
    </row>
    <row r="60" spans="1:27" ht="13.8" thickBot="1" x14ac:dyDescent="0.3">
      <c r="A60" s="12" t="s">
        <v>118</v>
      </c>
      <c r="B60" s="13">
        <v>20</v>
      </c>
      <c r="C60" s="13">
        <v>5</v>
      </c>
      <c r="D60" s="13">
        <v>10</v>
      </c>
      <c r="E60" s="13">
        <v>9</v>
      </c>
      <c r="F60" s="13">
        <v>18</v>
      </c>
      <c r="G60" s="13">
        <v>16</v>
      </c>
      <c r="H60" s="13">
        <v>12</v>
      </c>
      <c r="I60" s="13">
        <v>3</v>
      </c>
      <c r="J60" s="13">
        <v>13</v>
      </c>
      <c r="K60" s="13">
        <v>69</v>
      </c>
      <c r="P60" s="12" t="s">
        <v>118</v>
      </c>
      <c r="Q60" s="13">
        <v>20</v>
      </c>
      <c r="R60" s="13">
        <v>5</v>
      </c>
      <c r="S60" s="13">
        <v>10</v>
      </c>
      <c r="T60" s="13">
        <v>9</v>
      </c>
      <c r="U60" s="13">
        <v>18</v>
      </c>
      <c r="V60" s="13">
        <v>16</v>
      </c>
      <c r="W60" s="13">
        <v>12</v>
      </c>
      <c r="X60" s="13">
        <v>3</v>
      </c>
      <c r="Y60" s="13">
        <v>13</v>
      </c>
      <c r="Z60" s="13">
        <v>69</v>
      </c>
    </row>
    <row r="61" spans="1:27" ht="13.8" thickBot="1" x14ac:dyDescent="0.3">
      <c r="A61" s="12" t="s">
        <v>119</v>
      </c>
      <c r="B61" s="13">
        <v>6</v>
      </c>
      <c r="C61" s="13">
        <v>9</v>
      </c>
      <c r="D61" s="13">
        <v>3</v>
      </c>
      <c r="E61" s="13">
        <v>11</v>
      </c>
      <c r="F61" s="13">
        <v>7</v>
      </c>
      <c r="G61" s="13">
        <v>7</v>
      </c>
      <c r="H61" s="13">
        <v>5</v>
      </c>
      <c r="I61" s="13">
        <v>5</v>
      </c>
      <c r="J61" s="13">
        <v>3</v>
      </c>
      <c r="K61" s="13">
        <v>70</v>
      </c>
      <c r="P61" s="12" t="s">
        <v>119</v>
      </c>
      <c r="Q61" s="13">
        <v>6</v>
      </c>
      <c r="R61" s="13">
        <v>9</v>
      </c>
      <c r="S61" s="13">
        <v>3</v>
      </c>
      <c r="T61" s="13">
        <v>11</v>
      </c>
      <c r="U61" s="13">
        <v>7</v>
      </c>
      <c r="V61" s="13">
        <v>7</v>
      </c>
      <c r="W61" s="13">
        <v>5</v>
      </c>
      <c r="X61" s="13">
        <v>5</v>
      </c>
      <c r="Y61" s="13">
        <v>3</v>
      </c>
      <c r="Z61" s="13">
        <v>70</v>
      </c>
    </row>
    <row r="62" spans="1:27" ht="13.8" thickBot="1" x14ac:dyDescent="0.3">
      <c r="A62" s="12" t="s">
        <v>120</v>
      </c>
      <c r="B62" s="13">
        <v>8</v>
      </c>
      <c r="C62" s="13">
        <v>3</v>
      </c>
      <c r="D62" s="13">
        <v>11</v>
      </c>
      <c r="E62" s="13">
        <v>10</v>
      </c>
      <c r="F62" s="13">
        <v>13</v>
      </c>
      <c r="G62" s="13">
        <v>10</v>
      </c>
      <c r="H62" s="13">
        <v>9</v>
      </c>
      <c r="I62" s="13">
        <v>18</v>
      </c>
      <c r="J62" s="13">
        <v>13</v>
      </c>
      <c r="K62" s="13">
        <v>82</v>
      </c>
      <c r="P62" s="12" t="s">
        <v>120</v>
      </c>
      <c r="Q62" s="13">
        <v>8</v>
      </c>
      <c r="R62" s="13">
        <v>3</v>
      </c>
      <c r="S62" s="13">
        <v>11</v>
      </c>
      <c r="T62" s="13">
        <v>10</v>
      </c>
      <c r="U62" s="13">
        <v>13</v>
      </c>
      <c r="V62" s="13">
        <v>10</v>
      </c>
      <c r="W62" s="13">
        <v>9</v>
      </c>
      <c r="X62" s="13">
        <v>18</v>
      </c>
      <c r="Y62" s="13">
        <v>13</v>
      </c>
      <c r="Z62" s="13">
        <v>82</v>
      </c>
    </row>
    <row r="63" spans="1:27" ht="13.8" thickBot="1" x14ac:dyDescent="0.3">
      <c r="A63" s="12" t="s">
        <v>121</v>
      </c>
      <c r="B63" s="13">
        <v>7</v>
      </c>
      <c r="C63" s="13">
        <v>5</v>
      </c>
      <c r="D63" s="13">
        <v>8</v>
      </c>
      <c r="E63" s="13">
        <v>15</v>
      </c>
      <c r="F63" s="13">
        <v>11</v>
      </c>
      <c r="G63" s="13">
        <v>8</v>
      </c>
      <c r="H63" s="13">
        <v>7</v>
      </c>
      <c r="I63" s="13">
        <v>18</v>
      </c>
      <c r="J63" s="13">
        <v>16</v>
      </c>
      <c r="K63" s="13">
        <v>89</v>
      </c>
      <c r="P63" s="12" t="s">
        <v>121</v>
      </c>
      <c r="Q63" s="13">
        <v>7</v>
      </c>
      <c r="R63" s="13">
        <v>5</v>
      </c>
      <c r="S63" s="13">
        <v>8</v>
      </c>
      <c r="T63" s="13">
        <v>15</v>
      </c>
      <c r="U63" s="13">
        <v>11</v>
      </c>
      <c r="V63" s="13">
        <v>8</v>
      </c>
      <c r="W63" s="13">
        <v>7</v>
      </c>
      <c r="X63" s="13">
        <v>18</v>
      </c>
      <c r="Y63" s="13">
        <v>16</v>
      </c>
      <c r="Z63" s="13">
        <v>89</v>
      </c>
    </row>
    <row r="64" spans="1:27" ht="13.8" thickBot="1" x14ac:dyDescent="0.3">
      <c r="A64" s="12" t="s">
        <v>122</v>
      </c>
      <c r="B64" s="13">
        <v>12</v>
      </c>
      <c r="C64" s="13">
        <v>12</v>
      </c>
      <c r="D64" s="13">
        <v>10</v>
      </c>
      <c r="E64" s="13">
        <v>8</v>
      </c>
      <c r="F64" s="13">
        <v>19</v>
      </c>
      <c r="G64" s="13">
        <v>20</v>
      </c>
      <c r="H64" s="13">
        <v>14</v>
      </c>
      <c r="I64" s="13">
        <v>19</v>
      </c>
      <c r="J64" s="13">
        <v>13</v>
      </c>
      <c r="K64" s="13">
        <v>99</v>
      </c>
      <c r="P64" s="12" t="s">
        <v>122</v>
      </c>
      <c r="Q64" s="13">
        <v>12</v>
      </c>
      <c r="R64" s="13">
        <v>12</v>
      </c>
      <c r="S64" s="13">
        <v>10</v>
      </c>
      <c r="T64" s="13">
        <v>8</v>
      </c>
      <c r="U64" s="13">
        <v>19</v>
      </c>
      <c r="V64" s="13">
        <v>20</v>
      </c>
      <c r="W64" s="13">
        <v>14</v>
      </c>
      <c r="X64" s="13">
        <v>19</v>
      </c>
      <c r="Y64" s="13">
        <v>13</v>
      </c>
      <c r="Z64" s="13">
        <v>99</v>
      </c>
    </row>
    <row r="65" spans="1:26" ht="13.8" thickBot="1" x14ac:dyDescent="0.3">
      <c r="A65" s="12" t="s">
        <v>123</v>
      </c>
      <c r="B65" s="13">
        <v>18</v>
      </c>
      <c r="C65" s="13">
        <v>18</v>
      </c>
      <c r="D65" s="13">
        <v>18</v>
      </c>
      <c r="E65" s="13">
        <v>16</v>
      </c>
      <c r="F65" s="13">
        <v>15</v>
      </c>
      <c r="G65" s="13">
        <v>18</v>
      </c>
      <c r="H65" s="13">
        <v>7</v>
      </c>
      <c r="I65" s="13">
        <v>20</v>
      </c>
      <c r="J65" s="13">
        <v>20</v>
      </c>
      <c r="K65" s="13">
        <v>100</v>
      </c>
      <c r="P65" s="12" t="s">
        <v>123</v>
      </c>
      <c r="Q65" s="13">
        <v>18</v>
      </c>
      <c r="R65" s="13">
        <v>18</v>
      </c>
      <c r="S65" s="13">
        <v>18</v>
      </c>
      <c r="T65" s="13">
        <v>16</v>
      </c>
      <c r="U65" s="13">
        <v>15</v>
      </c>
      <c r="V65" s="13">
        <v>18</v>
      </c>
      <c r="W65" s="13">
        <v>7</v>
      </c>
      <c r="X65" s="13">
        <v>20</v>
      </c>
      <c r="Y65" s="13">
        <v>20</v>
      </c>
      <c r="Z65" s="13">
        <v>100</v>
      </c>
    </row>
    <row r="66" spans="1:26" ht="13.8" thickBot="1" x14ac:dyDescent="0.3">
      <c r="A66" s="12" t="s">
        <v>124</v>
      </c>
      <c r="B66" s="13">
        <v>3</v>
      </c>
      <c r="C66" s="13">
        <v>19</v>
      </c>
      <c r="D66" s="13">
        <v>6</v>
      </c>
      <c r="E66" s="13">
        <v>2</v>
      </c>
      <c r="F66" s="13">
        <v>5</v>
      </c>
      <c r="G66" s="13">
        <v>9</v>
      </c>
      <c r="H66" s="13">
        <v>10</v>
      </c>
      <c r="I66" s="13">
        <v>18</v>
      </c>
      <c r="J66" s="13">
        <v>7</v>
      </c>
      <c r="K66" s="13">
        <v>76</v>
      </c>
      <c r="P66" s="12" t="s">
        <v>124</v>
      </c>
      <c r="Q66" s="13">
        <v>3</v>
      </c>
      <c r="R66" s="13">
        <v>19</v>
      </c>
      <c r="S66" s="13">
        <v>6</v>
      </c>
      <c r="T66" s="13">
        <v>2</v>
      </c>
      <c r="U66" s="13">
        <v>5</v>
      </c>
      <c r="V66" s="13">
        <v>9</v>
      </c>
      <c r="W66" s="13">
        <v>10</v>
      </c>
      <c r="X66" s="13">
        <v>18</v>
      </c>
      <c r="Y66" s="13">
        <v>7</v>
      </c>
      <c r="Z66" s="13">
        <v>76</v>
      </c>
    </row>
    <row r="67" spans="1:26" ht="13.8" thickBot="1" x14ac:dyDescent="0.3">
      <c r="A67" s="12" t="s">
        <v>125</v>
      </c>
      <c r="B67" s="13">
        <v>14</v>
      </c>
      <c r="C67" s="13">
        <v>14</v>
      </c>
      <c r="D67" s="13">
        <v>19</v>
      </c>
      <c r="E67" s="13">
        <v>18</v>
      </c>
      <c r="F67" s="13">
        <v>12</v>
      </c>
      <c r="G67" s="13">
        <v>6</v>
      </c>
      <c r="H67" s="13">
        <v>13</v>
      </c>
      <c r="I67" s="13">
        <v>12</v>
      </c>
      <c r="J67" s="13">
        <v>14</v>
      </c>
      <c r="K67" s="13">
        <v>84</v>
      </c>
      <c r="P67" s="12" t="s">
        <v>125</v>
      </c>
      <c r="Q67" s="13">
        <v>14</v>
      </c>
      <c r="R67" s="13">
        <v>14</v>
      </c>
      <c r="S67" s="13">
        <v>19</v>
      </c>
      <c r="T67" s="13">
        <v>18</v>
      </c>
      <c r="U67" s="13">
        <v>12</v>
      </c>
      <c r="V67" s="13">
        <v>6</v>
      </c>
      <c r="W67" s="13">
        <v>13</v>
      </c>
      <c r="X67" s="13">
        <v>12</v>
      </c>
      <c r="Y67" s="13">
        <v>14</v>
      </c>
      <c r="Z67" s="13">
        <v>84</v>
      </c>
    </row>
    <row r="68" spans="1:26" ht="13.8" thickBot="1" x14ac:dyDescent="0.3">
      <c r="A68" s="12" t="s">
        <v>126</v>
      </c>
      <c r="B68" s="13">
        <v>19</v>
      </c>
      <c r="C68" s="13">
        <v>18</v>
      </c>
      <c r="D68" s="13">
        <v>4</v>
      </c>
      <c r="E68" s="13">
        <v>20</v>
      </c>
      <c r="F68" s="13">
        <v>9</v>
      </c>
      <c r="G68" s="13">
        <v>17</v>
      </c>
      <c r="H68" s="13">
        <v>3</v>
      </c>
      <c r="I68" s="13">
        <v>8</v>
      </c>
      <c r="J68" s="13">
        <v>17</v>
      </c>
      <c r="K68" s="13">
        <v>79</v>
      </c>
      <c r="P68" s="12" t="s">
        <v>126</v>
      </c>
      <c r="Q68" s="13">
        <v>19</v>
      </c>
      <c r="R68" s="13">
        <v>18</v>
      </c>
      <c r="S68" s="13">
        <v>4</v>
      </c>
      <c r="T68" s="13">
        <v>20</v>
      </c>
      <c r="U68" s="13">
        <v>9</v>
      </c>
      <c r="V68" s="13">
        <v>17</v>
      </c>
      <c r="W68" s="13">
        <v>3</v>
      </c>
      <c r="X68" s="13">
        <v>8</v>
      </c>
      <c r="Y68" s="13">
        <v>17</v>
      </c>
      <c r="Z68" s="13">
        <v>79</v>
      </c>
    </row>
    <row r="69" spans="1:26" ht="13.8" thickBot="1" x14ac:dyDescent="0.3">
      <c r="A69" s="12" t="s">
        <v>127</v>
      </c>
      <c r="B69" s="13">
        <v>13</v>
      </c>
      <c r="C69" s="13">
        <v>14</v>
      </c>
      <c r="D69" s="13">
        <v>20</v>
      </c>
      <c r="E69" s="13">
        <v>18</v>
      </c>
      <c r="F69" s="13">
        <v>17</v>
      </c>
      <c r="G69" s="13">
        <v>13</v>
      </c>
      <c r="H69" s="13">
        <v>20</v>
      </c>
      <c r="I69" s="13">
        <v>15</v>
      </c>
      <c r="J69" s="13">
        <v>15</v>
      </c>
      <c r="K69" s="13">
        <v>98</v>
      </c>
      <c r="P69" s="12" t="s">
        <v>127</v>
      </c>
      <c r="Q69" s="13">
        <v>13</v>
      </c>
      <c r="R69" s="13">
        <v>14</v>
      </c>
      <c r="S69" s="13">
        <v>20</v>
      </c>
      <c r="T69" s="13">
        <v>18</v>
      </c>
      <c r="U69" s="13">
        <v>17</v>
      </c>
      <c r="V69" s="13">
        <v>13</v>
      </c>
      <c r="W69" s="13">
        <v>20</v>
      </c>
      <c r="X69" s="13">
        <v>15</v>
      </c>
      <c r="Y69" s="13">
        <v>15</v>
      </c>
      <c r="Z69" s="13">
        <v>98</v>
      </c>
    </row>
    <row r="70" spans="1:26" ht="13.8" thickBot="1" x14ac:dyDescent="0.3">
      <c r="A70" s="12" t="s">
        <v>128</v>
      </c>
      <c r="B70" s="13">
        <v>16</v>
      </c>
      <c r="C70" s="13">
        <v>15</v>
      </c>
      <c r="D70" s="13">
        <v>17</v>
      </c>
      <c r="E70" s="13">
        <v>6</v>
      </c>
      <c r="F70" s="13">
        <v>16</v>
      </c>
      <c r="G70" s="13">
        <v>6</v>
      </c>
      <c r="H70" s="13">
        <v>18</v>
      </c>
      <c r="I70" s="13">
        <v>15</v>
      </c>
      <c r="J70" s="13">
        <v>8</v>
      </c>
      <c r="K70" s="13">
        <v>72</v>
      </c>
      <c r="P70" s="12" t="s">
        <v>128</v>
      </c>
      <c r="Q70" s="13">
        <v>16</v>
      </c>
      <c r="R70" s="13">
        <v>15</v>
      </c>
      <c r="S70" s="13">
        <v>17</v>
      </c>
      <c r="T70" s="13">
        <v>6</v>
      </c>
      <c r="U70" s="13">
        <v>16</v>
      </c>
      <c r="V70" s="13">
        <v>6</v>
      </c>
      <c r="W70" s="13">
        <v>18</v>
      </c>
      <c r="X70" s="13">
        <v>15</v>
      </c>
      <c r="Y70" s="13">
        <v>8</v>
      </c>
      <c r="Z70" s="13">
        <v>72</v>
      </c>
    </row>
    <row r="71" spans="1:26" ht="13.8" thickBot="1" x14ac:dyDescent="0.3">
      <c r="A71" s="12" t="s">
        <v>129</v>
      </c>
      <c r="B71" s="13">
        <v>11</v>
      </c>
      <c r="C71" s="13">
        <v>10</v>
      </c>
      <c r="D71" s="13">
        <v>15</v>
      </c>
      <c r="E71" s="13">
        <v>5</v>
      </c>
      <c r="F71" s="13">
        <v>20</v>
      </c>
      <c r="G71" s="13">
        <v>14</v>
      </c>
      <c r="H71" s="13">
        <v>17</v>
      </c>
      <c r="I71" s="13">
        <v>10</v>
      </c>
      <c r="J71" s="13">
        <v>6</v>
      </c>
      <c r="K71" s="13">
        <v>77</v>
      </c>
      <c r="P71" s="12" t="s">
        <v>129</v>
      </c>
      <c r="Q71" s="13">
        <v>11</v>
      </c>
      <c r="R71" s="13">
        <v>10</v>
      </c>
      <c r="S71" s="13">
        <v>15</v>
      </c>
      <c r="T71" s="13">
        <v>5</v>
      </c>
      <c r="U71" s="13">
        <v>20</v>
      </c>
      <c r="V71" s="13">
        <v>14</v>
      </c>
      <c r="W71" s="13">
        <v>17</v>
      </c>
      <c r="X71" s="13">
        <v>10</v>
      </c>
      <c r="Y71" s="13">
        <v>6</v>
      </c>
      <c r="Z71" s="13">
        <v>77</v>
      </c>
    </row>
    <row r="72" spans="1:26" ht="13.8" thickBot="1" x14ac:dyDescent="0.3">
      <c r="A72" s="12" t="s">
        <v>130</v>
      </c>
      <c r="B72" s="13">
        <v>15</v>
      </c>
      <c r="C72" s="13">
        <v>16</v>
      </c>
      <c r="D72" s="13">
        <v>14</v>
      </c>
      <c r="E72" s="13">
        <v>12</v>
      </c>
      <c r="F72" s="13">
        <v>11</v>
      </c>
      <c r="G72" s="13">
        <v>16</v>
      </c>
      <c r="H72" s="13">
        <v>16</v>
      </c>
      <c r="I72" s="13">
        <v>11</v>
      </c>
      <c r="J72" s="13">
        <v>10</v>
      </c>
      <c r="K72" s="13">
        <v>89</v>
      </c>
      <c r="P72" s="12" t="s">
        <v>130</v>
      </c>
      <c r="Q72" s="13">
        <v>15</v>
      </c>
      <c r="R72" s="13">
        <v>16</v>
      </c>
      <c r="S72" s="13">
        <v>14</v>
      </c>
      <c r="T72" s="13">
        <v>12</v>
      </c>
      <c r="U72" s="13">
        <v>11</v>
      </c>
      <c r="V72" s="13">
        <v>16</v>
      </c>
      <c r="W72" s="13">
        <v>16</v>
      </c>
      <c r="X72" s="13">
        <v>11</v>
      </c>
      <c r="Y72" s="13">
        <v>10</v>
      </c>
      <c r="Z72" s="13">
        <v>89</v>
      </c>
    </row>
    <row r="73" spans="1:26" ht="18.600000000000001" thickBot="1" x14ac:dyDescent="0.3">
      <c r="A73" s="8"/>
      <c r="P73" s="8"/>
    </row>
    <row r="74" spans="1:26" ht="13.8" thickBot="1" x14ac:dyDescent="0.3">
      <c r="A74" s="12" t="s">
        <v>131</v>
      </c>
      <c r="B74" s="12" t="s">
        <v>100</v>
      </c>
      <c r="C74" s="12" t="s">
        <v>101</v>
      </c>
      <c r="D74" s="12" t="s">
        <v>102</v>
      </c>
      <c r="E74" s="12" t="s">
        <v>103</v>
      </c>
      <c r="F74" s="12" t="s">
        <v>104</v>
      </c>
      <c r="G74" s="12" t="s">
        <v>105</v>
      </c>
      <c r="H74" s="12" t="s">
        <v>106</v>
      </c>
      <c r="I74" s="12" t="s">
        <v>107</v>
      </c>
      <c r="J74" s="12" t="s">
        <v>108</v>
      </c>
      <c r="P74" s="12" t="s">
        <v>131</v>
      </c>
      <c r="Q74" s="12" t="s">
        <v>100</v>
      </c>
      <c r="R74" s="12" t="s">
        <v>101</v>
      </c>
      <c r="S74" s="12" t="s">
        <v>102</v>
      </c>
      <c r="T74" s="12" t="s">
        <v>103</v>
      </c>
      <c r="U74" s="12" t="s">
        <v>104</v>
      </c>
      <c r="V74" s="12" t="s">
        <v>105</v>
      </c>
      <c r="W74" s="12" t="s">
        <v>106</v>
      </c>
      <c r="X74" s="12" t="s">
        <v>107</v>
      </c>
      <c r="Y74" s="12" t="s">
        <v>108</v>
      </c>
    </row>
    <row r="75" spans="1:26" ht="13.8" thickBot="1" x14ac:dyDescent="0.3">
      <c r="A75" s="12" t="s">
        <v>132</v>
      </c>
      <c r="B75" s="13" t="s">
        <v>1139</v>
      </c>
      <c r="C75" s="13" t="s">
        <v>974</v>
      </c>
      <c r="D75" s="13" t="s">
        <v>974</v>
      </c>
      <c r="E75" s="13" t="s">
        <v>974</v>
      </c>
      <c r="F75" s="13" t="s">
        <v>1029</v>
      </c>
      <c r="G75" s="13" t="s">
        <v>974</v>
      </c>
      <c r="H75" s="13" t="s">
        <v>1038</v>
      </c>
      <c r="I75" s="13" t="s">
        <v>974</v>
      </c>
      <c r="J75" s="13" t="s">
        <v>974</v>
      </c>
      <c r="P75" s="12" t="s">
        <v>132</v>
      </c>
      <c r="Q75" s="13" t="s">
        <v>1704</v>
      </c>
      <c r="R75" s="13" t="s">
        <v>1705</v>
      </c>
      <c r="S75" s="13" t="s">
        <v>248</v>
      </c>
      <c r="T75" s="13" t="s">
        <v>1706</v>
      </c>
      <c r="U75" s="13" t="s">
        <v>1707</v>
      </c>
      <c r="V75" s="13" t="s">
        <v>1708</v>
      </c>
      <c r="W75" s="13" t="s">
        <v>1709</v>
      </c>
      <c r="X75" s="13" t="s">
        <v>248</v>
      </c>
      <c r="Y75" s="13" t="s">
        <v>1710</v>
      </c>
    </row>
    <row r="76" spans="1:26" ht="13.8" thickBot="1" x14ac:dyDescent="0.3">
      <c r="A76" s="12" t="s">
        <v>140</v>
      </c>
      <c r="B76" s="13" t="s">
        <v>1140</v>
      </c>
      <c r="C76" s="13" t="s">
        <v>978</v>
      </c>
      <c r="D76" s="13" t="s">
        <v>978</v>
      </c>
      <c r="E76" s="13" t="s">
        <v>978</v>
      </c>
      <c r="F76" s="13" t="s">
        <v>1033</v>
      </c>
      <c r="G76" s="13" t="s">
        <v>978</v>
      </c>
      <c r="H76" s="13" t="s">
        <v>1042</v>
      </c>
      <c r="I76" s="13" t="s">
        <v>978</v>
      </c>
      <c r="J76" s="13" t="s">
        <v>978</v>
      </c>
      <c r="P76" s="12" t="s">
        <v>140</v>
      </c>
      <c r="Q76" s="13" t="s">
        <v>1704</v>
      </c>
      <c r="R76" s="13" t="s">
        <v>1705</v>
      </c>
      <c r="S76" s="13" t="s">
        <v>248</v>
      </c>
      <c r="T76" s="13" t="s">
        <v>1706</v>
      </c>
      <c r="U76" s="13" t="s">
        <v>1707</v>
      </c>
      <c r="V76" s="13" t="s">
        <v>248</v>
      </c>
      <c r="W76" s="13" t="s">
        <v>1709</v>
      </c>
      <c r="X76" s="13" t="s">
        <v>248</v>
      </c>
      <c r="Y76" s="13" t="s">
        <v>1710</v>
      </c>
    </row>
    <row r="77" spans="1:26" ht="13.8" thickBot="1" x14ac:dyDescent="0.3">
      <c r="A77" s="12" t="s">
        <v>147</v>
      </c>
      <c r="B77" s="13" t="s">
        <v>1141</v>
      </c>
      <c r="C77" s="13" t="s">
        <v>982</v>
      </c>
      <c r="D77" s="13" t="s">
        <v>982</v>
      </c>
      <c r="E77" s="13" t="s">
        <v>982</v>
      </c>
      <c r="F77" s="13" t="s">
        <v>1037</v>
      </c>
      <c r="G77" s="13" t="s">
        <v>982</v>
      </c>
      <c r="H77" s="13" t="s">
        <v>1046</v>
      </c>
      <c r="I77" s="13" t="s">
        <v>982</v>
      </c>
      <c r="J77" s="13" t="s">
        <v>982</v>
      </c>
      <c r="P77" s="12" t="s">
        <v>147</v>
      </c>
      <c r="Q77" s="13" t="s">
        <v>1704</v>
      </c>
      <c r="R77" s="13" t="s">
        <v>1705</v>
      </c>
      <c r="S77" s="13" t="s">
        <v>248</v>
      </c>
      <c r="T77" s="13" t="s">
        <v>1706</v>
      </c>
      <c r="U77" s="13" t="s">
        <v>1707</v>
      </c>
      <c r="V77" s="13" t="s">
        <v>248</v>
      </c>
      <c r="W77" s="13" t="s">
        <v>1711</v>
      </c>
      <c r="X77" s="13" t="s">
        <v>248</v>
      </c>
      <c r="Y77" s="13" t="s">
        <v>1710</v>
      </c>
    </row>
    <row r="78" spans="1:26" ht="13.8" thickBot="1" x14ac:dyDescent="0.3">
      <c r="A78" s="12" t="s">
        <v>153</v>
      </c>
      <c r="B78" s="13" t="s">
        <v>1142</v>
      </c>
      <c r="C78" s="13" t="s">
        <v>986</v>
      </c>
      <c r="D78" s="13" t="s">
        <v>986</v>
      </c>
      <c r="E78" s="13" t="s">
        <v>986</v>
      </c>
      <c r="F78" s="13" t="s">
        <v>1041</v>
      </c>
      <c r="G78" s="13" t="s">
        <v>986</v>
      </c>
      <c r="H78" s="13" t="s">
        <v>1049</v>
      </c>
      <c r="I78" s="13" t="s">
        <v>986</v>
      </c>
      <c r="J78" s="13" t="s">
        <v>986</v>
      </c>
      <c r="P78" s="12" t="s">
        <v>153</v>
      </c>
      <c r="Q78" s="13" t="s">
        <v>1704</v>
      </c>
      <c r="R78" s="13" t="s">
        <v>1705</v>
      </c>
      <c r="S78" s="13" t="s">
        <v>248</v>
      </c>
      <c r="T78" s="13" t="s">
        <v>1706</v>
      </c>
      <c r="U78" s="13" t="s">
        <v>1707</v>
      </c>
      <c r="V78" s="13" t="s">
        <v>248</v>
      </c>
      <c r="W78" s="13" t="s">
        <v>1712</v>
      </c>
      <c r="X78" s="13" t="s">
        <v>248</v>
      </c>
      <c r="Y78" s="13" t="s">
        <v>1710</v>
      </c>
    </row>
    <row r="79" spans="1:26" ht="13.8" thickBot="1" x14ac:dyDescent="0.3">
      <c r="A79" s="12" t="s">
        <v>159</v>
      </c>
      <c r="B79" s="13" t="s">
        <v>1143</v>
      </c>
      <c r="C79" s="13" t="s">
        <v>989</v>
      </c>
      <c r="D79" s="13" t="s">
        <v>989</v>
      </c>
      <c r="E79" s="13" t="s">
        <v>989</v>
      </c>
      <c r="F79" s="13" t="s">
        <v>1045</v>
      </c>
      <c r="G79" s="13" t="s">
        <v>989</v>
      </c>
      <c r="H79" s="13" t="s">
        <v>1051</v>
      </c>
      <c r="I79" s="13" t="s">
        <v>989</v>
      </c>
      <c r="J79" s="13" t="s">
        <v>989</v>
      </c>
      <c r="P79" s="12" t="s">
        <v>159</v>
      </c>
      <c r="Q79" s="13" t="s">
        <v>1704</v>
      </c>
      <c r="R79" s="13" t="s">
        <v>1705</v>
      </c>
      <c r="S79" s="13" t="s">
        <v>248</v>
      </c>
      <c r="T79" s="13" t="s">
        <v>1706</v>
      </c>
      <c r="U79" s="13" t="s">
        <v>1707</v>
      </c>
      <c r="V79" s="13" t="s">
        <v>248</v>
      </c>
      <c r="W79" s="13" t="s">
        <v>1712</v>
      </c>
      <c r="X79" s="13" t="s">
        <v>248</v>
      </c>
      <c r="Y79" s="13" t="s">
        <v>1710</v>
      </c>
    </row>
    <row r="80" spans="1:26" ht="13.8" thickBot="1" x14ac:dyDescent="0.3">
      <c r="A80" s="12" t="s">
        <v>165</v>
      </c>
      <c r="B80" s="13" t="s">
        <v>1144</v>
      </c>
      <c r="C80" s="13" t="s">
        <v>992</v>
      </c>
      <c r="D80" s="13" t="s">
        <v>992</v>
      </c>
      <c r="E80" s="13" t="s">
        <v>992</v>
      </c>
      <c r="F80" s="13" t="s">
        <v>1048</v>
      </c>
      <c r="G80" s="13" t="s">
        <v>992</v>
      </c>
      <c r="H80" s="13" t="s">
        <v>1052</v>
      </c>
      <c r="I80" s="13" t="s">
        <v>992</v>
      </c>
      <c r="J80" s="13" t="s">
        <v>992</v>
      </c>
      <c r="P80" s="12" t="s">
        <v>165</v>
      </c>
      <c r="Q80" s="13" t="s">
        <v>1704</v>
      </c>
      <c r="R80" s="13" t="s">
        <v>1705</v>
      </c>
      <c r="S80" s="13" t="s">
        <v>248</v>
      </c>
      <c r="T80" s="13" t="s">
        <v>1706</v>
      </c>
      <c r="U80" s="13" t="s">
        <v>1707</v>
      </c>
      <c r="V80" s="13" t="s">
        <v>248</v>
      </c>
      <c r="W80" s="13" t="s">
        <v>1712</v>
      </c>
      <c r="X80" s="13" t="s">
        <v>248</v>
      </c>
      <c r="Y80" s="13" t="s">
        <v>1710</v>
      </c>
    </row>
    <row r="81" spans="1:25" ht="13.8" thickBot="1" x14ac:dyDescent="0.3">
      <c r="A81" s="12" t="s">
        <v>171</v>
      </c>
      <c r="B81" s="13" t="s">
        <v>1145</v>
      </c>
      <c r="C81" s="13" t="s">
        <v>995</v>
      </c>
      <c r="D81" s="13" t="s">
        <v>995</v>
      </c>
      <c r="E81" s="13" t="s">
        <v>995</v>
      </c>
      <c r="F81" s="13" t="s">
        <v>1050</v>
      </c>
      <c r="G81" s="13" t="s">
        <v>995</v>
      </c>
      <c r="H81" s="13" t="s">
        <v>1146</v>
      </c>
      <c r="I81" s="13" t="s">
        <v>995</v>
      </c>
      <c r="J81" s="13" t="s">
        <v>995</v>
      </c>
      <c r="P81" s="12" t="s">
        <v>171</v>
      </c>
      <c r="Q81" s="13" t="s">
        <v>1704</v>
      </c>
      <c r="R81" s="13" t="s">
        <v>1705</v>
      </c>
      <c r="S81" s="13" t="s">
        <v>248</v>
      </c>
      <c r="T81" s="13" t="s">
        <v>1706</v>
      </c>
      <c r="U81" s="13" t="s">
        <v>1707</v>
      </c>
      <c r="V81" s="13" t="s">
        <v>248</v>
      </c>
      <c r="W81" s="13" t="s">
        <v>1712</v>
      </c>
      <c r="X81" s="13" t="s">
        <v>248</v>
      </c>
      <c r="Y81" s="13" t="s">
        <v>1710</v>
      </c>
    </row>
    <row r="82" spans="1:25" ht="13.8" thickBot="1" x14ac:dyDescent="0.3">
      <c r="A82" s="12" t="s">
        <v>177</v>
      </c>
      <c r="B82" s="13" t="s">
        <v>1147</v>
      </c>
      <c r="C82" s="13" t="s">
        <v>998</v>
      </c>
      <c r="D82" s="13" t="s">
        <v>998</v>
      </c>
      <c r="E82" s="13" t="s">
        <v>998</v>
      </c>
      <c r="F82" s="13" t="s">
        <v>1026</v>
      </c>
      <c r="G82" s="13" t="s">
        <v>998</v>
      </c>
      <c r="H82" s="13" t="s">
        <v>998</v>
      </c>
      <c r="I82" s="13" t="s">
        <v>998</v>
      </c>
      <c r="J82" s="13" t="s">
        <v>998</v>
      </c>
      <c r="P82" s="12" t="s">
        <v>177</v>
      </c>
      <c r="Q82" s="13" t="s">
        <v>1704</v>
      </c>
      <c r="R82" s="13" t="s">
        <v>1705</v>
      </c>
      <c r="S82" s="13" t="s">
        <v>248</v>
      </c>
      <c r="T82" s="13" t="s">
        <v>1706</v>
      </c>
      <c r="U82" s="13" t="s">
        <v>1707</v>
      </c>
      <c r="V82" s="13" t="s">
        <v>248</v>
      </c>
      <c r="W82" s="13" t="s">
        <v>1713</v>
      </c>
      <c r="X82" s="13" t="s">
        <v>248</v>
      </c>
      <c r="Y82" s="13" t="s">
        <v>1710</v>
      </c>
    </row>
    <row r="83" spans="1:25" ht="13.8" thickBot="1" x14ac:dyDescent="0.3">
      <c r="A83" s="12" t="s">
        <v>183</v>
      </c>
      <c r="B83" s="13" t="s">
        <v>1148</v>
      </c>
      <c r="C83" s="13" t="s">
        <v>1000</v>
      </c>
      <c r="D83" s="13" t="s">
        <v>1000</v>
      </c>
      <c r="E83" s="13" t="s">
        <v>1000</v>
      </c>
      <c r="F83" s="13" t="s">
        <v>1030</v>
      </c>
      <c r="G83" s="13" t="s">
        <v>1000</v>
      </c>
      <c r="H83" s="13" t="s">
        <v>1000</v>
      </c>
      <c r="I83" s="13" t="s">
        <v>1000</v>
      </c>
      <c r="J83" s="13" t="s">
        <v>1000</v>
      </c>
      <c r="P83" s="12" t="s">
        <v>183</v>
      </c>
      <c r="Q83" s="13" t="s">
        <v>1704</v>
      </c>
      <c r="R83" s="13" t="s">
        <v>1705</v>
      </c>
      <c r="S83" s="13" t="s">
        <v>248</v>
      </c>
      <c r="T83" s="13" t="s">
        <v>1706</v>
      </c>
      <c r="U83" s="13" t="s">
        <v>1707</v>
      </c>
      <c r="V83" s="13" t="s">
        <v>248</v>
      </c>
      <c r="W83" s="13" t="s">
        <v>1713</v>
      </c>
      <c r="X83" s="13" t="s">
        <v>248</v>
      </c>
      <c r="Y83" s="13" t="s">
        <v>1710</v>
      </c>
    </row>
    <row r="84" spans="1:25" ht="13.8" thickBot="1" x14ac:dyDescent="0.3">
      <c r="A84" s="12" t="s">
        <v>189</v>
      </c>
      <c r="B84" s="13" t="s">
        <v>1149</v>
      </c>
      <c r="C84" s="13" t="s">
        <v>887</v>
      </c>
      <c r="D84" s="13" t="s">
        <v>887</v>
      </c>
      <c r="E84" s="13" t="s">
        <v>887</v>
      </c>
      <c r="F84" s="13" t="s">
        <v>1034</v>
      </c>
      <c r="G84" s="13" t="s">
        <v>887</v>
      </c>
      <c r="H84" s="13" t="s">
        <v>887</v>
      </c>
      <c r="I84" s="13" t="s">
        <v>887</v>
      </c>
      <c r="J84" s="13" t="s">
        <v>887</v>
      </c>
      <c r="P84" s="12" t="s">
        <v>189</v>
      </c>
      <c r="Q84" s="13" t="s">
        <v>1704</v>
      </c>
      <c r="R84" s="13" t="s">
        <v>1705</v>
      </c>
      <c r="S84" s="13" t="s">
        <v>248</v>
      </c>
      <c r="T84" s="13" t="s">
        <v>1706</v>
      </c>
      <c r="U84" s="13" t="s">
        <v>1707</v>
      </c>
      <c r="V84" s="13" t="s">
        <v>248</v>
      </c>
      <c r="W84" s="13" t="s">
        <v>1713</v>
      </c>
      <c r="X84" s="13" t="s">
        <v>248</v>
      </c>
      <c r="Y84" s="13" t="s">
        <v>1710</v>
      </c>
    </row>
    <row r="85" spans="1:25" ht="13.8" thickBot="1" x14ac:dyDescent="0.3">
      <c r="A85" s="12" t="s">
        <v>195</v>
      </c>
      <c r="B85" s="13" t="s">
        <v>1150</v>
      </c>
      <c r="C85" s="13" t="s">
        <v>1003</v>
      </c>
      <c r="D85" s="13" t="s">
        <v>1003</v>
      </c>
      <c r="E85" s="13" t="s">
        <v>1003</v>
      </c>
      <c r="F85" s="13" t="s">
        <v>1038</v>
      </c>
      <c r="G85" s="13" t="s">
        <v>1003</v>
      </c>
      <c r="H85" s="13" t="s">
        <v>1003</v>
      </c>
      <c r="I85" s="13" t="s">
        <v>1003</v>
      </c>
      <c r="J85" s="13" t="s">
        <v>1003</v>
      </c>
      <c r="P85" s="12" t="s">
        <v>195</v>
      </c>
      <c r="Q85" s="13" t="s">
        <v>1704</v>
      </c>
      <c r="R85" s="13" t="s">
        <v>1705</v>
      </c>
      <c r="S85" s="13" t="s">
        <v>248</v>
      </c>
      <c r="T85" s="13" t="s">
        <v>1706</v>
      </c>
      <c r="U85" s="13" t="s">
        <v>1707</v>
      </c>
      <c r="V85" s="13" t="s">
        <v>248</v>
      </c>
      <c r="W85" s="13" t="s">
        <v>1713</v>
      </c>
      <c r="X85" s="13" t="s">
        <v>248</v>
      </c>
      <c r="Y85" s="13" t="s">
        <v>1710</v>
      </c>
    </row>
    <row r="86" spans="1:25" ht="13.8" thickBot="1" x14ac:dyDescent="0.3">
      <c r="A86" s="12" t="s">
        <v>201</v>
      </c>
      <c r="B86" s="13" t="s">
        <v>1151</v>
      </c>
      <c r="C86" s="13" t="s">
        <v>1005</v>
      </c>
      <c r="D86" s="13" t="s">
        <v>1005</v>
      </c>
      <c r="E86" s="13" t="s">
        <v>1005</v>
      </c>
      <c r="F86" s="13" t="s">
        <v>1042</v>
      </c>
      <c r="G86" s="13" t="s">
        <v>1005</v>
      </c>
      <c r="H86" s="13" t="s">
        <v>1005</v>
      </c>
      <c r="I86" s="13" t="s">
        <v>1005</v>
      </c>
      <c r="J86" s="13" t="s">
        <v>1005</v>
      </c>
      <c r="P86" s="12" t="s">
        <v>201</v>
      </c>
      <c r="Q86" s="13" t="s">
        <v>1704</v>
      </c>
      <c r="R86" s="13" t="s">
        <v>1705</v>
      </c>
      <c r="S86" s="13" t="s">
        <v>248</v>
      </c>
      <c r="T86" s="13" t="s">
        <v>1706</v>
      </c>
      <c r="U86" s="13" t="s">
        <v>1707</v>
      </c>
      <c r="V86" s="13" t="s">
        <v>248</v>
      </c>
      <c r="W86" s="13" t="s">
        <v>1713</v>
      </c>
      <c r="X86" s="13" t="s">
        <v>248</v>
      </c>
      <c r="Y86" s="13" t="s">
        <v>1710</v>
      </c>
    </row>
    <row r="87" spans="1:25" ht="13.8" thickBot="1" x14ac:dyDescent="0.3">
      <c r="A87" s="12" t="s">
        <v>207</v>
      </c>
      <c r="B87" s="13" t="s">
        <v>1109</v>
      </c>
      <c r="C87" s="13" t="s">
        <v>1007</v>
      </c>
      <c r="D87" s="13" t="s">
        <v>1007</v>
      </c>
      <c r="E87" s="13" t="s">
        <v>1007</v>
      </c>
      <c r="F87" s="13" t="s">
        <v>1046</v>
      </c>
      <c r="G87" s="13" t="s">
        <v>1007</v>
      </c>
      <c r="H87" s="13" t="s">
        <v>1007</v>
      </c>
      <c r="I87" s="13" t="s">
        <v>1007</v>
      </c>
      <c r="J87" s="13" t="s">
        <v>1007</v>
      </c>
      <c r="P87" s="12" t="s">
        <v>207</v>
      </c>
      <c r="Q87" s="13" t="s">
        <v>1704</v>
      </c>
      <c r="R87" s="13" t="s">
        <v>1705</v>
      </c>
      <c r="S87" s="13" t="s">
        <v>248</v>
      </c>
      <c r="T87" s="13" t="s">
        <v>1706</v>
      </c>
      <c r="U87" s="13" t="s">
        <v>1707</v>
      </c>
      <c r="V87" s="13" t="s">
        <v>248</v>
      </c>
      <c r="W87" s="13" t="s">
        <v>1713</v>
      </c>
      <c r="X87" s="13" t="s">
        <v>248</v>
      </c>
      <c r="Y87" s="13" t="s">
        <v>1710</v>
      </c>
    </row>
    <row r="88" spans="1:25" ht="13.8" thickBot="1" x14ac:dyDescent="0.3">
      <c r="A88" s="12" t="s">
        <v>213</v>
      </c>
      <c r="B88" s="13" t="s">
        <v>1111</v>
      </c>
      <c r="C88" s="13" t="s">
        <v>1009</v>
      </c>
      <c r="D88" s="13" t="s">
        <v>1009</v>
      </c>
      <c r="E88" s="13" t="s">
        <v>1009</v>
      </c>
      <c r="F88" s="13" t="s">
        <v>1049</v>
      </c>
      <c r="G88" s="13" t="s">
        <v>1009</v>
      </c>
      <c r="H88" s="13" t="s">
        <v>1009</v>
      </c>
      <c r="I88" s="13" t="s">
        <v>1009</v>
      </c>
      <c r="J88" s="13" t="s">
        <v>1009</v>
      </c>
      <c r="P88" s="12" t="s">
        <v>213</v>
      </c>
      <c r="Q88" s="13" t="s">
        <v>1704</v>
      </c>
      <c r="R88" s="13" t="s">
        <v>1705</v>
      </c>
      <c r="S88" s="13" t="s">
        <v>248</v>
      </c>
      <c r="T88" s="13" t="s">
        <v>1706</v>
      </c>
      <c r="U88" s="13" t="s">
        <v>1707</v>
      </c>
      <c r="V88" s="13" t="s">
        <v>248</v>
      </c>
      <c r="W88" s="13" t="s">
        <v>1713</v>
      </c>
      <c r="X88" s="13" t="s">
        <v>248</v>
      </c>
      <c r="Y88" s="13" t="s">
        <v>1710</v>
      </c>
    </row>
    <row r="89" spans="1:25" ht="13.8" thickBot="1" x14ac:dyDescent="0.3">
      <c r="A89" s="12" t="s">
        <v>219</v>
      </c>
      <c r="B89" s="13" t="s">
        <v>1114</v>
      </c>
      <c r="C89" s="13" t="s">
        <v>1011</v>
      </c>
      <c r="D89" s="13" t="s">
        <v>1011</v>
      </c>
      <c r="E89" s="13" t="s">
        <v>1011</v>
      </c>
      <c r="F89" s="13" t="s">
        <v>1051</v>
      </c>
      <c r="G89" s="13" t="s">
        <v>1011</v>
      </c>
      <c r="H89" s="13" t="s">
        <v>1011</v>
      </c>
      <c r="I89" s="13" t="s">
        <v>1011</v>
      </c>
      <c r="J89" s="13" t="s">
        <v>1011</v>
      </c>
      <c r="P89" s="12" t="s">
        <v>219</v>
      </c>
      <c r="Q89" s="13" t="s">
        <v>1704</v>
      </c>
      <c r="R89" s="13" t="s">
        <v>1705</v>
      </c>
      <c r="S89" s="13" t="s">
        <v>248</v>
      </c>
      <c r="T89" s="13" t="s">
        <v>1706</v>
      </c>
      <c r="U89" s="13" t="s">
        <v>1707</v>
      </c>
      <c r="V89" s="13" t="s">
        <v>248</v>
      </c>
      <c r="W89" s="13" t="s">
        <v>248</v>
      </c>
      <c r="X89" s="13" t="s">
        <v>248</v>
      </c>
      <c r="Y89" s="13" t="s">
        <v>1710</v>
      </c>
    </row>
    <row r="90" spans="1:25" ht="13.8" thickBot="1" x14ac:dyDescent="0.3">
      <c r="A90" s="12" t="s">
        <v>225</v>
      </c>
      <c r="B90" s="13" t="s">
        <v>975</v>
      </c>
      <c r="C90" s="13" t="s">
        <v>1013</v>
      </c>
      <c r="D90" s="13" t="s">
        <v>1013</v>
      </c>
      <c r="E90" s="13" t="s">
        <v>1013</v>
      </c>
      <c r="F90" s="13" t="s">
        <v>1052</v>
      </c>
      <c r="G90" s="13" t="s">
        <v>1013</v>
      </c>
      <c r="H90" s="13" t="s">
        <v>1013</v>
      </c>
      <c r="I90" s="13" t="s">
        <v>1013</v>
      </c>
      <c r="J90" s="13" t="s">
        <v>1013</v>
      </c>
      <c r="P90" s="12" t="s">
        <v>225</v>
      </c>
      <c r="Q90" s="13" t="s">
        <v>1704</v>
      </c>
      <c r="R90" s="13" t="s">
        <v>1705</v>
      </c>
      <c r="S90" s="13" t="s">
        <v>248</v>
      </c>
      <c r="T90" s="13" t="s">
        <v>1706</v>
      </c>
      <c r="U90" s="13" t="s">
        <v>1707</v>
      </c>
      <c r="V90" s="13" t="s">
        <v>248</v>
      </c>
      <c r="W90" s="13" t="s">
        <v>248</v>
      </c>
      <c r="X90" s="13" t="s">
        <v>248</v>
      </c>
      <c r="Y90" s="13" t="s">
        <v>1710</v>
      </c>
    </row>
    <row r="91" spans="1:25" ht="13.8" thickBot="1" x14ac:dyDescent="0.3">
      <c r="A91" s="12" t="s">
        <v>231</v>
      </c>
      <c r="B91" s="13" t="s">
        <v>979</v>
      </c>
      <c r="C91" s="13" t="s">
        <v>1015</v>
      </c>
      <c r="D91" s="13" t="s">
        <v>1015</v>
      </c>
      <c r="E91" s="13" t="s">
        <v>1015</v>
      </c>
      <c r="F91" s="13" t="s">
        <v>1146</v>
      </c>
      <c r="G91" s="13" t="s">
        <v>1015</v>
      </c>
      <c r="H91" s="13" t="s">
        <v>1015</v>
      </c>
      <c r="I91" s="13" t="s">
        <v>1015</v>
      </c>
      <c r="J91" s="13" t="s">
        <v>1015</v>
      </c>
      <c r="P91" s="12" t="s">
        <v>231</v>
      </c>
      <c r="Q91" s="13" t="s">
        <v>1704</v>
      </c>
      <c r="R91" s="13" t="s">
        <v>1705</v>
      </c>
      <c r="S91" s="13" t="s">
        <v>248</v>
      </c>
      <c r="T91" s="13" t="s">
        <v>1706</v>
      </c>
      <c r="U91" s="13" t="s">
        <v>1707</v>
      </c>
      <c r="V91" s="13" t="s">
        <v>248</v>
      </c>
      <c r="W91" s="13" t="s">
        <v>248</v>
      </c>
      <c r="X91" s="13" t="s">
        <v>248</v>
      </c>
      <c r="Y91" s="13" t="s">
        <v>1710</v>
      </c>
    </row>
    <row r="92" spans="1:25" ht="13.8" thickBot="1" x14ac:dyDescent="0.3">
      <c r="A92" s="12" t="s">
        <v>236</v>
      </c>
      <c r="B92" s="13" t="s">
        <v>983</v>
      </c>
      <c r="C92" s="13" t="s">
        <v>1017</v>
      </c>
      <c r="D92" s="13" t="s">
        <v>1017</v>
      </c>
      <c r="E92" s="13" t="s">
        <v>1017</v>
      </c>
      <c r="F92" s="13" t="s">
        <v>1017</v>
      </c>
      <c r="G92" s="13" t="s">
        <v>1017</v>
      </c>
      <c r="H92" s="13" t="s">
        <v>1017</v>
      </c>
      <c r="I92" s="13" t="s">
        <v>1017</v>
      </c>
      <c r="J92" s="13" t="s">
        <v>1017</v>
      </c>
      <c r="P92" s="12" t="s">
        <v>236</v>
      </c>
      <c r="Q92" s="13" t="s">
        <v>1704</v>
      </c>
      <c r="R92" s="13" t="s">
        <v>1705</v>
      </c>
      <c r="S92" s="13" t="s">
        <v>248</v>
      </c>
      <c r="T92" s="13" t="s">
        <v>1706</v>
      </c>
      <c r="U92" s="13" t="s">
        <v>1707</v>
      </c>
      <c r="V92" s="13" t="s">
        <v>248</v>
      </c>
      <c r="W92" s="13" t="s">
        <v>248</v>
      </c>
      <c r="X92" s="13" t="s">
        <v>248</v>
      </c>
      <c r="Y92" s="13" t="s">
        <v>1710</v>
      </c>
    </row>
    <row r="93" spans="1:25" ht="13.8" thickBot="1" x14ac:dyDescent="0.3">
      <c r="A93" s="12" t="s">
        <v>241</v>
      </c>
      <c r="B93" s="13" t="s">
        <v>1018</v>
      </c>
      <c r="C93" s="13" t="s">
        <v>1018</v>
      </c>
      <c r="D93" s="13" t="s">
        <v>1018</v>
      </c>
      <c r="E93" s="13" t="s">
        <v>1018</v>
      </c>
      <c r="F93" s="13" t="s">
        <v>1018</v>
      </c>
      <c r="G93" s="13" t="s">
        <v>1018</v>
      </c>
      <c r="H93" s="13" t="s">
        <v>1018</v>
      </c>
      <c r="I93" s="13" t="s">
        <v>1018</v>
      </c>
      <c r="J93" s="13" t="s">
        <v>1018</v>
      </c>
      <c r="P93" s="12" t="s">
        <v>241</v>
      </c>
      <c r="Q93" s="13" t="s">
        <v>1714</v>
      </c>
      <c r="R93" s="13" t="s">
        <v>248</v>
      </c>
      <c r="S93" s="13" t="s">
        <v>248</v>
      </c>
      <c r="T93" s="13" t="s">
        <v>1707</v>
      </c>
      <c r="U93" s="13" t="s">
        <v>1707</v>
      </c>
      <c r="V93" s="13" t="s">
        <v>248</v>
      </c>
      <c r="W93" s="13" t="s">
        <v>248</v>
      </c>
      <c r="X93" s="13" t="s">
        <v>248</v>
      </c>
      <c r="Y93" s="13" t="s">
        <v>1710</v>
      </c>
    </row>
    <row r="94" spans="1:25" ht="13.8" thickBot="1" x14ac:dyDescent="0.3">
      <c r="A94" s="12" t="s">
        <v>246</v>
      </c>
      <c r="B94" s="13" t="s">
        <v>902</v>
      </c>
      <c r="C94" s="13" t="s">
        <v>902</v>
      </c>
      <c r="D94" s="13" t="s">
        <v>902</v>
      </c>
      <c r="E94" s="13" t="s">
        <v>902</v>
      </c>
      <c r="F94" s="13" t="s">
        <v>902</v>
      </c>
      <c r="G94" s="13" t="s">
        <v>902</v>
      </c>
      <c r="H94" s="13" t="s">
        <v>902</v>
      </c>
      <c r="I94" s="13" t="s">
        <v>902</v>
      </c>
      <c r="J94" s="13" t="s">
        <v>902</v>
      </c>
      <c r="P94" s="12" t="s">
        <v>246</v>
      </c>
      <c r="Q94" s="13" t="s">
        <v>248</v>
      </c>
      <c r="R94" s="13" t="s">
        <v>248</v>
      </c>
      <c r="S94" s="13" t="s">
        <v>248</v>
      </c>
      <c r="T94" s="13" t="s">
        <v>1707</v>
      </c>
      <c r="U94" s="13" t="s">
        <v>248</v>
      </c>
      <c r="V94" s="13" t="s">
        <v>248</v>
      </c>
      <c r="W94" s="13" t="s">
        <v>248</v>
      </c>
      <c r="X94" s="13" t="s">
        <v>248</v>
      </c>
      <c r="Y94" s="13" t="s">
        <v>1710</v>
      </c>
    </row>
    <row r="95" spans="1:25" ht="18.600000000000001" thickBot="1" x14ac:dyDescent="0.3">
      <c r="A95" s="8"/>
      <c r="P95" s="8"/>
    </row>
    <row r="96" spans="1:25" ht="13.8" thickBot="1" x14ac:dyDescent="0.3">
      <c r="A96" s="12" t="s">
        <v>250</v>
      </c>
      <c r="B96" s="12" t="s">
        <v>100</v>
      </c>
      <c r="C96" s="12" t="s">
        <v>101</v>
      </c>
      <c r="D96" s="12" t="s">
        <v>102</v>
      </c>
      <c r="E96" s="12" t="s">
        <v>103</v>
      </c>
      <c r="F96" s="12" t="s">
        <v>104</v>
      </c>
      <c r="G96" s="12" t="s">
        <v>105</v>
      </c>
      <c r="H96" s="12" t="s">
        <v>106</v>
      </c>
      <c r="I96" s="12" t="s">
        <v>107</v>
      </c>
      <c r="J96" s="12" t="s">
        <v>108</v>
      </c>
      <c r="P96" s="12" t="s">
        <v>250</v>
      </c>
      <c r="Q96" s="12" t="s">
        <v>100</v>
      </c>
      <c r="R96" s="12" t="s">
        <v>101</v>
      </c>
      <c r="S96" s="12" t="s">
        <v>102</v>
      </c>
      <c r="T96" s="12" t="s">
        <v>103</v>
      </c>
      <c r="U96" s="12" t="s">
        <v>104</v>
      </c>
      <c r="V96" s="12" t="s">
        <v>105</v>
      </c>
      <c r="W96" s="12" t="s">
        <v>106</v>
      </c>
      <c r="X96" s="12" t="s">
        <v>107</v>
      </c>
      <c r="Y96" s="12" t="s">
        <v>108</v>
      </c>
    </row>
    <row r="97" spans="1:25" ht="13.8" thickBot="1" x14ac:dyDescent="0.3">
      <c r="A97" s="12" t="s">
        <v>132</v>
      </c>
      <c r="B97" s="13">
        <v>45.3</v>
      </c>
      <c r="C97" s="13">
        <v>13.3</v>
      </c>
      <c r="D97" s="13">
        <v>13.3</v>
      </c>
      <c r="E97" s="13">
        <v>13.3</v>
      </c>
      <c r="F97" s="13">
        <v>25.1</v>
      </c>
      <c r="G97" s="13">
        <v>13.3</v>
      </c>
      <c r="H97" s="13">
        <v>18.100000000000001</v>
      </c>
      <c r="I97" s="13">
        <v>13.3</v>
      </c>
      <c r="J97" s="13">
        <v>13.3</v>
      </c>
      <c r="P97" s="12" t="s">
        <v>132</v>
      </c>
      <c r="Q97" s="13">
        <v>16.399999999999999</v>
      </c>
      <c r="R97" s="13">
        <v>8.1999999999999993</v>
      </c>
      <c r="S97" s="13">
        <v>0</v>
      </c>
      <c r="T97" s="13">
        <v>17.5</v>
      </c>
      <c r="U97" s="13">
        <v>11.5</v>
      </c>
      <c r="V97" s="13">
        <v>5.5</v>
      </c>
      <c r="W97" s="13">
        <v>20.2</v>
      </c>
      <c r="X97" s="13">
        <v>0</v>
      </c>
      <c r="Y97" s="13">
        <v>26.2</v>
      </c>
    </row>
    <row r="98" spans="1:25" ht="13.8" thickBot="1" x14ac:dyDescent="0.3">
      <c r="A98" s="12" t="s">
        <v>140</v>
      </c>
      <c r="B98" s="13">
        <v>44.6</v>
      </c>
      <c r="C98" s="13">
        <v>12.6</v>
      </c>
      <c r="D98" s="13">
        <v>12.6</v>
      </c>
      <c r="E98" s="13">
        <v>12.6</v>
      </c>
      <c r="F98" s="13">
        <v>24.4</v>
      </c>
      <c r="G98" s="13">
        <v>12.6</v>
      </c>
      <c r="H98" s="13">
        <v>17.399999999999999</v>
      </c>
      <c r="I98" s="13">
        <v>12.6</v>
      </c>
      <c r="J98" s="13">
        <v>12.6</v>
      </c>
      <c r="P98" s="12" t="s">
        <v>140</v>
      </c>
      <c r="Q98" s="13">
        <v>16.399999999999999</v>
      </c>
      <c r="R98" s="13">
        <v>8.1999999999999993</v>
      </c>
      <c r="S98" s="13">
        <v>0</v>
      </c>
      <c r="T98" s="13">
        <v>17.5</v>
      </c>
      <c r="U98" s="13">
        <v>11.5</v>
      </c>
      <c r="V98" s="13">
        <v>0</v>
      </c>
      <c r="W98" s="13">
        <v>20.2</v>
      </c>
      <c r="X98" s="13">
        <v>0</v>
      </c>
      <c r="Y98" s="13">
        <v>26.2</v>
      </c>
    </row>
    <row r="99" spans="1:25" ht="13.8" thickBot="1" x14ac:dyDescent="0.3">
      <c r="A99" s="12" t="s">
        <v>147</v>
      </c>
      <c r="B99" s="13">
        <v>43.9</v>
      </c>
      <c r="C99" s="13">
        <v>11.9</v>
      </c>
      <c r="D99" s="13">
        <v>11.9</v>
      </c>
      <c r="E99" s="13">
        <v>11.9</v>
      </c>
      <c r="F99" s="13">
        <v>23.7</v>
      </c>
      <c r="G99" s="13">
        <v>11.9</v>
      </c>
      <c r="H99" s="13">
        <v>16.7</v>
      </c>
      <c r="I99" s="13">
        <v>11.9</v>
      </c>
      <c r="J99" s="13">
        <v>11.9</v>
      </c>
      <c r="P99" s="12" t="s">
        <v>147</v>
      </c>
      <c r="Q99" s="13">
        <v>16.399999999999999</v>
      </c>
      <c r="R99" s="13">
        <v>8.1999999999999993</v>
      </c>
      <c r="S99" s="13">
        <v>0</v>
      </c>
      <c r="T99" s="13">
        <v>17.5</v>
      </c>
      <c r="U99" s="13">
        <v>11.5</v>
      </c>
      <c r="V99" s="13">
        <v>0</v>
      </c>
      <c r="W99" s="13">
        <v>18</v>
      </c>
      <c r="X99" s="13">
        <v>0</v>
      </c>
      <c r="Y99" s="13">
        <v>26.2</v>
      </c>
    </row>
    <row r="100" spans="1:25" ht="13.8" thickBot="1" x14ac:dyDescent="0.3">
      <c r="A100" s="12" t="s">
        <v>153</v>
      </c>
      <c r="B100" s="13">
        <v>43.2</v>
      </c>
      <c r="C100" s="13">
        <v>11.2</v>
      </c>
      <c r="D100" s="13">
        <v>11.2</v>
      </c>
      <c r="E100" s="13">
        <v>11.2</v>
      </c>
      <c r="F100" s="13">
        <v>23</v>
      </c>
      <c r="G100" s="13">
        <v>11.2</v>
      </c>
      <c r="H100" s="13">
        <v>16</v>
      </c>
      <c r="I100" s="13">
        <v>11.2</v>
      </c>
      <c r="J100" s="13">
        <v>11.2</v>
      </c>
      <c r="P100" s="12" t="s">
        <v>153</v>
      </c>
      <c r="Q100" s="13">
        <v>16.399999999999999</v>
      </c>
      <c r="R100" s="13">
        <v>8.1999999999999993</v>
      </c>
      <c r="S100" s="13">
        <v>0</v>
      </c>
      <c r="T100" s="13">
        <v>17.5</v>
      </c>
      <c r="U100" s="13">
        <v>11.5</v>
      </c>
      <c r="V100" s="13">
        <v>0</v>
      </c>
      <c r="W100" s="13">
        <v>1.1000000000000001</v>
      </c>
      <c r="X100" s="13">
        <v>0</v>
      </c>
      <c r="Y100" s="13">
        <v>26.2</v>
      </c>
    </row>
    <row r="101" spans="1:25" ht="13.8" thickBot="1" x14ac:dyDescent="0.3">
      <c r="A101" s="12" t="s">
        <v>159</v>
      </c>
      <c r="B101" s="13">
        <v>42.5</v>
      </c>
      <c r="C101" s="13">
        <v>10.5</v>
      </c>
      <c r="D101" s="13">
        <v>10.5</v>
      </c>
      <c r="E101" s="13">
        <v>10.5</v>
      </c>
      <c r="F101" s="13">
        <v>22.3</v>
      </c>
      <c r="G101" s="13">
        <v>10.5</v>
      </c>
      <c r="H101" s="13">
        <v>15.3</v>
      </c>
      <c r="I101" s="13">
        <v>10.5</v>
      </c>
      <c r="J101" s="13">
        <v>10.5</v>
      </c>
      <c r="P101" s="12" t="s">
        <v>159</v>
      </c>
      <c r="Q101" s="13">
        <v>16.399999999999999</v>
      </c>
      <c r="R101" s="13">
        <v>8.1999999999999993</v>
      </c>
      <c r="S101" s="13">
        <v>0</v>
      </c>
      <c r="T101" s="13">
        <v>17.5</v>
      </c>
      <c r="U101" s="13">
        <v>11.5</v>
      </c>
      <c r="V101" s="13">
        <v>0</v>
      </c>
      <c r="W101" s="13">
        <v>1.1000000000000001</v>
      </c>
      <c r="X101" s="13">
        <v>0</v>
      </c>
      <c r="Y101" s="13">
        <v>26.2</v>
      </c>
    </row>
    <row r="102" spans="1:25" ht="13.8" thickBot="1" x14ac:dyDescent="0.3">
      <c r="A102" s="12" t="s">
        <v>165</v>
      </c>
      <c r="B102" s="13">
        <v>41.9</v>
      </c>
      <c r="C102" s="13">
        <v>9.8000000000000007</v>
      </c>
      <c r="D102" s="13">
        <v>9.8000000000000007</v>
      </c>
      <c r="E102" s="13">
        <v>9.8000000000000007</v>
      </c>
      <c r="F102" s="13">
        <v>21.6</v>
      </c>
      <c r="G102" s="13">
        <v>9.8000000000000007</v>
      </c>
      <c r="H102" s="13">
        <v>14.6</v>
      </c>
      <c r="I102" s="13">
        <v>9.8000000000000007</v>
      </c>
      <c r="J102" s="13">
        <v>9.8000000000000007</v>
      </c>
      <c r="P102" s="12" t="s">
        <v>165</v>
      </c>
      <c r="Q102" s="13">
        <v>16.399999999999999</v>
      </c>
      <c r="R102" s="13">
        <v>8.1999999999999993</v>
      </c>
      <c r="S102" s="13">
        <v>0</v>
      </c>
      <c r="T102" s="13">
        <v>17.5</v>
      </c>
      <c r="U102" s="13">
        <v>11.5</v>
      </c>
      <c r="V102" s="13">
        <v>0</v>
      </c>
      <c r="W102" s="13">
        <v>1.1000000000000001</v>
      </c>
      <c r="X102" s="13">
        <v>0</v>
      </c>
      <c r="Y102" s="13">
        <v>26.2</v>
      </c>
    </row>
    <row r="103" spans="1:25" ht="13.8" thickBot="1" x14ac:dyDescent="0.3">
      <c r="A103" s="12" t="s">
        <v>171</v>
      </c>
      <c r="B103" s="13">
        <v>41.2</v>
      </c>
      <c r="C103" s="13">
        <v>9.1</v>
      </c>
      <c r="D103" s="13">
        <v>9.1</v>
      </c>
      <c r="E103" s="13">
        <v>9.1</v>
      </c>
      <c r="F103" s="13">
        <v>20.9</v>
      </c>
      <c r="G103" s="13">
        <v>9.1</v>
      </c>
      <c r="H103" s="13">
        <v>14</v>
      </c>
      <c r="I103" s="13">
        <v>9.1</v>
      </c>
      <c r="J103" s="13">
        <v>9.1</v>
      </c>
      <c r="P103" s="12" t="s">
        <v>171</v>
      </c>
      <c r="Q103" s="13">
        <v>16.399999999999999</v>
      </c>
      <c r="R103" s="13">
        <v>8.1999999999999993</v>
      </c>
      <c r="S103" s="13">
        <v>0</v>
      </c>
      <c r="T103" s="13">
        <v>17.5</v>
      </c>
      <c r="U103" s="13">
        <v>11.5</v>
      </c>
      <c r="V103" s="13">
        <v>0</v>
      </c>
      <c r="W103" s="13">
        <v>1.1000000000000001</v>
      </c>
      <c r="X103" s="13">
        <v>0</v>
      </c>
      <c r="Y103" s="13">
        <v>26.2</v>
      </c>
    </row>
    <row r="104" spans="1:25" ht="13.8" thickBot="1" x14ac:dyDescent="0.3">
      <c r="A104" s="12" t="s">
        <v>177</v>
      </c>
      <c r="B104" s="13">
        <v>40.5</v>
      </c>
      <c r="C104" s="13">
        <v>8.4</v>
      </c>
      <c r="D104" s="13">
        <v>8.4</v>
      </c>
      <c r="E104" s="13">
        <v>8.4</v>
      </c>
      <c r="F104" s="13">
        <v>20.2</v>
      </c>
      <c r="G104" s="13">
        <v>8.4</v>
      </c>
      <c r="H104" s="13">
        <v>8.4</v>
      </c>
      <c r="I104" s="13">
        <v>8.4</v>
      </c>
      <c r="J104" s="13">
        <v>8.4</v>
      </c>
      <c r="P104" s="12" t="s">
        <v>177</v>
      </c>
      <c r="Q104" s="13">
        <v>16.399999999999999</v>
      </c>
      <c r="R104" s="13">
        <v>8.1999999999999993</v>
      </c>
      <c r="S104" s="13">
        <v>0</v>
      </c>
      <c r="T104" s="13">
        <v>17.5</v>
      </c>
      <c r="U104" s="13">
        <v>11.5</v>
      </c>
      <c r="V104" s="13">
        <v>0</v>
      </c>
      <c r="W104" s="13">
        <v>0.5</v>
      </c>
      <c r="X104" s="13">
        <v>0</v>
      </c>
      <c r="Y104" s="13">
        <v>26.2</v>
      </c>
    </row>
    <row r="105" spans="1:25" ht="13.8" thickBot="1" x14ac:dyDescent="0.3">
      <c r="A105" s="12" t="s">
        <v>183</v>
      </c>
      <c r="B105" s="13">
        <v>39.799999999999997</v>
      </c>
      <c r="C105" s="13">
        <v>7.7</v>
      </c>
      <c r="D105" s="13">
        <v>7.7</v>
      </c>
      <c r="E105" s="13">
        <v>7.7</v>
      </c>
      <c r="F105" s="13">
        <v>19.5</v>
      </c>
      <c r="G105" s="13">
        <v>7.7</v>
      </c>
      <c r="H105" s="13">
        <v>7.7</v>
      </c>
      <c r="I105" s="13">
        <v>7.7</v>
      </c>
      <c r="J105" s="13">
        <v>7.7</v>
      </c>
      <c r="P105" s="12" t="s">
        <v>183</v>
      </c>
      <c r="Q105" s="13">
        <v>16.399999999999999</v>
      </c>
      <c r="R105" s="13">
        <v>8.1999999999999993</v>
      </c>
      <c r="S105" s="13">
        <v>0</v>
      </c>
      <c r="T105" s="13">
        <v>17.5</v>
      </c>
      <c r="U105" s="13">
        <v>11.5</v>
      </c>
      <c r="V105" s="13">
        <v>0</v>
      </c>
      <c r="W105" s="13">
        <v>0.5</v>
      </c>
      <c r="X105" s="13">
        <v>0</v>
      </c>
      <c r="Y105" s="13">
        <v>26.2</v>
      </c>
    </row>
    <row r="106" spans="1:25" ht="13.8" thickBot="1" x14ac:dyDescent="0.3">
      <c r="A106" s="12" t="s">
        <v>189</v>
      </c>
      <c r="B106" s="13">
        <v>39.1</v>
      </c>
      <c r="C106" s="13">
        <v>7</v>
      </c>
      <c r="D106" s="13">
        <v>7</v>
      </c>
      <c r="E106" s="13">
        <v>7</v>
      </c>
      <c r="F106" s="13">
        <v>18.8</v>
      </c>
      <c r="G106" s="13">
        <v>7</v>
      </c>
      <c r="H106" s="13">
        <v>7</v>
      </c>
      <c r="I106" s="13">
        <v>7</v>
      </c>
      <c r="J106" s="13">
        <v>7</v>
      </c>
      <c r="P106" s="12" t="s">
        <v>189</v>
      </c>
      <c r="Q106" s="13">
        <v>16.399999999999999</v>
      </c>
      <c r="R106" s="13">
        <v>8.1999999999999993</v>
      </c>
      <c r="S106" s="13">
        <v>0</v>
      </c>
      <c r="T106" s="13">
        <v>17.5</v>
      </c>
      <c r="U106" s="13">
        <v>11.5</v>
      </c>
      <c r="V106" s="13">
        <v>0</v>
      </c>
      <c r="W106" s="13">
        <v>0.5</v>
      </c>
      <c r="X106" s="13">
        <v>0</v>
      </c>
      <c r="Y106" s="13">
        <v>26.2</v>
      </c>
    </row>
    <row r="107" spans="1:25" ht="13.8" thickBot="1" x14ac:dyDescent="0.3">
      <c r="A107" s="12" t="s">
        <v>195</v>
      </c>
      <c r="B107" s="13">
        <v>38.4</v>
      </c>
      <c r="C107" s="13">
        <v>6.3</v>
      </c>
      <c r="D107" s="13">
        <v>6.3</v>
      </c>
      <c r="E107" s="13">
        <v>6.3</v>
      </c>
      <c r="F107" s="13">
        <v>18.100000000000001</v>
      </c>
      <c r="G107" s="13">
        <v>6.3</v>
      </c>
      <c r="H107" s="13">
        <v>6.3</v>
      </c>
      <c r="I107" s="13">
        <v>6.3</v>
      </c>
      <c r="J107" s="13">
        <v>6.3</v>
      </c>
      <c r="P107" s="12" t="s">
        <v>195</v>
      </c>
      <c r="Q107" s="13">
        <v>16.399999999999999</v>
      </c>
      <c r="R107" s="13">
        <v>8.1999999999999993</v>
      </c>
      <c r="S107" s="13">
        <v>0</v>
      </c>
      <c r="T107" s="13">
        <v>17.5</v>
      </c>
      <c r="U107" s="13">
        <v>11.5</v>
      </c>
      <c r="V107" s="13">
        <v>0</v>
      </c>
      <c r="W107" s="13">
        <v>0.5</v>
      </c>
      <c r="X107" s="13">
        <v>0</v>
      </c>
      <c r="Y107" s="13">
        <v>26.2</v>
      </c>
    </row>
    <row r="108" spans="1:25" ht="13.8" thickBot="1" x14ac:dyDescent="0.3">
      <c r="A108" s="12" t="s">
        <v>201</v>
      </c>
      <c r="B108" s="13">
        <v>37.700000000000003</v>
      </c>
      <c r="C108" s="13">
        <v>5.6</v>
      </c>
      <c r="D108" s="13">
        <v>5.6</v>
      </c>
      <c r="E108" s="13">
        <v>5.6</v>
      </c>
      <c r="F108" s="13">
        <v>17.399999999999999</v>
      </c>
      <c r="G108" s="13">
        <v>5.6</v>
      </c>
      <c r="H108" s="13">
        <v>5.6</v>
      </c>
      <c r="I108" s="13">
        <v>5.6</v>
      </c>
      <c r="J108" s="13">
        <v>5.6</v>
      </c>
      <c r="P108" s="12" t="s">
        <v>201</v>
      </c>
      <c r="Q108" s="13">
        <v>16.399999999999999</v>
      </c>
      <c r="R108" s="13">
        <v>8.1999999999999993</v>
      </c>
      <c r="S108" s="13">
        <v>0</v>
      </c>
      <c r="T108" s="13">
        <v>17.5</v>
      </c>
      <c r="U108" s="13">
        <v>11.5</v>
      </c>
      <c r="V108" s="13">
        <v>0</v>
      </c>
      <c r="W108" s="13">
        <v>0.5</v>
      </c>
      <c r="X108" s="13">
        <v>0</v>
      </c>
      <c r="Y108" s="13">
        <v>26.2</v>
      </c>
    </row>
    <row r="109" spans="1:25" ht="13.8" thickBot="1" x14ac:dyDescent="0.3">
      <c r="A109" s="12" t="s">
        <v>207</v>
      </c>
      <c r="B109" s="13">
        <v>37</v>
      </c>
      <c r="C109" s="13">
        <v>4.9000000000000004</v>
      </c>
      <c r="D109" s="13">
        <v>4.9000000000000004</v>
      </c>
      <c r="E109" s="13">
        <v>4.9000000000000004</v>
      </c>
      <c r="F109" s="13">
        <v>16.7</v>
      </c>
      <c r="G109" s="13">
        <v>4.9000000000000004</v>
      </c>
      <c r="H109" s="13">
        <v>4.9000000000000004</v>
      </c>
      <c r="I109" s="13">
        <v>4.9000000000000004</v>
      </c>
      <c r="J109" s="13">
        <v>4.9000000000000004</v>
      </c>
      <c r="P109" s="12" t="s">
        <v>207</v>
      </c>
      <c r="Q109" s="13">
        <v>16.399999999999999</v>
      </c>
      <c r="R109" s="13">
        <v>8.1999999999999993</v>
      </c>
      <c r="S109" s="13">
        <v>0</v>
      </c>
      <c r="T109" s="13">
        <v>17.5</v>
      </c>
      <c r="U109" s="13">
        <v>11.5</v>
      </c>
      <c r="V109" s="13">
        <v>0</v>
      </c>
      <c r="W109" s="13">
        <v>0.5</v>
      </c>
      <c r="X109" s="13">
        <v>0</v>
      </c>
      <c r="Y109" s="13">
        <v>26.2</v>
      </c>
    </row>
    <row r="110" spans="1:25" ht="13.8" thickBot="1" x14ac:dyDescent="0.3">
      <c r="A110" s="12" t="s">
        <v>213</v>
      </c>
      <c r="B110" s="13">
        <v>36.299999999999997</v>
      </c>
      <c r="C110" s="13">
        <v>4.2</v>
      </c>
      <c r="D110" s="13">
        <v>4.2</v>
      </c>
      <c r="E110" s="13">
        <v>4.2</v>
      </c>
      <c r="F110" s="13">
        <v>16</v>
      </c>
      <c r="G110" s="13">
        <v>4.2</v>
      </c>
      <c r="H110" s="13">
        <v>4.2</v>
      </c>
      <c r="I110" s="13">
        <v>4.2</v>
      </c>
      <c r="J110" s="13">
        <v>4.2</v>
      </c>
      <c r="P110" s="12" t="s">
        <v>213</v>
      </c>
      <c r="Q110" s="13">
        <v>16.399999999999999</v>
      </c>
      <c r="R110" s="13">
        <v>8.1999999999999993</v>
      </c>
      <c r="S110" s="13">
        <v>0</v>
      </c>
      <c r="T110" s="13">
        <v>17.5</v>
      </c>
      <c r="U110" s="13">
        <v>11.5</v>
      </c>
      <c r="V110" s="13">
        <v>0</v>
      </c>
      <c r="W110" s="13">
        <v>0.5</v>
      </c>
      <c r="X110" s="13">
        <v>0</v>
      </c>
      <c r="Y110" s="13">
        <v>26.2</v>
      </c>
    </row>
    <row r="111" spans="1:25" ht="13.8" thickBot="1" x14ac:dyDescent="0.3">
      <c r="A111" s="12" t="s">
        <v>219</v>
      </c>
      <c r="B111" s="13">
        <v>35.6</v>
      </c>
      <c r="C111" s="13">
        <v>3.5</v>
      </c>
      <c r="D111" s="13">
        <v>3.5</v>
      </c>
      <c r="E111" s="13">
        <v>3.5</v>
      </c>
      <c r="F111" s="13">
        <v>15.3</v>
      </c>
      <c r="G111" s="13">
        <v>3.5</v>
      </c>
      <c r="H111" s="13">
        <v>3.5</v>
      </c>
      <c r="I111" s="13">
        <v>3.5</v>
      </c>
      <c r="J111" s="13">
        <v>3.5</v>
      </c>
      <c r="P111" s="12" t="s">
        <v>219</v>
      </c>
      <c r="Q111" s="13">
        <v>16.399999999999999</v>
      </c>
      <c r="R111" s="13">
        <v>8.1999999999999993</v>
      </c>
      <c r="S111" s="13">
        <v>0</v>
      </c>
      <c r="T111" s="13">
        <v>17.5</v>
      </c>
      <c r="U111" s="13">
        <v>11.5</v>
      </c>
      <c r="V111" s="13">
        <v>0</v>
      </c>
      <c r="W111" s="13">
        <v>0</v>
      </c>
      <c r="X111" s="13">
        <v>0</v>
      </c>
      <c r="Y111" s="13">
        <v>26.2</v>
      </c>
    </row>
    <row r="112" spans="1:25" ht="13.8" thickBot="1" x14ac:dyDescent="0.3">
      <c r="A112" s="12" t="s">
        <v>225</v>
      </c>
      <c r="B112" s="13">
        <v>34.9</v>
      </c>
      <c r="C112" s="13">
        <v>2.8</v>
      </c>
      <c r="D112" s="13">
        <v>2.8</v>
      </c>
      <c r="E112" s="13">
        <v>2.8</v>
      </c>
      <c r="F112" s="13">
        <v>14.6</v>
      </c>
      <c r="G112" s="13">
        <v>2.8</v>
      </c>
      <c r="H112" s="13">
        <v>2.8</v>
      </c>
      <c r="I112" s="13">
        <v>2.8</v>
      </c>
      <c r="J112" s="13">
        <v>2.8</v>
      </c>
      <c r="P112" s="12" t="s">
        <v>225</v>
      </c>
      <c r="Q112" s="13">
        <v>16.399999999999999</v>
      </c>
      <c r="R112" s="13">
        <v>8.1999999999999993</v>
      </c>
      <c r="S112" s="13">
        <v>0</v>
      </c>
      <c r="T112" s="13">
        <v>17.5</v>
      </c>
      <c r="U112" s="13">
        <v>11.5</v>
      </c>
      <c r="V112" s="13">
        <v>0</v>
      </c>
      <c r="W112" s="13">
        <v>0</v>
      </c>
      <c r="X112" s="13">
        <v>0</v>
      </c>
      <c r="Y112" s="13">
        <v>26.2</v>
      </c>
    </row>
    <row r="113" spans="1:29" ht="13.8" thickBot="1" x14ac:dyDescent="0.3">
      <c r="A113" s="12" t="s">
        <v>231</v>
      </c>
      <c r="B113" s="13">
        <v>34.200000000000003</v>
      </c>
      <c r="C113" s="13">
        <v>2.1</v>
      </c>
      <c r="D113" s="13">
        <v>2.1</v>
      </c>
      <c r="E113" s="13">
        <v>2.1</v>
      </c>
      <c r="F113" s="13">
        <v>14</v>
      </c>
      <c r="G113" s="13">
        <v>2.1</v>
      </c>
      <c r="H113" s="13">
        <v>2.1</v>
      </c>
      <c r="I113" s="13">
        <v>2.1</v>
      </c>
      <c r="J113" s="13">
        <v>2.1</v>
      </c>
      <c r="P113" s="12" t="s">
        <v>231</v>
      </c>
      <c r="Q113" s="13">
        <v>16.399999999999999</v>
      </c>
      <c r="R113" s="13">
        <v>8.1999999999999993</v>
      </c>
      <c r="S113" s="13">
        <v>0</v>
      </c>
      <c r="T113" s="13">
        <v>17.5</v>
      </c>
      <c r="U113" s="13">
        <v>11.5</v>
      </c>
      <c r="V113" s="13">
        <v>0</v>
      </c>
      <c r="W113" s="13">
        <v>0</v>
      </c>
      <c r="X113" s="13">
        <v>0</v>
      </c>
      <c r="Y113" s="13">
        <v>26.2</v>
      </c>
    </row>
    <row r="114" spans="1:29" ht="13.8" thickBot="1" x14ac:dyDescent="0.3">
      <c r="A114" s="12" t="s">
        <v>236</v>
      </c>
      <c r="B114" s="13">
        <v>33.5</v>
      </c>
      <c r="C114" s="13">
        <v>1.4</v>
      </c>
      <c r="D114" s="13">
        <v>1.4</v>
      </c>
      <c r="E114" s="13">
        <v>1.4</v>
      </c>
      <c r="F114" s="13">
        <v>1.4</v>
      </c>
      <c r="G114" s="13">
        <v>1.4</v>
      </c>
      <c r="H114" s="13">
        <v>1.4</v>
      </c>
      <c r="I114" s="13">
        <v>1.4</v>
      </c>
      <c r="J114" s="13">
        <v>1.4</v>
      </c>
      <c r="P114" s="12" t="s">
        <v>236</v>
      </c>
      <c r="Q114" s="13">
        <v>16.399999999999999</v>
      </c>
      <c r="R114" s="13">
        <v>8.1999999999999993</v>
      </c>
      <c r="S114" s="13">
        <v>0</v>
      </c>
      <c r="T114" s="13">
        <v>17.5</v>
      </c>
      <c r="U114" s="13">
        <v>11.5</v>
      </c>
      <c r="V114" s="13">
        <v>0</v>
      </c>
      <c r="W114" s="13">
        <v>0</v>
      </c>
      <c r="X114" s="13">
        <v>0</v>
      </c>
      <c r="Y114" s="13">
        <v>26.2</v>
      </c>
    </row>
    <row r="115" spans="1:29" ht="13.8" thickBot="1" x14ac:dyDescent="0.3">
      <c r="A115" s="12" t="s">
        <v>241</v>
      </c>
      <c r="B115" s="13">
        <v>0.7</v>
      </c>
      <c r="C115" s="13">
        <v>0.7</v>
      </c>
      <c r="D115" s="13">
        <v>0.7</v>
      </c>
      <c r="E115" s="13">
        <v>0.7</v>
      </c>
      <c r="F115" s="13">
        <v>0.7</v>
      </c>
      <c r="G115" s="13">
        <v>0.7</v>
      </c>
      <c r="H115" s="13">
        <v>0.7</v>
      </c>
      <c r="I115" s="13">
        <v>0.7</v>
      </c>
      <c r="J115" s="13">
        <v>0.7</v>
      </c>
      <c r="P115" s="12" t="s">
        <v>241</v>
      </c>
      <c r="Q115" s="13">
        <v>10.9</v>
      </c>
      <c r="R115" s="13">
        <v>0</v>
      </c>
      <c r="S115" s="13">
        <v>0</v>
      </c>
      <c r="T115" s="13">
        <v>11.5</v>
      </c>
      <c r="U115" s="13">
        <v>11.5</v>
      </c>
      <c r="V115" s="13">
        <v>0</v>
      </c>
      <c r="W115" s="13">
        <v>0</v>
      </c>
      <c r="X115" s="13">
        <v>0</v>
      </c>
      <c r="Y115" s="13">
        <v>26.2</v>
      </c>
    </row>
    <row r="116" spans="1:29" ht="13.8" thickBot="1" x14ac:dyDescent="0.3">
      <c r="A116" s="12" t="s">
        <v>246</v>
      </c>
      <c r="B116" s="13">
        <v>0</v>
      </c>
      <c r="C116" s="13">
        <v>0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P116" s="12" t="s">
        <v>246</v>
      </c>
      <c r="Q116" s="13">
        <v>0</v>
      </c>
      <c r="R116" s="13">
        <v>0</v>
      </c>
      <c r="S116" s="13">
        <v>0</v>
      </c>
      <c r="T116" s="13">
        <v>11.5</v>
      </c>
      <c r="U116" s="13">
        <v>0</v>
      </c>
      <c r="V116" s="13">
        <v>0</v>
      </c>
      <c r="W116" s="13">
        <v>0</v>
      </c>
      <c r="X116" s="13">
        <v>0</v>
      </c>
      <c r="Y116" s="13">
        <v>26.2</v>
      </c>
    </row>
    <row r="117" spans="1:29" ht="18.600000000000001" thickBot="1" x14ac:dyDescent="0.3">
      <c r="A117" s="8"/>
      <c r="P117" s="8"/>
    </row>
    <row r="118" spans="1:29" ht="13.8" thickBot="1" x14ac:dyDescent="0.3">
      <c r="A118" s="12" t="s">
        <v>251</v>
      </c>
      <c r="B118" s="12" t="s">
        <v>100</v>
      </c>
      <c r="C118" s="12" t="s">
        <v>101</v>
      </c>
      <c r="D118" s="12" t="s">
        <v>102</v>
      </c>
      <c r="E118" s="12" t="s">
        <v>103</v>
      </c>
      <c r="F118" s="12" t="s">
        <v>104</v>
      </c>
      <c r="G118" s="12" t="s">
        <v>105</v>
      </c>
      <c r="H118" s="12" t="s">
        <v>106</v>
      </c>
      <c r="I118" s="12" t="s">
        <v>107</v>
      </c>
      <c r="J118" s="12" t="s">
        <v>108</v>
      </c>
      <c r="K118" s="12" t="s">
        <v>252</v>
      </c>
      <c r="L118" s="12" t="s">
        <v>253</v>
      </c>
      <c r="M118" s="12" t="s">
        <v>254</v>
      </c>
      <c r="N118" s="12" t="s">
        <v>255</v>
      </c>
      <c r="P118" s="12" t="s">
        <v>536</v>
      </c>
      <c r="Q118" s="12" t="s">
        <v>100</v>
      </c>
      <c r="R118" s="12" t="s">
        <v>101</v>
      </c>
      <c r="S118" s="12" t="s">
        <v>102</v>
      </c>
      <c r="T118" s="12" t="s">
        <v>103</v>
      </c>
      <c r="U118" s="12" t="s">
        <v>104</v>
      </c>
      <c r="V118" s="12" t="s">
        <v>105</v>
      </c>
      <c r="W118" s="12" t="s">
        <v>106</v>
      </c>
      <c r="X118" s="12" t="s">
        <v>107</v>
      </c>
      <c r="Y118" s="12" t="s">
        <v>108</v>
      </c>
      <c r="Z118" s="12" t="s">
        <v>252</v>
      </c>
      <c r="AA118" s="12" t="s">
        <v>253</v>
      </c>
      <c r="AB118" s="12" t="s">
        <v>254</v>
      </c>
      <c r="AC118" s="12" t="s">
        <v>255</v>
      </c>
    </row>
    <row r="119" spans="1:29" ht="13.8" thickBot="1" x14ac:dyDescent="0.3">
      <c r="A119" s="12" t="s">
        <v>111</v>
      </c>
      <c r="B119" s="13">
        <v>34.200000000000003</v>
      </c>
      <c r="C119" s="13">
        <v>0</v>
      </c>
      <c r="D119" s="13">
        <v>4.9000000000000004</v>
      </c>
      <c r="E119" s="13">
        <v>3.5</v>
      </c>
      <c r="F119" s="13">
        <v>23.7</v>
      </c>
      <c r="G119" s="13">
        <v>11.9</v>
      </c>
      <c r="H119" s="13">
        <v>0.7</v>
      </c>
      <c r="I119" s="13">
        <v>8.4</v>
      </c>
      <c r="J119" s="13">
        <v>1.4</v>
      </c>
      <c r="K119" s="13">
        <v>88.6</v>
      </c>
      <c r="L119" s="13">
        <v>83</v>
      </c>
      <c r="M119" s="13">
        <v>-5.6</v>
      </c>
      <c r="N119" s="13">
        <v>-6.75</v>
      </c>
      <c r="P119" s="12" t="s">
        <v>111</v>
      </c>
      <c r="Q119" s="13">
        <v>16.399999999999999</v>
      </c>
      <c r="R119" s="13">
        <v>0</v>
      </c>
      <c r="S119" s="13">
        <v>0</v>
      </c>
      <c r="T119" s="13">
        <v>17.5</v>
      </c>
      <c r="U119" s="13">
        <v>11.5</v>
      </c>
      <c r="V119" s="13">
        <v>0</v>
      </c>
      <c r="W119" s="13">
        <v>0</v>
      </c>
      <c r="X119" s="13">
        <v>0</v>
      </c>
      <c r="Y119" s="13">
        <v>26.2</v>
      </c>
      <c r="Z119" s="13">
        <v>71.5</v>
      </c>
      <c r="AA119" s="13">
        <v>83</v>
      </c>
      <c r="AB119" s="13">
        <v>11.5</v>
      </c>
      <c r="AC119" s="13">
        <v>13.86</v>
      </c>
    </row>
    <row r="120" spans="1:29" ht="13.8" thickBot="1" x14ac:dyDescent="0.3">
      <c r="A120" s="12" t="s">
        <v>112</v>
      </c>
      <c r="B120" s="13">
        <v>38.4</v>
      </c>
      <c r="C120" s="13">
        <v>5.6</v>
      </c>
      <c r="D120" s="13">
        <v>4.9000000000000004</v>
      </c>
      <c r="E120" s="13">
        <v>0.7</v>
      </c>
      <c r="F120" s="13">
        <v>23</v>
      </c>
      <c r="G120" s="13">
        <v>11.2</v>
      </c>
      <c r="H120" s="13">
        <v>17.399999999999999</v>
      </c>
      <c r="I120" s="13">
        <v>8.4</v>
      </c>
      <c r="J120" s="13">
        <v>7</v>
      </c>
      <c r="K120" s="13">
        <v>116.5</v>
      </c>
      <c r="L120" s="13">
        <v>89</v>
      </c>
      <c r="M120" s="13">
        <v>-27.5</v>
      </c>
      <c r="N120" s="13">
        <v>-30.9</v>
      </c>
      <c r="P120" s="12" t="s">
        <v>112</v>
      </c>
      <c r="Q120" s="13">
        <v>16.399999999999999</v>
      </c>
      <c r="R120" s="13">
        <v>8.1999999999999993</v>
      </c>
      <c r="S120" s="13">
        <v>0</v>
      </c>
      <c r="T120" s="13">
        <v>11.5</v>
      </c>
      <c r="U120" s="13">
        <v>11.5</v>
      </c>
      <c r="V120" s="13">
        <v>0</v>
      </c>
      <c r="W120" s="13">
        <v>20.2</v>
      </c>
      <c r="X120" s="13">
        <v>0</v>
      </c>
      <c r="Y120" s="13">
        <v>26.2</v>
      </c>
      <c r="Z120" s="13">
        <v>93.9</v>
      </c>
      <c r="AA120" s="13">
        <v>89</v>
      </c>
      <c r="AB120" s="13">
        <v>-4.9000000000000004</v>
      </c>
      <c r="AC120" s="13">
        <v>-5.51</v>
      </c>
    </row>
    <row r="121" spans="1:29" ht="13.8" thickBot="1" x14ac:dyDescent="0.3">
      <c r="A121" s="12" t="s">
        <v>113</v>
      </c>
      <c r="B121" s="13">
        <v>41.9</v>
      </c>
      <c r="C121" s="13">
        <v>12.6</v>
      </c>
      <c r="D121" s="13">
        <v>2.8</v>
      </c>
      <c r="E121" s="13">
        <v>9.1</v>
      </c>
      <c r="F121" s="13">
        <v>20.2</v>
      </c>
      <c r="G121" s="13">
        <v>4.9000000000000004</v>
      </c>
      <c r="H121" s="13">
        <v>6.3</v>
      </c>
      <c r="I121" s="13">
        <v>11.2</v>
      </c>
      <c r="J121" s="13">
        <v>11.2</v>
      </c>
      <c r="K121" s="13">
        <v>120</v>
      </c>
      <c r="L121" s="13">
        <v>84</v>
      </c>
      <c r="M121" s="13">
        <v>-36</v>
      </c>
      <c r="N121" s="13">
        <v>-42.86</v>
      </c>
      <c r="P121" s="12" t="s">
        <v>113</v>
      </c>
      <c r="Q121" s="13">
        <v>16.399999999999999</v>
      </c>
      <c r="R121" s="13">
        <v>8.1999999999999993</v>
      </c>
      <c r="S121" s="13">
        <v>0</v>
      </c>
      <c r="T121" s="13">
        <v>17.5</v>
      </c>
      <c r="U121" s="13">
        <v>11.5</v>
      </c>
      <c r="V121" s="13">
        <v>0</v>
      </c>
      <c r="W121" s="13">
        <v>0.5</v>
      </c>
      <c r="X121" s="13">
        <v>0</v>
      </c>
      <c r="Y121" s="13">
        <v>26.2</v>
      </c>
      <c r="Z121" s="13">
        <v>80.3</v>
      </c>
      <c r="AA121" s="13">
        <v>84</v>
      </c>
      <c r="AB121" s="13">
        <v>3.7</v>
      </c>
      <c r="AC121" s="13">
        <v>4.4000000000000004</v>
      </c>
    </row>
    <row r="122" spans="1:29" ht="13.8" thickBot="1" x14ac:dyDescent="0.3">
      <c r="A122" s="12" t="s">
        <v>114</v>
      </c>
      <c r="B122" s="13">
        <v>39.799999999999997</v>
      </c>
      <c r="C122" s="13">
        <v>7.7</v>
      </c>
      <c r="D122" s="13">
        <v>10.5</v>
      </c>
      <c r="E122" s="13">
        <v>4.9000000000000004</v>
      </c>
      <c r="F122" s="13">
        <v>15.3</v>
      </c>
      <c r="G122" s="13">
        <v>0.7</v>
      </c>
      <c r="H122" s="13">
        <v>18.100000000000001</v>
      </c>
      <c r="I122" s="13">
        <v>7.7</v>
      </c>
      <c r="J122" s="13">
        <v>0</v>
      </c>
      <c r="K122" s="13">
        <v>104.6</v>
      </c>
      <c r="L122" s="13">
        <v>83</v>
      </c>
      <c r="M122" s="13">
        <v>-21.6</v>
      </c>
      <c r="N122" s="13">
        <v>-26.02</v>
      </c>
      <c r="P122" s="12" t="s">
        <v>114</v>
      </c>
      <c r="Q122" s="13">
        <v>16.399999999999999</v>
      </c>
      <c r="R122" s="13">
        <v>8.1999999999999993</v>
      </c>
      <c r="S122" s="13">
        <v>0</v>
      </c>
      <c r="T122" s="13">
        <v>17.5</v>
      </c>
      <c r="U122" s="13">
        <v>11.5</v>
      </c>
      <c r="V122" s="13">
        <v>0</v>
      </c>
      <c r="W122" s="13">
        <v>20.2</v>
      </c>
      <c r="X122" s="13">
        <v>0</v>
      </c>
      <c r="Y122" s="13">
        <v>26.2</v>
      </c>
      <c r="Z122" s="13">
        <v>99.9</v>
      </c>
      <c r="AA122" s="13">
        <v>83</v>
      </c>
      <c r="AB122" s="13">
        <v>-16.899999999999999</v>
      </c>
      <c r="AC122" s="13">
        <v>-20.36</v>
      </c>
    </row>
    <row r="123" spans="1:29" ht="13.8" thickBot="1" x14ac:dyDescent="0.3">
      <c r="A123" s="12" t="s">
        <v>115</v>
      </c>
      <c r="B123" s="13">
        <v>45.3</v>
      </c>
      <c r="C123" s="13">
        <v>13.3</v>
      </c>
      <c r="D123" s="13">
        <v>13.3</v>
      </c>
      <c r="E123" s="13">
        <v>13.3</v>
      </c>
      <c r="F123" s="13">
        <v>25.1</v>
      </c>
      <c r="G123" s="13">
        <v>12.6</v>
      </c>
      <c r="H123" s="13">
        <v>15.3</v>
      </c>
      <c r="I123" s="13">
        <v>12.6</v>
      </c>
      <c r="J123" s="13">
        <v>13.3</v>
      </c>
      <c r="K123" s="13">
        <v>163.9</v>
      </c>
      <c r="L123" s="13">
        <v>48</v>
      </c>
      <c r="M123" s="13">
        <v>-115.9</v>
      </c>
      <c r="N123" s="13">
        <v>-241.46</v>
      </c>
      <c r="P123" s="12" t="s">
        <v>115</v>
      </c>
      <c r="Q123" s="13">
        <v>16.399999999999999</v>
      </c>
      <c r="R123" s="13">
        <v>8.1999999999999993</v>
      </c>
      <c r="S123" s="13">
        <v>0</v>
      </c>
      <c r="T123" s="13">
        <v>17.5</v>
      </c>
      <c r="U123" s="13">
        <v>11.5</v>
      </c>
      <c r="V123" s="13">
        <v>0</v>
      </c>
      <c r="W123" s="13">
        <v>1.1000000000000001</v>
      </c>
      <c r="X123" s="13">
        <v>0</v>
      </c>
      <c r="Y123" s="13">
        <v>26.2</v>
      </c>
      <c r="Z123" s="13">
        <v>80.8</v>
      </c>
      <c r="AA123" s="13">
        <v>48</v>
      </c>
      <c r="AB123" s="13">
        <v>-32.799999999999997</v>
      </c>
      <c r="AC123" s="13">
        <v>-68.33</v>
      </c>
    </row>
    <row r="124" spans="1:29" ht="13.8" thickBot="1" x14ac:dyDescent="0.3">
      <c r="A124" s="12" t="s">
        <v>116</v>
      </c>
      <c r="B124" s="13">
        <v>44.6</v>
      </c>
      <c r="C124" s="13">
        <v>7.7</v>
      </c>
      <c r="D124" s="13">
        <v>11.9</v>
      </c>
      <c r="E124" s="13">
        <v>11.9</v>
      </c>
      <c r="F124" s="13">
        <v>24.4</v>
      </c>
      <c r="G124" s="13">
        <v>13.3</v>
      </c>
      <c r="H124" s="13">
        <v>8.4</v>
      </c>
      <c r="I124" s="13">
        <v>12.6</v>
      </c>
      <c r="J124" s="13">
        <v>12.6</v>
      </c>
      <c r="K124" s="13">
        <v>147.19999999999999</v>
      </c>
      <c r="L124" s="13">
        <v>58</v>
      </c>
      <c r="M124" s="13">
        <v>-89.2</v>
      </c>
      <c r="N124" s="13">
        <v>-153.79</v>
      </c>
      <c r="P124" s="12" t="s">
        <v>116</v>
      </c>
      <c r="Q124" s="13">
        <v>16.399999999999999</v>
      </c>
      <c r="R124" s="13">
        <v>8.1999999999999993</v>
      </c>
      <c r="S124" s="13">
        <v>0</v>
      </c>
      <c r="T124" s="13">
        <v>17.5</v>
      </c>
      <c r="U124" s="13">
        <v>11.5</v>
      </c>
      <c r="V124" s="13">
        <v>5.5</v>
      </c>
      <c r="W124" s="13">
        <v>0.5</v>
      </c>
      <c r="X124" s="13">
        <v>0</v>
      </c>
      <c r="Y124" s="13">
        <v>26.2</v>
      </c>
      <c r="Z124" s="13">
        <v>85.7</v>
      </c>
      <c r="AA124" s="13">
        <v>58</v>
      </c>
      <c r="AB124" s="13">
        <v>-27.7</v>
      </c>
      <c r="AC124" s="13">
        <v>-47.76</v>
      </c>
    </row>
    <row r="125" spans="1:29" ht="13.8" thickBot="1" x14ac:dyDescent="0.3">
      <c r="A125" s="12" t="s">
        <v>117</v>
      </c>
      <c r="B125" s="13">
        <v>43.2</v>
      </c>
      <c r="C125" s="13">
        <v>9.8000000000000007</v>
      </c>
      <c r="D125" s="13">
        <v>8.4</v>
      </c>
      <c r="E125" s="13">
        <v>11.2</v>
      </c>
      <c r="F125" s="13">
        <v>20.9</v>
      </c>
      <c r="G125" s="13">
        <v>4.9000000000000004</v>
      </c>
      <c r="H125" s="13">
        <v>2.8</v>
      </c>
      <c r="I125" s="13">
        <v>3.5</v>
      </c>
      <c r="J125" s="13">
        <v>9.8000000000000007</v>
      </c>
      <c r="K125" s="13">
        <v>114.4</v>
      </c>
      <c r="L125" s="13">
        <v>76</v>
      </c>
      <c r="M125" s="13">
        <v>-38.4</v>
      </c>
      <c r="N125" s="13">
        <v>-50.53</v>
      </c>
      <c r="P125" s="12" t="s">
        <v>117</v>
      </c>
      <c r="Q125" s="13">
        <v>16.399999999999999</v>
      </c>
      <c r="R125" s="13">
        <v>8.1999999999999993</v>
      </c>
      <c r="S125" s="13">
        <v>0</v>
      </c>
      <c r="T125" s="13">
        <v>17.5</v>
      </c>
      <c r="U125" s="13">
        <v>11.5</v>
      </c>
      <c r="V125" s="13">
        <v>0</v>
      </c>
      <c r="W125" s="13">
        <v>0</v>
      </c>
      <c r="X125" s="13">
        <v>0</v>
      </c>
      <c r="Y125" s="13">
        <v>26.2</v>
      </c>
      <c r="Z125" s="13">
        <v>79.7</v>
      </c>
      <c r="AA125" s="13">
        <v>76</v>
      </c>
      <c r="AB125" s="13">
        <v>-3.7</v>
      </c>
      <c r="AC125" s="13">
        <v>-4.87</v>
      </c>
    </row>
    <row r="126" spans="1:29" ht="13.8" thickBot="1" x14ac:dyDescent="0.3">
      <c r="A126" s="12" t="s">
        <v>118</v>
      </c>
      <c r="B126" s="13">
        <v>0</v>
      </c>
      <c r="C126" s="13">
        <v>10.5</v>
      </c>
      <c r="D126" s="13">
        <v>7</v>
      </c>
      <c r="E126" s="13">
        <v>7.7</v>
      </c>
      <c r="F126" s="13">
        <v>1.4</v>
      </c>
      <c r="G126" s="13">
        <v>2.8</v>
      </c>
      <c r="H126" s="13">
        <v>5.6</v>
      </c>
      <c r="I126" s="13">
        <v>11.9</v>
      </c>
      <c r="J126" s="13">
        <v>4.9000000000000004</v>
      </c>
      <c r="K126" s="13">
        <v>51.6</v>
      </c>
      <c r="L126" s="13">
        <v>69</v>
      </c>
      <c r="M126" s="13">
        <v>17.399999999999999</v>
      </c>
      <c r="N126" s="13">
        <v>25.22</v>
      </c>
      <c r="P126" s="12" t="s">
        <v>118</v>
      </c>
      <c r="Q126" s="13">
        <v>0</v>
      </c>
      <c r="R126" s="13">
        <v>8.1999999999999993</v>
      </c>
      <c r="S126" s="13">
        <v>0</v>
      </c>
      <c r="T126" s="13">
        <v>17.5</v>
      </c>
      <c r="U126" s="13">
        <v>11.5</v>
      </c>
      <c r="V126" s="13">
        <v>0</v>
      </c>
      <c r="W126" s="13">
        <v>0.5</v>
      </c>
      <c r="X126" s="13">
        <v>0</v>
      </c>
      <c r="Y126" s="13">
        <v>26.2</v>
      </c>
      <c r="Z126" s="13">
        <v>63.9</v>
      </c>
      <c r="AA126" s="13">
        <v>69</v>
      </c>
      <c r="AB126" s="13">
        <v>5.0999999999999996</v>
      </c>
      <c r="AC126" s="13">
        <v>7.39</v>
      </c>
    </row>
    <row r="127" spans="1:29" ht="13.8" thickBot="1" x14ac:dyDescent="0.3">
      <c r="A127" s="12" t="s">
        <v>119</v>
      </c>
      <c r="B127" s="13">
        <v>41.9</v>
      </c>
      <c r="C127" s="13">
        <v>7.7</v>
      </c>
      <c r="D127" s="13">
        <v>11.9</v>
      </c>
      <c r="E127" s="13">
        <v>6.3</v>
      </c>
      <c r="F127" s="13">
        <v>20.9</v>
      </c>
      <c r="G127" s="13">
        <v>9.1</v>
      </c>
      <c r="H127" s="13">
        <v>15.3</v>
      </c>
      <c r="I127" s="13">
        <v>10.5</v>
      </c>
      <c r="J127" s="13">
        <v>11.9</v>
      </c>
      <c r="K127" s="13">
        <v>135.30000000000001</v>
      </c>
      <c r="L127" s="13">
        <v>70</v>
      </c>
      <c r="M127" s="13">
        <v>-65.3</v>
      </c>
      <c r="N127" s="13">
        <v>-93.29</v>
      </c>
      <c r="P127" s="12" t="s">
        <v>119</v>
      </c>
      <c r="Q127" s="13">
        <v>16.399999999999999</v>
      </c>
      <c r="R127" s="13">
        <v>8.1999999999999993</v>
      </c>
      <c r="S127" s="13">
        <v>0</v>
      </c>
      <c r="T127" s="13">
        <v>17.5</v>
      </c>
      <c r="U127" s="13">
        <v>11.5</v>
      </c>
      <c r="V127" s="13">
        <v>0</v>
      </c>
      <c r="W127" s="13">
        <v>1.1000000000000001</v>
      </c>
      <c r="X127" s="13">
        <v>0</v>
      </c>
      <c r="Y127" s="13">
        <v>26.2</v>
      </c>
      <c r="Z127" s="13">
        <v>80.8</v>
      </c>
      <c r="AA127" s="13">
        <v>70</v>
      </c>
      <c r="AB127" s="13">
        <v>-10.8</v>
      </c>
      <c r="AC127" s="13">
        <v>-15.43</v>
      </c>
    </row>
    <row r="128" spans="1:29" ht="13.8" thickBot="1" x14ac:dyDescent="0.3">
      <c r="A128" s="12" t="s">
        <v>120</v>
      </c>
      <c r="B128" s="13">
        <v>40.5</v>
      </c>
      <c r="C128" s="13">
        <v>11.9</v>
      </c>
      <c r="D128" s="13">
        <v>6.3</v>
      </c>
      <c r="E128" s="13">
        <v>7</v>
      </c>
      <c r="F128" s="13">
        <v>16.7</v>
      </c>
      <c r="G128" s="13">
        <v>7</v>
      </c>
      <c r="H128" s="13">
        <v>7.7</v>
      </c>
      <c r="I128" s="13">
        <v>1.4</v>
      </c>
      <c r="J128" s="13">
        <v>4.9000000000000004</v>
      </c>
      <c r="K128" s="13">
        <v>103.2</v>
      </c>
      <c r="L128" s="13">
        <v>82</v>
      </c>
      <c r="M128" s="13">
        <v>-21.2</v>
      </c>
      <c r="N128" s="13">
        <v>-25.85</v>
      </c>
      <c r="P128" s="12" t="s">
        <v>120</v>
      </c>
      <c r="Q128" s="13">
        <v>16.399999999999999</v>
      </c>
      <c r="R128" s="13">
        <v>8.1999999999999993</v>
      </c>
      <c r="S128" s="13">
        <v>0</v>
      </c>
      <c r="T128" s="13">
        <v>17.5</v>
      </c>
      <c r="U128" s="13">
        <v>11.5</v>
      </c>
      <c r="V128" s="13">
        <v>0</v>
      </c>
      <c r="W128" s="13">
        <v>0.5</v>
      </c>
      <c r="X128" s="13">
        <v>0</v>
      </c>
      <c r="Y128" s="13">
        <v>26.2</v>
      </c>
      <c r="Z128" s="13">
        <v>80.3</v>
      </c>
      <c r="AA128" s="13">
        <v>82</v>
      </c>
      <c r="AB128" s="13">
        <v>1.7</v>
      </c>
      <c r="AC128" s="13">
        <v>2.0699999999999998</v>
      </c>
    </row>
    <row r="129" spans="1:29" ht="13.8" thickBot="1" x14ac:dyDescent="0.3">
      <c r="A129" s="12" t="s">
        <v>121</v>
      </c>
      <c r="B129" s="13">
        <v>41.2</v>
      </c>
      <c r="C129" s="13">
        <v>10.5</v>
      </c>
      <c r="D129" s="13">
        <v>8.4</v>
      </c>
      <c r="E129" s="13">
        <v>3.5</v>
      </c>
      <c r="F129" s="13">
        <v>18.100000000000001</v>
      </c>
      <c r="G129" s="13">
        <v>8.4</v>
      </c>
      <c r="H129" s="13">
        <v>14</v>
      </c>
      <c r="I129" s="13">
        <v>1.4</v>
      </c>
      <c r="J129" s="13">
        <v>2.8</v>
      </c>
      <c r="K129" s="13">
        <v>108.1</v>
      </c>
      <c r="L129" s="13">
        <v>89</v>
      </c>
      <c r="M129" s="13">
        <v>-19.100000000000001</v>
      </c>
      <c r="N129" s="13">
        <v>-21.46</v>
      </c>
      <c r="P129" s="12" t="s">
        <v>121</v>
      </c>
      <c r="Q129" s="13">
        <v>16.399999999999999</v>
      </c>
      <c r="R129" s="13">
        <v>8.1999999999999993</v>
      </c>
      <c r="S129" s="13">
        <v>0</v>
      </c>
      <c r="T129" s="13">
        <v>17.5</v>
      </c>
      <c r="U129" s="13">
        <v>11.5</v>
      </c>
      <c r="V129" s="13">
        <v>0</v>
      </c>
      <c r="W129" s="13">
        <v>1.1000000000000001</v>
      </c>
      <c r="X129" s="13">
        <v>0</v>
      </c>
      <c r="Y129" s="13">
        <v>26.2</v>
      </c>
      <c r="Z129" s="13">
        <v>80.8</v>
      </c>
      <c r="AA129" s="13">
        <v>89</v>
      </c>
      <c r="AB129" s="13">
        <v>8.1999999999999993</v>
      </c>
      <c r="AC129" s="13">
        <v>9.2100000000000009</v>
      </c>
    </row>
    <row r="130" spans="1:29" ht="13.8" thickBot="1" x14ac:dyDescent="0.3">
      <c r="A130" s="12" t="s">
        <v>122</v>
      </c>
      <c r="B130" s="13">
        <v>37.700000000000003</v>
      </c>
      <c r="C130" s="13">
        <v>5.6</v>
      </c>
      <c r="D130" s="13">
        <v>7</v>
      </c>
      <c r="E130" s="13">
        <v>8.4</v>
      </c>
      <c r="F130" s="13">
        <v>0.7</v>
      </c>
      <c r="G130" s="13">
        <v>0</v>
      </c>
      <c r="H130" s="13">
        <v>4.2</v>
      </c>
      <c r="I130" s="13">
        <v>0.7</v>
      </c>
      <c r="J130" s="13">
        <v>4.9000000000000004</v>
      </c>
      <c r="K130" s="13">
        <v>69.099999999999994</v>
      </c>
      <c r="L130" s="13">
        <v>99</v>
      </c>
      <c r="M130" s="13">
        <v>29.9</v>
      </c>
      <c r="N130" s="13">
        <v>30.2</v>
      </c>
      <c r="P130" s="12" t="s">
        <v>122</v>
      </c>
      <c r="Q130" s="13">
        <v>16.399999999999999</v>
      </c>
      <c r="R130" s="13">
        <v>8.1999999999999993</v>
      </c>
      <c r="S130" s="13">
        <v>0</v>
      </c>
      <c r="T130" s="13">
        <v>17.5</v>
      </c>
      <c r="U130" s="13">
        <v>11.5</v>
      </c>
      <c r="V130" s="13">
        <v>0</v>
      </c>
      <c r="W130" s="13">
        <v>0.5</v>
      </c>
      <c r="X130" s="13">
        <v>0</v>
      </c>
      <c r="Y130" s="13">
        <v>26.2</v>
      </c>
      <c r="Z130" s="13">
        <v>80.3</v>
      </c>
      <c r="AA130" s="13">
        <v>99</v>
      </c>
      <c r="AB130" s="13">
        <v>18.7</v>
      </c>
      <c r="AC130" s="13">
        <v>18.89</v>
      </c>
    </row>
    <row r="131" spans="1:29" ht="13.8" thickBot="1" x14ac:dyDescent="0.3">
      <c r="A131" s="12" t="s">
        <v>123</v>
      </c>
      <c r="B131" s="13">
        <v>33.5</v>
      </c>
      <c r="C131" s="13">
        <v>1.4</v>
      </c>
      <c r="D131" s="13">
        <v>1.4</v>
      </c>
      <c r="E131" s="13">
        <v>2.8</v>
      </c>
      <c r="F131" s="13">
        <v>15.3</v>
      </c>
      <c r="G131" s="13">
        <v>1.4</v>
      </c>
      <c r="H131" s="13">
        <v>14</v>
      </c>
      <c r="I131" s="13">
        <v>0</v>
      </c>
      <c r="J131" s="13">
        <v>0</v>
      </c>
      <c r="K131" s="13">
        <v>69.8</v>
      </c>
      <c r="L131" s="13">
        <v>100</v>
      </c>
      <c r="M131" s="13">
        <v>30.2</v>
      </c>
      <c r="N131" s="13">
        <v>30.2</v>
      </c>
      <c r="P131" s="12" t="s">
        <v>123</v>
      </c>
      <c r="Q131" s="13">
        <v>16.399999999999999</v>
      </c>
      <c r="R131" s="13">
        <v>8.1999999999999993</v>
      </c>
      <c r="S131" s="13">
        <v>0</v>
      </c>
      <c r="T131" s="13">
        <v>17.5</v>
      </c>
      <c r="U131" s="13">
        <v>11.5</v>
      </c>
      <c r="V131" s="13">
        <v>0</v>
      </c>
      <c r="W131" s="13">
        <v>1.1000000000000001</v>
      </c>
      <c r="X131" s="13">
        <v>0</v>
      </c>
      <c r="Y131" s="13">
        <v>26.2</v>
      </c>
      <c r="Z131" s="13">
        <v>80.8</v>
      </c>
      <c r="AA131" s="13">
        <v>100</v>
      </c>
      <c r="AB131" s="13">
        <v>19.2</v>
      </c>
      <c r="AC131" s="13">
        <v>19.2</v>
      </c>
    </row>
    <row r="132" spans="1:29" ht="13.8" thickBot="1" x14ac:dyDescent="0.3">
      <c r="A132" s="12" t="s">
        <v>124</v>
      </c>
      <c r="B132" s="13">
        <v>43.9</v>
      </c>
      <c r="C132" s="13">
        <v>0.7</v>
      </c>
      <c r="D132" s="13">
        <v>9.8000000000000007</v>
      </c>
      <c r="E132" s="13">
        <v>12.6</v>
      </c>
      <c r="F132" s="13">
        <v>22.3</v>
      </c>
      <c r="G132" s="13">
        <v>7.7</v>
      </c>
      <c r="H132" s="13">
        <v>7</v>
      </c>
      <c r="I132" s="13">
        <v>1.4</v>
      </c>
      <c r="J132" s="13">
        <v>9.1</v>
      </c>
      <c r="K132" s="13">
        <v>114.4</v>
      </c>
      <c r="L132" s="13">
        <v>76</v>
      </c>
      <c r="M132" s="13">
        <v>-38.4</v>
      </c>
      <c r="N132" s="13">
        <v>-50.53</v>
      </c>
      <c r="P132" s="12" t="s">
        <v>124</v>
      </c>
      <c r="Q132" s="13">
        <v>16.399999999999999</v>
      </c>
      <c r="R132" s="13">
        <v>0</v>
      </c>
      <c r="S132" s="13">
        <v>0</v>
      </c>
      <c r="T132" s="13">
        <v>17.5</v>
      </c>
      <c r="U132" s="13">
        <v>11.5</v>
      </c>
      <c r="V132" s="13">
        <v>0</v>
      </c>
      <c r="W132" s="13">
        <v>0.5</v>
      </c>
      <c r="X132" s="13">
        <v>0</v>
      </c>
      <c r="Y132" s="13">
        <v>26.2</v>
      </c>
      <c r="Z132" s="13">
        <v>72.099999999999994</v>
      </c>
      <c r="AA132" s="13">
        <v>76</v>
      </c>
      <c r="AB132" s="13">
        <v>3.9</v>
      </c>
      <c r="AC132" s="13">
        <v>5.13</v>
      </c>
    </row>
    <row r="133" spans="1:29" ht="13.8" thickBot="1" x14ac:dyDescent="0.3">
      <c r="A133" s="12" t="s">
        <v>125</v>
      </c>
      <c r="B133" s="13">
        <v>36.299999999999997</v>
      </c>
      <c r="C133" s="13">
        <v>4.2</v>
      </c>
      <c r="D133" s="13">
        <v>0.7</v>
      </c>
      <c r="E133" s="13">
        <v>1.4</v>
      </c>
      <c r="F133" s="13">
        <v>17.399999999999999</v>
      </c>
      <c r="G133" s="13">
        <v>9.8000000000000007</v>
      </c>
      <c r="H133" s="13">
        <v>4.9000000000000004</v>
      </c>
      <c r="I133" s="13">
        <v>5.6</v>
      </c>
      <c r="J133" s="13">
        <v>4.2</v>
      </c>
      <c r="K133" s="13">
        <v>84.4</v>
      </c>
      <c r="L133" s="13">
        <v>84</v>
      </c>
      <c r="M133" s="13">
        <v>-0.4</v>
      </c>
      <c r="N133" s="13">
        <v>-0.48</v>
      </c>
      <c r="P133" s="12" t="s">
        <v>125</v>
      </c>
      <c r="Q133" s="13">
        <v>16.399999999999999</v>
      </c>
      <c r="R133" s="13">
        <v>8.1999999999999993</v>
      </c>
      <c r="S133" s="13">
        <v>0</v>
      </c>
      <c r="T133" s="13">
        <v>17.5</v>
      </c>
      <c r="U133" s="13">
        <v>11.5</v>
      </c>
      <c r="V133" s="13">
        <v>0</v>
      </c>
      <c r="W133" s="13">
        <v>0.5</v>
      </c>
      <c r="X133" s="13">
        <v>0</v>
      </c>
      <c r="Y133" s="13">
        <v>26.2</v>
      </c>
      <c r="Z133" s="13">
        <v>80.3</v>
      </c>
      <c r="AA133" s="13">
        <v>84</v>
      </c>
      <c r="AB133" s="13">
        <v>3.7</v>
      </c>
      <c r="AC133" s="13">
        <v>4.4000000000000004</v>
      </c>
    </row>
    <row r="134" spans="1:29" ht="13.8" thickBot="1" x14ac:dyDescent="0.3">
      <c r="A134" s="12" t="s">
        <v>126</v>
      </c>
      <c r="B134" s="13">
        <v>0.7</v>
      </c>
      <c r="C134" s="13">
        <v>1.4</v>
      </c>
      <c r="D134" s="13">
        <v>11.2</v>
      </c>
      <c r="E134" s="13">
        <v>0</v>
      </c>
      <c r="F134" s="13">
        <v>19.5</v>
      </c>
      <c r="G134" s="13">
        <v>2.1</v>
      </c>
      <c r="H134" s="13">
        <v>16.7</v>
      </c>
      <c r="I134" s="13">
        <v>8.4</v>
      </c>
      <c r="J134" s="13">
        <v>2.1</v>
      </c>
      <c r="K134" s="13">
        <v>62.1</v>
      </c>
      <c r="L134" s="13">
        <v>79</v>
      </c>
      <c r="M134" s="13">
        <v>16.899999999999999</v>
      </c>
      <c r="N134" s="13">
        <v>21.39</v>
      </c>
      <c r="P134" s="12" t="s">
        <v>126</v>
      </c>
      <c r="Q134" s="13">
        <v>10.9</v>
      </c>
      <c r="R134" s="13">
        <v>8.1999999999999993</v>
      </c>
      <c r="S134" s="13">
        <v>0</v>
      </c>
      <c r="T134" s="13">
        <v>11.5</v>
      </c>
      <c r="U134" s="13">
        <v>11.5</v>
      </c>
      <c r="V134" s="13">
        <v>0</v>
      </c>
      <c r="W134" s="13">
        <v>18</v>
      </c>
      <c r="X134" s="13">
        <v>0</v>
      </c>
      <c r="Y134" s="13">
        <v>26.2</v>
      </c>
      <c r="Z134" s="13">
        <v>86.3</v>
      </c>
      <c r="AA134" s="13">
        <v>79</v>
      </c>
      <c r="AB134" s="13">
        <v>-7.3</v>
      </c>
      <c r="AC134" s="13">
        <v>-9.24</v>
      </c>
    </row>
    <row r="135" spans="1:29" ht="13.8" thickBot="1" x14ac:dyDescent="0.3">
      <c r="A135" s="12" t="s">
        <v>127</v>
      </c>
      <c r="B135" s="13">
        <v>37</v>
      </c>
      <c r="C135" s="13">
        <v>4.2</v>
      </c>
      <c r="D135" s="13">
        <v>0</v>
      </c>
      <c r="E135" s="13">
        <v>1.4</v>
      </c>
      <c r="F135" s="13">
        <v>14</v>
      </c>
      <c r="G135" s="13">
        <v>4.9000000000000004</v>
      </c>
      <c r="H135" s="13">
        <v>0</v>
      </c>
      <c r="I135" s="13">
        <v>3.5</v>
      </c>
      <c r="J135" s="13">
        <v>3.5</v>
      </c>
      <c r="K135" s="13">
        <v>68.400000000000006</v>
      </c>
      <c r="L135" s="13">
        <v>98</v>
      </c>
      <c r="M135" s="13">
        <v>29.6</v>
      </c>
      <c r="N135" s="13">
        <v>30.2</v>
      </c>
      <c r="P135" s="12" t="s">
        <v>127</v>
      </c>
      <c r="Q135" s="13">
        <v>16.399999999999999</v>
      </c>
      <c r="R135" s="13">
        <v>8.1999999999999993</v>
      </c>
      <c r="S135" s="13">
        <v>0</v>
      </c>
      <c r="T135" s="13">
        <v>17.5</v>
      </c>
      <c r="U135" s="13">
        <v>11.5</v>
      </c>
      <c r="V135" s="13">
        <v>0</v>
      </c>
      <c r="W135" s="13">
        <v>0</v>
      </c>
      <c r="X135" s="13">
        <v>0</v>
      </c>
      <c r="Y135" s="13">
        <v>26.2</v>
      </c>
      <c r="Z135" s="13">
        <v>79.7</v>
      </c>
      <c r="AA135" s="13">
        <v>98</v>
      </c>
      <c r="AB135" s="13">
        <v>18.3</v>
      </c>
      <c r="AC135" s="13">
        <v>18.670000000000002</v>
      </c>
    </row>
    <row r="136" spans="1:29" ht="13.8" thickBot="1" x14ac:dyDescent="0.3">
      <c r="A136" s="12" t="s">
        <v>128</v>
      </c>
      <c r="B136" s="13">
        <v>34.9</v>
      </c>
      <c r="C136" s="13">
        <v>3.5</v>
      </c>
      <c r="D136" s="13">
        <v>2.1</v>
      </c>
      <c r="E136" s="13">
        <v>9.8000000000000007</v>
      </c>
      <c r="F136" s="13">
        <v>14.6</v>
      </c>
      <c r="G136" s="13">
        <v>9.8000000000000007</v>
      </c>
      <c r="H136" s="13">
        <v>1.4</v>
      </c>
      <c r="I136" s="13">
        <v>3.5</v>
      </c>
      <c r="J136" s="13">
        <v>8.4</v>
      </c>
      <c r="K136" s="13">
        <v>87.9</v>
      </c>
      <c r="L136" s="13">
        <v>72</v>
      </c>
      <c r="M136" s="13">
        <v>-15.9</v>
      </c>
      <c r="N136" s="13">
        <v>-22.08</v>
      </c>
      <c r="P136" s="12" t="s">
        <v>128</v>
      </c>
      <c r="Q136" s="13">
        <v>16.399999999999999</v>
      </c>
      <c r="R136" s="13">
        <v>8.1999999999999993</v>
      </c>
      <c r="S136" s="13">
        <v>0</v>
      </c>
      <c r="T136" s="13">
        <v>17.5</v>
      </c>
      <c r="U136" s="13">
        <v>11.5</v>
      </c>
      <c r="V136" s="13">
        <v>0</v>
      </c>
      <c r="W136" s="13">
        <v>0</v>
      </c>
      <c r="X136" s="13">
        <v>0</v>
      </c>
      <c r="Y136" s="13">
        <v>26.2</v>
      </c>
      <c r="Z136" s="13">
        <v>79.7</v>
      </c>
      <c r="AA136" s="13">
        <v>72</v>
      </c>
      <c r="AB136" s="13">
        <v>-7.7</v>
      </c>
      <c r="AC136" s="13">
        <v>-10.69</v>
      </c>
    </row>
    <row r="137" spans="1:29" ht="13.8" thickBot="1" x14ac:dyDescent="0.3">
      <c r="A137" s="12" t="s">
        <v>129</v>
      </c>
      <c r="B137" s="13">
        <v>38.4</v>
      </c>
      <c r="C137" s="13">
        <v>7</v>
      </c>
      <c r="D137" s="13">
        <v>3.5</v>
      </c>
      <c r="E137" s="13">
        <v>10.5</v>
      </c>
      <c r="F137" s="13">
        <v>0</v>
      </c>
      <c r="G137" s="13">
        <v>4.2</v>
      </c>
      <c r="H137" s="13">
        <v>2.1</v>
      </c>
      <c r="I137" s="13">
        <v>7</v>
      </c>
      <c r="J137" s="13">
        <v>9.8000000000000007</v>
      </c>
      <c r="K137" s="13">
        <v>82.3</v>
      </c>
      <c r="L137" s="13">
        <v>77</v>
      </c>
      <c r="M137" s="13">
        <v>-5.3</v>
      </c>
      <c r="N137" s="13">
        <v>-6.88</v>
      </c>
      <c r="P137" s="12" t="s">
        <v>129</v>
      </c>
      <c r="Q137" s="13">
        <v>16.399999999999999</v>
      </c>
      <c r="R137" s="13">
        <v>8.1999999999999993</v>
      </c>
      <c r="S137" s="13">
        <v>0</v>
      </c>
      <c r="T137" s="13">
        <v>17.5</v>
      </c>
      <c r="U137" s="13">
        <v>0</v>
      </c>
      <c r="V137" s="13">
        <v>0</v>
      </c>
      <c r="W137" s="13">
        <v>0</v>
      </c>
      <c r="X137" s="13">
        <v>0</v>
      </c>
      <c r="Y137" s="13">
        <v>26.2</v>
      </c>
      <c r="Z137" s="13">
        <v>68.3</v>
      </c>
      <c r="AA137" s="13">
        <v>77</v>
      </c>
      <c r="AB137" s="13">
        <v>8.6999999999999993</v>
      </c>
      <c r="AC137" s="13">
        <v>11.3</v>
      </c>
    </row>
    <row r="138" spans="1:29" ht="13.8" thickBot="1" x14ac:dyDescent="0.3">
      <c r="A138" s="12" t="s">
        <v>130</v>
      </c>
      <c r="B138" s="13">
        <v>35.6</v>
      </c>
      <c r="C138" s="13">
        <v>2.8</v>
      </c>
      <c r="D138" s="13">
        <v>4.2</v>
      </c>
      <c r="E138" s="13">
        <v>5.6</v>
      </c>
      <c r="F138" s="13">
        <v>18.100000000000001</v>
      </c>
      <c r="G138" s="13">
        <v>2.8</v>
      </c>
      <c r="H138" s="13">
        <v>2.8</v>
      </c>
      <c r="I138" s="13">
        <v>6.3</v>
      </c>
      <c r="J138" s="13">
        <v>7</v>
      </c>
      <c r="K138" s="13">
        <v>85.1</v>
      </c>
      <c r="L138" s="13">
        <v>89</v>
      </c>
      <c r="M138" s="13">
        <v>3.9</v>
      </c>
      <c r="N138" s="13">
        <v>4.38</v>
      </c>
      <c r="P138" s="12" t="s">
        <v>130</v>
      </c>
      <c r="Q138" s="13">
        <v>16.399999999999999</v>
      </c>
      <c r="R138" s="13">
        <v>8.1999999999999993</v>
      </c>
      <c r="S138" s="13">
        <v>0</v>
      </c>
      <c r="T138" s="13">
        <v>17.5</v>
      </c>
      <c r="U138" s="13">
        <v>11.5</v>
      </c>
      <c r="V138" s="13">
        <v>0</v>
      </c>
      <c r="W138" s="13">
        <v>0</v>
      </c>
      <c r="X138" s="13">
        <v>0</v>
      </c>
      <c r="Y138" s="13">
        <v>26.2</v>
      </c>
      <c r="Z138" s="13">
        <v>79.7</v>
      </c>
      <c r="AA138" s="13">
        <v>89</v>
      </c>
      <c r="AB138" s="13">
        <v>9.3000000000000007</v>
      </c>
      <c r="AC138" s="13">
        <v>10.45</v>
      </c>
    </row>
    <row r="139" spans="1:29" ht="13.8" thickBot="1" x14ac:dyDescent="0.3"/>
    <row r="140" spans="1:29" ht="13.8" thickBot="1" x14ac:dyDescent="0.3">
      <c r="A140" s="14" t="s">
        <v>256</v>
      </c>
      <c r="B140" s="15">
        <v>168.3</v>
      </c>
      <c r="P140" s="14" t="s">
        <v>256</v>
      </c>
      <c r="Q140" s="15">
        <v>105.5</v>
      </c>
    </row>
    <row r="141" spans="1:29" ht="13.8" thickBot="1" x14ac:dyDescent="0.3">
      <c r="A141" s="14" t="s">
        <v>257</v>
      </c>
      <c r="B141" s="15">
        <v>0</v>
      </c>
      <c r="P141" s="14" t="s">
        <v>257</v>
      </c>
      <c r="Q141" s="15">
        <v>37.700000000000003</v>
      </c>
    </row>
    <row r="142" spans="1:29" ht="13.8" thickBot="1" x14ac:dyDescent="0.3">
      <c r="A142" s="14" t="s">
        <v>258</v>
      </c>
      <c r="B142" s="15">
        <v>1976.9</v>
      </c>
      <c r="P142" s="14" t="s">
        <v>258</v>
      </c>
      <c r="Q142" s="15">
        <v>1604.8</v>
      </c>
    </row>
    <row r="143" spans="1:29" ht="13.8" thickBot="1" x14ac:dyDescent="0.3">
      <c r="A143" s="14" t="s">
        <v>259</v>
      </c>
      <c r="B143" s="15">
        <v>1605</v>
      </c>
      <c r="P143" s="14" t="s">
        <v>259</v>
      </c>
      <c r="Q143" s="15">
        <v>1605</v>
      </c>
    </row>
    <row r="144" spans="1:29" ht="13.8" thickBot="1" x14ac:dyDescent="0.3">
      <c r="A144" s="14" t="s">
        <v>260</v>
      </c>
      <c r="B144" s="15">
        <v>371.9</v>
      </c>
      <c r="P144" s="14" t="s">
        <v>260</v>
      </c>
      <c r="Q144" s="15">
        <v>-0.2</v>
      </c>
    </row>
    <row r="145" spans="1:17" ht="13.8" thickBot="1" x14ac:dyDescent="0.3">
      <c r="A145" s="14" t="s">
        <v>261</v>
      </c>
      <c r="B145" s="15"/>
      <c r="P145" s="14" t="s">
        <v>261</v>
      </c>
      <c r="Q145" s="15"/>
    </row>
    <row r="146" spans="1:17" ht="13.8" thickBot="1" x14ac:dyDescent="0.3">
      <c r="A146" s="14" t="s">
        <v>262</v>
      </c>
      <c r="B146" s="15"/>
      <c r="P146" s="14" t="s">
        <v>262</v>
      </c>
      <c r="Q146" s="15"/>
    </row>
    <row r="147" spans="1:17" ht="13.8" thickBot="1" x14ac:dyDescent="0.3">
      <c r="A147" s="14" t="s">
        <v>263</v>
      </c>
      <c r="B147" s="15">
        <v>0</v>
      </c>
      <c r="P147" s="14" t="s">
        <v>263</v>
      </c>
      <c r="Q147" s="15">
        <v>0</v>
      </c>
    </row>
    <row r="149" spans="1:17" x14ac:dyDescent="0.25">
      <c r="A149" s="16" t="s">
        <v>264</v>
      </c>
      <c r="P149" s="16" t="s">
        <v>264</v>
      </c>
    </row>
    <row r="151" spans="1:17" x14ac:dyDescent="0.25">
      <c r="A151" s="17" t="s">
        <v>265</v>
      </c>
      <c r="P151" s="17" t="s">
        <v>265</v>
      </c>
    </row>
    <row r="152" spans="1:17" x14ac:dyDescent="0.25">
      <c r="A152" s="17" t="s">
        <v>381</v>
      </c>
      <c r="P152" s="17" t="s">
        <v>1715</v>
      </c>
    </row>
  </sheetData>
  <conditionalFormatting sqref="L2:L2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4:N4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4:S4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49" r:id="rId1" display="https://miau.my-x.hu/myx-free/coco/test/179829520231012095657.html" xr:uid="{36878CF3-2E2A-4883-9275-926D711E8874}"/>
    <hyperlink ref="P149" r:id="rId2" display="https://miau.my-x.hu/myx-free/coco/test/857122320231012115614.html" xr:uid="{04DAB1F4-27CC-4706-A00F-FC419CC42BC9}"/>
  </hyperlinks>
  <pageMargins left="0.7" right="0.7" top="0.75" bottom="0.75" header="0.3" footer="0.3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70FAF-FE03-4946-BC0C-E1BC6764BC63}">
  <dimension ref="A1:AC152"/>
  <sheetViews>
    <sheetView topLeftCell="A9" zoomScale="59" workbookViewId="0">
      <selection activeCell="O22" sqref="O22:S45"/>
    </sheetView>
  </sheetViews>
  <sheetFormatPr defaultRowHeight="13.2" x14ac:dyDescent="0.25"/>
  <sheetData>
    <row r="1" spans="1:12" x14ac:dyDescent="0.25">
      <c r="A1" t="str">
        <f>'oam2'!N1</f>
        <v>Audi</v>
      </c>
      <c r="B1" t="str">
        <f>'oam2'!O1</f>
        <v>Mercedes</v>
      </c>
      <c r="C1" t="str">
        <f>'oam2'!P1</f>
        <v>Fiat</v>
      </c>
      <c r="D1" t="str">
        <f>'oam2'!Q1</f>
        <v>Volkswagen</v>
      </c>
      <c r="E1" t="str">
        <f>'oam2'!R1</f>
        <v>Seat</v>
      </c>
      <c r="F1" t="str">
        <f>'oam2'!T1</f>
        <v>Suzuki</v>
      </c>
      <c r="G1" t="str">
        <f>'oam2'!U1</f>
        <v>Volvo</v>
      </c>
      <c r="H1" t="str">
        <f>'oam2'!V1</f>
        <v>Ford</v>
      </c>
      <c r="I1" t="str">
        <f>'oam2'!W1</f>
        <v>Opel</v>
      </c>
      <c r="J1" t="str">
        <f>'oam2'!G1</f>
        <v>Skoda</v>
      </c>
      <c r="K1" t="str">
        <f>modellek!CH73</f>
        <v>Becslés</v>
      </c>
      <c r="L1" t="s">
        <v>90</v>
      </c>
    </row>
    <row r="2" spans="1:12" x14ac:dyDescent="0.25">
      <c r="A2">
        <f>'oam2'!N2</f>
        <v>4</v>
      </c>
      <c r="B2">
        <f>'oam2'!O2</f>
        <v>1</v>
      </c>
      <c r="C2">
        <f>'oam2'!P2</f>
        <v>8</v>
      </c>
      <c r="D2">
        <f>'oam2'!Q2</f>
        <v>6</v>
      </c>
      <c r="E2">
        <f>'oam2'!R2</f>
        <v>18</v>
      </c>
      <c r="F2">
        <f>'oam2'!T2</f>
        <v>9</v>
      </c>
      <c r="G2">
        <f>'oam2'!U2</f>
        <v>2</v>
      </c>
      <c r="H2">
        <f>'oam2'!V2</f>
        <v>13</v>
      </c>
      <c r="I2">
        <f>'oam2'!W2</f>
        <v>3</v>
      </c>
      <c r="J2">
        <f>'oam2'!G2</f>
        <v>64</v>
      </c>
      <c r="K2">
        <f>modellek!CH74</f>
        <v>66.7</v>
      </c>
      <c r="L2">
        <f>J2-K2</f>
        <v>-2.7000000000000028</v>
      </c>
    </row>
    <row r="3" spans="1:12" x14ac:dyDescent="0.25">
      <c r="A3">
        <f>'oam2'!N3</f>
        <v>10</v>
      </c>
      <c r="B3">
        <f>'oam2'!O3</f>
        <v>9</v>
      </c>
      <c r="C3">
        <f>'oam2'!P3</f>
        <v>8</v>
      </c>
      <c r="D3">
        <f>'oam2'!Q3</f>
        <v>2</v>
      </c>
      <c r="E3">
        <f>'oam2'!R3</f>
        <v>17</v>
      </c>
      <c r="F3">
        <f>'oam2'!T3</f>
        <v>4</v>
      </c>
      <c r="G3">
        <f>'oam2'!U3</f>
        <v>19</v>
      </c>
      <c r="H3">
        <f>'oam2'!V3</f>
        <v>13</v>
      </c>
      <c r="I3">
        <f>'oam2'!W3</f>
        <v>11</v>
      </c>
      <c r="J3">
        <f>'oam2'!G3</f>
        <v>67</v>
      </c>
      <c r="K3">
        <f>modellek!CH75</f>
        <v>67.2</v>
      </c>
      <c r="L3">
        <f t="shared" ref="L3:L21" si="0">J3-K3</f>
        <v>-0.20000000000000284</v>
      </c>
    </row>
    <row r="4" spans="1:12" x14ac:dyDescent="0.25">
      <c r="A4">
        <f>'oam2'!N4</f>
        <v>15</v>
      </c>
      <c r="B4">
        <f>'oam2'!O4</f>
        <v>19</v>
      </c>
      <c r="C4">
        <f>'oam2'!P4</f>
        <v>5</v>
      </c>
      <c r="D4">
        <f>'oam2'!Q4</f>
        <v>14</v>
      </c>
      <c r="E4">
        <f>'oam2'!R4</f>
        <v>13</v>
      </c>
      <c r="F4">
        <f>'oam2'!T4</f>
        <v>7</v>
      </c>
      <c r="G4">
        <f>'oam2'!U4</f>
        <v>10</v>
      </c>
      <c r="H4">
        <f>'oam2'!V4</f>
        <v>17</v>
      </c>
      <c r="I4">
        <f>'oam2'!W4</f>
        <v>17</v>
      </c>
      <c r="J4">
        <f>'oam2'!G4</f>
        <v>79</v>
      </c>
      <c r="K4">
        <f>modellek!CH76</f>
        <v>73.7</v>
      </c>
      <c r="L4">
        <f t="shared" si="0"/>
        <v>5.2999999999999972</v>
      </c>
    </row>
    <row r="5" spans="1:12" x14ac:dyDescent="0.25">
      <c r="A5">
        <f>'oam2'!N5</f>
        <v>12</v>
      </c>
      <c r="B5">
        <f>'oam2'!O5</f>
        <v>12</v>
      </c>
      <c r="C5">
        <f>'oam2'!P5</f>
        <v>16</v>
      </c>
      <c r="D5">
        <f>'oam2'!Q5</f>
        <v>8</v>
      </c>
      <c r="E5">
        <f>'oam2'!R5</f>
        <v>6</v>
      </c>
      <c r="F5">
        <f>'oam2'!T5</f>
        <v>9</v>
      </c>
      <c r="G5">
        <f>'oam2'!U5</f>
        <v>20</v>
      </c>
      <c r="H5">
        <f>'oam2'!V5</f>
        <v>12</v>
      </c>
      <c r="I5">
        <f>'oam2'!W5</f>
        <v>1</v>
      </c>
      <c r="J5">
        <f>'oam2'!G5</f>
        <v>95</v>
      </c>
      <c r="K5">
        <f>modellek!CH77</f>
        <v>86.7</v>
      </c>
      <c r="L5">
        <f t="shared" si="0"/>
        <v>8.2999999999999972</v>
      </c>
    </row>
    <row r="6" spans="1:12" x14ac:dyDescent="0.25">
      <c r="A6">
        <f>'oam2'!N6</f>
        <v>20</v>
      </c>
      <c r="B6">
        <f>'oam2'!O6</f>
        <v>20</v>
      </c>
      <c r="C6">
        <f>'oam2'!P6</f>
        <v>20</v>
      </c>
      <c r="D6">
        <f>'oam2'!Q6</f>
        <v>20</v>
      </c>
      <c r="E6">
        <f>'oam2'!R6</f>
        <v>20</v>
      </c>
      <c r="F6">
        <f>'oam2'!T6</f>
        <v>20</v>
      </c>
      <c r="G6">
        <f>'oam2'!U6</f>
        <v>16</v>
      </c>
      <c r="H6">
        <f>'oam2'!V6</f>
        <v>19</v>
      </c>
      <c r="I6">
        <f>'oam2'!W6</f>
        <v>20</v>
      </c>
      <c r="J6">
        <f>'oam2'!G6</f>
        <v>58</v>
      </c>
      <c r="K6">
        <f>modellek!CH78</f>
        <v>57.1</v>
      </c>
      <c r="L6">
        <f t="shared" si="0"/>
        <v>0.89999999999999858</v>
      </c>
    </row>
    <row r="7" spans="1:12" x14ac:dyDescent="0.25">
      <c r="A7">
        <f>'oam2'!N7</f>
        <v>19</v>
      </c>
      <c r="B7">
        <f>'oam2'!O7</f>
        <v>12</v>
      </c>
      <c r="C7">
        <f>'oam2'!P7</f>
        <v>18</v>
      </c>
      <c r="D7">
        <f>'oam2'!Q7</f>
        <v>18</v>
      </c>
      <c r="E7">
        <f>'oam2'!R7</f>
        <v>19</v>
      </c>
      <c r="F7">
        <f>'oam2'!T7</f>
        <v>19</v>
      </c>
      <c r="G7">
        <f>'oam2'!U7</f>
        <v>13</v>
      </c>
      <c r="H7">
        <f>'oam2'!V7</f>
        <v>19</v>
      </c>
      <c r="I7">
        <f>'oam2'!W7</f>
        <v>19</v>
      </c>
      <c r="J7">
        <f>'oam2'!G7</f>
        <v>56</v>
      </c>
      <c r="K7">
        <f>modellek!CH79</f>
        <v>57.1</v>
      </c>
      <c r="L7">
        <f t="shared" si="0"/>
        <v>-1.1000000000000014</v>
      </c>
    </row>
    <row r="8" spans="1:12" x14ac:dyDescent="0.25">
      <c r="A8">
        <f>'oam2'!N8</f>
        <v>17</v>
      </c>
      <c r="B8">
        <f>'oam2'!O8</f>
        <v>15</v>
      </c>
      <c r="C8">
        <f>'oam2'!P8</f>
        <v>13</v>
      </c>
      <c r="D8">
        <f>'oam2'!Q8</f>
        <v>17</v>
      </c>
      <c r="E8">
        <f>'oam2'!R8</f>
        <v>14</v>
      </c>
      <c r="F8">
        <f>'oam2'!T8</f>
        <v>14</v>
      </c>
      <c r="G8">
        <f>'oam2'!U8</f>
        <v>5</v>
      </c>
      <c r="H8">
        <f>'oam2'!V8</f>
        <v>6</v>
      </c>
      <c r="I8">
        <f>'oam2'!W8</f>
        <v>15</v>
      </c>
      <c r="J8">
        <f>'oam2'!G8</f>
        <v>79</v>
      </c>
      <c r="K8">
        <f>modellek!CH80</f>
        <v>73.7</v>
      </c>
      <c r="L8">
        <f t="shared" si="0"/>
        <v>5.2999999999999972</v>
      </c>
    </row>
    <row r="9" spans="1:12" x14ac:dyDescent="0.25">
      <c r="A9">
        <f>'oam2'!N9</f>
        <v>1</v>
      </c>
      <c r="B9">
        <f>'oam2'!O9</f>
        <v>16</v>
      </c>
      <c r="C9">
        <f>'oam2'!P9</f>
        <v>11</v>
      </c>
      <c r="D9">
        <f>'oam2'!Q9</f>
        <v>12</v>
      </c>
      <c r="E9">
        <f>'oam2'!R9</f>
        <v>3</v>
      </c>
      <c r="F9">
        <f>'oam2'!T9</f>
        <v>18</v>
      </c>
      <c r="G9">
        <f>'oam2'!U9</f>
        <v>9</v>
      </c>
      <c r="H9">
        <f>'oam2'!V9</f>
        <v>18</v>
      </c>
      <c r="I9">
        <f>'oam2'!W9</f>
        <v>8</v>
      </c>
      <c r="J9">
        <f>'oam2'!G9</f>
        <v>83</v>
      </c>
      <c r="K9">
        <f>modellek!CH81</f>
        <v>83.2</v>
      </c>
      <c r="L9">
        <f t="shared" si="0"/>
        <v>-0.20000000000000284</v>
      </c>
    </row>
    <row r="10" spans="1:12" x14ac:dyDescent="0.25">
      <c r="A10">
        <f>'oam2'!N10</f>
        <v>15</v>
      </c>
      <c r="B10">
        <f>'oam2'!O10</f>
        <v>12</v>
      </c>
      <c r="C10">
        <f>'oam2'!P10</f>
        <v>18</v>
      </c>
      <c r="D10">
        <f>'oam2'!Q10</f>
        <v>10</v>
      </c>
      <c r="E10">
        <f>'oam2'!R10</f>
        <v>14</v>
      </c>
      <c r="F10">
        <f>'oam2'!T10</f>
        <v>17</v>
      </c>
      <c r="G10">
        <f>'oam2'!U10</f>
        <v>16</v>
      </c>
      <c r="H10">
        <f>'oam2'!V10</f>
        <v>16</v>
      </c>
      <c r="I10">
        <f>'oam2'!W10</f>
        <v>18</v>
      </c>
      <c r="J10">
        <f>'oam2'!G10</f>
        <v>71</v>
      </c>
      <c r="K10">
        <f>modellek!CH82</f>
        <v>69.7</v>
      </c>
      <c r="L10">
        <f t="shared" si="0"/>
        <v>1.2999999999999972</v>
      </c>
    </row>
    <row r="11" spans="1:12" x14ac:dyDescent="0.25">
      <c r="A11">
        <f>'oam2'!N11</f>
        <v>13</v>
      </c>
      <c r="B11">
        <f>'oam2'!O11</f>
        <v>18</v>
      </c>
      <c r="C11">
        <f>'oam2'!P11</f>
        <v>10</v>
      </c>
      <c r="D11">
        <f>'oam2'!Q11</f>
        <v>11</v>
      </c>
      <c r="E11">
        <f>'oam2'!R11</f>
        <v>8</v>
      </c>
      <c r="F11">
        <f>'oam2'!T11</f>
        <v>11</v>
      </c>
      <c r="G11">
        <f>'oam2'!U11</f>
        <v>12</v>
      </c>
      <c r="H11">
        <f>'oam2'!V11</f>
        <v>3</v>
      </c>
      <c r="I11">
        <f>'oam2'!W11</f>
        <v>8</v>
      </c>
      <c r="J11">
        <f>'oam2'!G11</f>
        <v>77</v>
      </c>
      <c r="K11">
        <f>modellek!CH83</f>
        <v>75.2</v>
      </c>
      <c r="L11">
        <f t="shared" si="0"/>
        <v>1.7999999999999972</v>
      </c>
    </row>
    <row r="12" spans="1:12" x14ac:dyDescent="0.25">
      <c r="A12">
        <f>'oam2'!N12</f>
        <v>14</v>
      </c>
      <c r="B12">
        <f>'oam2'!O12</f>
        <v>16</v>
      </c>
      <c r="C12">
        <f>'oam2'!P12</f>
        <v>13</v>
      </c>
      <c r="D12">
        <f>'oam2'!Q12</f>
        <v>6</v>
      </c>
      <c r="E12">
        <f>'oam2'!R12</f>
        <v>10</v>
      </c>
      <c r="F12">
        <f>'oam2'!T12</f>
        <v>4</v>
      </c>
      <c r="G12">
        <f>'oam2'!U12</f>
        <v>14</v>
      </c>
      <c r="H12">
        <f>'oam2'!V12</f>
        <v>3</v>
      </c>
      <c r="I12">
        <f>'oam2'!W12</f>
        <v>5</v>
      </c>
      <c r="J12">
        <f>'oam2'!G12</f>
        <v>73</v>
      </c>
      <c r="K12">
        <f>modellek!CH84</f>
        <v>73.7</v>
      </c>
      <c r="L12">
        <f t="shared" si="0"/>
        <v>-0.70000000000000284</v>
      </c>
    </row>
    <row r="13" spans="1:12" x14ac:dyDescent="0.25">
      <c r="A13">
        <f>'oam2'!N13</f>
        <v>9</v>
      </c>
      <c r="B13">
        <f>'oam2'!O13</f>
        <v>9</v>
      </c>
      <c r="C13">
        <f>'oam2'!P13</f>
        <v>11</v>
      </c>
      <c r="D13">
        <f>'oam2'!Q13</f>
        <v>13</v>
      </c>
      <c r="E13">
        <f>'oam2'!R13</f>
        <v>2</v>
      </c>
      <c r="F13">
        <f>'oam2'!T13</f>
        <v>2</v>
      </c>
      <c r="G13">
        <f>'oam2'!U13</f>
        <v>7</v>
      </c>
      <c r="H13">
        <f>'oam2'!V13</f>
        <v>2</v>
      </c>
      <c r="I13">
        <f>'oam2'!W13</f>
        <v>8</v>
      </c>
      <c r="J13">
        <f>'oam2'!G13</f>
        <v>100</v>
      </c>
      <c r="K13">
        <f>modellek!CH85</f>
        <v>94.2</v>
      </c>
      <c r="L13">
        <f t="shared" si="0"/>
        <v>5.7999999999999972</v>
      </c>
    </row>
    <row r="14" spans="1:12" x14ac:dyDescent="0.25">
      <c r="A14">
        <f>'oam2'!N14</f>
        <v>3</v>
      </c>
      <c r="B14">
        <f>'oam2'!O14</f>
        <v>3</v>
      </c>
      <c r="C14">
        <f>'oam2'!P14</f>
        <v>3</v>
      </c>
      <c r="D14">
        <f>'oam2'!Q14</f>
        <v>5</v>
      </c>
      <c r="E14">
        <f>'oam2'!R14</f>
        <v>6</v>
      </c>
      <c r="F14">
        <f>'oam2'!T14</f>
        <v>1</v>
      </c>
      <c r="G14">
        <f>'oam2'!U14</f>
        <v>14</v>
      </c>
      <c r="H14">
        <f>'oam2'!V14</f>
        <v>1</v>
      </c>
      <c r="I14">
        <f>'oam2'!W14</f>
        <v>1</v>
      </c>
      <c r="J14">
        <f>'oam2'!G14</f>
        <v>88</v>
      </c>
      <c r="K14">
        <f>modellek!CH86</f>
        <v>100.8</v>
      </c>
      <c r="L14">
        <f t="shared" si="0"/>
        <v>-12.799999999999997</v>
      </c>
    </row>
    <row r="15" spans="1:12" x14ac:dyDescent="0.25">
      <c r="A15">
        <f>'oam2'!N15</f>
        <v>18</v>
      </c>
      <c r="B15">
        <f>'oam2'!O15</f>
        <v>2</v>
      </c>
      <c r="C15">
        <f>'oam2'!P15</f>
        <v>15</v>
      </c>
      <c r="D15">
        <f>'oam2'!Q15</f>
        <v>19</v>
      </c>
      <c r="E15">
        <f>'oam2'!R15</f>
        <v>16</v>
      </c>
      <c r="F15">
        <f>'oam2'!T15</f>
        <v>14</v>
      </c>
      <c r="G15">
        <f>'oam2'!U15</f>
        <v>11</v>
      </c>
      <c r="H15">
        <f>'oam2'!V15</f>
        <v>3</v>
      </c>
      <c r="I15">
        <f>'oam2'!W15</f>
        <v>14</v>
      </c>
      <c r="J15">
        <f>'oam2'!G15</f>
        <v>76</v>
      </c>
      <c r="K15">
        <f>modellek!CH87</f>
        <v>76.2</v>
      </c>
      <c r="L15">
        <f t="shared" si="0"/>
        <v>-0.20000000000000284</v>
      </c>
    </row>
    <row r="16" spans="1:12" x14ac:dyDescent="0.25">
      <c r="A16">
        <f>'oam2'!N16</f>
        <v>7</v>
      </c>
      <c r="B16">
        <f>'oam2'!O16</f>
        <v>7</v>
      </c>
      <c r="C16">
        <f>'oam2'!P16</f>
        <v>2</v>
      </c>
      <c r="D16">
        <f>'oam2'!Q16</f>
        <v>3</v>
      </c>
      <c r="E16">
        <f>'oam2'!R16</f>
        <v>9</v>
      </c>
      <c r="F16">
        <f>'oam2'!T16</f>
        <v>7</v>
      </c>
      <c r="G16">
        <f>'oam2'!U16</f>
        <v>8</v>
      </c>
      <c r="H16">
        <f>'oam2'!V16</f>
        <v>9</v>
      </c>
      <c r="I16">
        <f>'oam2'!W16</f>
        <v>7</v>
      </c>
      <c r="J16">
        <f>'oam2'!G16</f>
        <v>68</v>
      </c>
      <c r="K16">
        <f>modellek!CH88</f>
        <v>73.7</v>
      </c>
      <c r="L16">
        <f t="shared" si="0"/>
        <v>-5.7000000000000028</v>
      </c>
    </row>
    <row r="17" spans="1:19" x14ac:dyDescent="0.25">
      <c r="A17">
        <f>'oam2'!N17</f>
        <v>2</v>
      </c>
      <c r="B17">
        <f>'oam2'!O17</f>
        <v>3</v>
      </c>
      <c r="C17">
        <f>'oam2'!P17</f>
        <v>17</v>
      </c>
      <c r="D17">
        <f>'oam2'!Q17</f>
        <v>1</v>
      </c>
      <c r="E17">
        <f>'oam2'!R17</f>
        <v>12</v>
      </c>
      <c r="F17">
        <f>'oam2'!T17</f>
        <v>12</v>
      </c>
      <c r="G17">
        <f>'oam2'!U17</f>
        <v>18</v>
      </c>
      <c r="H17">
        <f>'oam2'!V17</f>
        <v>13</v>
      </c>
      <c r="I17">
        <f>'oam2'!W17</f>
        <v>4</v>
      </c>
      <c r="J17">
        <f>'oam2'!G17</f>
        <v>84</v>
      </c>
      <c r="K17">
        <f>modellek!CH89</f>
        <v>84.2</v>
      </c>
      <c r="L17">
        <f t="shared" si="0"/>
        <v>-0.20000000000000284</v>
      </c>
    </row>
    <row r="18" spans="1:19" x14ac:dyDescent="0.25">
      <c r="A18">
        <f>'oam2'!N18</f>
        <v>8</v>
      </c>
      <c r="B18">
        <f>'oam2'!O18</f>
        <v>7</v>
      </c>
      <c r="C18">
        <f>'oam2'!P18</f>
        <v>1</v>
      </c>
      <c r="D18">
        <f>'oam2'!Q18</f>
        <v>3</v>
      </c>
      <c r="E18">
        <f>'oam2'!R18</f>
        <v>4</v>
      </c>
      <c r="F18">
        <f>'oam2'!T18</f>
        <v>3</v>
      </c>
      <c r="G18">
        <f>'oam2'!U18</f>
        <v>1</v>
      </c>
      <c r="H18">
        <f>'oam2'!V18</f>
        <v>6</v>
      </c>
      <c r="I18">
        <f>'oam2'!W18</f>
        <v>6</v>
      </c>
      <c r="J18">
        <f>'oam2'!G18</f>
        <v>79</v>
      </c>
      <c r="K18">
        <f>modellek!CH90</f>
        <v>81.7</v>
      </c>
      <c r="L18">
        <f t="shared" si="0"/>
        <v>-2.7000000000000028</v>
      </c>
    </row>
    <row r="19" spans="1:19" x14ac:dyDescent="0.25">
      <c r="A19">
        <f>'oam2'!N19</f>
        <v>5</v>
      </c>
      <c r="B19">
        <f>'oam2'!O19</f>
        <v>6</v>
      </c>
      <c r="C19">
        <f>'oam2'!P19</f>
        <v>4</v>
      </c>
      <c r="D19">
        <f>'oam2'!Q19</f>
        <v>15</v>
      </c>
      <c r="E19">
        <f>'oam2'!R19</f>
        <v>5</v>
      </c>
      <c r="F19">
        <f>'oam2'!T19</f>
        <v>16</v>
      </c>
      <c r="G19">
        <f>'oam2'!U19</f>
        <v>3</v>
      </c>
      <c r="H19">
        <f>'oam2'!V19</f>
        <v>6</v>
      </c>
      <c r="I19">
        <f>'oam2'!W19</f>
        <v>13</v>
      </c>
      <c r="J19">
        <f>'oam2'!G19</f>
        <v>68</v>
      </c>
      <c r="K19">
        <f>modellek!CH91</f>
        <v>73.7</v>
      </c>
      <c r="L19">
        <f t="shared" si="0"/>
        <v>-5.7000000000000028</v>
      </c>
    </row>
    <row r="20" spans="1:19" x14ac:dyDescent="0.25">
      <c r="A20">
        <f>'oam2'!N20</f>
        <v>10</v>
      </c>
      <c r="B20">
        <f>'oam2'!O20</f>
        <v>11</v>
      </c>
      <c r="C20">
        <f>'oam2'!P20</f>
        <v>6</v>
      </c>
      <c r="D20">
        <f>'oam2'!Q20</f>
        <v>16</v>
      </c>
      <c r="E20">
        <f>'oam2'!R20</f>
        <v>1</v>
      </c>
      <c r="F20">
        <f>'oam2'!T20</f>
        <v>13</v>
      </c>
      <c r="G20">
        <f>'oam2'!U20</f>
        <v>4</v>
      </c>
      <c r="H20">
        <f>'oam2'!V20</f>
        <v>11</v>
      </c>
      <c r="I20">
        <f>'oam2'!W20</f>
        <v>15</v>
      </c>
      <c r="J20">
        <f>'oam2'!G20</f>
        <v>81</v>
      </c>
      <c r="K20">
        <f>modellek!CH92</f>
        <v>81.2</v>
      </c>
      <c r="L20">
        <f t="shared" si="0"/>
        <v>-0.20000000000000284</v>
      </c>
    </row>
    <row r="21" spans="1:19" x14ac:dyDescent="0.25">
      <c r="A21">
        <f>'oam2'!N21</f>
        <v>6</v>
      </c>
      <c r="B21">
        <f>'oam2'!O21</f>
        <v>5</v>
      </c>
      <c r="C21">
        <f>'oam2'!P21</f>
        <v>7</v>
      </c>
      <c r="D21">
        <f>'oam2'!Q21</f>
        <v>9</v>
      </c>
      <c r="E21">
        <f>'oam2'!R21</f>
        <v>10</v>
      </c>
      <c r="F21">
        <f>'oam2'!T21</f>
        <v>4</v>
      </c>
      <c r="G21">
        <f>'oam2'!U21</f>
        <v>5</v>
      </c>
      <c r="H21">
        <f>'oam2'!V21</f>
        <v>10</v>
      </c>
      <c r="I21">
        <f>'oam2'!W21</f>
        <v>11</v>
      </c>
      <c r="J21">
        <f>'oam2'!G21</f>
        <v>83</v>
      </c>
      <c r="K21">
        <f>modellek!CH93</f>
        <v>79.2</v>
      </c>
      <c r="L21">
        <f t="shared" si="0"/>
        <v>3.7999999999999972</v>
      </c>
    </row>
    <row r="22" spans="1:19" x14ac:dyDescent="0.25">
      <c r="N22" t="s">
        <v>91</v>
      </c>
      <c r="S22" t="s">
        <v>1678</v>
      </c>
    </row>
    <row r="23" spans="1:19" x14ac:dyDescent="0.25">
      <c r="A23" t="s">
        <v>972</v>
      </c>
      <c r="B23" t="s">
        <v>972</v>
      </c>
      <c r="C23" t="s">
        <v>972</v>
      </c>
      <c r="D23" t="s">
        <v>972</v>
      </c>
      <c r="E23" t="s">
        <v>972</v>
      </c>
      <c r="F23" t="s">
        <v>972</v>
      </c>
      <c r="G23" t="s">
        <v>972</v>
      </c>
      <c r="H23" t="s">
        <v>972</v>
      </c>
      <c r="I23" t="s">
        <v>972</v>
      </c>
      <c r="J23" t="str">
        <f>J1</f>
        <v>Skoda</v>
      </c>
      <c r="K23" t="str">
        <f>K118</f>
        <v>Becslés</v>
      </c>
      <c r="L23" t="s">
        <v>1019</v>
      </c>
      <c r="M23" t="s">
        <v>1020</v>
      </c>
      <c r="N23" s="51" t="s">
        <v>1021</v>
      </c>
      <c r="O23" t="str">
        <f>J23</f>
        <v>Skoda</v>
      </c>
      <c r="P23" t="str">
        <f>Z118</f>
        <v>Becslés</v>
      </c>
      <c r="Q23" t="s">
        <v>1019</v>
      </c>
      <c r="R23" t="s">
        <v>1020</v>
      </c>
      <c r="S23" s="51" t="s">
        <v>1021</v>
      </c>
    </row>
    <row r="24" spans="1:19" x14ac:dyDescent="0.25">
      <c r="A24">
        <f>21-A2</f>
        <v>17</v>
      </c>
      <c r="B24">
        <f t="shared" ref="B24:I24" si="1">21-B2</f>
        <v>20</v>
      </c>
      <c r="C24">
        <f t="shared" si="1"/>
        <v>13</v>
      </c>
      <c r="D24">
        <f t="shared" si="1"/>
        <v>15</v>
      </c>
      <c r="E24">
        <f t="shared" si="1"/>
        <v>3</v>
      </c>
      <c r="F24">
        <f t="shared" si="1"/>
        <v>12</v>
      </c>
      <c r="G24">
        <f t="shared" si="1"/>
        <v>19</v>
      </c>
      <c r="H24">
        <f t="shared" si="1"/>
        <v>8</v>
      </c>
      <c r="I24">
        <f t="shared" si="1"/>
        <v>18</v>
      </c>
      <c r="J24">
        <f t="shared" ref="J24:J43" si="2">J2</f>
        <v>64</v>
      </c>
      <c r="K24">
        <f t="shared" ref="K24:K43" si="3">K119</f>
        <v>73.400000000000006</v>
      </c>
      <c r="L24">
        <f>ROUND(J24-K24,0)</f>
        <v>-9</v>
      </c>
      <c r="M24">
        <f>ROUND(J2-K2,0)</f>
        <v>-3</v>
      </c>
      <c r="N24" s="51">
        <f>IF(L24*M24&lt;=0,1,0)</f>
        <v>0</v>
      </c>
      <c r="O24">
        <f t="shared" ref="O24:O45" si="4">J24</f>
        <v>64</v>
      </c>
      <c r="P24">
        <f>Z119</f>
        <v>62.3</v>
      </c>
      <c r="Q24">
        <f>ROUND(O24-P24,0)</f>
        <v>2</v>
      </c>
      <c r="R24">
        <f>M24</f>
        <v>-3</v>
      </c>
      <c r="S24" s="51">
        <f>IF(Q24*R24&lt;=0,1,0)</f>
        <v>1</v>
      </c>
    </row>
    <row r="25" spans="1:19" x14ac:dyDescent="0.25">
      <c r="A25">
        <f t="shared" ref="A25:I40" si="5">21-A3</f>
        <v>11</v>
      </c>
      <c r="B25">
        <f t="shared" si="5"/>
        <v>12</v>
      </c>
      <c r="C25">
        <f t="shared" si="5"/>
        <v>13</v>
      </c>
      <c r="D25">
        <f t="shared" si="5"/>
        <v>19</v>
      </c>
      <c r="E25">
        <f t="shared" si="5"/>
        <v>4</v>
      </c>
      <c r="F25">
        <f t="shared" si="5"/>
        <v>17</v>
      </c>
      <c r="G25">
        <f t="shared" si="5"/>
        <v>2</v>
      </c>
      <c r="H25">
        <f t="shared" si="5"/>
        <v>8</v>
      </c>
      <c r="I25">
        <f t="shared" si="5"/>
        <v>10</v>
      </c>
      <c r="J25">
        <f t="shared" si="2"/>
        <v>67</v>
      </c>
      <c r="K25">
        <f t="shared" si="3"/>
        <v>101.6</v>
      </c>
      <c r="L25">
        <f t="shared" ref="L25:L43" si="6">ROUND(J25-K25,0)</f>
        <v>-35</v>
      </c>
      <c r="M25">
        <f t="shared" ref="M25:M43" si="7">ROUND(J3-K3,0)</f>
        <v>0</v>
      </c>
      <c r="N25" s="51">
        <f t="shared" ref="N25:N43" si="8">IF(L25*M25&lt;=0,1,0)</f>
        <v>1</v>
      </c>
      <c r="O25">
        <f t="shared" si="4"/>
        <v>67</v>
      </c>
      <c r="P25">
        <f>Z120</f>
        <v>72.099999999999994</v>
      </c>
      <c r="Q25">
        <f t="shared" ref="Q25:Q43" si="9">ROUND(O25-P25,0)</f>
        <v>-5</v>
      </c>
      <c r="R25">
        <f t="shared" ref="R25:R43" si="10">M25</f>
        <v>0</v>
      </c>
      <c r="S25" s="51">
        <f t="shared" ref="S25:S43" si="11">IF(Q25*R25&lt;=0,1,0)</f>
        <v>1</v>
      </c>
    </row>
    <row r="26" spans="1:19" x14ac:dyDescent="0.25">
      <c r="A26">
        <f t="shared" si="5"/>
        <v>6</v>
      </c>
      <c r="B26">
        <f t="shared" si="5"/>
        <v>2</v>
      </c>
      <c r="C26">
        <f t="shared" si="5"/>
        <v>16</v>
      </c>
      <c r="D26">
        <f t="shared" si="5"/>
        <v>7</v>
      </c>
      <c r="E26">
        <f t="shared" si="5"/>
        <v>8</v>
      </c>
      <c r="F26">
        <f t="shared" si="5"/>
        <v>14</v>
      </c>
      <c r="G26">
        <f t="shared" si="5"/>
        <v>11</v>
      </c>
      <c r="H26">
        <f t="shared" si="5"/>
        <v>4</v>
      </c>
      <c r="I26">
        <f t="shared" si="5"/>
        <v>4</v>
      </c>
      <c r="J26">
        <f t="shared" si="2"/>
        <v>79</v>
      </c>
      <c r="K26">
        <f t="shared" si="3"/>
        <v>110.8</v>
      </c>
      <c r="L26">
        <f t="shared" si="6"/>
        <v>-32</v>
      </c>
      <c r="M26">
        <f t="shared" si="7"/>
        <v>5</v>
      </c>
      <c r="N26" s="51">
        <f t="shared" si="8"/>
        <v>1</v>
      </c>
      <c r="O26">
        <f t="shared" si="4"/>
        <v>79</v>
      </c>
      <c r="P26">
        <f>Z121</f>
        <v>75.8</v>
      </c>
      <c r="Q26">
        <f t="shared" si="9"/>
        <v>3</v>
      </c>
      <c r="R26" s="63">
        <f t="shared" si="10"/>
        <v>5</v>
      </c>
      <c r="S26" s="51">
        <f t="shared" si="11"/>
        <v>0</v>
      </c>
    </row>
    <row r="27" spans="1:19" x14ac:dyDescent="0.25">
      <c r="A27">
        <f t="shared" si="5"/>
        <v>9</v>
      </c>
      <c r="B27">
        <f t="shared" si="5"/>
        <v>9</v>
      </c>
      <c r="C27">
        <f t="shared" si="5"/>
        <v>5</v>
      </c>
      <c r="D27">
        <f t="shared" si="5"/>
        <v>13</v>
      </c>
      <c r="E27">
        <f t="shared" si="5"/>
        <v>15</v>
      </c>
      <c r="F27">
        <f t="shared" si="5"/>
        <v>12</v>
      </c>
      <c r="G27">
        <f t="shared" si="5"/>
        <v>1</v>
      </c>
      <c r="H27">
        <f t="shared" si="5"/>
        <v>9</v>
      </c>
      <c r="I27">
        <f t="shared" si="5"/>
        <v>20</v>
      </c>
      <c r="J27">
        <f t="shared" si="2"/>
        <v>95</v>
      </c>
      <c r="K27">
        <f t="shared" si="3"/>
        <v>103.7</v>
      </c>
      <c r="L27">
        <f t="shared" si="6"/>
        <v>-9</v>
      </c>
      <c r="M27">
        <f t="shared" si="7"/>
        <v>8</v>
      </c>
      <c r="N27" s="51">
        <f t="shared" si="8"/>
        <v>1</v>
      </c>
      <c r="O27">
        <f t="shared" si="4"/>
        <v>95</v>
      </c>
      <c r="P27">
        <f>Z122</f>
        <v>101.2</v>
      </c>
      <c r="Q27">
        <f t="shared" si="9"/>
        <v>-6</v>
      </c>
      <c r="R27">
        <f t="shared" si="10"/>
        <v>8</v>
      </c>
      <c r="S27" s="51">
        <f t="shared" si="11"/>
        <v>1</v>
      </c>
    </row>
    <row r="28" spans="1:19" x14ac:dyDescent="0.25">
      <c r="A28">
        <f t="shared" si="5"/>
        <v>1</v>
      </c>
      <c r="B28">
        <f t="shared" si="5"/>
        <v>1</v>
      </c>
      <c r="C28">
        <f t="shared" si="5"/>
        <v>1</v>
      </c>
      <c r="D28">
        <f t="shared" si="5"/>
        <v>1</v>
      </c>
      <c r="E28">
        <f t="shared" si="5"/>
        <v>1</v>
      </c>
      <c r="F28">
        <f t="shared" si="5"/>
        <v>1</v>
      </c>
      <c r="G28">
        <f t="shared" si="5"/>
        <v>5</v>
      </c>
      <c r="H28">
        <f t="shared" si="5"/>
        <v>2</v>
      </c>
      <c r="I28">
        <f t="shared" si="5"/>
        <v>1</v>
      </c>
      <c r="J28">
        <f t="shared" si="2"/>
        <v>58</v>
      </c>
      <c r="K28">
        <f t="shared" si="3"/>
        <v>159.5</v>
      </c>
      <c r="L28">
        <f t="shared" si="6"/>
        <v>-102</v>
      </c>
      <c r="M28">
        <f t="shared" si="7"/>
        <v>1</v>
      </c>
      <c r="N28" s="51">
        <f t="shared" si="8"/>
        <v>1</v>
      </c>
      <c r="O28">
        <f t="shared" si="4"/>
        <v>58</v>
      </c>
      <c r="P28">
        <f>Z123</f>
        <v>82</v>
      </c>
      <c r="Q28">
        <f t="shared" si="9"/>
        <v>-24</v>
      </c>
      <c r="R28">
        <f t="shared" si="10"/>
        <v>1</v>
      </c>
      <c r="S28" s="51">
        <f t="shared" si="11"/>
        <v>1</v>
      </c>
    </row>
    <row r="29" spans="1:19" x14ac:dyDescent="0.25">
      <c r="A29">
        <f t="shared" si="5"/>
        <v>2</v>
      </c>
      <c r="B29">
        <f t="shared" si="5"/>
        <v>9</v>
      </c>
      <c r="C29">
        <f t="shared" si="5"/>
        <v>3</v>
      </c>
      <c r="D29">
        <f t="shared" si="5"/>
        <v>3</v>
      </c>
      <c r="E29">
        <f t="shared" si="5"/>
        <v>2</v>
      </c>
      <c r="F29">
        <f t="shared" si="5"/>
        <v>2</v>
      </c>
      <c r="G29">
        <f t="shared" si="5"/>
        <v>8</v>
      </c>
      <c r="H29">
        <f t="shared" si="5"/>
        <v>2</v>
      </c>
      <c r="I29">
        <f t="shared" si="5"/>
        <v>2</v>
      </c>
      <c r="J29">
        <f t="shared" si="2"/>
        <v>56</v>
      </c>
      <c r="K29">
        <f t="shared" si="3"/>
        <v>138.30000000000001</v>
      </c>
      <c r="L29">
        <f t="shared" si="6"/>
        <v>-82</v>
      </c>
      <c r="M29" s="23">
        <f t="shared" si="7"/>
        <v>-1</v>
      </c>
      <c r="N29" s="51">
        <f t="shared" si="8"/>
        <v>0</v>
      </c>
      <c r="O29">
        <f t="shared" si="4"/>
        <v>56</v>
      </c>
      <c r="P29">
        <f>Z124</f>
        <v>81</v>
      </c>
      <c r="Q29">
        <f t="shared" si="9"/>
        <v>-25</v>
      </c>
      <c r="R29" s="23">
        <f t="shared" si="10"/>
        <v>-1</v>
      </c>
      <c r="S29" s="51">
        <f t="shared" si="11"/>
        <v>0</v>
      </c>
    </row>
    <row r="30" spans="1:19" x14ac:dyDescent="0.25">
      <c r="A30">
        <f t="shared" si="5"/>
        <v>4</v>
      </c>
      <c r="B30">
        <f t="shared" si="5"/>
        <v>6</v>
      </c>
      <c r="C30">
        <f t="shared" si="5"/>
        <v>8</v>
      </c>
      <c r="D30">
        <f t="shared" si="5"/>
        <v>4</v>
      </c>
      <c r="E30">
        <f t="shared" si="5"/>
        <v>7</v>
      </c>
      <c r="F30">
        <f t="shared" si="5"/>
        <v>7</v>
      </c>
      <c r="G30">
        <f t="shared" si="5"/>
        <v>16</v>
      </c>
      <c r="H30">
        <f t="shared" si="5"/>
        <v>15</v>
      </c>
      <c r="I30">
        <f t="shared" si="5"/>
        <v>6</v>
      </c>
      <c r="J30">
        <f t="shared" si="2"/>
        <v>79</v>
      </c>
      <c r="K30">
        <f t="shared" si="3"/>
        <v>110.1</v>
      </c>
      <c r="L30">
        <f t="shared" si="6"/>
        <v>-31</v>
      </c>
      <c r="M30">
        <f t="shared" si="7"/>
        <v>5</v>
      </c>
      <c r="N30" s="51">
        <f t="shared" si="8"/>
        <v>1</v>
      </c>
      <c r="O30">
        <f t="shared" si="4"/>
        <v>79</v>
      </c>
      <c r="P30">
        <f>Z125</f>
        <v>79.400000000000006</v>
      </c>
      <c r="Q30">
        <f t="shared" si="9"/>
        <v>0</v>
      </c>
      <c r="R30">
        <f t="shared" si="10"/>
        <v>5</v>
      </c>
      <c r="S30" s="51">
        <f t="shared" si="11"/>
        <v>1</v>
      </c>
    </row>
    <row r="31" spans="1:19" x14ac:dyDescent="0.25">
      <c r="A31">
        <f t="shared" si="5"/>
        <v>20</v>
      </c>
      <c r="B31">
        <f t="shared" si="5"/>
        <v>5</v>
      </c>
      <c r="C31">
        <f t="shared" si="5"/>
        <v>10</v>
      </c>
      <c r="D31">
        <f t="shared" si="5"/>
        <v>9</v>
      </c>
      <c r="E31">
        <f t="shared" si="5"/>
        <v>18</v>
      </c>
      <c r="F31">
        <f t="shared" si="5"/>
        <v>3</v>
      </c>
      <c r="G31">
        <f t="shared" si="5"/>
        <v>12</v>
      </c>
      <c r="H31">
        <f t="shared" si="5"/>
        <v>3</v>
      </c>
      <c r="I31">
        <f t="shared" si="5"/>
        <v>13</v>
      </c>
      <c r="J31">
        <f t="shared" si="2"/>
        <v>83</v>
      </c>
      <c r="K31">
        <f t="shared" si="3"/>
        <v>61.4</v>
      </c>
      <c r="L31">
        <f t="shared" si="6"/>
        <v>22</v>
      </c>
      <c r="M31">
        <f t="shared" si="7"/>
        <v>0</v>
      </c>
      <c r="N31" s="51">
        <f t="shared" si="8"/>
        <v>1</v>
      </c>
      <c r="O31">
        <f t="shared" si="4"/>
        <v>83</v>
      </c>
      <c r="P31">
        <f>Z126</f>
        <v>73.2</v>
      </c>
      <c r="Q31">
        <f t="shared" si="9"/>
        <v>10</v>
      </c>
      <c r="R31">
        <f t="shared" si="10"/>
        <v>0</v>
      </c>
      <c r="S31" s="51">
        <f t="shared" si="11"/>
        <v>1</v>
      </c>
    </row>
    <row r="32" spans="1:19" x14ac:dyDescent="0.25">
      <c r="A32">
        <f t="shared" si="5"/>
        <v>6</v>
      </c>
      <c r="B32">
        <f t="shared" si="5"/>
        <v>9</v>
      </c>
      <c r="C32">
        <f t="shared" si="5"/>
        <v>3</v>
      </c>
      <c r="D32">
        <f t="shared" si="5"/>
        <v>11</v>
      </c>
      <c r="E32">
        <f t="shared" si="5"/>
        <v>7</v>
      </c>
      <c r="F32">
        <f t="shared" si="5"/>
        <v>4</v>
      </c>
      <c r="G32">
        <f t="shared" si="5"/>
        <v>5</v>
      </c>
      <c r="H32">
        <f t="shared" si="5"/>
        <v>5</v>
      </c>
      <c r="I32">
        <f t="shared" si="5"/>
        <v>3</v>
      </c>
      <c r="J32">
        <f t="shared" si="2"/>
        <v>71</v>
      </c>
      <c r="K32">
        <f t="shared" si="3"/>
        <v>132</v>
      </c>
      <c r="L32">
        <f t="shared" si="6"/>
        <v>-61</v>
      </c>
      <c r="M32">
        <f t="shared" si="7"/>
        <v>1</v>
      </c>
      <c r="N32" s="51">
        <f t="shared" si="8"/>
        <v>1</v>
      </c>
      <c r="O32">
        <f t="shared" si="4"/>
        <v>71</v>
      </c>
      <c r="P32">
        <f>Z127</f>
        <v>81</v>
      </c>
      <c r="Q32">
        <f t="shared" si="9"/>
        <v>-10</v>
      </c>
      <c r="R32">
        <f t="shared" si="10"/>
        <v>1</v>
      </c>
      <c r="S32" s="51">
        <f t="shared" si="11"/>
        <v>1</v>
      </c>
    </row>
    <row r="33" spans="1:19" x14ac:dyDescent="0.25">
      <c r="A33">
        <f t="shared" si="5"/>
        <v>8</v>
      </c>
      <c r="B33">
        <f t="shared" si="5"/>
        <v>3</v>
      </c>
      <c r="C33">
        <f t="shared" si="5"/>
        <v>11</v>
      </c>
      <c r="D33">
        <f t="shared" si="5"/>
        <v>10</v>
      </c>
      <c r="E33">
        <f t="shared" si="5"/>
        <v>13</v>
      </c>
      <c r="F33">
        <f t="shared" si="5"/>
        <v>10</v>
      </c>
      <c r="G33">
        <f t="shared" si="5"/>
        <v>9</v>
      </c>
      <c r="H33">
        <f t="shared" si="5"/>
        <v>18</v>
      </c>
      <c r="I33">
        <f t="shared" si="5"/>
        <v>13</v>
      </c>
      <c r="J33">
        <f t="shared" si="2"/>
        <v>77</v>
      </c>
      <c r="K33">
        <f t="shared" si="3"/>
        <v>94.6</v>
      </c>
      <c r="L33">
        <f t="shared" si="6"/>
        <v>-18</v>
      </c>
      <c r="M33">
        <f t="shared" si="7"/>
        <v>2</v>
      </c>
      <c r="N33" s="51">
        <f t="shared" si="8"/>
        <v>1</v>
      </c>
      <c r="O33">
        <f t="shared" si="4"/>
        <v>77</v>
      </c>
      <c r="P33">
        <f>Z128</f>
        <v>75.8</v>
      </c>
      <c r="Q33">
        <f t="shared" si="9"/>
        <v>1</v>
      </c>
      <c r="R33" s="63">
        <f t="shared" si="10"/>
        <v>2</v>
      </c>
      <c r="S33" s="51">
        <f t="shared" si="11"/>
        <v>0</v>
      </c>
    </row>
    <row r="34" spans="1:19" x14ac:dyDescent="0.25">
      <c r="A34">
        <f t="shared" si="5"/>
        <v>7</v>
      </c>
      <c r="B34">
        <f t="shared" si="5"/>
        <v>5</v>
      </c>
      <c r="C34">
        <f t="shared" si="5"/>
        <v>8</v>
      </c>
      <c r="D34">
        <f t="shared" si="5"/>
        <v>15</v>
      </c>
      <c r="E34">
        <f t="shared" si="5"/>
        <v>11</v>
      </c>
      <c r="F34">
        <f t="shared" si="5"/>
        <v>17</v>
      </c>
      <c r="G34">
        <f t="shared" si="5"/>
        <v>7</v>
      </c>
      <c r="H34">
        <f t="shared" si="5"/>
        <v>18</v>
      </c>
      <c r="I34">
        <f t="shared" si="5"/>
        <v>16</v>
      </c>
      <c r="J34">
        <f t="shared" si="2"/>
        <v>73</v>
      </c>
      <c r="K34">
        <f t="shared" si="3"/>
        <v>96</v>
      </c>
      <c r="L34">
        <f t="shared" si="6"/>
        <v>-23</v>
      </c>
      <c r="M34" s="23">
        <f t="shared" si="7"/>
        <v>-1</v>
      </c>
      <c r="N34" s="51">
        <f t="shared" si="8"/>
        <v>0</v>
      </c>
      <c r="O34">
        <f t="shared" si="4"/>
        <v>73</v>
      </c>
      <c r="P34">
        <f>Z129</f>
        <v>82</v>
      </c>
      <c r="Q34">
        <f t="shared" si="9"/>
        <v>-9</v>
      </c>
      <c r="R34" s="23">
        <f t="shared" si="10"/>
        <v>-1</v>
      </c>
      <c r="S34" s="51">
        <f t="shared" si="11"/>
        <v>0</v>
      </c>
    </row>
    <row r="35" spans="1:19" x14ac:dyDescent="0.25">
      <c r="A35">
        <f t="shared" si="5"/>
        <v>12</v>
      </c>
      <c r="B35">
        <f t="shared" si="5"/>
        <v>12</v>
      </c>
      <c r="C35">
        <f t="shared" si="5"/>
        <v>10</v>
      </c>
      <c r="D35">
        <f t="shared" si="5"/>
        <v>8</v>
      </c>
      <c r="E35">
        <f t="shared" si="5"/>
        <v>19</v>
      </c>
      <c r="F35">
        <f t="shared" si="5"/>
        <v>19</v>
      </c>
      <c r="G35">
        <f t="shared" si="5"/>
        <v>14</v>
      </c>
      <c r="H35">
        <f t="shared" si="5"/>
        <v>19</v>
      </c>
      <c r="I35">
        <f t="shared" si="5"/>
        <v>13</v>
      </c>
      <c r="J35">
        <f t="shared" si="2"/>
        <v>100</v>
      </c>
      <c r="K35">
        <f t="shared" si="3"/>
        <v>70.599999999999994</v>
      </c>
      <c r="L35">
        <f t="shared" si="6"/>
        <v>29</v>
      </c>
      <c r="M35">
        <f t="shared" si="7"/>
        <v>6</v>
      </c>
      <c r="N35" s="51">
        <f t="shared" si="8"/>
        <v>0</v>
      </c>
      <c r="O35">
        <f t="shared" si="4"/>
        <v>100</v>
      </c>
      <c r="P35">
        <f>Z130</f>
        <v>81</v>
      </c>
      <c r="Q35">
        <f t="shared" si="9"/>
        <v>19</v>
      </c>
      <c r="R35">
        <f t="shared" si="10"/>
        <v>6</v>
      </c>
      <c r="S35" s="51">
        <f t="shared" si="11"/>
        <v>0</v>
      </c>
    </row>
    <row r="36" spans="1:19" x14ac:dyDescent="0.25">
      <c r="A36">
        <f t="shared" si="5"/>
        <v>18</v>
      </c>
      <c r="B36">
        <f t="shared" si="5"/>
        <v>18</v>
      </c>
      <c r="C36">
        <f t="shared" si="5"/>
        <v>18</v>
      </c>
      <c r="D36">
        <f t="shared" si="5"/>
        <v>16</v>
      </c>
      <c r="E36">
        <f t="shared" si="5"/>
        <v>15</v>
      </c>
      <c r="F36">
        <f t="shared" si="5"/>
        <v>20</v>
      </c>
      <c r="G36">
        <f t="shared" si="5"/>
        <v>7</v>
      </c>
      <c r="H36">
        <f t="shared" si="5"/>
        <v>20</v>
      </c>
      <c r="I36">
        <f t="shared" si="5"/>
        <v>20</v>
      </c>
      <c r="J36">
        <f t="shared" si="2"/>
        <v>88</v>
      </c>
      <c r="K36">
        <f t="shared" si="3"/>
        <v>62.1</v>
      </c>
      <c r="L36">
        <f t="shared" si="6"/>
        <v>26</v>
      </c>
      <c r="M36">
        <f t="shared" si="7"/>
        <v>-13</v>
      </c>
      <c r="N36" s="51">
        <f t="shared" si="8"/>
        <v>1</v>
      </c>
      <c r="O36">
        <f t="shared" si="4"/>
        <v>88</v>
      </c>
      <c r="P36">
        <f>Z131</f>
        <v>74.7</v>
      </c>
      <c r="Q36">
        <f t="shared" si="9"/>
        <v>13</v>
      </c>
      <c r="R36">
        <f t="shared" si="10"/>
        <v>-13</v>
      </c>
      <c r="S36" s="51">
        <f t="shared" si="11"/>
        <v>1</v>
      </c>
    </row>
    <row r="37" spans="1:19" x14ac:dyDescent="0.25">
      <c r="A37">
        <f t="shared" si="5"/>
        <v>3</v>
      </c>
      <c r="B37">
        <f t="shared" si="5"/>
        <v>19</v>
      </c>
      <c r="C37">
        <f t="shared" si="5"/>
        <v>6</v>
      </c>
      <c r="D37">
        <f t="shared" si="5"/>
        <v>2</v>
      </c>
      <c r="E37">
        <f t="shared" si="5"/>
        <v>5</v>
      </c>
      <c r="F37">
        <f t="shared" si="5"/>
        <v>7</v>
      </c>
      <c r="G37">
        <f t="shared" si="5"/>
        <v>10</v>
      </c>
      <c r="H37">
        <f t="shared" si="5"/>
        <v>18</v>
      </c>
      <c r="I37">
        <f t="shared" si="5"/>
        <v>7</v>
      </c>
      <c r="J37">
        <f t="shared" si="2"/>
        <v>76</v>
      </c>
      <c r="K37">
        <f t="shared" si="3"/>
        <v>107.3</v>
      </c>
      <c r="L37">
        <f t="shared" si="6"/>
        <v>-31</v>
      </c>
      <c r="M37">
        <f t="shared" si="7"/>
        <v>0</v>
      </c>
      <c r="N37" s="51">
        <f t="shared" si="8"/>
        <v>1</v>
      </c>
      <c r="O37">
        <f t="shared" si="4"/>
        <v>76</v>
      </c>
      <c r="P37">
        <f>Z132</f>
        <v>71.099999999999994</v>
      </c>
      <c r="Q37">
        <f t="shared" si="9"/>
        <v>5</v>
      </c>
      <c r="R37">
        <f t="shared" si="10"/>
        <v>0</v>
      </c>
      <c r="S37" s="51">
        <f t="shared" si="11"/>
        <v>1</v>
      </c>
    </row>
    <row r="38" spans="1:19" x14ac:dyDescent="0.25">
      <c r="A38">
        <f t="shared" si="5"/>
        <v>14</v>
      </c>
      <c r="B38">
        <f t="shared" si="5"/>
        <v>14</v>
      </c>
      <c r="C38">
        <f t="shared" si="5"/>
        <v>19</v>
      </c>
      <c r="D38">
        <f t="shared" si="5"/>
        <v>18</v>
      </c>
      <c r="E38">
        <f t="shared" si="5"/>
        <v>12</v>
      </c>
      <c r="F38">
        <f t="shared" si="5"/>
        <v>14</v>
      </c>
      <c r="G38">
        <f t="shared" si="5"/>
        <v>13</v>
      </c>
      <c r="H38">
        <f t="shared" si="5"/>
        <v>12</v>
      </c>
      <c r="I38">
        <f t="shared" si="5"/>
        <v>14</v>
      </c>
      <c r="J38">
        <f t="shared" si="2"/>
        <v>68</v>
      </c>
      <c r="K38">
        <f t="shared" si="3"/>
        <v>69.900000000000006</v>
      </c>
      <c r="L38">
        <f t="shared" si="6"/>
        <v>-2</v>
      </c>
      <c r="M38">
        <f t="shared" si="7"/>
        <v>-6</v>
      </c>
      <c r="N38" s="51">
        <f t="shared" si="8"/>
        <v>0</v>
      </c>
      <c r="O38">
        <f t="shared" si="4"/>
        <v>68</v>
      </c>
      <c r="P38">
        <f>Z133</f>
        <v>72.7</v>
      </c>
      <c r="Q38">
        <f t="shared" si="9"/>
        <v>-5</v>
      </c>
      <c r="R38">
        <f t="shared" si="10"/>
        <v>-6</v>
      </c>
      <c r="S38" s="51">
        <f t="shared" si="11"/>
        <v>0</v>
      </c>
    </row>
    <row r="39" spans="1:19" x14ac:dyDescent="0.25">
      <c r="A39">
        <f t="shared" si="5"/>
        <v>19</v>
      </c>
      <c r="B39">
        <f t="shared" si="5"/>
        <v>18</v>
      </c>
      <c r="C39">
        <f t="shared" si="5"/>
        <v>4</v>
      </c>
      <c r="D39">
        <f t="shared" si="5"/>
        <v>20</v>
      </c>
      <c r="E39">
        <f t="shared" si="5"/>
        <v>9</v>
      </c>
      <c r="F39">
        <f t="shared" si="5"/>
        <v>9</v>
      </c>
      <c r="G39">
        <f t="shared" si="5"/>
        <v>3</v>
      </c>
      <c r="H39">
        <f t="shared" si="5"/>
        <v>8</v>
      </c>
      <c r="I39">
        <f t="shared" si="5"/>
        <v>17</v>
      </c>
      <c r="J39">
        <f t="shared" si="2"/>
        <v>84</v>
      </c>
      <c r="K39">
        <f t="shared" si="3"/>
        <v>61.4</v>
      </c>
      <c r="L39">
        <f t="shared" si="6"/>
        <v>23</v>
      </c>
      <c r="M39">
        <f t="shared" si="7"/>
        <v>0</v>
      </c>
      <c r="N39" s="51">
        <f t="shared" si="8"/>
        <v>1</v>
      </c>
      <c r="O39">
        <f t="shared" si="4"/>
        <v>84</v>
      </c>
      <c r="P39">
        <f>Z134</f>
        <v>78.400000000000006</v>
      </c>
      <c r="Q39">
        <f t="shared" si="9"/>
        <v>6</v>
      </c>
      <c r="R39">
        <f t="shared" si="10"/>
        <v>0</v>
      </c>
      <c r="S39" s="51">
        <f t="shared" si="11"/>
        <v>1</v>
      </c>
    </row>
    <row r="40" spans="1:19" x14ac:dyDescent="0.25">
      <c r="A40">
        <f t="shared" si="5"/>
        <v>13</v>
      </c>
      <c r="B40">
        <f t="shared" si="5"/>
        <v>14</v>
      </c>
      <c r="C40">
        <f t="shared" si="5"/>
        <v>20</v>
      </c>
      <c r="D40">
        <f t="shared" si="5"/>
        <v>18</v>
      </c>
      <c r="E40">
        <f t="shared" si="5"/>
        <v>17</v>
      </c>
      <c r="F40">
        <f t="shared" si="5"/>
        <v>18</v>
      </c>
      <c r="G40">
        <f t="shared" si="5"/>
        <v>20</v>
      </c>
      <c r="H40">
        <f t="shared" si="5"/>
        <v>15</v>
      </c>
      <c r="I40">
        <f t="shared" si="5"/>
        <v>15</v>
      </c>
      <c r="J40">
        <f t="shared" si="2"/>
        <v>79</v>
      </c>
      <c r="K40">
        <f t="shared" si="3"/>
        <v>55.7</v>
      </c>
      <c r="L40">
        <f t="shared" si="6"/>
        <v>23</v>
      </c>
      <c r="M40">
        <f t="shared" si="7"/>
        <v>-3</v>
      </c>
      <c r="N40" s="51">
        <f t="shared" si="8"/>
        <v>1</v>
      </c>
      <c r="O40">
        <f t="shared" si="4"/>
        <v>79</v>
      </c>
      <c r="P40">
        <f>Z135</f>
        <v>70.099999999999994</v>
      </c>
      <c r="Q40">
        <f t="shared" si="9"/>
        <v>9</v>
      </c>
      <c r="R40">
        <f t="shared" si="10"/>
        <v>-3</v>
      </c>
      <c r="S40" s="51">
        <f t="shared" si="11"/>
        <v>1</v>
      </c>
    </row>
    <row r="41" spans="1:19" x14ac:dyDescent="0.25">
      <c r="A41">
        <f t="shared" ref="A41:I43" si="12">21-A19</f>
        <v>16</v>
      </c>
      <c r="B41">
        <f t="shared" si="12"/>
        <v>15</v>
      </c>
      <c r="C41">
        <f t="shared" si="12"/>
        <v>17</v>
      </c>
      <c r="D41">
        <f t="shared" si="12"/>
        <v>6</v>
      </c>
      <c r="E41">
        <f t="shared" si="12"/>
        <v>16</v>
      </c>
      <c r="F41">
        <f t="shared" si="12"/>
        <v>5</v>
      </c>
      <c r="G41">
        <f t="shared" si="12"/>
        <v>18</v>
      </c>
      <c r="H41">
        <f t="shared" si="12"/>
        <v>15</v>
      </c>
      <c r="I41">
        <f t="shared" si="12"/>
        <v>8</v>
      </c>
      <c r="J41">
        <f t="shared" si="2"/>
        <v>68</v>
      </c>
      <c r="K41">
        <f t="shared" si="3"/>
        <v>79.7</v>
      </c>
      <c r="L41">
        <f t="shared" si="6"/>
        <v>-12</v>
      </c>
      <c r="M41">
        <f t="shared" si="7"/>
        <v>-6</v>
      </c>
      <c r="N41" s="51">
        <f t="shared" si="8"/>
        <v>0</v>
      </c>
      <c r="O41">
        <f t="shared" si="4"/>
        <v>68</v>
      </c>
      <c r="P41">
        <f>Z136</f>
        <v>72.099999999999994</v>
      </c>
      <c r="Q41">
        <f t="shared" si="9"/>
        <v>-4</v>
      </c>
      <c r="R41" s="63">
        <f t="shared" si="10"/>
        <v>-6</v>
      </c>
      <c r="S41" s="51">
        <f t="shared" si="11"/>
        <v>0</v>
      </c>
    </row>
    <row r="42" spans="1:19" x14ac:dyDescent="0.25">
      <c r="A42">
        <f t="shared" si="12"/>
        <v>11</v>
      </c>
      <c r="B42">
        <f t="shared" si="12"/>
        <v>10</v>
      </c>
      <c r="C42">
        <f t="shared" si="12"/>
        <v>15</v>
      </c>
      <c r="D42">
        <f t="shared" si="12"/>
        <v>5</v>
      </c>
      <c r="E42">
        <f t="shared" si="12"/>
        <v>20</v>
      </c>
      <c r="F42">
        <f t="shared" si="12"/>
        <v>8</v>
      </c>
      <c r="G42">
        <f t="shared" si="12"/>
        <v>17</v>
      </c>
      <c r="H42">
        <f t="shared" si="12"/>
        <v>10</v>
      </c>
      <c r="I42">
        <f t="shared" si="12"/>
        <v>6</v>
      </c>
      <c r="J42">
        <f t="shared" si="2"/>
        <v>81</v>
      </c>
      <c r="K42">
        <f t="shared" si="3"/>
        <v>87.5</v>
      </c>
      <c r="L42">
        <f t="shared" si="6"/>
        <v>-7</v>
      </c>
      <c r="M42">
        <f t="shared" si="7"/>
        <v>0</v>
      </c>
      <c r="N42" s="51">
        <f t="shared" si="8"/>
        <v>1</v>
      </c>
      <c r="O42">
        <f t="shared" si="4"/>
        <v>81</v>
      </c>
      <c r="P42">
        <f>Z137</f>
        <v>71.099999999999994</v>
      </c>
      <c r="Q42">
        <f t="shared" si="9"/>
        <v>10</v>
      </c>
      <c r="R42">
        <f t="shared" si="10"/>
        <v>0</v>
      </c>
      <c r="S42" s="51">
        <f t="shared" si="11"/>
        <v>1</v>
      </c>
    </row>
    <row r="43" spans="1:19" x14ac:dyDescent="0.25">
      <c r="A43">
        <f t="shared" si="12"/>
        <v>15</v>
      </c>
      <c r="B43">
        <f t="shared" si="12"/>
        <v>16</v>
      </c>
      <c r="C43">
        <f t="shared" si="12"/>
        <v>14</v>
      </c>
      <c r="D43">
        <f t="shared" si="12"/>
        <v>12</v>
      </c>
      <c r="E43">
        <f t="shared" si="12"/>
        <v>11</v>
      </c>
      <c r="F43">
        <f t="shared" si="12"/>
        <v>17</v>
      </c>
      <c r="G43">
        <f t="shared" si="12"/>
        <v>16</v>
      </c>
      <c r="H43">
        <f t="shared" si="12"/>
        <v>11</v>
      </c>
      <c r="I43">
        <f t="shared" si="12"/>
        <v>10</v>
      </c>
      <c r="J43">
        <f t="shared" si="2"/>
        <v>83</v>
      </c>
      <c r="K43">
        <f t="shared" si="3"/>
        <v>75.5</v>
      </c>
      <c r="L43">
        <f t="shared" si="6"/>
        <v>8</v>
      </c>
      <c r="M43">
        <f t="shared" si="7"/>
        <v>4</v>
      </c>
      <c r="N43" s="51">
        <f t="shared" si="8"/>
        <v>0</v>
      </c>
      <c r="O43">
        <f t="shared" si="4"/>
        <v>83</v>
      </c>
      <c r="P43">
        <f>Z138</f>
        <v>72.099999999999994</v>
      </c>
      <c r="Q43">
        <f t="shared" si="9"/>
        <v>11</v>
      </c>
      <c r="R43">
        <f t="shared" si="10"/>
        <v>4</v>
      </c>
      <c r="S43" s="51">
        <f t="shared" si="11"/>
        <v>0</v>
      </c>
    </row>
    <row r="44" spans="1:19" x14ac:dyDescent="0.25">
      <c r="J44">
        <f>SUM(J24:J43)</f>
        <v>1529</v>
      </c>
      <c r="K44">
        <f>SUM(K24:K43)</f>
        <v>1851.1</v>
      </c>
      <c r="O44">
        <f>SUM(O24:O43)</f>
        <v>1529</v>
      </c>
      <c r="P44">
        <f>SUM(P24:P43)</f>
        <v>1529.0999999999997</v>
      </c>
    </row>
    <row r="45" spans="1:19" x14ac:dyDescent="0.25">
      <c r="J45">
        <f>B143</f>
        <v>1529</v>
      </c>
      <c r="K45">
        <f>B142</f>
        <v>1851.1</v>
      </c>
      <c r="M45" t="s">
        <v>1225</v>
      </c>
      <c r="N45" s="23">
        <v>2</v>
      </c>
      <c r="O45">
        <f>Q143</f>
        <v>1529</v>
      </c>
      <c r="P45">
        <f>Q142</f>
        <v>1529.1</v>
      </c>
      <c r="R45" t="s">
        <v>1225</v>
      </c>
      <c r="S45" s="23">
        <v>2</v>
      </c>
    </row>
    <row r="46" spans="1:19" ht="18" x14ac:dyDescent="0.25">
      <c r="A46" s="8"/>
      <c r="P46" s="8"/>
    </row>
    <row r="47" spans="1:19" x14ac:dyDescent="0.25">
      <c r="A47" s="9"/>
      <c r="P47" s="9"/>
    </row>
    <row r="50" spans="1:27" ht="18" x14ac:dyDescent="0.25">
      <c r="A50" s="10" t="s">
        <v>92</v>
      </c>
      <c r="B50" s="11">
        <v>6919131</v>
      </c>
      <c r="C50" s="10" t="s">
        <v>93</v>
      </c>
      <c r="D50" s="11">
        <v>20</v>
      </c>
      <c r="E50" s="10" t="s">
        <v>94</v>
      </c>
      <c r="F50" s="11">
        <v>9</v>
      </c>
      <c r="G50" s="10" t="s">
        <v>95</v>
      </c>
      <c r="H50" s="11">
        <v>20</v>
      </c>
      <c r="I50" s="10" t="s">
        <v>96</v>
      </c>
      <c r="J50" s="11">
        <v>0</v>
      </c>
      <c r="K50" s="10" t="s">
        <v>97</v>
      </c>
      <c r="L50" s="11" t="s">
        <v>1152</v>
      </c>
      <c r="P50" s="10" t="s">
        <v>92</v>
      </c>
      <c r="Q50" s="11">
        <v>9130157</v>
      </c>
      <c r="R50" s="10" t="s">
        <v>93</v>
      </c>
      <c r="S50" s="11">
        <v>20</v>
      </c>
      <c r="T50" s="10" t="s">
        <v>94</v>
      </c>
      <c r="U50" s="11">
        <v>9</v>
      </c>
      <c r="V50" s="10" t="s">
        <v>95</v>
      </c>
      <c r="W50" s="11">
        <v>20</v>
      </c>
      <c r="X50" s="10" t="s">
        <v>96</v>
      </c>
      <c r="Y50" s="11">
        <v>0</v>
      </c>
      <c r="Z50" s="10" t="s">
        <v>97</v>
      </c>
      <c r="AA50" s="11" t="s">
        <v>1716</v>
      </c>
    </row>
    <row r="51" spans="1:27" ht="18.600000000000001" thickBot="1" x14ac:dyDescent="0.3">
      <c r="A51" s="8"/>
      <c r="P51" s="8"/>
    </row>
    <row r="52" spans="1:27" ht="13.8" thickBot="1" x14ac:dyDescent="0.3">
      <c r="A52" s="12" t="s">
        <v>99</v>
      </c>
      <c r="B52" s="12" t="s">
        <v>100</v>
      </c>
      <c r="C52" s="12" t="s">
        <v>101</v>
      </c>
      <c r="D52" s="12" t="s">
        <v>102</v>
      </c>
      <c r="E52" s="12" t="s">
        <v>103</v>
      </c>
      <c r="F52" s="12" t="s">
        <v>104</v>
      </c>
      <c r="G52" s="12" t="s">
        <v>105</v>
      </c>
      <c r="H52" s="12" t="s">
        <v>106</v>
      </c>
      <c r="I52" s="12" t="s">
        <v>107</v>
      </c>
      <c r="J52" s="12" t="s">
        <v>108</v>
      </c>
      <c r="K52" s="12" t="s">
        <v>515</v>
      </c>
      <c r="P52" s="12" t="s">
        <v>99</v>
      </c>
      <c r="Q52" s="12" t="s">
        <v>100</v>
      </c>
      <c r="R52" s="12" t="s">
        <v>101</v>
      </c>
      <c r="S52" s="12" t="s">
        <v>102</v>
      </c>
      <c r="T52" s="12" t="s">
        <v>103</v>
      </c>
      <c r="U52" s="12" t="s">
        <v>104</v>
      </c>
      <c r="V52" s="12" t="s">
        <v>105</v>
      </c>
      <c r="W52" s="12" t="s">
        <v>106</v>
      </c>
      <c r="X52" s="12" t="s">
        <v>107</v>
      </c>
      <c r="Y52" s="12" t="s">
        <v>108</v>
      </c>
      <c r="Z52" s="12" t="s">
        <v>515</v>
      </c>
    </row>
    <row r="53" spans="1:27" ht="13.8" thickBot="1" x14ac:dyDescent="0.3">
      <c r="A53" s="12" t="s">
        <v>111</v>
      </c>
      <c r="B53" s="13">
        <v>17</v>
      </c>
      <c r="C53" s="13">
        <v>20</v>
      </c>
      <c r="D53" s="13">
        <v>13</v>
      </c>
      <c r="E53" s="13">
        <v>15</v>
      </c>
      <c r="F53" s="13">
        <v>3</v>
      </c>
      <c r="G53" s="13">
        <v>12</v>
      </c>
      <c r="H53" s="13">
        <v>19</v>
      </c>
      <c r="I53" s="13">
        <v>8</v>
      </c>
      <c r="J53" s="13">
        <v>18</v>
      </c>
      <c r="K53" s="13">
        <v>64</v>
      </c>
      <c r="P53" s="12" t="s">
        <v>111</v>
      </c>
      <c r="Q53" s="13">
        <v>17</v>
      </c>
      <c r="R53" s="13">
        <v>20</v>
      </c>
      <c r="S53" s="13">
        <v>13</v>
      </c>
      <c r="T53" s="13">
        <v>15</v>
      </c>
      <c r="U53" s="13">
        <v>3</v>
      </c>
      <c r="V53" s="13">
        <v>12</v>
      </c>
      <c r="W53" s="13">
        <v>19</v>
      </c>
      <c r="X53" s="13">
        <v>8</v>
      </c>
      <c r="Y53" s="13">
        <v>18</v>
      </c>
      <c r="Z53" s="13">
        <v>64</v>
      </c>
    </row>
    <row r="54" spans="1:27" ht="13.8" thickBot="1" x14ac:dyDescent="0.3">
      <c r="A54" s="12" t="s">
        <v>112</v>
      </c>
      <c r="B54" s="13">
        <v>11</v>
      </c>
      <c r="C54" s="13">
        <v>12</v>
      </c>
      <c r="D54" s="13">
        <v>13</v>
      </c>
      <c r="E54" s="13">
        <v>19</v>
      </c>
      <c r="F54" s="13">
        <v>4</v>
      </c>
      <c r="G54" s="13">
        <v>17</v>
      </c>
      <c r="H54" s="13">
        <v>2</v>
      </c>
      <c r="I54" s="13">
        <v>8</v>
      </c>
      <c r="J54" s="13">
        <v>10</v>
      </c>
      <c r="K54" s="13">
        <v>67</v>
      </c>
      <c r="P54" s="12" t="s">
        <v>112</v>
      </c>
      <c r="Q54" s="13">
        <v>11</v>
      </c>
      <c r="R54" s="13">
        <v>12</v>
      </c>
      <c r="S54" s="13">
        <v>13</v>
      </c>
      <c r="T54" s="13">
        <v>19</v>
      </c>
      <c r="U54" s="13">
        <v>4</v>
      </c>
      <c r="V54" s="13">
        <v>17</v>
      </c>
      <c r="W54" s="13">
        <v>2</v>
      </c>
      <c r="X54" s="13">
        <v>8</v>
      </c>
      <c r="Y54" s="13">
        <v>10</v>
      </c>
      <c r="Z54" s="13">
        <v>67</v>
      </c>
    </row>
    <row r="55" spans="1:27" ht="13.8" thickBot="1" x14ac:dyDescent="0.3">
      <c r="A55" s="12" t="s">
        <v>113</v>
      </c>
      <c r="B55" s="13">
        <v>6</v>
      </c>
      <c r="C55" s="13">
        <v>2</v>
      </c>
      <c r="D55" s="13">
        <v>16</v>
      </c>
      <c r="E55" s="13">
        <v>7</v>
      </c>
      <c r="F55" s="13">
        <v>8</v>
      </c>
      <c r="G55" s="13">
        <v>14</v>
      </c>
      <c r="H55" s="13">
        <v>11</v>
      </c>
      <c r="I55" s="13">
        <v>4</v>
      </c>
      <c r="J55" s="13">
        <v>4</v>
      </c>
      <c r="K55" s="13">
        <v>79</v>
      </c>
      <c r="P55" s="12" t="s">
        <v>113</v>
      </c>
      <c r="Q55" s="13">
        <v>6</v>
      </c>
      <c r="R55" s="13">
        <v>2</v>
      </c>
      <c r="S55" s="13">
        <v>16</v>
      </c>
      <c r="T55" s="13">
        <v>7</v>
      </c>
      <c r="U55" s="13">
        <v>8</v>
      </c>
      <c r="V55" s="13">
        <v>14</v>
      </c>
      <c r="W55" s="13">
        <v>11</v>
      </c>
      <c r="X55" s="13">
        <v>4</v>
      </c>
      <c r="Y55" s="13">
        <v>4</v>
      </c>
      <c r="Z55" s="13">
        <v>79</v>
      </c>
    </row>
    <row r="56" spans="1:27" ht="13.8" thickBot="1" x14ac:dyDescent="0.3">
      <c r="A56" s="12" t="s">
        <v>114</v>
      </c>
      <c r="B56" s="13">
        <v>9</v>
      </c>
      <c r="C56" s="13">
        <v>9</v>
      </c>
      <c r="D56" s="13">
        <v>5</v>
      </c>
      <c r="E56" s="13">
        <v>13</v>
      </c>
      <c r="F56" s="13">
        <v>15</v>
      </c>
      <c r="G56" s="13">
        <v>12</v>
      </c>
      <c r="H56" s="13">
        <v>1</v>
      </c>
      <c r="I56" s="13">
        <v>9</v>
      </c>
      <c r="J56" s="13">
        <v>20</v>
      </c>
      <c r="K56" s="13">
        <v>95</v>
      </c>
      <c r="P56" s="12" t="s">
        <v>114</v>
      </c>
      <c r="Q56" s="13">
        <v>9</v>
      </c>
      <c r="R56" s="13">
        <v>9</v>
      </c>
      <c r="S56" s="13">
        <v>5</v>
      </c>
      <c r="T56" s="13">
        <v>13</v>
      </c>
      <c r="U56" s="13">
        <v>15</v>
      </c>
      <c r="V56" s="13">
        <v>12</v>
      </c>
      <c r="W56" s="13">
        <v>1</v>
      </c>
      <c r="X56" s="13">
        <v>9</v>
      </c>
      <c r="Y56" s="13">
        <v>20</v>
      </c>
      <c r="Z56" s="13">
        <v>95</v>
      </c>
    </row>
    <row r="57" spans="1:27" ht="13.8" thickBot="1" x14ac:dyDescent="0.3">
      <c r="A57" s="12" t="s">
        <v>115</v>
      </c>
      <c r="B57" s="13">
        <v>1</v>
      </c>
      <c r="C57" s="13">
        <v>1</v>
      </c>
      <c r="D57" s="13">
        <v>1</v>
      </c>
      <c r="E57" s="13">
        <v>1</v>
      </c>
      <c r="F57" s="13">
        <v>1</v>
      </c>
      <c r="G57" s="13">
        <v>1</v>
      </c>
      <c r="H57" s="13">
        <v>5</v>
      </c>
      <c r="I57" s="13">
        <v>2</v>
      </c>
      <c r="J57" s="13">
        <v>1</v>
      </c>
      <c r="K57" s="13">
        <v>58</v>
      </c>
      <c r="P57" s="12" t="s">
        <v>115</v>
      </c>
      <c r="Q57" s="13">
        <v>1</v>
      </c>
      <c r="R57" s="13">
        <v>1</v>
      </c>
      <c r="S57" s="13">
        <v>1</v>
      </c>
      <c r="T57" s="13">
        <v>1</v>
      </c>
      <c r="U57" s="13">
        <v>1</v>
      </c>
      <c r="V57" s="13">
        <v>1</v>
      </c>
      <c r="W57" s="13">
        <v>5</v>
      </c>
      <c r="X57" s="13">
        <v>2</v>
      </c>
      <c r="Y57" s="13">
        <v>1</v>
      </c>
      <c r="Z57" s="13">
        <v>58</v>
      </c>
    </row>
    <row r="58" spans="1:27" ht="13.8" thickBot="1" x14ac:dyDescent="0.3">
      <c r="A58" s="12" t="s">
        <v>116</v>
      </c>
      <c r="B58" s="13">
        <v>2</v>
      </c>
      <c r="C58" s="13">
        <v>9</v>
      </c>
      <c r="D58" s="13">
        <v>3</v>
      </c>
      <c r="E58" s="13">
        <v>3</v>
      </c>
      <c r="F58" s="13">
        <v>2</v>
      </c>
      <c r="G58" s="13">
        <v>2</v>
      </c>
      <c r="H58" s="13">
        <v>8</v>
      </c>
      <c r="I58" s="13">
        <v>2</v>
      </c>
      <c r="J58" s="13">
        <v>2</v>
      </c>
      <c r="K58" s="13">
        <v>56</v>
      </c>
      <c r="P58" s="12" t="s">
        <v>116</v>
      </c>
      <c r="Q58" s="13">
        <v>2</v>
      </c>
      <c r="R58" s="13">
        <v>9</v>
      </c>
      <c r="S58" s="13">
        <v>3</v>
      </c>
      <c r="T58" s="13">
        <v>3</v>
      </c>
      <c r="U58" s="13">
        <v>2</v>
      </c>
      <c r="V58" s="13">
        <v>2</v>
      </c>
      <c r="W58" s="13">
        <v>8</v>
      </c>
      <c r="X58" s="13">
        <v>2</v>
      </c>
      <c r="Y58" s="13">
        <v>2</v>
      </c>
      <c r="Z58" s="13">
        <v>56</v>
      </c>
    </row>
    <row r="59" spans="1:27" ht="13.8" thickBot="1" x14ac:dyDescent="0.3">
      <c r="A59" s="12" t="s">
        <v>117</v>
      </c>
      <c r="B59" s="13">
        <v>4</v>
      </c>
      <c r="C59" s="13">
        <v>6</v>
      </c>
      <c r="D59" s="13">
        <v>8</v>
      </c>
      <c r="E59" s="13">
        <v>4</v>
      </c>
      <c r="F59" s="13">
        <v>7</v>
      </c>
      <c r="G59" s="13">
        <v>7</v>
      </c>
      <c r="H59" s="13">
        <v>16</v>
      </c>
      <c r="I59" s="13">
        <v>15</v>
      </c>
      <c r="J59" s="13">
        <v>6</v>
      </c>
      <c r="K59" s="13">
        <v>79</v>
      </c>
      <c r="P59" s="12" t="s">
        <v>117</v>
      </c>
      <c r="Q59" s="13">
        <v>4</v>
      </c>
      <c r="R59" s="13">
        <v>6</v>
      </c>
      <c r="S59" s="13">
        <v>8</v>
      </c>
      <c r="T59" s="13">
        <v>4</v>
      </c>
      <c r="U59" s="13">
        <v>7</v>
      </c>
      <c r="V59" s="13">
        <v>7</v>
      </c>
      <c r="W59" s="13">
        <v>16</v>
      </c>
      <c r="X59" s="13">
        <v>15</v>
      </c>
      <c r="Y59" s="13">
        <v>6</v>
      </c>
      <c r="Z59" s="13">
        <v>79</v>
      </c>
    </row>
    <row r="60" spans="1:27" ht="13.8" thickBot="1" x14ac:dyDescent="0.3">
      <c r="A60" s="12" t="s">
        <v>118</v>
      </c>
      <c r="B60" s="13">
        <v>20</v>
      </c>
      <c r="C60" s="13">
        <v>5</v>
      </c>
      <c r="D60" s="13">
        <v>10</v>
      </c>
      <c r="E60" s="13">
        <v>9</v>
      </c>
      <c r="F60" s="13">
        <v>18</v>
      </c>
      <c r="G60" s="13">
        <v>3</v>
      </c>
      <c r="H60" s="13">
        <v>12</v>
      </c>
      <c r="I60" s="13">
        <v>3</v>
      </c>
      <c r="J60" s="13">
        <v>13</v>
      </c>
      <c r="K60" s="13">
        <v>83</v>
      </c>
      <c r="P60" s="12" t="s">
        <v>118</v>
      </c>
      <c r="Q60" s="13">
        <v>20</v>
      </c>
      <c r="R60" s="13">
        <v>5</v>
      </c>
      <c r="S60" s="13">
        <v>10</v>
      </c>
      <c r="T60" s="13">
        <v>9</v>
      </c>
      <c r="U60" s="13">
        <v>18</v>
      </c>
      <c r="V60" s="13">
        <v>3</v>
      </c>
      <c r="W60" s="13">
        <v>12</v>
      </c>
      <c r="X60" s="13">
        <v>3</v>
      </c>
      <c r="Y60" s="13">
        <v>13</v>
      </c>
      <c r="Z60" s="13">
        <v>83</v>
      </c>
    </row>
    <row r="61" spans="1:27" ht="13.8" thickBot="1" x14ac:dyDescent="0.3">
      <c r="A61" s="12" t="s">
        <v>119</v>
      </c>
      <c r="B61" s="13">
        <v>6</v>
      </c>
      <c r="C61" s="13">
        <v>9</v>
      </c>
      <c r="D61" s="13">
        <v>3</v>
      </c>
      <c r="E61" s="13">
        <v>11</v>
      </c>
      <c r="F61" s="13">
        <v>7</v>
      </c>
      <c r="G61" s="13">
        <v>4</v>
      </c>
      <c r="H61" s="13">
        <v>5</v>
      </c>
      <c r="I61" s="13">
        <v>5</v>
      </c>
      <c r="J61" s="13">
        <v>3</v>
      </c>
      <c r="K61" s="13">
        <v>71</v>
      </c>
      <c r="P61" s="12" t="s">
        <v>119</v>
      </c>
      <c r="Q61" s="13">
        <v>6</v>
      </c>
      <c r="R61" s="13">
        <v>9</v>
      </c>
      <c r="S61" s="13">
        <v>3</v>
      </c>
      <c r="T61" s="13">
        <v>11</v>
      </c>
      <c r="U61" s="13">
        <v>7</v>
      </c>
      <c r="V61" s="13">
        <v>4</v>
      </c>
      <c r="W61" s="13">
        <v>5</v>
      </c>
      <c r="X61" s="13">
        <v>5</v>
      </c>
      <c r="Y61" s="13">
        <v>3</v>
      </c>
      <c r="Z61" s="13">
        <v>71</v>
      </c>
    </row>
    <row r="62" spans="1:27" ht="13.8" thickBot="1" x14ac:dyDescent="0.3">
      <c r="A62" s="12" t="s">
        <v>120</v>
      </c>
      <c r="B62" s="13">
        <v>8</v>
      </c>
      <c r="C62" s="13">
        <v>3</v>
      </c>
      <c r="D62" s="13">
        <v>11</v>
      </c>
      <c r="E62" s="13">
        <v>10</v>
      </c>
      <c r="F62" s="13">
        <v>13</v>
      </c>
      <c r="G62" s="13">
        <v>10</v>
      </c>
      <c r="H62" s="13">
        <v>9</v>
      </c>
      <c r="I62" s="13">
        <v>18</v>
      </c>
      <c r="J62" s="13">
        <v>13</v>
      </c>
      <c r="K62" s="13">
        <v>77</v>
      </c>
      <c r="P62" s="12" t="s">
        <v>120</v>
      </c>
      <c r="Q62" s="13">
        <v>8</v>
      </c>
      <c r="R62" s="13">
        <v>3</v>
      </c>
      <c r="S62" s="13">
        <v>11</v>
      </c>
      <c r="T62" s="13">
        <v>10</v>
      </c>
      <c r="U62" s="13">
        <v>13</v>
      </c>
      <c r="V62" s="13">
        <v>10</v>
      </c>
      <c r="W62" s="13">
        <v>9</v>
      </c>
      <c r="X62" s="13">
        <v>18</v>
      </c>
      <c r="Y62" s="13">
        <v>13</v>
      </c>
      <c r="Z62" s="13">
        <v>77</v>
      </c>
    </row>
    <row r="63" spans="1:27" ht="13.8" thickBot="1" x14ac:dyDescent="0.3">
      <c r="A63" s="12" t="s">
        <v>121</v>
      </c>
      <c r="B63" s="13">
        <v>7</v>
      </c>
      <c r="C63" s="13">
        <v>5</v>
      </c>
      <c r="D63" s="13">
        <v>8</v>
      </c>
      <c r="E63" s="13">
        <v>15</v>
      </c>
      <c r="F63" s="13">
        <v>11</v>
      </c>
      <c r="G63" s="13">
        <v>17</v>
      </c>
      <c r="H63" s="13">
        <v>7</v>
      </c>
      <c r="I63" s="13">
        <v>18</v>
      </c>
      <c r="J63" s="13">
        <v>16</v>
      </c>
      <c r="K63" s="13">
        <v>73</v>
      </c>
      <c r="P63" s="12" t="s">
        <v>121</v>
      </c>
      <c r="Q63" s="13">
        <v>7</v>
      </c>
      <c r="R63" s="13">
        <v>5</v>
      </c>
      <c r="S63" s="13">
        <v>8</v>
      </c>
      <c r="T63" s="13">
        <v>15</v>
      </c>
      <c r="U63" s="13">
        <v>11</v>
      </c>
      <c r="V63" s="13">
        <v>17</v>
      </c>
      <c r="W63" s="13">
        <v>7</v>
      </c>
      <c r="X63" s="13">
        <v>18</v>
      </c>
      <c r="Y63" s="13">
        <v>16</v>
      </c>
      <c r="Z63" s="13">
        <v>73</v>
      </c>
    </row>
    <row r="64" spans="1:27" ht="13.8" thickBot="1" x14ac:dyDescent="0.3">
      <c r="A64" s="12" t="s">
        <v>122</v>
      </c>
      <c r="B64" s="13">
        <v>12</v>
      </c>
      <c r="C64" s="13">
        <v>12</v>
      </c>
      <c r="D64" s="13">
        <v>10</v>
      </c>
      <c r="E64" s="13">
        <v>8</v>
      </c>
      <c r="F64" s="13">
        <v>19</v>
      </c>
      <c r="G64" s="13">
        <v>19</v>
      </c>
      <c r="H64" s="13">
        <v>14</v>
      </c>
      <c r="I64" s="13">
        <v>19</v>
      </c>
      <c r="J64" s="13">
        <v>13</v>
      </c>
      <c r="K64" s="13">
        <v>100</v>
      </c>
      <c r="P64" s="12" t="s">
        <v>122</v>
      </c>
      <c r="Q64" s="13">
        <v>12</v>
      </c>
      <c r="R64" s="13">
        <v>12</v>
      </c>
      <c r="S64" s="13">
        <v>10</v>
      </c>
      <c r="T64" s="13">
        <v>8</v>
      </c>
      <c r="U64" s="13">
        <v>19</v>
      </c>
      <c r="V64" s="13">
        <v>19</v>
      </c>
      <c r="W64" s="13">
        <v>14</v>
      </c>
      <c r="X64" s="13">
        <v>19</v>
      </c>
      <c r="Y64" s="13">
        <v>13</v>
      </c>
      <c r="Z64" s="13">
        <v>100</v>
      </c>
    </row>
    <row r="65" spans="1:26" ht="13.8" thickBot="1" x14ac:dyDescent="0.3">
      <c r="A65" s="12" t="s">
        <v>123</v>
      </c>
      <c r="B65" s="13">
        <v>18</v>
      </c>
      <c r="C65" s="13">
        <v>18</v>
      </c>
      <c r="D65" s="13">
        <v>18</v>
      </c>
      <c r="E65" s="13">
        <v>16</v>
      </c>
      <c r="F65" s="13">
        <v>15</v>
      </c>
      <c r="G65" s="13">
        <v>20</v>
      </c>
      <c r="H65" s="13">
        <v>7</v>
      </c>
      <c r="I65" s="13">
        <v>20</v>
      </c>
      <c r="J65" s="13">
        <v>20</v>
      </c>
      <c r="K65" s="13">
        <v>88</v>
      </c>
      <c r="P65" s="12" t="s">
        <v>123</v>
      </c>
      <c r="Q65" s="13">
        <v>18</v>
      </c>
      <c r="R65" s="13">
        <v>18</v>
      </c>
      <c r="S65" s="13">
        <v>18</v>
      </c>
      <c r="T65" s="13">
        <v>16</v>
      </c>
      <c r="U65" s="13">
        <v>15</v>
      </c>
      <c r="V65" s="13">
        <v>20</v>
      </c>
      <c r="W65" s="13">
        <v>7</v>
      </c>
      <c r="X65" s="13">
        <v>20</v>
      </c>
      <c r="Y65" s="13">
        <v>20</v>
      </c>
      <c r="Z65" s="13">
        <v>88</v>
      </c>
    </row>
    <row r="66" spans="1:26" ht="13.8" thickBot="1" x14ac:dyDescent="0.3">
      <c r="A66" s="12" t="s">
        <v>124</v>
      </c>
      <c r="B66" s="13">
        <v>3</v>
      </c>
      <c r="C66" s="13">
        <v>19</v>
      </c>
      <c r="D66" s="13">
        <v>6</v>
      </c>
      <c r="E66" s="13">
        <v>2</v>
      </c>
      <c r="F66" s="13">
        <v>5</v>
      </c>
      <c r="G66" s="13">
        <v>7</v>
      </c>
      <c r="H66" s="13">
        <v>10</v>
      </c>
      <c r="I66" s="13">
        <v>18</v>
      </c>
      <c r="J66" s="13">
        <v>7</v>
      </c>
      <c r="K66" s="13">
        <v>76</v>
      </c>
      <c r="P66" s="12" t="s">
        <v>124</v>
      </c>
      <c r="Q66" s="13">
        <v>3</v>
      </c>
      <c r="R66" s="13">
        <v>19</v>
      </c>
      <c r="S66" s="13">
        <v>6</v>
      </c>
      <c r="T66" s="13">
        <v>2</v>
      </c>
      <c r="U66" s="13">
        <v>5</v>
      </c>
      <c r="V66" s="13">
        <v>7</v>
      </c>
      <c r="W66" s="13">
        <v>10</v>
      </c>
      <c r="X66" s="13">
        <v>18</v>
      </c>
      <c r="Y66" s="13">
        <v>7</v>
      </c>
      <c r="Z66" s="13">
        <v>76</v>
      </c>
    </row>
    <row r="67" spans="1:26" ht="13.8" thickBot="1" x14ac:dyDescent="0.3">
      <c r="A67" s="12" t="s">
        <v>125</v>
      </c>
      <c r="B67" s="13">
        <v>14</v>
      </c>
      <c r="C67" s="13">
        <v>14</v>
      </c>
      <c r="D67" s="13">
        <v>19</v>
      </c>
      <c r="E67" s="13">
        <v>18</v>
      </c>
      <c r="F67" s="13">
        <v>12</v>
      </c>
      <c r="G67" s="13">
        <v>14</v>
      </c>
      <c r="H67" s="13">
        <v>13</v>
      </c>
      <c r="I67" s="13">
        <v>12</v>
      </c>
      <c r="J67" s="13">
        <v>14</v>
      </c>
      <c r="K67" s="13">
        <v>68</v>
      </c>
      <c r="P67" s="12" t="s">
        <v>125</v>
      </c>
      <c r="Q67" s="13">
        <v>14</v>
      </c>
      <c r="R67" s="13">
        <v>14</v>
      </c>
      <c r="S67" s="13">
        <v>19</v>
      </c>
      <c r="T67" s="13">
        <v>18</v>
      </c>
      <c r="U67" s="13">
        <v>12</v>
      </c>
      <c r="V67" s="13">
        <v>14</v>
      </c>
      <c r="W67" s="13">
        <v>13</v>
      </c>
      <c r="X67" s="13">
        <v>12</v>
      </c>
      <c r="Y67" s="13">
        <v>14</v>
      </c>
      <c r="Z67" s="13">
        <v>68</v>
      </c>
    </row>
    <row r="68" spans="1:26" ht="13.8" thickBot="1" x14ac:dyDescent="0.3">
      <c r="A68" s="12" t="s">
        <v>126</v>
      </c>
      <c r="B68" s="13">
        <v>19</v>
      </c>
      <c r="C68" s="13">
        <v>18</v>
      </c>
      <c r="D68" s="13">
        <v>4</v>
      </c>
      <c r="E68" s="13">
        <v>20</v>
      </c>
      <c r="F68" s="13">
        <v>9</v>
      </c>
      <c r="G68" s="13">
        <v>9</v>
      </c>
      <c r="H68" s="13">
        <v>3</v>
      </c>
      <c r="I68" s="13">
        <v>8</v>
      </c>
      <c r="J68" s="13">
        <v>17</v>
      </c>
      <c r="K68" s="13">
        <v>84</v>
      </c>
      <c r="P68" s="12" t="s">
        <v>126</v>
      </c>
      <c r="Q68" s="13">
        <v>19</v>
      </c>
      <c r="R68" s="13">
        <v>18</v>
      </c>
      <c r="S68" s="13">
        <v>4</v>
      </c>
      <c r="T68" s="13">
        <v>20</v>
      </c>
      <c r="U68" s="13">
        <v>9</v>
      </c>
      <c r="V68" s="13">
        <v>9</v>
      </c>
      <c r="W68" s="13">
        <v>3</v>
      </c>
      <c r="X68" s="13">
        <v>8</v>
      </c>
      <c r="Y68" s="13">
        <v>17</v>
      </c>
      <c r="Z68" s="13">
        <v>84</v>
      </c>
    </row>
    <row r="69" spans="1:26" ht="13.8" thickBot="1" x14ac:dyDescent="0.3">
      <c r="A69" s="12" t="s">
        <v>127</v>
      </c>
      <c r="B69" s="13">
        <v>13</v>
      </c>
      <c r="C69" s="13">
        <v>14</v>
      </c>
      <c r="D69" s="13">
        <v>20</v>
      </c>
      <c r="E69" s="13">
        <v>18</v>
      </c>
      <c r="F69" s="13">
        <v>17</v>
      </c>
      <c r="G69" s="13">
        <v>18</v>
      </c>
      <c r="H69" s="13">
        <v>20</v>
      </c>
      <c r="I69" s="13">
        <v>15</v>
      </c>
      <c r="J69" s="13">
        <v>15</v>
      </c>
      <c r="K69" s="13">
        <v>79</v>
      </c>
      <c r="P69" s="12" t="s">
        <v>127</v>
      </c>
      <c r="Q69" s="13">
        <v>13</v>
      </c>
      <c r="R69" s="13">
        <v>14</v>
      </c>
      <c r="S69" s="13">
        <v>20</v>
      </c>
      <c r="T69" s="13">
        <v>18</v>
      </c>
      <c r="U69" s="13">
        <v>17</v>
      </c>
      <c r="V69" s="13">
        <v>18</v>
      </c>
      <c r="W69" s="13">
        <v>20</v>
      </c>
      <c r="X69" s="13">
        <v>15</v>
      </c>
      <c r="Y69" s="13">
        <v>15</v>
      </c>
      <c r="Z69" s="13">
        <v>79</v>
      </c>
    </row>
    <row r="70" spans="1:26" ht="13.8" thickBot="1" x14ac:dyDescent="0.3">
      <c r="A70" s="12" t="s">
        <v>128</v>
      </c>
      <c r="B70" s="13">
        <v>16</v>
      </c>
      <c r="C70" s="13">
        <v>15</v>
      </c>
      <c r="D70" s="13">
        <v>17</v>
      </c>
      <c r="E70" s="13">
        <v>6</v>
      </c>
      <c r="F70" s="13">
        <v>16</v>
      </c>
      <c r="G70" s="13">
        <v>5</v>
      </c>
      <c r="H70" s="13">
        <v>18</v>
      </c>
      <c r="I70" s="13">
        <v>15</v>
      </c>
      <c r="J70" s="13">
        <v>8</v>
      </c>
      <c r="K70" s="13">
        <v>68</v>
      </c>
      <c r="P70" s="12" t="s">
        <v>128</v>
      </c>
      <c r="Q70" s="13">
        <v>16</v>
      </c>
      <c r="R70" s="13">
        <v>15</v>
      </c>
      <c r="S70" s="13">
        <v>17</v>
      </c>
      <c r="T70" s="13">
        <v>6</v>
      </c>
      <c r="U70" s="13">
        <v>16</v>
      </c>
      <c r="V70" s="13">
        <v>5</v>
      </c>
      <c r="W70" s="13">
        <v>18</v>
      </c>
      <c r="X70" s="13">
        <v>15</v>
      </c>
      <c r="Y70" s="13">
        <v>8</v>
      </c>
      <c r="Z70" s="13">
        <v>68</v>
      </c>
    </row>
    <row r="71" spans="1:26" ht="13.8" thickBot="1" x14ac:dyDescent="0.3">
      <c r="A71" s="12" t="s">
        <v>129</v>
      </c>
      <c r="B71" s="13">
        <v>11</v>
      </c>
      <c r="C71" s="13">
        <v>10</v>
      </c>
      <c r="D71" s="13">
        <v>15</v>
      </c>
      <c r="E71" s="13">
        <v>5</v>
      </c>
      <c r="F71" s="13">
        <v>20</v>
      </c>
      <c r="G71" s="13">
        <v>8</v>
      </c>
      <c r="H71" s="13">
        <v>17</v>
      </c>
      <c r="I71" s="13">
        <v>10</v>
      </c>
      <c r="J71" s="13">
        <v>6</v>
      </c>
      <c r="K71" s="13">
        <v>81</v>
      </c>
      <c r="P71" s="12" t="s">
        <v>129</v>
      </c>
      <c r="Q71" s="13">
        <v>11</v>
      </c>
      <c r="R71" s="13">
        <v>10</v>
      </c>
      <c r="S71" s="13">
        <v>15</v>
      </c>
      <c r="T71" s="13">
        <v>5</v>
      </c>
      <c r="U71" s="13">
        <v>20</v>
      </c>
      <c r="V71" s="13">
        <v>8</v>
      </c>
      <c r="W71" s="13">
        <v>17</v>
      </c>
      <c r="X71" s="13">
        <v>10</v>
      </c>
      <c r="Y71" s="13">
        <v>6</v>
      </c>
      <c r="Z71" s="13">
        <v>81</v>
      </c>
    </row>
    <row r="72" spans="1:26" ht="13.8" thickBot="1" x14ac:dyDescent="0.3">
      <c r="A72" s="12" t="s">
        <v>130</v>
      </c>
      <c r="B72" s="13">
        <v>15</v>
      </c>
      <c r="C72" s="13">
        <v>16</v>
      </c>
      <c r="D72" s="13">
        <v>14</v>
      </c>
      <c r="E72" s="13">
        <v>12</v>
      </c>
      <c r="F72" s="13">
        <v>11</v>
      </c>
      <c r="G72" s="13">
        <v>17</v>
      </c>
      <c r="H72" s="13">
        <v>16</v>
      </c>
      <c r="I72" s="13">
        <v>11</v>
      </c>
      <c r="J72" s="13">
        <v>10</v>
      </c>
      <c r="K72" s="13">
        <v>83</v>
      </c>
      <c r="P72" s="12" t="s">
        <v>130</v>
      </c>
      <c r="Q72" s="13">
        <v>15</v>
      </c>
      <c r="R72" s="13">
        <v>16</v>
      </c>
      <c r="S72" s="13">
        <v>14</v>
      </c>
      <c r="T72" s="13">
        <v>12</v>
      </c>
      <c r="U72" s="13">
        <v>11</v>
      </c>
      <c r="V72" s="13">
        <v>17</v>
      </c>
      <c r="W72" s="13">
        <v>16</v>
      </c>
      <c r="X72" s="13">
        <v>11</v>
      </c>
      <c r="Y72" s="13">
        <v>10</v>
      </c>
      <c r="Z72" s="13">
        <v>83</v>
      </c>
    </row>
    <row r="73" spans="1:26" ht="18.600000000000001" thickBot="1" x14ac:dyDescent="0.3">
      <c r="A73" s="8"/>
      <c r="P73" s="8"/>
    </row>
    <row r="74" spans="1:26" ht="13.8" thickBot="1" x14ac:dyDescent="0.3">
      <c r="A74" s="12" t="s">
        <v>131</v>
      </c>
      <c r="B74" s="12" t="s">
        <v>100</v>
      </c>
      <c r="C74" s="12" t="s">
        <v>101</v>
      </c>
      <c r="D74" s="12" t="s">
        <v>102</v>
      </c>
      <c r="E74" s="12" t="s">
        <v>103</v>
      </c>
      <c r="F74" s="12" t="s">
        <v>104</v>
      </c>
      <c r="G74" s="12" t="s">
        <v>105</v>
      </c>
      <c r="H74" s="12" t="s">
        <v>106</v>
      </c>
      <c r="I74" s="12" t="s">
        <v>107</v>
      </c>
      <c r="J74" s="12" t="s">
        <v>108</v>
      </c>
      <c r="P74" s="12" t="s">
        <v>131</v>
      </c>
      <c r="Q74" s="12" t="s">
        <v>100</v>
      </c>
      <c r="R74" s="12" t="s">
        <v>101</v>
      </c>
      <c r="S74" s="12" t="s">
        <v>102</v>
      </c>
      <c r="T74" s="12" t="s">
        <v>103</v>
      </c>
      <c r="U74" s="12" t="s">
        <v>104</v>
      </c>
      <c r="V74" s="12" t="s">
        <v>105</v>
      </c>
      <c r="W74" s="12" t="s">
        <v>106</v>
      </c>
      <c r="X74" s="12" t="s">
        <v>107</v>
      </c>
      <c r="Y74" s="12" t="s">
        <v>108</v>
      </c>
    </row>
    <row r="75" spans="1:26" ht="13.8" thickBot="1" x14ac:dyDescent="0.3">
      <c r="A75" s="12" t="s">
        <v>132</v>
      </c>
      <c r="B75" s="13" t="s">
        <v>1153</v>
      </c>
      <c r="C75" s="13" t="s">
        <v>1154</v>
      </c>
      <c r="D75" s="13" t="s">
        <v>1154</v>
      </c>
      <c r="E75" s="13" t="s">
        <v>1154</v>
      </c>
      <c r="F75" s="13" t="s">
        <v>1155</v>
      </c>
      <c r="G75" s="13" t="s">
        <v>1154</v>
      </c>
      <c r="H75" s="13" t="s">
        <v>1156</v>
      </c>
      <c r="I75" s="13" t="s">
        <v>1154</v>
      </c>
      <c r="J75" s="13" t="s">
        <v>1154</v>
      </c>
      <c r="P75" s="12" t="s">
        <v>132</v>
      </c>
      <c r="Q75" s="13" t="s">
        <v>1717</v>
      </c>
      <c r="R75" s="13" t="s">
        <v>1718</v>
      </c>
      <c r="S75" s="13" t="s">
        <v>1719</v>
      </c>
      <c r="T75" s="13" t="s">
        <v>1720</v>
      </c>
      <c r="U75" s="13" t="s">
        <v>1721</v>
      </c>
      <c r="V75" s="13" t="s">
        <v>248</v>
      </c>
      <c r="W75" s="13" t="s">
        <v>1722</v>
      </c>
      <c r="X75" s="13" t="s">
        <v>248</v>
      </c>
      <c r="Y75" s="13" t="s">
        <v>1723</v>
      </c>
    </row>
    <row r="76" spans="1:26" ht="13.8" thickBot="1" x14ac:dyDescent="0.3">
      <c r="A76" s="12" t="s">
        <v>140</v>
      </c>
      <c r="B76" s="13" t="s">
        <v>1157</v>
      </c>
      <c r="C76" s="13" t="s">
        <v>1158</v>
      </c>
      <c r="D76" s="13" t="s">
        <v>1158</v>
      </c>
      <c r="E76" s="13" t="s">
        <v>1158</v>
      </c>
      <c r="F76" s="13" t="s">
        <v>1159</v>
      </c>
      <c r="G76" s="13" t="s">
        <v>1158</v>
      </c>
      <c r="H76" s="13" t="s">
        <v>1160</v>
      </c>
      <c r="I76" s="13" t="s">
        <v>1158</v>
      </c>
      <c r="J76" s="13" t="s">
        <v>1158</v>
      </c>
      <c r="P76" s="12" t="s">
        <v>140</v>
      </c>
      <c r="Q76" s="13" t="s">
        <v>1717</v>
      </c>
      <c r="R76" s="13" t="s">
        <v>1718</v>
      </c>
      <c r="S76" s="13" t="s">
        <v>1719</v>
      </c>
      <c r="T76" s="13" t="s">
        <v>1720</v>
      </c>
      <c r="U76" s="13" t="s">
        <v>1721</v>
      </c>
      <c r="V76" s="13" t="s">
        <v>248</v>
      </c>
      <c r="W76" s="13" t="s">
        <v>1722</v>
      </c>
      <c r="X76" s="13" t="s">
        <v>248</v>
      </c>
      <c r="Y76" s="13" t="s">
        <v>1723</v>
      </c>
    </row>
    <row r="77" spans="1:26" ht="13.8" thickBot="1" x14ac:dyDescent="0.3">
      <c r="A77" s="12" t="s">
        <v>147</v>
      </c>
      <c r="B77" s="13" t="s">
        <v>1161</v>
      </c>
      <c r="C77" s="13" t="s">
        <v>1162</v>
      </c>
      <c r="D77" s="13" t="s">
        <v>1162</v>
      </c>
      <c r="E77" s="13" t="s">
        <v>1162</v>
      </c>
      <c r="F77" s="13" t="s">
        <v>1163</v>
      </c>
      <c r="G77" s="13" t="s">
        <v>1162</v>
      </c>
      <c r="H77" s="13" t="s">
        <v>1164</v>
      </c>
      <c r="I77" s="13" t="s">
        <v>1162</v>
      </c>
      <c r="J77" s="13" t="s">
        <v>1162</v>
      </c>
      <c r="P77" s="12" t="s">
        <v>147</v>
      </c>
      <c r="Q77" s="13" t="s">
        <v>1717</v>
      </c>
      <c r="R77" s="13" t="s">
        <v>1718</v>
      </c>
      <c r="S77" s="13" t="s">
        <v>1719</v>
      </c>
      <c r="T77" s="13" t="s">
        <v>1720</v>
      </c>
      <c r="U77" s="13" t="s">
        <v>1721</v>
      </c>
      <c r="V77" s="13" t="s">
        <v>248</v>
      </c>
      <c r="W77" s="13" t="s">
        <v>1722</v>
      </c>
      <c r="X77" s="13" t="s">
        <v>248</v>
      </c>
      <c r="Y77" s="13" t="s">
        <v>1723</v>
      </c>
    </row>
    <row r="78" spans="1:26" ht="13.8" thickBot="1" x14ac:dyDescent="0.3">
      <c r="A78" s="12" t="s">
        <v>153</v>
      </c>
      <c r="B78" s="13" t="s">
        <v>1165</v>
      </c>
      <c r="C78" s="13" t="s">
        <v>1166</v>
      </c>
      <c r="D78" s="13" t="s">
        <v>1166</v>
      </c>
      <c r="E78" s="13" t="s">
        <v>1166</v>
      </c>
      <c r="F78" s="13" t="s">
        <v>1154</v>
      </c>
      <c r="G78" s="13" t="s">
        <v>1166</v>
      </c>
      <c r="H78" s="13" t="s">
        <v>1167</v>
      </c>
      <c r="I78" s="13" t="s">
        <v>1166</v>
      </c>
      <c r="J78" s="13" t="s">
        <v>1166</v>
      </c>
      <c r="P78" s="12" t="s">
        <v>153</v>
      </c>
      <c r="Q78" s="13" t="s">
        <v>1717</v>
      </c>
      <c r="R78" s="13" t="s">
        <v>1718</v>
      </c>
      <c r="S78" s="13" t="s">
        <v>1719</v>
      </c>
      <c r="T78" s="13" t="s">
        <v>1720</v>
      </c>
      <c r="U78" s="13" t="s">
        <v>1721</v>
      </c>
      <c r="V78" s="13" t="s">
        <v>248</v>
      </c>
      <c r="W78" s="13" t="s">
        <v>1722</v>
      </c>
      <c r="X78" s="13" t="s">
        <v>248</v>
      </c>
      <c r="Y78" s="13" t="s">
        <v>1723</v>
      </c>
    </row>
    <row r="79" spans="1:26" ht="13.8" thickBot="1" x14ac:dyDescent="0.3">
      <c r="A79" s="12" t="s">
        <v>159</v>
      </c>
      <c r="B79" s="13" t="s">
        <v>1168</v>
      </c>
      <c r="C79" s="13" t="s">
        <v>1169</v>
      </c>
      <c r="D79" s="13" t="s">
        <v>1169</v>
      </c>
      <c r="E79" s="13" t="s">
        <v>1169</v>
      </c>
      <c r="F79" s="13" t="s">
        <v>1158</v>
      </c>
      <c r="G79" s="13" t="s">
        <v>1169</v>
      </c>
      <c r="H79" s="13" t="s">
        <v>1170</v>
      </c>
      <c r="I79" s="13" t="s">
        <v>1169</v>
      </c>
      <c r="J79" s="13" t="s">
        <v>1169</v>
      </c>
      <c r="P79" s="12" t="s">
        <v>159</v>
      </c>
      <c r="Q79" s="13" t="s">
        <v>1717</v>
      </c>
      <c r="R79" s="13" t="s">
        <v>1718</v>
      </c>
      <c r="S79" s="13" t="s">
        <v>1719</v>
      </c>
      <c r="T79" s="13" t="s">
        <v>1720</v>
      </c>
      <c r="U79" s="13" t="s">
        <v>1721</v>
      </c>
      <c r="V79" s="13" t="s">
        <v>248</v>
      </c>
      <c r="W79" s="13" t="s">
        <v>1683</v>
      </c>
      <c r="X79" s="13" t="s">
        <v>248</v>
      </c>
      <c r="Y79" s="13" t="s">
        <v>1723</v>
      </c>
    </row>
    <row r="80" spans="1:26" ht="13.8" thickBot="1" x14ac:dyDescent="0.3">
      <c r="A80" s="12" t="s">
        <v>165</v>
      </c>
      <c r="B80" s="13" t="s">
        <v>1171</v>
      </c>
      <c r="C80" s="13" t="s">
        <v>1172</v>
      </c>
      <c r="D80" s="13" t="s">
        <v>1172</v>
      </c>
      <c r="E80" s="13" t="s">
        <v>1172</v>
      </c>
      <c r="F80" s="13" t="s">
        <v>1162</v>
      </c>
      <c r="G80" s="13" t="s">
        <v>1172</v>
      </c>
      <c r="H80" s="13" t="s">
        <v>1173</v>
      </c>
      <c r="I80" s="13" t="s">
        <v>1172</v>
      </c>
      <c r="J80" s="13" t="s">
        <v>1172</v>
      </c>
      <c r="P80" s="12" t="s">
        <v>165</v>
      </c>
      <c r="Q80" s="13" t="s">
        <v>1717</v>
      </c>
      <c r="R80" s="13" t="s">
        <v>1718</v>
      </c>
      <c r="S80" s="13" t="s">
        <v>1719</v>
      </c>
      <c r="T80" s="13" t="s">
        <v>1720</v>
      </c>
      <c r="U80" s="13" t="s">
        <v>1721</v>
      </c>
      <c r="V80" s="13" t="s">
        <v>248</v>
      </c>
      <c r="W80" s="13" t="s">
        <v>1683</v>
      </c>
      <c r="X80" s="13" t="s">
        <v>248</v>
      </c>
      <c r="Y80" s="13" t="s">
        <v>1723</v>
      </c>
    </row>
    <row r="81" spans="1:25" ht="13.8" thickBot="1" x14ac:dyDescent="0.3">
      <c r="A81" s="12" t="s">
        <v>171</v>
      </c>
      <c r="B81" s="13" t="s">
        <v>1174</v>
      </c>
      <c r="C81" s="13" t="s">
        <v>1175</v>
      </c>
      <c r="D81" s="13" t="s">
        <v>1175</v>
      </c>
      <c r="E81" s="13" t="s">
        <v>1175</v>
      </c>
      <c r="F81" s="13" t="s">
        <v>1166</v>
      </c>
      <c r="G81" s="13" t="s">
        <v>1175</v>
      </c>
      <c r="H81" s="13" t="s">
        <v>1176</v>
      </c>
      <c r="I81" s="13" t="s">
        <v>1175</v>
      </c>
      <c r="J81" s="13" t="s">
        <v>1175</v>
      </c>
      <c r="P81" s="12" t="s">
        <v>171</v>
      </c>
      <c r="Q81" s="13" t="s">
        <v>1717</v>
      </c>
      <c r="R81" s="13" t="s">
        <v>1724</v>
      </c>
      <c r="S81" s="13" t="s">
        <v>1719</v>
      </c>
      <c r="T81" s="13" t="s">
        <v>1720</v>
      </c>
      <c r="U81" s="13" t="s">
        <v>1721</v>
      </c>
      <c r="V81" s="13" t="s">
        <v>248</v>
      </c>
      <c r="W81" s="13" t="s">
        <v>1683</v>
      </c>
      <c r="X81" s="13" t="s">
        <v>248</v>
      </c>
      <c r="Y81" s="13" t="s">
        <v>1723</v>
      </c>
    </row>
    <row r="82" spans="1:25" ht="13.8" thickBot="1" x14ac:dyDescent="0.3">
      <c r="A82" s="12" t="s">
        <v>177</v>
      </c>
      <c r="B82" s="13" t="s">
        <v>1177</v>
      </c>
      <c r="C82" s="13" t="s">
        <v>1178</v>
      </c>
      <c r="D82" s="13" t="s">
        <v>1178</v>
      </c>
      <c r="E82" s="13" t="s">
        <v>1178</v>
      </c>
      <c r="F82" s="13" t="s">
        <v>1169</v>
      </c>
      <c r="G82" s="13" t="s">
        <v>1178</v>
      </c>
      <c r="H82" s="13" t="s">
        <v>1178</v>
      </c>
      <c r="I82" s="13" t="s">
        <v>1178</v>
      </c>
      <c r="J82" s="13" t="s">
        <v>1178</v>
      </c>
      <c r="P82" s="12" t="s">
        <v>177</v>
      </c>
      <c r="Q82" s="13" t="s">
        <v>1717</v>
      </c>
      <c r="R82" s="13" t="s">
        <v>1724</v>
      </c>
      <c r="S82" s="13" t="s">
        <v>1719</v>
      </c>
      <c r="T82" s="13" t="s">
        <v>1720</v>
      </c>
      <c r="U82" s="13" t="s">
        <v>1721</v>
      </c>
      <c r="V82" s="13" t="s">
        <v>248</v>
      </c>
      <c r="W82" s="13" t="s">
        <v>1683</v>
      </c>
      <c r="X82" s="13" t="s">
        <v>248</v>
      </c>
      <c r="Y82" s="13" t="s">
        <v>1723</v>
      </c>
    </row>
    <row r="83" spans="1:25" ht="13.8" thickBot="1" x14ac:dyDescent="0.3">
      <c r="A83" s="12" t="s">
        <v>183</v>
      </c>
      <c r="B83" s="13" t="s">
        <v>1179</v>
      </c>
      <c r="C83" s="13" t="s">
        <v>1180</v>
      </c>
      <c r="D83" s="13" t="s">
        <v>1180</v>
      </c>
      <c r="E83" s="13" t="s">
        <v>1180</v>
      </c>
      <c r="F83" s="13" t="s">
        <v>1172</v>
      </c>
      <c r="G83" s="13" t="s">
        <v>1180</v>
      </c>
      <c r="H83" s="13" t="s">
        <v>1180</v>
      </c>
      <c r="I83" s="13" t="s">
        <v>1180</v>
      </c>
      <c r="J83" s="13" t="s">
        <v>1180</v>
      </c>
      <c r="P83" s="12" t="s">
        <v>183</v>
      </c>
      <c r="Q83" s="13" t="s">
        <v>1717</v>
      </c>
      <c r="R83" s="13" t="s">
        <v>1724</v>
      </c>
      <c r="S83" s="13" t="s">
        <v>1719</v>
      </c>
      <c r="T83" s="13" t="s">
        <v>1720</v>
      </c>
      <c r="U83" s="13" t="s">
        <v>1721</v>
      </c>
      <c r="V83" s="13" t="s">
        <v>248</v>
      </c>
      <c r="W83" s="13" t="s">
        <v>1683</v>
      </c>
      <c r="X83" s="13" t="s">
        <v>248</v>
      </c>
      <c r="Y83" s="13" t="s">
        <v>1723</v>
      </c>
    </row>
    <row r="84" spans="1:25" ht="13.8" thickBot="1" x14ac:dyDescent="0.3">
      <c r="A84" s="12" t="s">
        <v>189</v>
      </c>
      <c r="B84" s="13" t="s">
        <v>1181</v>
      </c>
      <c r="C84" s="13" t="s">
        <v>1182</v>
      </c>
      <c r="D84" s="13" t="s">
        <v>1182</v>
      </c>
      <c r="E84" s="13" t="s">
        <v>1182</v>
      </c>
      <c r="F84" s="13" t="s">
        <v>1175</v>
      </c>
      <c r="G84" s="13" t="s">
        <v>1182</v>
      </c>
      <c r="H84" s="13" t="s">
        <v>1182</v>
      </c>
      <c r="I84" s="13" t="s">
        <v>1182</v>
      </c>
      <c r="J84" s="13" t="s">
        <v>1182</v>
      </c>
      <c r="P84" s="12" t="s">
        <v>189</v>
      </c>
      <c r="Q84" s="13" t="s">
        <v>1717</v>
      </c>
      <c r="R84" s="13" t="s">
        <v>1724</v>
      </c>
      <c r="S84" s="13" t="s">
        <v>1719</v>
      </c>
      <c r="T84" s="13" t="s">
        <v>1720</v>
      </c>
      <c r="U84" s="13" t="s">
        <v>1721</v>
      </c>
      <c r="V84" s="13" t="s">
        <v>248</v>
      </c>
      <c r="W84" s="13" t="s">
        <v>1683</v>
      </c>
      <c r="X84" s="13" t="s">
        <v>248</v>
      </c>
      <c r="Y84" s="13" t="s">
        <v>1723</v>
      </c>
    </row>
    <row r="85" spans="1:25" ht="13.8" thickBot="1" x14ac:dyDescent="0.3">
      <c r="A85" s="12" t="s">
        <v>195</v>
      </c>
      <c r="B85" s="13" t="s">
        <v>1183</v>
      </c>
      <c r="C85" s="13" t="s">
        <v>1184</v>
      </c>
      <c r="D85" s="13" t="s">
        <v>1184</v>
      </c>
      <c r="E85" s="13" t="s">
        <v>1184</v>
      </c>
      <c r="F85" s="13" t="s">
        <v>1178</v>
      </c>
      <c r="G85" s="13" t="s">
        <v>1184</v>
      </c>
      <c r="H85" s="13" t="s">
        <v>1184</v>
      </c>
      <c r="I85" s="13" t="s">
        <v>1184</v>
      </c>
      <c r="J85" s="13" t="s">
        <v>1184</v>
      </c>
      <c r="P85" s="12" t="s">
        <v>195</v>
      </c>
      <c r="Q85" s="13" t="s">
        <v>1717</v>
      </c>
      <c r="R85" s="13" t="s">
        <v>1724</v>
      </c>
      <c r="S85" s="13" t="s">
        <v>248</v>
      </c>
      <c r="T85" s="13" t="s">
        <v>1720</v>
      </c>
      <c r="U85" s="13" t="s">
        <v>1721</v>
      </c>
      <c r="V85" s="13" t="s">
        <v>248</v>
      </c>
      <c r="W85" s="13" t="s">
        <v>1683</v>
      </c>
      <c r="X85" s="13" t="s">
        <v>248</v>
      </c>
      <c r="Y85" s="13" t="s">
        <v>1723</v>
      </c>
    </row>
    <row r="86" spans="1:25" ht="13.8" thickBot="1" x14ac:dyDescent="0.3">
      <c r="A86" s="12" t="s">
        <v>201</v>
      </c>
      <c r="B86" s="13" t="s">
        <v>1185</v>
      </c>
      <c r="C86" s="13" t="s">
        <v>1005</v>
      </c>
      <c r="D86" s="13" t="s">
        <v>1005</v>
      </c>
      <c r="E86" s="13" t="s">
        <v>1005</v>
      </c>
      <c r="F86" s="13" t="s">
        <v>1180</v>
      </c>
      <c r="G86" s="13" t="s">
        <v>1005</v>
      </c>
      <c r="H86" s="13" t="s">
        <v>1005</v>
      </c>
      <c r="I86" s="13" t="s">
        <v>1005</v>
      </c>
      <c r="J86" s="13" t="s">
        <v>1005</v>
      </c>
      <c r="P86" s="12" t="s">
        <v>201</v>
      </c>
      <c r="Q86" s="13" t="s">
        <v>1717</v>
      </c>
      <c r="R86" s="13" t="s">
        <v>1724</v>
      </c>
      <c r="S86" s="13" t="s">
        <v>248</v>
      </c>
      <c r="T86" s="13" t="s">
        <v>1720</v>
      </c>
      <c r="U86" s="13" t="s">
        <v>1721</v>
      </c>
      <c r="V86" s="13" t="s">
        <v>248</v>
      </c>
      <c r="W86" s="13" t="s">
        <v>1683</v>
      </c>
      <c r="X86" s="13" t="s">
        <v>248</v>
      </c>
      <c r="Y86" s="13" t="s">
        <v>1723</v>
      </c>
    </row>
    <row r="87" spans="1:25" ht="13.8" thickBot="1" x14ac:dyDescent="0.3">
      <c r="A87" s="12" t="s">
        <v>207</v>
      </c>
      <c r="B87" s="13" t="s">
        <v>1186</v>
      </c>
      <c r="C87" s="13" t="s">
        <v>1007</v>
      </c>
      <c r="D87" s="13" t="s">
        <v>1007</v>
      </c>
      <c r="E87" s="13" t="s">
        <v>1007</v>
      </c>
      <c r="F87" s="13" t="s">
        <v>1182</v>
      </c>
      <c r="G87" s="13" t="s">
        <v>1007</v>
      </c>
      <c r="H87" s="13" t="s">
        <v>1007</v>
      </c>
      <c r="I87" s="13" t="s">
        <v>1007</v>
      </c>
      <c r="J87" s="13" t="s">
        <v>1007</v>
      </c>
      <c r="P87" s="12" t="s">
        <v>207</v>
      </c>
      <c r="Q87" s="13" t="s">
        <v>1717</v>
      </c>
      <c r="R87" s="13" t="s">
        <v>1724</v>
      </c>
      <c r="S87" s="13" t="s">
        <v>248</v>
      </c>
      <c r="T87" s="13" t="s">
        <v>1720</v>
      </c>
      <c r="U87" s="13" t="s">
        <v>1721</v>
      </c>
      <c r="V87" s="13" t="s">
        <v>248</v>
      </c>
      <c r="W87" s="13" t="s">
        <v>1683</v>
      </c>
      <c r="X87" s="13" t="s">
        <v>248</v>
      </c>
      <c r="Y87" s="13" t="s">
        <v>1723</v>
      </c>
    </row>
    <row r="88" spans="1:25" ht="13.8" thickBot="1" x14ac:dyDescent="0.3">
      <c r="A88" s="12" t="s">
        <v>213</v>
      </c>
      <c r="B88" s="13" t="s">
        <v>1187</v>
      </c>
      <c r="C88" s="13" t="s">
        <v>1009</v>
      </c>
      <c r="D88" s="13" t="s">
        <v>1009</v>
      </c>
      <c r="E88" s="13" t="s">
        <v>1009</v>
      </c>
      <c r="F88" s="13" t="s">
        <v>1184</v>
      </c>
      <c r="G88" s="13" t="s">
        <v>1009</v>
      </c>
      <c r="H88" s="13" t="s">
        <v>1009</v>
      </c>
      <c r="I88" s="13" t="s">
        <v>1009</v>
      </c>
      <c r="J88" s="13" t="s">
        <v>1009</v>
      </c>
      <c r="P88" s="12" t="s">
        <v>213</v>
      </c>
      <c r="Q88" s="13" t="s">
        <v>1717</v>
      </c>
      <c r="R88" s="13" t="s">
        <v>1724</v>
      </c>
      <c r="S88" s="13" t="s">
        <v>248</v>
      </c>
      <c r="T88" s="13" t="s">
        <v>1720</v>
      </c>
      <c r="U88" s="13" t="s">
        <v>1721</v>
      </c>
      <c r="V88" s="13" t="s">
        <v>248</v>
      </c>
      <c r="W88" s="13" t="s">
        <v>1683</v>
      </c>
      <c r="X88" s="13" t="s">
        <v>248</v>
      </c>
      <c r="Y88" s="13" t="s">
        <v>1723</v>
      </c>
    </row>
    <row r="89" spans="1:25" ht="13.8" thickBot="1" x14ac:dyDescent="0.3">
      <c r="A89" s="12" t="s">
        <v>219</v>
      </c>
      <c r="B89" s="13" t="s">
        <v>1188</v>
      </c>
      <c r="C89" s="13" t="s">
        <v>1011</v>
      </c>
      <c r="D89" s="13" t="s">
        <v>1011</v>
      </c>
      <c r="E89" s="13" t="s">
        <v>1011</v>
      </c>
      <c r="F89" s="13" t="s">
        <v>1005</v>
      </c>
      <c r="G89" s="13" t="s">
        <v>1011</v>
      </c>
      <c r="H89" s="13" t="s">
        <v>1011</v>
      </c>
      <c r="I89" s="13" t="s">
        <v>1011</v>
      </c>
      <c r="J89" s="13" t="s">
        <v>1011</v>
      </c>
      <c r="P89" s="12" t="s">
        <v>219</v>
      </c>
      <c r="Q89" s="13" t="s">
        <v>1717</v>
      </c>
      <c r="R89" s="13" t="s">
        <v>1724</v>
      </c>
      <c r="S89" s="13" t="s">
        <v>248</v>
      </c>
      <c r="T89" s="13" t="s">
        <v>1720</v>
      </c>
      <c r="U89" s="13" t="s">
        <v>1721</v>
      </c>
      <c r="V89" s="13" t="s">
        <v>248</v>
      </c>
      <c r="W89" s="13" t="s">
        <v>248</v>
      </c>
      <c r="X89" s="13" t="s">
        <v>248</v>
      </c>
      <c r="Y89" s="13" t="s">
        <v>1723</v>
      </c>
    </row>
    <row r="90" spans="1:25" ht="13.8" thickBot="1" x14ac:dyDescent="0.3">
      <c r="A90" s="12" t="s">
        <v>225</v>
      </c>
      <c r="B90" s="13" t="s">
        <v>1189</v>
      </c>
      <c r="C90" s="13" t="s">
        <v>1013</v>
      </c>
      <c r="D90" s="13" t="s">
        <v>1013</v>
      </c>
      <c r="E90" s="13" t="s">
        <v>1013</v>
      </c>
      <c r="F90" s="13" t="s">
        <v>1007</v>
      </c>
      <c r="G90" s="13" t="s">
        <v>1013</v>
      </c>
      <c r="H90" s="13" t="s">
        <v>1013</v>
      </c>
      <c r="I90" s="13" t="s">
        <v>1013</v>
      </c>
      <c r="J90" s="13" t="s">
        <v>1013</v>
      </c>
      <c r="P90" s="12" t="s">
        <v>225</v>
      </c>
      <c r="Q90" s="13" t="s">
        <v>1717</v>
      </c>
      <c r="R90" s="13" t="s">
        <v>1724</v>
      </c>
      <c r="S90" s="13" t="s">
        <v>248</v>
      </c>
      <c r="T90" s="13" t="s">
        <v>1720</v>
      </c>
      <c r="U90" s="13" t="s">
        <v>1721</v>
      </c>
      <c r="V90" s="13" t="s">
        <v>248</v>
      </c>
      <c r="W90" s="13" t="s">
        <v>248</v>
      </c>
      <c r="X90" s="13" t="s">
        <v>248</v>
      </c>
      <c r="Y90" s="13" t="s">
        <v>1723</v>
      </c>
    </row>
    <row r="91" spans="1:25" ht="13.8" thickBot="1" x14ac:dyDescent="0.3">
      <c r="A91" s="12" t="s">
        <v>231</v>
      </c>
      <c r="B91" s="13" t="s">
        <v>1190</v>
      </c>
      <c r="C91" s="13" t="s">
        <v>1015</v>
      </c>
      <c r="D91" s="13" t="s">
        <v>1015</v>
      </c>
      <c r="E91" s="13" t="s">
        <v>1015</v>
      </c>
      <c r="F91" s="13" t="s">
        <v>1009</v>
      </c>
      <c r="G91" s="13" t="s">
        <v>1015</v>
      </c>
      <c r="H91" s="13" t="s">
        <v>1015</v>
      </c>
      <c r="I91" s="13" t="s">
        <v>1015</v>
      </c>
      <c r="J91" s="13" t="s">
        <v>1015</v>
      </c>
      <c r="P91" s="12" t="s">
        <v>231</v>
      </c>
      <c r="Q91" s="13" t="s">
        <v>1717</v>
      </c>
      <c r="R91" s="13" t="s">
        <v>1724</v>
      </c>
      <c r="S91" s="13" t="s">
        <v>248</v>
      </c>
      <c r="T91" s="13" t="s">
        <v>1725</v>
      </c>
      <c r="U91" s="13" t="s">
        <v>1721</v>
      </c>
      <c r="V91" s="13" t="s">
        <v>248</v>
      </c>
      <c r="W91" s="13" t="s">
        <v>248</v>
      </c>
      <c r="X91" s="13" t="s">
        <v>248</v>
      </c>
      <c r="Y91" s="13" t="s">
        <v>1723</v>
      </c>
    </row>
    <row r="92" spans="1:25" ht="13.8" thickBot="1" x14ac:dyDescent="0.3">
      <c r="A92" s="12" t="s">
        <v>236</v>
      </c>
      <c r="B92" s="13" t="s">
        <v>1191</v>
      </c>
      <c r="C92" s="13" t="s">
        <v>1017</v>
      </c>
      <c r="D92" s="13" t="s">
        <v>1017</v>
      </c>
      <c r="E92" s="13" t="s">
        <v>1017</v>
      </c>
      <c r="F92" s="13" t="s">
        <v>1017</v>
      </c>
      <c r="G92" s="13" t="s">
        <v>1017</v>
      </c>
      <c r="H92" s="13" t="s">
        <v>1017</v>
      </c>
      <c r="I92" s="13" t="s">
        <v>1017</v>
      </c>
      <c r="J92" s="13" t="s">
        <v>1017</v>
      </c>
      <c r="P92" s="12" t="s">
        <v>236</v>
      </c>
      <c r="Q92" s="13" t="s">
        <v>1717</v>
      </c>
      <c r="R92" s="13" t="s">
        <v>1724</v>
      </c>
      <c r="S92" s="13" t="s">
        <v>248</v>
      </c>
      <c r="T92" s="13" t="s">
        <v>1725</v>
      </c>
      <c r="U92" s="13" t="s">
        <v>1721</v>
      </c>
      <c r="V92" s="13" t="s">
        <v>248</v>
      </c>
      <c r="W92" s="13" t="s">
        <v>248</v>
      </c>
      <c r="X92" s="13" t="s">
        <v>248</v>
      </c>
      <c r="Y92" s="13" t="s">
        <v>1723</v>
      </c>
    </row>
    <row r="93" spans="1:25" ht="13.8" thickBot="1" x14ac:dyDescent="0.3">
      <c r="A93" s="12" t="s">
        <v>241</v>
      </c>
      <c r="B93" s="13" t="s">
        <v>1018</v>
      </c>
      <c r="C93" s="13" t="s">
        <v>1018</v>
      </c>
      <c r="D93" s="13" t="s">
        <v>1018</v>
      </c>
      <c r="E93" s="13" t="s">
        <v>1018</v>
      </c>
      <c r="F93" s="13" t="s">
        <v>1018</v>
      </c>
      <c r="G93" s="13" t="s">
        <v>1018</v>
      </c>
      <c r="H93" s="13" t="s">
        <v>1018</v>
      </c>
      <c r="I93" s="13" t="s">
        <v>1018</v>
      </c>
      <c r="J93" s="13" t="s">
        <v>1018</v>
      </c>
      <c r="P93" s="12" t="s">
        <v>241</v>
      </c>
      <c r="Q93" s="13" t="s">
        <v>1717</v>
      </c>
      <c r="R93" s="13" t="s">
        <v>248</v>
      </c>
      <c r="S93" s="13" t="s">
        <v>248</v>
      </c>
      <c r="T93" s="13" t="s">
        <v>248</v>
      </c>
      <c r="U93" s="13" t="s">
        <v>1721</v>
      </c>
      <c r="V93" s="13" t="s">
        <v>248</v>
      </c>
      <c r="W93" s="13" t="s">
        <v>248</v>
      </c>
      <c r="X93" s="13" t="s">
        <v>248</v>
      </c>
      <c r="Y93" s="13" t="s">
        <v>1723</v>
      </c>
    </row>
    <row r="94" spans="1:25" ht="13.8" thickBot="1" x14ac:dyDescent="0.3">
      <c r="A94" s="12" t="s">
        <v>246</v>
      </c>
      <c r="B94" s="13" t="s">
        <v>902</v>
      </c>
      <c r="C94" s="13" t="s">
        <v>902</v>
      </c>
      <c r="D94" s="13" t="s">
        <v>902</v>
      </c>
      <c r="E94" s="13" t="s">
        <v>902</v>
      </c>
      <c r="F94" s="13" t="s">
        <v>902</v>
      </c>
      <c r="G94" s="13" t="s">
        <v>902</v>
      </c>
      <c r="H94" s="13" t="s">
        <v>902</v>
      </c>
      <c r="I94" s="13" t="s">
        <v>902</v>
      </c>
      <c r="J94" s="13" t="s">
        <v>902</v>
      </c>
      <c r="P94" s="12" t="s">
        <v>246</v>
      </c>
      <c r="Q94" s="13" t="s">
        <v>248</v>
      </c>
      <c r="R94" s="13" t="s">
        <v>248</v>
      </c>
      <c r="S94" s="13" t="s">
        <v>248</v>
      </c>
      <c r="T94" s="13" t="s">
        <v>248</v>
      </c>
      <c r="U94" s="13" t="s">
        <v>248</v>
      </c>
      <c r="V94" s="13" t="s">
        <v>248</v>
      </c>
      <c r="W94" s="13" t="s">
        <v>248</v>
      </c>
      <c r="X94" s="13" t="s">
        <v>248</v>
      </c>
      <c r="Y94" s="13" t="s">
        <v>1723</v>
      </c>
    </row>
    <row r="95" spans="1:25" ht="18.600000000000001" thickBot="1" x14ac:dyDescent="0.3">
      <c r="A95" s="8"/>
      <c r="P95" s="8"/>
    </row>
    <row r="96" spans="1:25" ht="13.8" thickBot="1" x14ac:dyDescent="0.3">
      <c r="A96" s="12" t="s">
        <v>250</v>
      </c>
      <c r="B96" s="12" t="s">
        <v>100</v>
      </c>
      <c r="C96" s="12" t="s">
        <v>101</v>
      </c>
      <c r="D96" s="12" t="s">
        <v>102</v>
      </c>
      <c r="E96" s="12" t="s">
        <v>103</v>
      </c>
      <c r="F96" s="12" t="s">
        <v>104</v>
      </c>
      <c r="G96" s="12" t="s">
        <v>105</v>
      </c>
      <c r="H96" s="12" t="s">
        <v>106</v>
      </c>
      <c r="I96" s="12" t="s">
        <v>107</v>
      </c>
      <c r="J96" s="12" t="s">
        <v>108</v>
      </c>
      <c r="P96" s="12" t="s">
        <v>250</v>
      </c>
      <c r="Q96" s="12" t="s">
        <v>100</v>
      </c>
      <c r="R96" s="12" t="s">
        <v>101</v>
      </c>
      <c r="S96" s="12" t="s">
        <v>102</v>
      </c>
      <c r="T96" s="12" t="s">
        <v>103</v>
      </c>
      <c r="U96" s="12" t="s">
        <v>104</v>
      </c>
      <c r="V96" s="12" t="s">
        <v>105</v>
      </c>
      <c r="W96" s="12" t="s">
        <v>106</v>
      </c>
      <c r="X96" s="12" t="s">
        <v>107</v>
      </c>
      <c r="Y96" s="12" t="s">
        <v>108</v>
      </c>
    </row>
    <row r="97" spans="1:25" ht="13.8" thickBot="1" x14ac:dyDescent="0.3">
      <c r="A97" s="12" t="s">
        <v>132</v>
      </c>
      <c r="B97" s="13">
        <v>45.9</v>
      </c>
      <c r="C97" s="13">
        <v>13.4</v>
      </c>
      <c r="D97" s="13">
        <v>13.4</v>
      </c>
      <c r="E97" s="13">
        <v>13.4</v>
      </c>
      <c r="F97" s="13">
        <v>15.5</v>
      </c>
      <c r="G97" s="13">
        <v>13.4</v>
      </c>
      <c r="H97" s="13">
        <v>21.2</v>
      </c>
      <c r="I97" s="13">
        <v>13.4</v>
      </c>
      <c r="J97" s="13">
        <v>13.4</v>
      </c>
      <c r="P97" s="12" t="s">
        <v>132</v>
      </c>
      <c r="Q97" s="13">
        <v>8.8000000000000007</v>
      </c>
      <c r="R97" s="13">
        <v>10.9</v>
      </c>
      <c r="S97" s="13">
        <v>6.2</v>
      </c>
      <c r="T97" s="13">
        <v>22.8</v>
      </c>
      <c r="U97" s="13">
        <v>1</v>
      </c>
      <c r="V97" s="13">
        <v>0</v>
      </c>
      <c r="W97" s="13">
        <v>22.8</v>
      </c>
      <c r="X97" s="13">
        <v>0</v>
      </c>
      <c r="Y97" s="13">
        <v>29.6</v>
      </c>
    </row>
    <row r="98" spans="1:25" ht="13.8" thickBot="1" x14ac:dyDescent="0.3">
      <c r="A98" s="12" t="s">
        <v>140</v>
      </c>
      <c r="B98" s="13">
        <v>45.2</v>
      </c>
      <c r="C98" s="13">
        <v>12.7</v>
      </c>
      <c r="D98" s="13">
        <v>12.7</v>
      </c>
      <c r="E98" s="13">
        <v>12.7</v>
      </c>
      <c r="F98" s="13">
        <v>14.8</v>
      </c>
      <c r="G98" s="13">
        <v>12.7</v>
      </c>
      <c r="H98" s="13">
        <v>20.5</v>
      </c>
      <c r="I98" s="13">
        <v>12.7</v>
      </c>
      <c r="J98" s="13">
        <v>12.7</v>
      </c>
      <c r="P98" s="12" t="s">
        <v>140</v>
      </c>
      <c r="Q98" s="13">
        <v>8.8000000000000007</v>
      </c>
      <c r="R98" s="13">
        <v>10.9</v>
      </c>
      <c r="S98" s="13">
        <v>6.2</v>
      </c>
      <c r="T98" s="13">
        <v>22.8</v>
      </c>
      <c r="U98" s="13">
        <v>1</v>
      </c>
      <c r="V98" s="13">
        <v>0</v>
      </c>
      <c r="W98" s="13">
        <v>22.8</v>
      </c>
      <c r="X98" s="13">
        <v>0</v>
      </c>
      <c r="Y98" s="13">
        <v>29.6</v>
      </c>
    </row>
    <row r="99" spans="1:25" ht="13.8" thickBot="1" x14ac:dyDescent="0.3">
      <c r="A99" s="12" t="s">
        <v>147</v>
      </c>
      <c r="B99" s="13">
        <v>44.5</v>
      </c>
      <c r="C99" s="13">
        <v>12</v>
      </c>
      <c r="D99" s="13">
        <v>12</v>
      </c>
      <c r="E99" s="13">
        <v>12</v>
      </c>
      <c r="F99" s="13">
        <v>14.1</v>
      </c>
      <c r="G99" s="13">
        <v>12</v>
      </c>
      <c r="H99" s="13">
        <v>19.8</v>
      </c>
      <c r="I99" s="13">
        <v>12</v>
      </c>
      <c r="J99" s="13">
        <v>12</v>
      </c>
      <c r="P99" s="12" t="s">
        <v>147</v>
      </c>
      <c r="Q99" s="13">
        <v>8.8000000000000007</v>
      </c>
      <c r="R99" s="13">
        <v>10.9</v>
      </c>
      <c r="S99" s="13">
        <v>6.2</v>
      </c>
      <c r="T99" s="13">
        <v>22.8</v>
      </c>
      <c r="U99" s="13">
        <v>1</v>
      </c>
      <c r="V99" s="13">
        <v>0</v>
      </c>
      <c r="W99" s="13">
        <v>22.8</v>
      </c>
      <c r="X99" s="13">
        <v>0</v>
      </c>
      <c r="Y99" s="13">
        <v>29.6</v>
      </c>
    </row>
    <row r="100" spans="1:25" ht="13.8" thickBot="1" x14ac:dyDescent="0.3">
      <c r="A100" s="12" t="s">
        <v>153</v>
      </c>
      <c r="B100" s="13">
        <v>43.8</v>
      </c>
      <c r="C100" s="13">
        <v>11.3</v>
      </c>
      <c r="D100" s="13">
        <v>11.3</v>
      </c>
      <c r="E100" s="13">
        <v>11.3</v>
      </c>
      <c r="F100" s="13">
        <v>13.4</v>
      </c>
      <c r="G100" s="13">
        <v>11.3</v>
      </c>
      <c r="H100" s="13">
        <v>19.100000000000001</v>
      </c>
      <c r="I100" s="13">
        <v>11.3</v>
      </c>
      <c r="J100" s="13">
        <v>11.3</v>
      </c>
      <c r="P100" s="12" t="s">
        <v>153</v>
      </c>
      <c r="Q100" s="13">
        <v>8.8000000000000007</v>
      </c>
      <c r="R100" s="13">
        <v>10.9</v>
      </c>
      <c r="S100" s="13">
        <v>6.2</v>
      </c>
      <c r="T100" s="13">
        <v>22.8</v>
      </c>
      <c r="U100" s="13">
        <v>1</v>
      </c>
      <c r="V100" s="13">
        <v>0</v>
      </c>
      <c r="W100" s="13">
        <v>22.8</v>
      </c>
      <c r="X100" s="13">
        <v>0</v>
      </c>
      <c r="Y100" s="13">
        <v>29.6</v>
      </c>
    </row>
    <row r="101" spans="1:25" ht="13.8" thickBot="1" x14ac:dyDescent="0.3">
      <c r="A101" s="12" t="s">
        <v>159</v>
      </c>
      <c r="B101" s="13">
        <v>43</v>
      </c>
      <c r="C101" s="13">
        <v>10.6</v>
      </c>
      <c r="D101" s="13">
        <v>10.6</v>
      </c>
      <c r="E101" s="13">
        <v>10.6</v>
      </c>
      <c r="F101" s="13">
        <v>12.7</v>
      </c>
      <c r="G101" s="13">
        <v>10.6</v>
      </c>
      <c r="H101" s="13">
        <v>18.3</v>
      </c>
      <c r="I101" s="13">
        <v>10.6</v>
      </c>
      <c r="J101" s="13">
        <v>10.6</v>
      </c>
      <c r="P101" s="12" t="s">
        <v>159</v>
      </c>
      <c r="Q101" s="13">
        <v>8.8000000000000007</v>
      </c>
      <c r="R101" s="13">
        <v>10.9</v>
      </c>
      <c r="S101" s="13">
        <v>6.2</v>
      </c>
      <c r="T101" s="13">
        <v>22.8</v>
      </c>
      <c r="U101" s="13">
        <v>1</v>
      </c>
      <c r="V101" s="13">
        <v>0</v>
      </c>
      <c r="W101" s="13">
        <v>2.6</v>
      </c>
      <c r="X101" s="13">
        <v>0</v>
      </c>
      <c r="Y101" s="13">
        <v>29.6</v>
      </c>
    </row>
    <row r="102" spans="1:25" ht="13.8" thickBot="1" x14ac:dyDescent="0.3">
      <c r="A102" s="12" t="s">
        <v>165</v>
      </c>
      <c r="B102" s="13">
        <v>42.3</v>
      </c>
      <c r="C102" s="13">
        <v>9.9</v>
      </c>
      <c r="D102" s="13">
        <v>9.9</v>
      </c>
      <c r="E102" s="13">
        <v>9.9</v>
      </c>
      <c r="F102" s="13">
        <v>12</v>
      </c>
      <c r="G102" s="13">
        <v>9.9</v>
      </c>
      <c r="H102" s="13">
        <v>17.600000000000001</v>
      </c>
      <c r="I102" s="13">
        <v>9.9</v>
      </c>
      <c r="J102" s="13">
        <v>9.9</v>
      </c>
      <c r="P102" s="12" t="s">
        <v>165</v>
      </c>
      <c r="Q102" s="13">
        <v>8.8000000000000007</v>
      </c>
      <c r="R102" s="13">
        <v>10.9</v>
      </c>
      <c r="S102" s="13">
        <v>6.2</v>
      </c>
      <c r="T102" s="13">
        <v>22.8</v>
      </c>
      <c r="U102" s="13">
        <v>1</v>
      </c>
      <c r="V102" s="13">
        <v>0</v>
      </c>
      <c r="W102" s="13">
        <v>2.6</v>
      </c>
      <c r="X102" s="13">
        <v>0</v>
      </c>
      <c r="Y102" s="13">
        <v>29.6</v>
      </c>
    </row>
    <row r="103" spans="1:25" ht="13.8" thickBot="1" x14ac:dyDescent="0.3">
      <c r="A103" s="12" t="s">
        <v>171</v>
      </c>
      <c r="B103" s="13">
        <v>41.6</v>
      </c>
      <c r="C103" s="13">
        <v>9.1999999999999993</v>
      </c>
      <c r="D103" s="13">
        <v>9.1999999999999993</v>
      </c>
      <c r="E103" s="13">
        <v>9.1999999999999993</v>
      </c>
      <c r="F103" s="13">
        <v>11.3</v>
      </c>
      <c r="G103" s="13">
        <v>9.1999999999999993</v>
      </c>
      <c r="H103" s="13">
        <v>16.899999999999999</v>
      </c>
      <c r="I103" s="13">
        <v>9.1999999999999993</v>
      </c>
      <c r="J103" s="13">
        <v>9.1999999999999993</v>
      </c>
      <c r="P103" s="12" t="s">
        <v>171</v>
      </c>
      <c r="Q103" s="13">
        <v>8.8000000000000007</v>
      </c>
      <c r="R103" s="13">
        <v>9.9</v>
      </c>
      <c r="S103" s="13">
        <v>6.2</v>
      </c>
      <c r="T103" s="13">
        <v>22.8</v>
      </c>
      <c r="U103" s="13">
        <v>1</v>
      </c>
      <c r="V103" s="13">
        <v>0</v>
      </c>
      <c r="W103" s="13">
        <v>2.6</v>
      </c>
      <c r="X103" s="13">
        <v>0</v>
      </c>
      <c r="Y103" s="13">
        <v>29.6</v>
      </c>
    </row>
    <row r="104" spans="1:25" ht="13.8" thickBot="1" x14ac:dyDescent="0.3">
      <c r="A104" s="12" t="s">
        <v>177</v>
      </c>
      <c r="B104" s="13">
        <v>40.9</v>
      </c>
      <c r="C104" s="13">
        <v>8.5</v>
      </c>
      <c r="D104" s="13">
        <v>8.5</v>
      </c>
      <c r="E104" s="13">
        <v>8.5</v>
      </c>
      <c r="F104" s="13">
        <v>10.6</v>
      </c>
      <c r="G104" s="13">
        <v>8.5</v>
      </c>
      <c r="H104" s="13">
        <v>8.5</v>
      </c>
      <c r="I104" s="13">
        <v>8.5</v>
      </c>
      <c r="J104" s="13">
        <v>8.5</v>
      </c>
      <c r="P104" s="12" t="s">
        <v>177</v>
      </c>
      <c r="Q104" s="13">
        <v>8.8000000000000007</v>
      </c>
      <c r="R104" s="13">
        <v>9.9</v>
      </c>
      <c r="S104" s="13">
        <v>6.2</v>
      </c>
      <c r="T104" s="13">
        <v>22.8</v>
      </c>
      <c r="U104" s="13">
        <v>1</v>
      </c>
      <c r="V104" s="13">
        <v>0</v>
      </c>
      <c r="W104" s="13">
        <v>2.6</v>
      </c>
      <c r="X104" s="13">
        <v>0</v>
      </c>
      <c r="Y104" s="13">
        <v>29.6</v>
      </c>
    </row>
    <row r="105" spans="1:25" ht="13.8" thickBot="1" x14ac:dyDescent="0.3">
      <c r="A105" s="12" t="s">
        <v>183</v>
      </c>
      <c r="B105" s="13">
        <v>40.200000000000003</v>
      </c>
      <c r="C105" s="13">
        <v>7.8</v>
      </c>
      <c r="D105" s="13">
        <v>7.8</v>
      </c>
      <c r="E105" s="13">
        <v>7.8</v>
      </c>
      <c r="F105" s="13">
        <v>9.9</v>
      </c>
      <c r="G105" s="13">
        <v>7.8</v>
      </c>
      <c r="H105" s="13">
        <v>7.8</v>
      </c>
      <c r="I105" s="13">
        <v>7.8</v>
      </c>
      <c r="J105" s="13">
        <v>7.8</v>
      </c>
      <c r="P105" s="12" t="s">
        <v>183</v>
      </c>
      <c r="Q105" s="13">
        <v>8.8000000000000007</v>
      </c>
      <c r="R105" s="13">
        <v>9.9</v>
      </c>
      <c r="S105" s="13">
        <v>6.2</v>
      </c>
      <c r="T105" s="13">
        <v>22.8</v>
      </c>
      <c r="U105" s="13">
        <v>1</v>
      </c>
      <c r="V105" s="13">
        <v>0</v>
      </c>
      <c r="W105" s="13">
        <v>2.6</v>
      </c>
      <c r="X105" s="13">
        <v>0</v>
      </c>
      <c r="Y105" s="13">
        <v>29.6</v>
      </c>
    </row>
    <row r="106" spans="1:25" ht="13.8" thickBot="1" x14ac:dyDescent="0.3">
      <c r="A106" s="12" t="s">
        <v>189</v>
      </c>
      <c r="B106" s="13">
        <v>39.5</v>
      </c>
      <c r="C106" s="13">
        <v>7.1</v>
      </c>
      <c r="D106" s="13">
        <v>7.1</v>
      </c>
      <c r="E106" s="13">
        <v>7.1</v>
      </c>
      <c r="F106" s="13">
        <v>9.1999999999999993</v>
      </c>
      <c r="G106" s="13">
        <v>7.1</v>
      </c>
      <c r="H106" s="13">
        <v>7.1</v>
      </c>
      <c r="I106" s="13">
        <v>7.1</v>
      </c>
      <c r="J106" s="13">
        <v>7.1</v>
      </c>
      <c r="P106" s="12" t="s">
        <v>189</v>
      </c>
      <c r="Q106" s="13">
        <v>8.8000000000000007</v>
      </c>
      <c r="R106" s="13">
        <v>9.9</v>
      </c>
      <c r="S106" s="13">
        <v>6.2</v>
      </c>
      <c r="T106" s="13">
        <v>22.8</v>
      </c>
      <c r="U106" s="13">
        <v>1</v>
      </c>
      <c r="V106" s="13">
        <v>0</v>
      </c>
      <c r="W106" s="13">
        <v>2.6</v>
      </c>
      <c r="X106" s="13">
        <v>0</v>
      </c>
      <c r="Y106" s="13">
        <v>29.6</v>
      </c>
    </row>
    <row r="107" spans="1:25" ht="13.8" thickBot="1" x14ac:dyDescent="0.3">
      <c r="A107" s="12" t="s">
        <v>195</v>
      </c>
      <c r="B107" s="13">
        <v>38.799999999999997</v>
      </c>
      <c r="C107" s="13">
        <v>6.4</v>
      </c>
      <c r="D107" s="13">
        <v>6.4</v>
      </c>
      <c r="E107" s="13">
        <v>6.4</v>
      </c>
      <c r="F107" s="13">
        <v>8.5</v>
      </c>
      <c r="G107" s="13">
        <v>6.4</v>
      </c>
      <c r="H107" s="13">
        <v>6.4</v>
      </c>
      <c r="I107" s="13">
        <v>6.4</v>
      </c>
      <c r="J107" s="13">
        <v>6.4</v>
      </c>
      <c r="P107" s="12" t="s">
        <v>195</v>
      </c>
      <c r="Q107" s="13">
        <v>8.8000000000000007</v>
      </c>
      <c r="R107" s="13">
        <v>9.9</v>
      </c>
      <c r="S107" s="13">
        <v>0</v>
      </c>
      <c r="T107" s="13">
        <v>22.8</v>
      </c>
      <c r="U107" s="13">
        <v>1</v>
      </c>
      <c r="V107" s="13">
        <v>0</v>
      </c>
      <c r="W107" s="13">
        <v>2.6</v>
      </c>
      <c r="X107" s="13">
        <v>0</v>
      </c>
      <c r="Y107" s="13">
        <v>29.6</v>
      </c>
    </row>
    <row r="108" spans="1:25" ht="13.8" thickBot="1" x14ac:dyDescent="0.3">
      <c r="A108" s="12" t="s">
        <v>201</v>
      </c>
      <c r="B108" s="13">
        <v>38.1</v>
      </c>
      <c r="C108" s="13">
        <v>5.6</v>
      </c>
      <c r="D108" s="13">
        <v>5.6</v>
      </c>
      <c r="E108" s="13">
        <v>5.6</v>
      </c>
      <c r="F108" s="13">
        <v>7.8</v>
      </c>
      <c r="G108" s="13">
        <v>5.6</v>
      </c>
      <c r="H108" s="13">
        <v>5.6</v>
      </c>
      <c r="I108" s="13">
        <v>5.6</v>
      </c>
      <c r="J108" s="13">
        <v>5.6</v>
      </c>
      <c r="P108" s="12" t="s">
        <v>201</v>
      </c>
      <c r="Q108" s="13">
        <v>8.8000000000000007</v>
      </c>
      <c r="R108" s="13">
        <v>9.9</v>
      </c>
      <c r="S108" s="13">
        <v>0</v>
      </c>
      <c r="T108" s="13">
        <v>22.8</v>
      </c>
      <c r="U108" s="13">
        <v>1</v>
      </c>
      <c r="V108" s="13">
        <v>0</v>
      </c>
      <c r="W108" s="13">
        <v>2.6</v>
      </c>
      <c r="X108" s="13">
        <v>0</v>
      </c>
      <c r="Y108" s="13">
        <v>29.6</v>
      </c>
    </row>
    <row r="109" spans="1:25" ht="13.8" thickBot="1" x14ac:dyDescent="0.3">
      <c r="A109" s="12" t="s">
        <v>207</v>
      </c>
      <c r="B109" s="13">
        <v>37.4</v>
      </c>
      <c r="C109" s="13">
        <v>4.9000000000000004</v>
      </c>
      <c r="D109" s="13">
        <v>4.9000000000000004</v>
      </c>
      <c r="E109" s="13">
        <v>4.9000000000000004</v>
      </c>
      <c r="F109" s="13">
        <v>7.1</v>
      </c>
      <c r="G109" s="13">
        <v>4.9000000000000004</v>
      </c>
      <c r="H109" s="13">
        <v>4.9000000000000004</v>
      </c>
      <c r="I109" s="13">
        <v>4.9000000000000004</v>
      </c>
      <c r="J109" s="13">
        <v>4.9000000000000004</v>
      </c>
      <c r="P109" s="12" t="s">
        <v>207</v>
      </c>
      <c r="Q109" s="13">
        <v>8.8000000000000007</v>
      </c>
      <c r="R109" s="13">
        <v>9.9</v>
      </c>
      <c r="S109" s="13">
        <v>0</v>
      </c>
      <c r="T109" s="13">
        <v>22.8</v>
      </c>
      <c r="U109" s="13">
        <v>1</v>
      </c>
      <c r="V109" s="13">
        <v>0</v>
      </c>
      <c r="W109" s="13">
        <v>2.6</v>
      </c>
      <c r="X109" s="13">
        <v>0</v>
      </c>
      <c r="Y109" s="13">
        <v>29.6</v>
      </c>
    </row>
    <row r="110" spans="1:25" ht="13.8" thickBot="1" x14ac:dyDescent="0.3">
      <c r="A110" s="12" t="s">
        <v>213</v>
      </c>
      <c r="B110" s="13">
        <v>36.700000000000003</v>
      </c>
      <c r="C110" s="13">
        <v>4.2</v>
      </c>
      <c r="D110" s="13">
        <v>4.2</v>
      </c>
      <c r="E110" s="13">
        <v>4.2</v>
      </c>
      <c r="F110" s="13">
        <v>6.4</v>
      </c>
      <c r="G110" s="13">
        <v>4.2</v>
      </c>
      <c r="H110" s="13">
        <v>4.2</v>
      </c>
      <c r="I110" s="13">
        <v>4.2</v>
      </c>
      <c r="J110" s="13">
        <v>4.2</v>
      </c>
      <c r="P110" s="12" t="s">
        <v>213</v>
      </c>
      <c r="Q110" s="13">
        <v>8.8000000000000007</v>
      </c>
      <c r="R110" s="13">
        <v>9.9</v>
      </c>
      <c r="S110" s="13">
        <v>0</v>
      </c>
      <c r="T110" s="13">
        <v>22.8</v>
      </c>
      <c r="U110" s="13">
        <v>1</v>
      </c>
      <c r="V110" s="13">
        <v>0</v>
      </c>
      <c r="W110" s="13">
        <v>2.6</v>
      </c>
      <c r="X110" s="13">
        <v>0</v>
      </c>
      <c r="Y110" s="13">
        <v>29.6</v>
      </c>
    </row>
    <row r="111" spans="1:25" ht="13.8" thickBot="1" x14ac:dyDescent="0.3">
      <c r="A111" s="12" t="s">
        <v>219</v>
      </c>
      <c r="B111" s="13">
        <v>36</v>
      </c>
      <c r="C111" s="13">
        <v>3.5</v>
      </c>
      <c r="D111" s="13">
        <v>3.5</v>
      </c>
      <c r="E111" s="13">
        <v>3.5</v>
      </c>
      <c r="F111" s="13">
        <v>5.6</v>
      </c>
      <c r="G111" s="13">
        <v>3.5</v>
      </c>
      <c r="H111" s="13">
        <v>3.5</v>
      </c>
      <c r="I111" s="13">
        <v>3.5</v>
      </c>
      <c r="J111" s="13">
        <v>3.5</v>
      </c>
      <c r="P111" s="12" t="s">
        <v>219</v>
      </c>
      <c r="Q111" s="13">
        <v>8.8000000000000007</v>
      </c>
      <c r="R111" s="13">
        <v>9.9</v>
      </c>
      <c r="S111" s="13">
        <v>0</v>
      </c>
      <c r="T111" s="13">
        <v>22.8</v>
      </c>
      <c r="U111" s="13">
        <v>1</v>
      </c>
      <c r="V111" s="13">
        <v>0</v>
      </c>
      <c r="W111" s="13">
        <v>0</v>
      </c>
      <c r="X111" s="13">
        <v>0</v>
      </c>
      <c r="Y111" s="13">
        <v>29.6</v>
      </c>
    </row>
    <row r="112" spans="1:25" ht="13.8" thickBot="1" x14ac:dyDescent="0.3">
      <c r="A112" s="12" t="s">
        <v>225</v>
      </c>
      <c r="B112" s="13">
        <v>35.299999999999997</v>
      </c>
      <c r="C112" s="13">
        <v>2.8</v>
      </c>
      <c r="D112" s="13">
        <v>2.8</v>
      </c>
      <c r="E112" s="13">
        <v>2.8</v>
      </c>
      <c r="F112" s="13">
        <v>4.9000000000000004</v>
      </c>
      <c r="G112" s="13">
        <v>2.8</v>
      </c>
      <c r="H112" s="13">
        <v>2.8</v>
      </c>
      <c r="I112" s="13">
        <v>2.8</v>
      </c>
      <c r="J112" s="13">
        <v>2.8</v>
      </c>
      <c r="P112" s="12" t="s">
        <v>225</v>
      </c>
      <c r="Q112" s="13">
        <v>8.8000000000000007</v>
      </c>
      <c r="R112" s="13">
        <v>9.9</v>
      </c>
      <c r="S112" s="13">
        <v>0</v>
      </c>
      <c r="T112" s="13">
        <v>22.8</v>
      </c>
      <c r="U112" s="13">
        <v>1</v>
      </c>
      <c r="V112" s="13">
        <v>0</v>
      </c>
      <c r="W112" s="13">
        <v>0</v>
      </c>
      <c r="X112" s="13">
        <v>0</v>
      </c>
      <c r="Y112" s="13">
        <v>29.6</v>
      </c>
    </row>
    <row r="113" spans="1:29" ht="13.8" thickBot="1" x14ac:dyDescent="0.3">
      <c r="A113" s="12" t="s">
        <v>231</v>
      </c>
      <c r="B113" s="13">
        <v>34.6</v>
      </c>
      <c r="C113" s="13">
        <v>2.1</v>
      </c>
      <c r="D113" s="13">
        <v>2.1</v>
      </c>
      <c r="E113" s="13">
        <v>2.1</v>
      </c>
      <c r="F113" s="13">
        <v>4.2</v>
      </c>
      <c r="G113" s="13">
        <v>2.1</v>
      </c>
      <c r="H113" s="13">
        <v>2.1</v>
      </c>
      <c r="I113" s="13">
        <v>2.1</v>
      </c>
      <c r="J113" s="13">
        <v>2.1</v>
      </c>
      <c r="P113" s="12" t="s">
        <v>231</v>
      </c>
      <c r="Q113" s="13">
        <v>8.8000000000000007</v>
      </c>
      <c r="R113" s="13">
        <v>9.9</v>
      </c>
      <c r="S113" s="13">
        <v>0</v>
      </c>
      <c r="T113" s="13">
        <v>20.8</v>
      </c>
      <c r="U113" s="13">
        <v>1</v>
      </c>
      <c r="V113" s="13">
        <v>0</v>
      </c>
      <c r="W113" s="13">
        <v>0</v>
      </c>
      <c r="X113" s="13">
        <v>0</v>
      </c>
      <c r="Y113" s="13">
        <v>29.6</v>
      </c>
    </row>
    <row r="114" spans="1:29" ht="13.8" thickBot="1" x14ac:dyDescent="0.3">
      <c r="A114" s="12" t="s">
        <v>236</v>
      </c>
      <c r="B114" s="13">
        <v>33.9</v>
      </c>
      <c r="C114" s="13">
        <v>1.4</v>
      </c>
      <c r="D114" s="13">
        <v>1.4</v>
      </c>
      <c r="E114" s="13">
        <v>1.4</v>
      </c>
      <c r="F114" s="13">
        <v>1.4</v>
      </c>
      <c r="G114" s="13">
        <v>1.4</v>
      </c>
      <c r="H114" s="13">
        <v>1.4</v>
      </c>
      <c r="I114" s="13">
        <v>1.4</v>
      </c>
      <c r="J114" s="13">
        <v>1.4</v>
      </c>
      <c r="P114" s="12" t="s">
        <v>236</v>
      </c>
      <c r="Q114" s="13">
        <v>8.8000000000000007</v>
      </c>
      <c r="R114" s="13">
        <v>9.9</v>
      </c>
      <c r="S114" s="13">
        <v>0</v>
      </c>
      <c r="T114" s="13">
        <v>20.8</v>
      </c>
      <c r="U114" s="13">
        <v>1</v>
      </c>
      <c r="V114" s="13">
        <v>0</v>
      </c>
      <c r="W114" s="13">
        <v>0</v>
      </c>
      <c r="X114" s="13">
        <v>0</v>
      </c>
      <c r="Y114" s="13">
        <v>29.6</v>
      </c>
    </row>
    <row r="115" spans="1:29" ht="13.8" thickBot="1" x14ac:dyDescent="0.3">
      <c r="A115" s="12" t="s">
        <v>241</v>
      </c>
      <c r="B115" s="13">
        <v>0.7</v>
      </c>
      <c r="C115" s="13">
        <v>0.7</v>
      </c>
      <c r="D115" s="13">
        <v>0.7</v>
      </c>
      <c r="E115" s="13">
        <v>0.7</v>
      </c>
      <c r="F115" s="13">
        <v>0.7</v>
      </c>
      <c r="G115" s="13">
        <v>0.7</v>
      </c>
      <c r="H115" s="13">
        <v>0.7</v>
      </c>
      <c r="I115" s="13">
        <v>0.7</v>
      </c>
      <c r="J115" s="13">
        <v>0.7</v>
      </c>
      <c r="P115" s="12" t="s">
        <v>241</v>
      </c>
      <c r="Q115" s="13">
        <v>8.8000000000000007</v>
      </c>
      <c r="R115" s="13">
        <v>0</v>
      </c>
      <c r="S115" s="13">
        <v>0</v>
      </c>
      <c r="T115" s="13">
        <v>0</v>
      </c>
      <c r="U115" s="13">
        <v>1</v>
      </c>
      <c r="V115" s="13">
        <v>0</v>
      </c>
      <c r="W115" s="13">
        <v>0</v>
      </c>
      <c r="X115" s="13">
        <v>0</v>
      </c>
      <c r="Y115" s="13">
        <v>29.6</v>
      </c>
    </row>
    <row r="116" spans="1:29" ht="13.8" thickBot="1" x14ac:dyDescent="0.3">
      <c r="A116" s="12" t="s">
        <v>246</v>
      </c>
      <c r="B116" s="13">
        <v>0</v>
      </c>
      <c r="C116" s="13">
        <v>0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P116" s="12" t="s">
        <v>246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29.6</v>
      </c>
    </row>
    <row r="117" spans="1:29" ht="18.600000000000001" thickBot="1" x14ac:dyDescent="0.3">
      <c r="A117" s="8"/>
      <c r="P117" s="8"/>
    </row>
    <row r="118" spans="1:29" ht="13.8" thickBot="1" x14ac:dyDescent="0.3">
      <c r="A118" s="12" t="s">
        <v>251</v>
      </c>
      <c r="B118" s="12" t="s">
        <v>100</v>
      </c>
      <c r="C118" s="12" t="s">
        <v>101</v>
      </c>
      <c r="D118" s="12" t="s">
        <v>102</v>
      </c>
      <c r="E118" s="12" t="s">
        <v>103</v>
      </c>
      <c r="F118" s="12" t="s">
        <v>104</v>
      </c>
      <c r="G118" s="12" t="s">
        <v>105</v>
      </c>
      <c r="H118" s="12" t="s">
        <v>106</v>
      </c>
      <c r="I118" s="12" t="s">
        <v>107</v>
      </c>
      <c r="J118" s="12" t="s">
        <v>108</v>
      </c>
      <c r="K118" s="12" t="s">
        <v>252</v>
      </c>
      <c r="L118" s="12" t="s">
        <v>253</v>
      </c>
      <c r="M118" s="12" t="s">
        <v>254</v>
      </c>
      <c r="N118" s="12" t="s">
        <v>255</v>
      </c>
      <c r="P118" s="12" t="s">
        <v>536</v>
      </c>
      <c r="Q118" s="12" t="s">
        <v>100</v>
      </c>
      <c r="R118" s="12" t="s">
        <v>101</v>
      </c>
      <c r="S118" s="12" t="s">
        <v>102</v>
      </c>
      <c r="T118" s="12" t="s">
        <v>103</v>
      </c>
      <c r="U118" s="12" t="s">
        <v>104</v>
      </c>
      <c r="V118" s="12" t="s">
        <v>105</v>
      </c>
      <c r="W118" s="12" t="s">
        <v>106</v>
      </c>
      <c r="X118" s="12" t="s">
        <v>107</v>
      </c>
      <c r="Y118" s="12" t="s">
        <v>108</v>
      </c>
      <c r="Z118" s="12" t="s">
        <v>252</v>
      </c>
      <c r="AA118" s="12" t="s">
        <v>253</v>
      </c>
      <c r="AB118" s="12" t="s">
        <v>254</v>
      </c>
      <c r="AC118" s="12" t="s">
        <v>255</v>
      </c>
    </row>
    <row r="119" spans="1:29" ht="13.8" thickBot="1" x14ac:dyDescent="0.3">
      <c r="A119" s="12" t="s">
        <v>111</v>
      </c>
      <c r="B119" s="13">
        <v>34.6</v>
      </c>
      <c r="C119" s="13">
        <v>0</v>
      </c>
      <c r="D119" s="13">
        <v>4.9000000000000004</v>
      </c>
      <c r="E119" s="13">
        <v>3.5</v>
      </c>
      <c r="F119" s="13">
        <v>14.1</v>
      </c>
      <c r="G119" s="13">
        <v>5.6</v>
      </c>
      <c r="H119" s="13">
        <v>0.7</v>
      </c>
      <c r="I119" s="13">
        <v>8.5</v>
      </c>
      <c r="J119" s="13">
        <v>1.4</v>
      </c>
      <c r="K119" s="13">
        <v>73.400000000000006</v>
      </c>
      <c r="L119" s="13">
        <v>64</v>
      </c>
      <c r="M119" s="13">
        <v>-9.4</v>
      </c>
      <c r="N119" s="13">
        <v>-14.69</v>
      </c>
      <c r="P119" s="12" t="s">
        <v>111</v>
      </c>
      <c r="Q119" s="13">
        <v>8.8000000000000007</v>
      </c>
      <c r="R119" s="13">
        <v>0</v>
      </c>
      <c r="S119" s="13">
        <v>0</v>
      </c>
      <c r="T119" s="13">
        <v>22.8</v>
      </c>
      <c r="U119" s="13">
        <v>1</v>
      </c>
      <c r="V119" s="13">
        <v>0</v>
      </c>
      <c r="W119" s="13">
        <v>0</v>
      </c>
      <c r="X119" s="13">
        <v>0</v>
      </c>
      <c r="Y119" s="13">
        <v>29.6</v>
      </c>
      <c r="Z119" s="13">
        <v>62.3</v>
      </c>
      <c r="AA119" s="13">
        <v>64</v>
      </c>
      <c r="AB119" s="13">
        <v>1.7</v>
      </c>
      <c r="AC119" s="13">
        <v>2.66</v>
      </c>
    </row>
    <row r="120" spans="1:29" ht="13.8" thickBot="1" x14ac:dyDescent="0.3">
      <c r="A120" s="12" t="s">
        <v>112</v>
      </c>
      <c r="B120" s="13">
        <v>38.799999999999997</v>
      </c>
      <c r="C120" s="13">
        <v>5.6</v>
      </c>
      <c r="D120" s="13">
        <v>4.9000000000000004</v>
      </c>
      <c r="E120" s="13">
        <v>0.7</v>
      </c>
      <c r="F120" s="13">
        <v>13.4</v>
      </c>
      <c r="G120" s="13">
        <v>2.1</v>
      </c>
      <c r="H120" s="13">
        <v>20.5</v>
      </c>
      <c r="I120" s="13">
        <v>8.5</v>
      </c>
      <c r="J120" s="13">
        <v>7.1</v>
      </c>
      <c r="K120" s="13">
        <v>101.6</v>
      </c>
      <c r="L120" s="13">
        <v>67</v>
      </c>
      <c r="M120" s="13">
        <v>-34.6</v>
      </c>
      <c r="N120" s="13">
        <v>-51.64</v>
      </c>
      <c r="P120" s="12" t="s">
        <v>112</v>
      </c>
      <c r="Q120" s="13">
        <v>8.8000000000000007</v>
      </c>
      <c r="R120" s="13">
        <v>9.9</v>
      </c>
      <c r="S120" s="13">
        <v>0</v>
      </c>
      <c r="T120" s="13">
        <v>0</v>
      </c>
      <c r="U120" s="13">
        <v>1</v>
      </c>
      <c r="V120" s="13">
        <v>0</v>
      </c>
      <c r="W120" s="13">
        <v>22.8</v>
      </c>
      <c r="X120" s="13">
        <v>0</v>
      </c>
      <c r="Y120" s="13">
        <v>29.6</v>
      </c>
      <c r="Z120" s="13">
        <v>72.099999999999994</v>
      </c>
      <c r="AA120" s="13">
        <v>67</v>
      </c>
      <c r="AB120" s="13">
        <v>-5.0999999999999996</v>
      </c>
      <c r="AC120" s="13">
        <v>-7.61</v>
      </c>
    </row>
    <row r="121" spans="1:29" ht="13.8" thickBot="1" x14ac:dyDescent="0.3">
      <c r="A121" s="12" t="s">
        <v>113</v>
      </c>
      <c r="B121" s="13">
        <v>42.3</v>
      </c>
      <c r="C121" s="13">
        <v>12.7</v>
      </c>
      <c r="D121" s="13">
        <v>2.8</v>
      </c>
      <c r="E121" s="13">
        <v>9.1999999999999993</v>
      </c>
      <c r="F121" s="13">
        <v>10.6</v>
      </c>
      <c r="G121" s="13">
        <v>4.2</v>
      </c>
      <c r="H121" s="13">
        <v>6.4</v>
      </c>
      <c r="I121" s="13">
        <v>11.3</v>
      </c>
      <c r="J121" s="13">
        <v>11.3</v>
      </c>
      <c r="K121" s="13">
        <v>110.8</v>
      </c>
      <c r="L121" s="13">
        <v>79</v>
      </c>
      <c r="M121" s="13">
        <v>-31.8</v>
      </c>
      <c r="N121" s="13">
        <v>-40.25</v>
      </c>
      <c r="P121" s="12" t="s">
        <v>113</v>
      </c>
      <c r="Q121" s="13">
        <v>8.8000000000000007</v>
      </c>
      <c r="R121" s="13">
        <v>10.9</v>
      </c>
      <c r="S121" s="13">
        <v>0</v>
      </c>
      <c r="T121" s="13">
        <v>22.8</v>
      </c>
      <c r="U121" s="13">
        <v>1</v>
      </c>
      <c r="V121" s="13">
        <v>0</v>
      </c>
      <c r="W121" s="13">
        <v>2.6</v>
      </c>
      <c r="X121" s="13">
        <v>0</v>
      </c>
      <c r="Y121" s="13">
        <v>29.6</v>
      </c>
      <c r="Z121" s="13">
        <v>75.8</v>
      </c>
      <c r="AA121" s="13">
        <v>79</v>
      </c>
      <c r="AB121" s="13">
        <v>3.2</v>
      </c>
      <c r="AC121" s="13">
        <v>4.05</v>
      </c>
    </row>
    <row r="122" spans="1:29" ht="13.8" thickBot="1" x14ac:dyDescent="0.3">
      <c r="A122" s="12" t="s">
        <v>114</v>
      </c>
      <c r="B122" s="13">
        <v>40.200000000000003</v>
      </c>
      <c r="C122" s="13">
        <v>7.8</v>
      </c>
      <c r="D122" s="13">
        <v>10.6</v>
      </c>
      <c r="E122" s="13">
        <v>4.9000000000000004</v>
      </c>
      <c r="F122" s="13">
        <v>5.6</v>
      </c>
      <c r="G122" s="13">
        <v>5.6</v>
      </c>
      <c r="H122" s="13">
        <v>21.2</v>
      </c>
      <c r="I122" s="13">
        <v>7.8</v>
      </c>
      <c r="J122" s="13">
        <v>0</v>
      </c>
      <c r="K122" s="13">
        <v>103.7</v>
      </c>
      <c r="L122" s="13">
        <v>95</v>
      </c>
      <c r="M122" s="13">
        <v>-8.6999999999999993</v>
      </c>
      <c r="N122" s="13">
        <v>-9.16</v>
      </c>
      <c r="P122" s="12" t="s">
        <v>114</v>
      </c>
      <c r="Q122" s="13">
        <v>8.8000000000000007</v>
      </c>
      <c r="R122" s="13">
        <v>9.9</v>
      </c>
      <c r="S122" s="13">
        <v>6.2</v>
      </c>
      <c r="T122" s="13">
        <v>22.8</v>
      </c>
      <c r="U122" s="13">
        <v>1</v>
      </c>
      <c r="V122" s="13">
        <v>0</v>
      </c>
      <c r="W122" s="13">
        <v>22.8</v>
      </c>
      <c r="X122" s="13">
        <v>0</v>
      </c>
      <c r="Y122" s="13">
        <v>29.6</v>
      </c>
      <c r="Z122" s="13">
        <v>101.2</v>
      </c>
      <c r="AA122" s="13">
        <v>95</v>
      </c>
      <c r="AB122" s="13">
        <v>-6.2</v>
      </c>
      <c r="AC122" s="13">
        <v>-6.53</v>
      </c>
    </row>
    <row r="123" spans="1:29" ht="13.8" thickBot="1" x14ac:dyDescent="0.3">
      <c r="A123" s="12" t="s">
        <v>115</v>
      </c>
      <c r="B123" s="13">
        <v>45.9</v>
      </c>
      <c r="C123" s="13">
        <v>13.4</v>
      </c>
      <c r="D123" s="13">
        <v>13.4</v>
      </c>
      <c r="E123" s="13">
        <v>13.4</v>
      </c>
      <c r="F123" s="13">
        <v>15.5</v>
      </c>
      <c r="G123" s="13">
        <v>13.4</v>
      </c>
      <c r="H123" s="13">
        <v>18.3</v>
      </c>
      <c r="I123" s="13">
        <v>12.7</v>
      </c>
      <c r="J123" s="13">
        <v>13.4</v>
      </c>
      <c r="K123" s="13">
        <v>159.5</v>
      </c>
      <c r="L123" s="13">
        <v>58</v>
      </c>
      <c r="M123" s="13">
        <v>-101.5</v>
      </c>
      <c r="N123" s="13">
        <v>-175</v>
      </c>
      <c r="P123" s="12" t="s">
        <v>115</v>
      </c>
      <c r="Q123" s="13">
        <v>8.8000000000000007</v>
      </c>
      <c r="R123" s="13">
        <v>10.9</v>
      </c>
      <c r="S123" s="13">
        <v>6.2</v>
      </c>
      <c r="T123" s="13">
        <v>22.8</v>
      </c>
      <c r="U123" s="13">
        <v>1</v>
      </c>
      <c r="V123" s="13">
        <v>0</v>
      </c>
      <c r="W123" s="13">
        <v>2.6</v>
      </c>
      <c r="X123" s="13">
        <v>0</v>
      </c>
      <c r="Y123" s="13">
        <v>29.6</v>
      </c>
      <c r="Z123" s="13">
        <v>82</v>
      </c>
      <c r="AA123" s="13">
        <v>58</v>
      </c>
      <c r="AB123" s="13">
        <v>-24</v>
      </c>
      <c r="AC123" s="13">
        <v>-41.38</v>
      </c>
    </row>
    <row r="124" spans="1:29" ht="13.8" thickBot="1" x14ac:dyDescent="0.3">
      <c r="A124" s="12" t="s">
        <v>116</v>
      </c>
      <c r="B124" s="13">
        <v>45.2</v>
      </c>
      <c r="C124" s="13">
        <v>7.8</v>
      </c>
      <c r="D124" s="13">
        <v>12</v>
      </c>
      <c r="E124" s="13">
        <v>12</v>
      </c>
      <c r="F124" s="13">
        <v>14.8</v>
      </c>
      <c r="G124" s="13">
        <v>12.7</v>
      </c>
      <c r="H124" s="13">
        <v>8.5</v>
      </c>
      <c r="I124" s="13">
        <v>12.7</v>
      </c>
      <c r="J124" s="13">
        <v>12.7</v>
      </c>
      <c r="K124" s="13">
        <v>138.30000000000001</v>
      </c>
      <c r="L124" s="13">
        <v>56</v>
      </c>
      <c r="M124" s="13">
        <v>-82.3</v>
      </c>
      <c r="N124" s="13">
        <v>-146.96</v>
      </c>
      <c r="P124" s="12" t="s">
        <v>116</v>
      </c>
      <c r="Q124" s="13">
        <v>8.8000000000000007</v>
      </c>
      <c r="R124" s="13">
        <v>9.9</v>
      </c>
      <c r="S124" s="13">
        <v>6.2</v>
      </c>
      <c r="T124" s="13">
        <v>22.8</v>
      </c>
      <c r="U124" s="13">
        <v>1</v>
      </c>
      <c r="V124" s="13">
        <v>0</v>
      </c>
      <c r="W124" s="13">
        <v>2.6</v>
      </c>
      <c r="X124" s="13">
        <v>0</v>
      </c>
      <c r="Y124" s="13">
        <v>29.6</v>
      </c>
      <c r="Z124" s="13">
        <v>81</v>
      </c>
      <c r="AA124" s="13">
        <v>56</v>
      </c>
      <c r="AB124" s="13">
        <v>-25</v>
      </c>
      <c r="AC124" s="13">
        <v>-44.64</v>
      </c>
    </row>
    <row r="125" spans="1:29" ht="13.8" thickBot="1" x14ac:dyDescent="0.3">
      <c r="A125" s="12" t="s">
        <v>117</v>
      </c>
      <c r="B125" s="13">
        <v>43.8</v>
      </c>
      <c r="C125" s="13">
        <v>9.9</v>
      </c>
      <c r="D125" s="13">
        <v>8.5</v>
      </c>
      <c r="E125" s="13">
        <v>11.3</v>
      </c>
      <c r="F125" s="13">
        <v>11.3</v>
      </c>
      <c r="G125" s="13">
        <v>9.1999999999999993</v>
      </c>
      <c r="H125" s="13">
        <v>2.8</v>
      </c>
      <c r="I125" s="13">
        <v>3.5</v>
      </c>
      <c r="J125" s="13">
        <v>9.9</v>
      </c>
      <c r="K125" s="13">
        <v>110.1</v>
      </c>
      <c r="L125" s="13">
        <v>79</v>
      </c>
      <c r="M125" s="13">
        <v>-31.1</v>
      </c>
      <c r="N125" s="13">
        <v>-39.369999999999997</v>
      </c>
      <c r="P125" s="12" t="s">
        <v>117</v>
      </c>
      <c r="Q125" s="13">
        <v>8.8000000000000007</v>
      </c>
      <c r="R125" s="13">
        <v>10.9</v>
      </c>
      <c r="S125" s="13">
        <v>6.2</v>
      </c>
      <c r="T125" s="13">
        <v>22.8</v>
      </c>
      <c r="U125" s="13">
        <v>1</v>
      </c>
      <c r="V125" s="13">
        <v>0</v>
      </c>
      <c r="W125" s="13">
        <v>0</v>
      </c>
      <c r="X125" s="13">
        <v>0</v>
      </c>
      <c r="Y125" s="13">
        <v>29.6</v>
      </c>
      <c r="Z125" s="13">
        <v>79.400000000000006</v>
      </c>
      <c r="AA125" s="13">
        <v>79</v>
      </c>
      <c r="AB125" s="13">
        <v>-0.4</v>
      </c>
      <c r="AC125" s="13">
        <v>-0.51</v>
      </c>
    </row>
    <row r="126" spans="1:29" ht="13.8" thickBot="1" x14ac:dyDescent="0.3">
      <c r="A126" s="12" t="s">
        <v>118</v>
      </c>
      <c r="B126" s="13">
        <v>0</v>
      </c>
      <c r="C126" s="13">
        <v>10.6</v>
      </c>
      <c r="D126" s="13">
        <v>7.1</v>
      </c>
      <c r="E126" s="13">
        <v>7.8</v>
      </c>
      <c r="F126" s="13">
        <v>1.4</v>
      </c>
      <c r="G126" s="13">
        <v>12</v>
      </c>
      <c r="H126" s="13">
        <v>5.6</v>
      </c>
      <c r="I126" s="13">
        <v>12</v>
      </c>
      <c r="J126" s="13">
        <v>4.9000000000000004</v>
      </c>
      <c r="K126" s="13">
        <v>61.4</v>
      </c>
      <c r="L126" s="13">
        <v>83</v>
      </c>
      <c r="M126" s="13">
        <v>21.6</v>
      </c>
      <c r="N126" s="13">
        <v>26.02</v>
      </c>
      <c r="P126" s="12" t="s">
        <v>118</v>
      </c>
      <c r="Q126" s="13">
        <v>0</v>
      </c>
      <c r="R126" s="13">
        <v>10.9</v>
      </c>
      <c r="S126" s="13">
        <v>6.2</v>
      </c>
      <c r="T126" s="13">
        <v>22.8</v>
      </c>
      <c r="U126" s="13">
        <v>1</v>
      </c>
      <c r="V126" s="13">
        <v>0</v>
      </c>
      <c r="W126" s="13">
        <v>2.6</v>
      </c>
      <c r="X126" s="13">
        <v>0</v>
      </c>
      <c r="Y126" s="13">
        <v>29.6</v>
      </c>
      <c r="Z126" s="13">
        <v>73.2</v>
      </c>
      <c r="AA126" s="13">
        <v>83</v>
      </c>
      <c r="AB126" s="13">
        <v>9.8000000000000007</v>
      </c>
      <c r="AC126" s="13">
        <v>11.81</v>
      </c>
    </row>
    <row r="127" spans="1:29" ht="13.8" thickBot="1" x14ac:dyDescent="0.3">
      <c r="A127" s="12" t="s">
        <v>119</v>
      </c>
      <c r="B127" s="13">
        <v>42.3</v>
      </c>
      <c r="C127" s="13">
        <v>7.8</v>
      </c>
      <c r="D127" s="13">
        <v>12</v>
      </c>
      <c r="E127" s="13">
        <v>6.4</v>
      </c>
      <c r="F127" s="13">
        <v>11.3</v>
      </c>
      <c r="G127" s="13">
        <v>11.3</v>
      </c>
      <c r="H127" s="13">
        <v>18.3</v>
      </c>
      <c r="I127" s="13">
        <v>10.6</v>
      </c>
      <c r="J127" s="13">
        <v>12</v>
      </c>
      <c r="K127" s="13">
        <v>132</v>
      </c>
      <c r="L127" s="13">
        <v>71</v>
      </c>
      <c r="M127" s="13">
        <v>-61</v>
      </c>
      <c r="N127" s="13">
        <v>-85.92</v>
      </c>
      <c r="P127" s="12" t="s">
        <v>119</v>
      </c>
      <c r="Q127" s="13">
        <v>8.8000000000000007</v>
      </c>
      <c r="R127" s="13">
        <v>9.9</v>
      </c>
      <c r="S127" s="13">
        <v>6.2</v>
      </c>
      <c r="T127" s="13">
        <v>22.8</v>
      </c>
      <c r="U127" s="13">
        <v>1</v>
      </c>
      <c r="V127" s="13">
        <v>0</v>
      </c>
      <c r="W127" s="13">
        <v>2.6</v>
      </c>
      <c r="X127" s="13">
        <v>0</v>
      </c>
      <c r="Y127" s="13">
        <v>29.6</v>
      </c>
      <c r="Z127" s="13">
        <v>81</v>
      </c>
      <c r="AA127" s="13">
        <v>71</v>
      </c>
      <c r="AB127" s="13">
        <v>-10</v>
      </c>
      <c r="AC127" s="13">
        <v>-14.08</v>
      </c>
    </row>
    <row r="128" spans="1:29" ht="13.8" thickBot="1" x14ac:dyDescent="0.3">
      <c r="A128" s="12" t="s">
        <v>120</v>
      </c>
      <c r="B128" s="13">
        <v>40.9</v>
      </c>
      <c r="C128" s="13">
        <v>12</v>
      </c>
      <c r="D128" s="13">
        <v>6.4</v>
      </c>
      <c r="E128" s="13">
        <v>7.1</v>
      </c>
      <c r="F128" s="13">
        <v>7.1</v>
      </c>
      <c r="G128" s="13">
        <v>7.1</v>
      </c>
      <c r="H128" s="13">
        <v>7.8</v>
      </c>
      <c r="I128" s="13">
        <v>1.4</v>
      </c>
      <c r="J128" s="13">
        <v>4.9000000000000004</v>
      </c>
      <c r="K128" s="13">
        <v>94.6</v>
      </c>
      <c r="L128" s="13">
        <v>77</v>
      </c>
      <c r="M128" s="13">
        <v>-17.600000000000001</v>
      </c>
      <c r="N128" s="13">
        <v>-22.86</v>
      </c>
      <c r="P128" s="12" t="s">
        <v>120</v>
      </c>
      <c r="Q128" s="13">
        <v>8.8000000000000007</v>
      </c>
      <c r="R128" s="13">
        <v>10.9</v>
      </c>
      <c r="S128" s="13">
        <v>0</v>
      </c>
      <c r="T128" s="13">
        <v>22.8</v>
      </c>
      <c r="U128" s="13">
        <v>1</v>
      </c>
      <c r="V128" s="13">
        <v>0</v>
      </c>
      <c r="W128" s="13">
        <v>2.6</v>
      </c>
      <c r="X128" s="13">
        <v>0</v>
      </c>
      <c r="Y128" s="13">
        <v>29.6</v>
      </c>
      <c r="Z128" s="13">
        <v>75.8</v>
      </c>
      <c r="AA128" s="13">
        <v>77</v>
      </c>
      <c r="AB128" s="13">
        <v>1.2</v>
      </c>
      <c r="AC128" s="13">
        <v>1.56</v>
      </c>
    </row>
    <row r="129" spans="1:29" ht="13.8" thickBot="1" x14ac:dyDescent="0.3">
      <c r="A129" s="12" t="s">
        <v>121</v>
      </c>
      <c r="B129" s="13">
        <v>41.6</v>
      </c>
      <c r="C129" s="13">
        <v>10.6</v>
      </c>
      <c r="D129" s="13">
        <v>8.5</v>
      </c>
      <c r="E129" s="13">
        <v>3.5</v>
      </c>
      <c r="F129" s="13">
        <v>8.5</v>
      </c>
      <c r="G129" s="13">
        <v>2.1</v>
      </c>
      <c r="H129" s="13">
        <v>16.899999999999999</v>
      </c>
      <c r="I129" s="13">
        <v>1.4</v>
      </c>
      <c r="J129" s="13">
        <v>2.8</v>
      </c>
      <c r="K129" s="13">
        <v>96</v>
      </c>
      <c r="L129" s="13">
        <v>73</v>
      </c>
      <c r="M129" s="13">
        <v>-23</v>
      </c>
      <c r="N129" s="13">
        <v>-31.51</v>
      </c>
      <c r="P129" s="12" t="s">
        <v>121</v>
      </c>
      <c r="Q129" s="13">
        <v>8.8000000000000007</v>
      </c>
      <c r="R129" s="13">
        <v>10.9</v>
      </c>
      <c r="S129" s="13">
        <v>6.2</v>
      </c>
      <c r="T129" s="13">
        <v>22.8</v>
      </c>
      <c r="U129" s="13">
        <v>1</v>
      </c>
      <c r="V129" s="13">
        <v>0</v>
      </c>
      <c r="W129" s="13">
        <v>2.6</v>
      </c>
      <c r="X129" s="13">
        <v>0</v>
      </c>
      <c r="Y129" s="13">
        <v>29.6</v>
      </c>
      <c r="Z129" s="13">
        <v>82</v>
      </c>
      <c r="AA129" s="13">
        <v>73</v>
      </c>
      <c r="AB129" s="13">
        <v>-9</v>
      </c>
      <c r="AC129" s="13">
        <v>-12.33</v>
      </c>
    </row>
    <row r="130" spans="1:29" ht="13.8" thickBot="1" x14ac:dyDescent="0.3">
      <c r="A130" s="12" t="s">
        <v>122</v>
      </c>
      <c r="B130" s="13">
        <v>38.1</v>
      </c>
      <c r="C130" s="13">
        <v>5.6</v>
      </c>
      <c r="D130" s="13">
        <v>7.1</v>
      </c>
      <c r="E130" s="13">
        <v>8.5</v>
      </c>
      <c r="F130" s="13">
        <v>0.7</v>
      </c>
      <c r="G130" s="13">
        <v>0.7</v>
      </c>
      <c r="H130" s="13">
        <v>4.2</v>
      </c>
      <c r="I130" s="13">
        <v>0.7</v>
      </c>
      <c r="J130" s="13">
        <v>4.9000000000000004</v>
      </c>
      <c r="K130" s="13">
        <v>70.599999999999994</v>
      </c>
      <c r="L130" s="13">
        <v>100</v>
      </c>
      <c r="M130" s="13">
        <v>29.4</v>
      </c>
      <c r="N130" s="13">
        <v>29.4</v>
      </c>
      <c r="P130" s="12" t="s">
        <v>122</v>
      </c>
      <c r="Q130" s="13">
        <v>8.8000000000000007</v>
      </c>
      <c r="R130" s="13">
        <v>9.9</v>
      </c>
      <c r="S130" s="13">
        <v>6.2</v>
      </c>
      <c r="T130" s="13">
        <v>22.8</v>
      </c>
      <c r="U130" s="13">
        <v>1</v>
      </c>
      <c r="V130" s="13">
        <v>0</v>
      </c>
      <c r="W130" s="13">
        <v>2.6</v>
      </c>
      <c r="X130" s="13">
        <v>0</v>
      </c>
      <c r="Y130" s="13">
        <v>29.6</v>
      </c>
      <c r="Z130" s="13">
        <v>81</v>
      </c>
      <c r="AA130" s="13">
        <v>100</v>
      </c>
      <c r="AB130" s="13">
        <v>19</v>
      </c>
      <c r="AC130" s="13">
        <v>19</v>
      </c>
    </row>
    <row r="131" spans="1:29" ht="13.8" thickBot="1" x14ac:dyDescent="0.3">
      <c r="A131" s="12" t="s">
        <v>123</v>
      </c>
      <c r="B131" s="13">
        <v>33.9</v>
      </c>
      <c r="C131" s="13">
        <v>1.4</v>
      </c>
      <c r="D131" s="13">
        <v>1.4</v>
      </c>
      <c r="E131" s="13">
        <v>2.8</v>
      </c>
      <c r="F131" s="13">
        <v>5.6</v>
      </c>
      <c r="G131" s="13">
        <v>0</v>
      </c>
      <c r="H131" s="13">
        <v>16.899999999999999</v>
      </c>
      <c r="I131" s="13">
        <v>0</v>
      </c>
      <c r="J131" s="13">
        <v>0</v>
      </c>
      <c r="K131" s="13">
        <v>62.1</v>
      </c>
      <c r="L131" s="13">
        <v>88</v>
      </c>
      <c r="M131" s="13">
        <v>25.9</v>
      </c>
      <c r="N131" s="13">
        <v>29.43</v>
      </c>
      <c r="P131" s="12" t="s">
        <v>123</v>
      </c>
      <c r="Q131" s="13">
        <v>8.8000000000000007</v>
      </c>
      <c r="R131" s="13">
        <v>9.9</v>
      </c>
      <c r="S131" s="13">
        <v>0</v>
      </c>
      <c r="T131" s="13">
        <v>22.8</v>
      </c>
      <c r="U131" s="13">
        <v>1</v>
      </c>
      <c r="V131" s="13">
        <v>0</v>
      </c>
      <c r="W131" s="13">
        <v>2.6</v>
      </c>
      <c r="X131" s="13">
        <v>0</v>
      </c>
      <c r="Y131" s="13">
        <v>29.6</v>
      </c>
      <c r="Z131" s="13">
        <v>74.7</v>
      </c>
      <c r="AA131" s="13">
        <v>88</v>
      </c>
      <c r="AB131" s="13">
        <v>13.3</v>
      </c>
      <c r="AC131" s="13">
        <v>15.11</v>
      </c>
    </row>
    <row r="132" spans="1:29" ht="13.8" thickBot="1" x14ac:dyDescent="0.3">
      <c r="A132" s="12" t="s">
        <v>124</v>
      </c>
      <c r="B132" s="13">
        <v>44.5</v>
      </c>
      <c r="C132" s="13">
        <v>0.7</v>
      </c>
      <c r="D132" s="13">
        <v>9.9</v>
      </c>
      <c r="E132" s="13">
        <v>12.7</v>
      </c>
      <c r="F132" s="13">
        <v>12.7</v>
      </c>
      <c r="G132" s="13">
        <v>9.1999999999999993</v>
      </c>
      <c r="H132" s="13">
        <v>7.1</v>
      </c>
      <c r="I132" s="13">
        <v>1.4</v>
      </c>
      <c r="J132" s="13">
        <v>9.1999999999999993</v>
      </c>
      <c r="K132" s="13">
        <v>107.3</v>
      </c>
      <c r="L132" s="13">
        <v>76</v>
      </c>
      <c r="M132" s="13">
        <v>-31.3</v>
      </c>
      <c r="N132" s="13">
        <v>-41.18</v>
      </c>
      <c r="P132" s="12" t="s">
        <v>124</v>
      </c>
      <c r="Q132" s="13">
        <v>8.8000000000000007</v>
      </c>
      <c r="R132" s="13">
        <v>0</v>
      </c>
      <c r="S132" s="13">
        <v>6.2</v>
      </c>
      <c r="T132" s="13">
        <v>22.8</v>
      </c>
      <c r="U132" s="13">
        <v>1</v>
      </c>
      <c r="V132" s="13">
        <v>0</v>
      </c>
      <c r="W132" s="13">
        <v>2.6</v>
      </c>
      <c r="X132" s="13">
        <v>0</v>
      </c>
      <c r="Y132" s="13">
        <v>29.6</v>
      </c>
      <c r="Z132" s="13">
        <v>71.099999999999994</v>
      </c>
      <c r="AA132" s="13">
        <v>76</v>
      </c>
      <c r="AB132" s="13">
        <v>4.9000000000000004</v>
      </c>
      <c r="AC132" s="13">
        <v>6.45</v>
      </c>
    </row>
    <row r="133" spans="1:29" ht="13.8" thickBot="1" x14ac:dyDescent="0.3">
      <c r="A133" s="12" t="s">
        <v>125</v>
      </c>
      <c r="B133" s="13">
        <v>36.700000000000003</v>
      </c>
      <c r="C133" s="13">
        <v>4.2</v>
      </c>
      <c r="D133" s="13">
        <v>0.7</v>
      </c>
      <c r="E133" s="13">
        <v>1.4</v>
      </c>
      <c r="F133" s="13">
        <v>7.8</v>
      </c>
      <c r="G133" s="13">
        <v>4.2</v>
      </c>
      <c r="H133" s="13">
        <v>4.9000000000000004</v>
      </c>
      <c r="I133" s="13">
        <v>5.6</v>
      </c>
      <c r="J133" s="13">
        <v>4.2</v>
      </c>
      <c r="K133" s="13">
        <v>69.900000000000006</v>
      </c>
      <c r="L133" s="13">
        <v>68</v>
      </c>
      <c r="M133" s="13">
        <v>-1.9</v>
      </c>
      <c r="N133" s="13">
        <v>-2.79</v>
      </c>
      <c r="P133" s="12" t="s">
        <v>125</v>
      </c>
      <c r="Q133" s="13">
        <v>8.8000000000000007</v>
      </c>
      <c r="R133" s="13">
        <v>9.9</v>
      </c>
      <c r="S133" s="13">
        <v>0</v>
      </c>
      <c r="T133" s="13">
        <v>20.8</v>
      </c>
      <c r="U133" s="13">
        <v>1</v>
      </c>
      <c r="V133" s="13">
        <v>0</v>
      </c>
      <c r="W133" s="13">
        <v>2.6</v>
      </c>
      <c r="X133" s="13">
        <v>0</v>
      </c>
      <c r="Y133" s="13">
        <v>29.6</v>
      </c>
      <c r="Z133" s="13">
        <v>72.7</v>
      </c>
      <c r="AA133" s="13">
        <v>68</v>
      </c>
      <c r="AB133" s="13">
        <v>-4.7</v>
      </c>
      <c r="AC133" s="13">
        <v>-6.91</v>
      </c>
    </row>
    <row r="134" spans="1:29" ht="13.8" thickBot="1" x14ac:dyDescent="0.3">
      <c r="A134" s="12" t="s">
        <v>126</v>
      </c>
      <c r="B134" s="13">
        <v>0.7</v>
      </c>
      <c r="C134" s="13">
        <v>1.4</v>
      </c>
      <c r="D134" s="13">
        <v>11.3</v>
      </c>
      <c r="E134" s="13">
        <v>0</v>
      </c>
      <c r="F134" s="13">
        <v>9.9</v>
      </c>
      <c r="G134" s="13">
        <v>7.8</v>
      </c>
      <c r="H134" s="13">
        <v>19.8</v>
      </c>
      <c r="I134" s="13">
        <v>8.5</v>
      </c>
      <c r="J134" s="13">
        <v>2.1</v>
      </c>
      <c r="K134" s="13">
        <v>61.4</v>
      </c>
      <c r="L134" s="13">
        <v>84</v>
      </c>
      <c r="M134" s="13">
        <v>22.6</v>
      </c>
      <c r="N134" s="13">
        <v>26.9</v>
      </c>
      <c r="P134" s="12" t="s">
        <v>126</v>
      </c>
      <c r="Q134" s="13">
        <v>8.8000000000000007</v>
      </c>
      <c r="R134" s="13">
        <v>9.9</v>
      </c>
      <c r="S134" s="13">
        <v>6.2</v>
      </c>
      <c r="T134" s="13">
        <v>0</v>
      </c>
      <c r="U134" s="13">
        <v>1</v>
      </c>
      <c r="V134" s="13">
        <v>0</v>
      </c>
      <c r="W134" s="13">
        <v>22.8</v>
      </c>
      <c r="X134" s="13">
        <v>0</v>
      </c>
      <c r="Y134" s="13">
        <v>29.6</v>
      </c>
      <c r="Z134" s="13">
        <v>78.400000000000006</v>
      </c>
      <c r="AA134" s="13">
        <v>84</v>
      </c>
      <c r="AB134" s="13">
        <v>5.6</v>
      </c>
      <c r="AC134" s="13">
        <v>6.67</v>
      </c>
    </row>
    <row r="135" spans="1:29" ht="13.8" thickBot="1" x14ac:dyDescent="0.3">
      <c r="A135" s="12" t="s">
        <v>127</v>
      </c>
      <c r="B135" s="13">
        <v>37.4</v>
      </c>
      <c r="C135" s="13">
        <v>4.2</v>
      </c>
      <c r="D135" s="13">
        <v>0</v>
      </c>
      <c r="E135" s="13">
        <v>1.4</v>
      </c>
      <c r="F135" s="13">
        <v>4.2</v>
      </c>
      <c r="G135" s="13">
        <v>1.4</v>
      </c>
      <c r="H135" s="13">
        <v>0</v>
      </c>
      <c r="I135" s="13">
        <v>3.5</v>
      </c>
      <c r="J135" s="13">
        <v>3.5</v>
      </c>
      <c r="K135" s="13">
        <v>55.7</v>
      </c>
      <c r="L135" s="13">
        <v>79</v>
      </c>
      <c r="M135" s="13">
        <v>23.3</v>
      </c>
      <c r="N135" s="13">
        <v>29.49</v>
      </c>
      <c r="P135" s="12" t="s">
        <v>127</v>
      </c>
      <c r="Q135" s="13">
        <v>8.8000000000000007</v>
      </c>
      <c r="R135" s="13">
        <v>9.9</v>
      </c>
      <c r="S135" s="13">
        <v>0</v>
      </c>
      <c r="T135" s="13">
        <v>20.8</v>
      </c>
      <c r="U135" s="13">
        <v>1</v>
      </c>
      <c r="V135" s="13">
        <v>0</v>
      </c>
      <c r="W135" s="13">
        <v>0</v>
      </c>
      <c r="X135" s="13">
        <v>0</v>
      </c>
      <c r="Y135" s="13">
        <v>29.6</v>
      </c>
      <c r="Z135" s="13">
        <v>70.099999999999994</v>
      </c>
      <c r="AA135" s="13">
        <v>79</v>
      </c>
      <c r="AB135" s="13">
        <v>8.9</v>
      </c>
      <c r="AC135" s="13">
        <v>11.27</v>
      </c>
    </row>
    <row r="136" spans="1:29" ht="13.8" thickBot="1" x14ac:dyDescent="0.3">
      <c r="A136" s="12" t="s">
        <v>128</v>
      </c>
      <c r="B136" s="13">
        <v>35.299999999999997</v>
      </c>
      <c r="C136" s="13">
        <v>3.5</v>
      </c>
      <c r="D136" s="13">
        <v>2.1</v>
      </c>
      <c r="E136" s="13">
        <v>9.9</v>
      </c>
      <c r="F136" s="13">
        <v>4.9000000000000004</v>
      </c>
      <c r="G136" s="13">
        <v>10.6</v>
      </c>
      <c r="H136" s="13">
        <v>1.4</v>
      </c>
      <c r="I136" s="13">
        <v>3.5</v>
      </c>
      <c r="J136" s="13">
        <v>8.5</v>
      </c>
      <c r="K136" s="13">
        <v>79.7</v>
      </c>
      <c r="L136" s="13">
        <v>68</v>
      </c>
      <c r="M136" s="13">
        <v>-11.7</v>
      </c>
      <c r="N136" s="13">
        <v>-17.21</v>
      </c>
      <c r="P136" s="12" t="s">
        <v>128</v>
      </c>
      <c r="Q136" s="13">
        <v>8.8000000000000007</v>
      </c>
      <c r="R136" s="13">
        <v>9.9</v>
      </c>
      <c r="S136" s="13">
        <v>0</v>
      </c>
      <c r="T136" s="13">
        <v>22.8</v>
      </c>
      <c r="U136" s="13">
        <v>1</v>
      </c>
      <c r="V136" s="13">
        <v>0</v>
      </c>
      <c r="W136" s="13">
        <v>0</v>
      </c>
      <c r="X136" s="13">
        <v>0</v>
      </c>
      <c r="Y136" s="13">
        <v>29.6</v>
      </c>
      <c r="Z136" s="13">
        <v>72.099999999999994</v>
      </c>
      <c r="AA136" s="13">
        <v>68</v>
      </c>
      <c r="AB136" s="13">
        <v>-4.0999999999999996</v>
      </c>
      <c r="AC136" s="13">
        <v>-6.03</v>
      </c>
    </row>
    <row r="137" spans="1:29" ht="13.8" thickBot="1" x14ac:dyDescent="0.3">
      <c r="A137" s="12" t="s">
        <v>129</v>
      </c>
      <c r="B137" s="13">
        <v>38.799999999999997</v>
      </c>
      <c r="C137" s="13">
        <v>7.1</v>
      </c>
      <c r="D137" s="13">
        <v>3.5</v>
      </c>
      <c r="E137" s="13">
        <v>10.6</v>
      </c>
      <c r="F137" s="13">
        <v>0</v>
      </c>
      <c r="G137" s="13">
        <v>8.5</v>
      </c>
      <c r="H137" s="13">
        <v>2.1</v>
      </c>
      <c r="I137" s="13">
        <v>7.1</v>
      </c>
      <c r="J137" s="13">
        <v>9.9</v>
      </c>
      <c r="K137" s="13">
        <v>87.5</v>
      </c>
      <c r="L137" s="13">
        <v>81</v>
      </c>
      <c r="M137" s="13">
        <v>-6.5</v>
      </c>
      <c r="N137" s="13">
        <v>-8.02</v>
      </c>
      <c r="P137" s="12" t="s">
        <v>129</v>
      </c>
      <c r="Q137" s="13">
        <v>8.8000000000000007</v>
      </c>
      <c r="R137" s="13">
        <v>9.9</v>
      </c>
      <c r="S137" s="13">
        <v>0</v>
      </c>
      <c r="T137" s="13">
        <v>22.8</v>
      </c>
      <c r="U137" s="13">
        <v>0</v>
      </c>
      <c r="V137" s="13">
        <v>0</v>
      </c>
      <c r="W137" s="13">
        <v>0</v>
      </c>
      <c r="X137" s="13">
        <v>0</v>
      </c>
      <c r="Y137" s="13">
        <v>29.6</v>
      </c>
      <c r="Z137" s="13">
        <v>71.099999999999994</v>
      </c>
      <c r="AA137" s="13">
        <v>81</v>
      </c>
      <c r="AB137" s="13">
        <v>9.9</v>
      </c>
      <c r="AC137" s="13">
        <v>12.22</v>
      </c>
    </row>
    <row r="138" spans="1:29" ht="13.8" thickBot="1" x14ac:dyDescent="0.3">
      <c r="A138" s="12" t="s">
        <v>130</v>
      </c>
      <c r="B138" s="13">
        <v>36</v>
      </c>
      <c r="C138" s="13">
        <v>2.8</v>
      </c>
      <c r="D138" s="13">
        <v>4.2</v>
      </c>
      <c r="E138" s="13">
        <v>5.6</v>
      </c>
      <c r="F138" s="13">
        <v>8.5</v>
      </c>
      <c r="G138" s="13">
        <v>2.1</v>
      </c>
      <c r="H138" s="13">
        <v>2.8</v>
      </c>
      <c r="I138" s="13">
        <v>6.4</v>
      </c>
      <c r="J138" s="13">
        <v>7.1</v>
      </c>
      <c r="K138" s="13">
        <v>75.5</v>
      </c>
      <c r="L138" s="13">
        <v>83</v>
      </c>
      <c r="M138" s="13">
        <v>7.5</v>
      </c>
      <c r="N138" s="13">
        <v>9.0399999999999991</v>
      </c>
      <c r="P138" s="12" t="s">
        <v>130</v>
      </c>
      <c r="Q138" s="13">
        <v>8.8000000000000007</v>
      </c>
      <c r="R138" s="13">
        <v>9.9</v>
      </c>
      <c r="S138" s="13">
        <v>0</v>
      </c>
      <c r="T138" s="13">
        <v>22.8</v>
      </c>
      <c r="U138" s="13">
        <v>1</v>
      </c>
      <c r="V138" s="13">
        <v>0</v>
      </c>
      <c r="W138" s="13">
        <v>0</v>
      </c>
      <c r="X138" s="13">
        <v>0</v>
      </c>
      <c r="Y138" s="13">
        <v>29.6</v>
      </c>
      <c r="Z138" s="13">
        <v>72.099999999999994</v>
      </c>
      <c r="AA138" s="13">
        <v>83</v>
      </c>
      <c r="AB138" s="13">
        <v>10.9</v>
      </c>
      <c r="AC138" s="13">
        <v>13.13</v>
      </c>
    </row>
    <row r="139" spans="1:29" ht="13.8" thickBot="1" x14ac:dyDescent="0.3"/>
    <row r="140" spans="1:29" ht="13.8" thickBot="1" x14ac:dyDescent="0.3">
      <c r="A140" s="14" t="s">
        <v>256</v>
      </c>
      <c r="B140" s="15">
        <v>163</v>
      </c>
      <c r="P140" s="14" t="s">
        <v>256</v>
      </c>
      <c r="Q140" s="15">
        <v>102.1</v>
      </c>
    </row>
    <row r="141" spans="1:29" ht="13.8" thickBot="1" x14ac:dyDescent="0.3">
      <c r="A141" s="14" t="s">
        <v>257</v>
      </c>
      <c r="B141" s="15">
        <v>0</v>
      </c>
      <c r="P141" s="14" t="s">
        <v>257</v>
      </c>
      <c r="Q141" s="15">
        <v>29.6</v>
      </c>
    </row>
    <row r="142" spans="1:29" ht="13.8" thickBot="1" x14ac:dyDescent="0.3">
      <c r="A142" s="14" t="s">
        <v>258</v>
      </c>
      <c r="B142" s="15">
        <v>1851.1</v>
      </c>
      <c r="P142" s="14" t="s">
        <v>258</v>
      </c>
      <c r="Q142" s="15">
        <v>1529.1</v>
      </c>
    </row>
    <row r="143" spans="1:29" ht="13.8" thickBot="1" x14ac:dyDescent="0.3">
      <c r="A143" s="14" t="s">
        <v>259</v>
      </c>
      <c r="B143" s="15">
        <v>1529</v>
      </c>
      <c r="P143" s="14" t="s">
        <v>259</v>
      </c>
      <c r="Q143" s="15">
        <v>1529</v>
      </c>
    </row>
    <row r="144" spans="1:29" ht="13.8" thickBot="1" x14ac:dyDescent="0.3">
      <c r="A144" s="14" t="s">
        <v>260</v>
      </c>
      <c r="B144" s="15">
        <v>322.10000000000002</v>
      </c>
      <c r="P144" s="14" t="s">
        <v>260</v>
      </c>
      <c r="Q144" s="15">
        <v>0.1</v>
      </c>
    </row>
    <row r="145" spans="1:17" ht="13.8" thickBot="1" x14ac:dyDescent="0.3">
      <c r="A145" s="14" t="s">
        <v>261</v>
      </c>
      <c r="B145" s="15"/>
      <c r="P145" s="14" t="s">
        <v>261</v>
      </c>
      <c r="Q145" s="15"/>
    </row>
    <row r="146" spans="1:17" ht="13.8" thickBot="1" x14ac:dyDescent="0.3">
      <c r="A146" s="14" t="s">
        <v>262</v>
      </c>
      <c r="B146" s="15"/>
      <c r="P146" s="14" t="s">
        <v>262</v>
      </c>
      <c r="Q146" s="15"/>
    </row>
    <row r="147" spans="1:17" ht="13.8" thickBot="1" x14ac:dyDescent="0.3">
      <c r="A147" s="14" t="s">
        <v>263</v>
      </c>
      <c r="B147" s="15">
        <v>0</v>
      </c>
      <c r="P147" s="14" t="s">
        <v>263</v>
      </c>
      <c r="Q147" s="15">
        <v>0</v>
      </c>
    </row>
    <row r="149" spans="1:17" x14ac:dyDescent="0.25">
      <c r="A149" s="16" t="s">
        <v>264</v>
      </c>
      <c r="P149" s="16" t="s">
        <v>264</v>
      </c>
    </row>
    <row r="151" spans="1:17" x14ac:dyDescent="0.25">
      <c r="A151" s="17" t="s">
        <v>265</v>
      </c>
      <c r="P151" s="17" t="s">
        <v>265</v>
      </c>
    </row>
    <row r="152" spans="1:17" x14ac:dyDescent="0.25">
      <c r="A152" s="17" t="s">
        <v>1192</v>
      </c>
      <c r="P152" s="17" t="s">
        <v>381</v>
      </c>
    </row>
  </sheetData>
  <conditionalFormatting sqref="L2:L2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4:N4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4:S4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49" r:id="rId1" display="https://miau.my-x.hu/myx-free/coco/test/691913120231012095743.html" xr:uid="{B66ACF02-6AD2-47C0-ADA3-0951C90514EC}"/>
    <hyperlink ref="P149" r:id="rId2" display="https://miau.my-x.hu/myx-free/coco/test/913015720231012115733.html" xr:uid="{3E550A5A-8635-4BBC-85C1-A7F5FF6DAC62}"/>
  </hyperlinks>
  <pageMargins left="0.7" right="0.7" top="0.75" bottom="0.75" header="0.3" footer="0.3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53779-F164-4D84-8DBB-B98FC8AAC900}">
  <dimension ref="A1:AC152"/>
  <sheetViews>
    <sheetView zoomScale="57" workbookViewId="0">
      <selection activeCell="O22" sqref="O22:S45"/>
    </sheetView>
  </sheetViews>
  <sheetFormatPr defaultRowHeight="13.2" x14ac:dyDescent="0.25"/>
  <sheetData>
    <row r="1" spans="1:12" x14ac:dyDescent="0.25">
      <c r="A1" t="str">
        <f>'oam2'!N1</f>
        <v>Audi</v>
      </c>
      <c r="B1" t="str">
        <f>'oam2'!O1</f>
        <v>Mercedes</v>
      </c>
      <c r="C1" t="str">
        <f>'oam2'!P1</f>
        <v>Fiat</v>
      </c>
      <c r="D1" t="str">
        <f>'oam2'!Q1</f>
        <v>Volkswagen</v>
      </c>
      <c r="E1" t="str">
        <f>'oam2'!S1</f>
        <v>Skoda</v>
      </c>
      <c r="F1" t="str">
        <f>'oam2'!T1</f>
        <v>Suzuki</v>
      </c>
      <c r="G1" t="str">
        <f>'oam2'!U1</f>
        <v>Volvo</v>
      </c>
      <c r="H1" t="str">
        <f>'oam2'!V1</f>
        <v>Ford</v>
      </c>
      <c r="I1" t="str">
        <f>'oam2'!W1</f>
        <v>Opel</v>
      </c>
      <c r="J1" t="str">
        <f>'oam2'!F1</f>
        <v>Seat</v>
      </c>
      <c r="K1" t="str">
        <f>modellek!BS73</f>
        <v>Becslés</v>
      </c>
      <c r="L1" t="s">
        <v>90</v>
      </c>
    </row>
    <row r="2" spans="1:12" x14ac:dyDescent="0.25">
      <c r="A2">
        <f>'oam2'!N2</f>
        <v>4</v>
      </c>
      <c r="B2">
        <f>'oam2'!O2</f>
        <v>1</v>
      </c>
      <c r="C2">
        <f>'oam2'!P2</f>
        <v>8</v>
      </c>
      <c r="D2">
        <f>'oam2'!Q2</f>
        <v>6</v>
      </c>
      <c r="E2">
        <f>'oam2'!S2</f>
        <v>18</v>
      </c>
      <c r="F2">
        <f>'oam2'!T2</f>
        <v>9</v>
      </c>
      <c r="G2">
        <f>'oam2'!U2</f>
        <v>2</v>
      </c>
      <c r="H2">
        <f>'oam2'!V2</f>
        <v>13</v>
      </c>
      <c r="I2">
        <f>'oam2'!W2</f>
        <v>3</v>
      </c>
      <c r="J2">
        <f>'oam2'!F2</f>
        <v>65</v>
      </c>
      <c r="K2">
        <f>modellek!BS74</f>
        <v>69.599999999999994</v>
      </c>
      <c r="L2">
        <f>J2-K2</f>
        <v>-4.5999999999999943</v>
      </c>
    </row>
    <row r="3" spans="1:12" x14ac:dyDescent="0.25">
      <c r="A3">
        <f>'oam2'!N3</f>
        <v>10</v>
      </c>
      <c r="B3">
        <f>'oam2'!O3</f>
        <v>9</v>
      </c>
      <c r="C3">
        <f>'oam2'!P3</f>
        <v>8</v>
      </c>
      <c r="D3">
        <f>'oam2'!Q3</f>
        <v>2</v>
      </c>
      <c r="E3">
        <f>'oam2'!S3</f>
        <v>17</v>
      </c>
      <c r="F3">
        <f>'oam2'!T3</f>
        <v>4</v>
      </c>
      <c r="G3">
        <f>'oam2'!U3</f>
        <v>19</v>
      </c>
      <c r="H3">
        <f>'oam2'!V3</f>
        <v>13</v>
      </c>
      <c r="I3">
        <f>'oam2'!W3</f>
        <v>11</v>
      </c>
      <c r="J3">
        <f>'oam2'!F3</f>
        <v>67</v>
      </c>
      <c r="K3">
        <f>modellek!BS75</f>
        <v>66.7</v>
      </c>
      <c r="L3">
        <f t="shared" ref="L3:L21" si="0">J3-K3</f>
        <v>0.29999999999999716</v>
      </c>
    </row>
    <row r="4" spans="1:12" x14ac:dyDescent="0.25">
      <c r="A4">
        <f>'oam2'!N4</f>
        <v>15</v>
      </c>
      <c r="B4">
        <f>'oam2'!O4</f>
        <v>19</v>
      </c>
      <c r="C4">
        <f>'oam2'!P4</f>
        <v>5</v>
      </c>
      <c r="D4">
        <f>'oam2'!Q4</f>
        <v>14</v>
      </c>
      <c r="E4">
        <f>'oam2'!S4</f>
        <v>8</v>
      </c>
      <c r="F4">
        <f>'oam2'!T4</f>
        <v>7</v>
      </c>
      <c r="G4">
        <f>'oam2'!U4</f>
        <v>10</v>
      </c>
      <c r="H4">
        <f>'oam2'!V4</f>
        <v>17</v>
      </c>
      <c r="I4">
        <f>'oam2'!W4</f>
        <v>17</v>
      </c>
      <c r="J4">
        <f>'oam2'!F4</f>
        <v>72</v>
      </c>
      <c r="K4">
        <f>modellek!BS76</f>
        <v>72.099999999999994</v>
      </c>
      <c r="L4">
        <f t="shared" si="0"/>
        <v>-9.9999999999994316E-2</v>
      </c>
    </row>
    <row r="5" spans="1:12" x14ac:dyDescent="0.25">
      <c r="A5">
        <f>'oam2'!N5</f>
        <v>12</v>
      </c>
      <c r="B5">
        <f>'oam2'!O5</f>
        <v>12</v>
      </c>
      <c r="C5">
        <f>'oam2'!P5</f>
        <v>16</v>
      </c>
      <c r="D5">
        <f>'oam2'!Q5</f>
        <v>8</v>
      </c>
      <c r="E5">
        <f>'oam2'!S5</f>
        <v>2</v>
      </c>
      <c r="F5">
        <f>'oam2'!T5</f>
        <v>9</v>
      </c>
      <c r="G5">
        <f>'oam2'!U5</f>
        <v>20</v>
      </c>
      <c r="H5">
        <f>'oam2'!V5</f>
        <v>12</v>
      </c>
      <c r="I5">
        <f>'oam2'!W5</f>
        <v>1</v>
      </c>
      <c r="J5">
        <f>'oam2'!F5</f>
        <v>86</v>
      </c>
      <c r="K5">
        <f>modellek!BS77</f>
        <v>85.5</v>
      </c>
      <c r="L5">
        <f t="shared" si="0"/>
        <v>0.5</v>
      </c>
    </row>
    <row r="6" spans="1:12" x14ac:dyDescent="0.25">
      <c r="A6">
        <f>'oam2'!N6</f>
        <v>20</v>
      </c>
      <c r="B6">
        <f>'oam2'!O6</f>
        <v>20</v>
      </c>
      <c r="C6">
        <f>'oam2'!P6</f>
        <v>20</v>
      </c>
      <c r="D6">
        <f>'oam2'!Q6</f>
        <v>20</v>
      </c>
      <c r="E6">
        <f>'oam2'!S6</f>
        <v>19</v>
      </c>
      <c r="F6">
        <f>'oam2'!T6</f>
        <v>20</v>
      </c>
      <c r="G6">
        <f>'oam2'!U6</f>
        <v>16</v>
      </c>
      <c r="H6">
        <f>'oam2'!V6</f>
        <v>19</v>
      </c>
      <c r="I6">
        <f>'oam2'!W6</f>
        <v>20</v>
      </c>
      <c r="J6">
        <f>'oam2'!F6</f>
        <v>42</v>
      </c>
      <c r="K6">
        <f>modellek!BS78</f>
        <v>42</v>
      </c>
      <c r="L6">
        <f t="shared" si="0"/>
        <v>0</v>
      </c>
    </row>
    <row r="7" spans="1:12" x14ac:dyDescent="0.25">
      <c r="A7">
        <f>'oam2'!N7</f>
        <v>19</v>
      </c>
      <c r="B7">
        <f>'oam2'!O7</f>
        <v>12</v>
      </c>
      <c r="C7">
        <f>'oam2'!P7</f>
        <v>18</v>
      </c>
      <c r="D7">
        <f>'oam2'!Q7</f>
        <v>18</v>
      </c>
      <c r="E7">
        <f>'oam2'!S7</f>
        <v>20</v>
      </c>
      <c r="F7">
        <f>'oam2'!T7</f>
        <v>19</v>
      </c>
      <c r="G7">
        <f>'oam2'!U7</f>
        <v>13</v>
      </c>
      <c r="H7">
        <f>'oam2'!V7</f>
        <v>19</v>
      </c>
      <c r="I7">
        <f>'oam2'!W7</f>
        <v>19</v>
      </c>
      <c r="J7">
        <f>'oam2'!F7</f>
        <v>56</v>
      </c>
      <c r="K7">
        <f>modellek!BS79</f>
        <v>55.3</v>
      </c>
      <c r="L7">
        <f t="shared" si="0"/>
        <v>0.70000000000000284</v>
      </c>
    </row>
    <row r="8" spans="1:12" x14ac:dyDescent="0.25">
      <c r="A8">
        <f>'oam2'!N8</f>
        <v>17</v>
      </c>
      <c r="B8">
        <f>'oam2'!O8</f>
        <v>15</v>
      </c>
      <c r="C8">
        <f>'oam2'!P8</f>
        <v>13</v>
      </c>
      <c r="D8">
        <f>'oam2'!Q8</f>
        <v>17</v>
      </c>
      <c r="E8">
        <f>'oam2'!S8</f>
        <v>8</v>
      </c>
      <c r="F8">
        <f>'oam2'!T8</f>
        <v>14</v>
      </c>
      <c r="G8">
        <f>'oam2'!U8</f>
        <v>5</v>
      </c>
      <c r="H8">
        <f>'oam2'!V8</f>
        <v>6</v>
      </c>
      <c r="I8">
        <f>'oam2'!W8</f>
        <v>15</v>
      </c>
      <c r="J8">
        <f>'oam2'!F8</f>
        <v>71</v>
      </c>
      <c r="K8">
        <f>modellek!BS80</f>
        <v>70.599999999999994</v>
      </c>
      <c r="L8">
        <f t="shared" si="0"/>
        <v>0.40000000000000568</v>
      </c>
    </row>
    <row r="9" spans="1:12" x14ac:dyDescent="0.25">
      <c r="A9">
        <f>'oam2'!N9</f>
        <v>1</v>
      </c>
      <c r="B9">
        <f>'oam2'!O9</f>
        <v>16</v>
      </c>
      <c r="C9">
        <f>'oam2'!P9</f>
        <v>11</v>
      </c>
      <c r="D9">
        <f>'oam2'!Q9</f>
        <v>12</v>
      </c>
      <c r="E9">
        <f>'oam2'!S9</f>
        <v>5</v>
      </c>
      <c r="F9">
        <f>'oam2'!T9</f>
        <v>18</v>
      </c>
      <c r="G9">
        <f>'oam2'!U9</f>
        <v>9</v>
      </c>
      <c r="H9">
        <f>'oam2'!V9</f>
        <v>18</v>
      </c>
      <c r="I9">
        <f>'oam2'!W9</f>
        <v>8</v>
      </c>
      <c r="J9">
        <f>'oam2'!F9</f>
        <v>92</v>
      </c>
      <c r="K9">
        <f>modellek!BS81</f>
        <v>91.4</v>
      </c>
      <c r="L9">
        <f t="shared" si="0"/>
        <v>0.59999999999999432</v>
      </c>
    </row>
    <row r="10" spans="1:12" x14ac:dyDescent="0.25">
      <c r="A10">
        <f>'oam2'!N10</f>
        <v>15</v>
      </c>
      <c r="B10">
        <f>'oam2'!O10</f>
        <v>12</v>
      </c>
      <c r="C10">
        <f>'oam2'!P10</f>
        <v>18</v>
      </c>
      <c r="D10">
        <f>'oam2'!Q10</f>
        <v>10</v>
      </c>
      <c r="E10">
        <f>'oam2'!S10</f>
        <v>14</v>
      </c>
      <c r="F10">
        <f>'oam2'!T10</f>
        <v>17</v>
      </c>
      <c r="G10">
        <f>'oam2'!U10</f>
        <v>16</v>
      </c>
      <c r="H10">
        <f>'oam2'!V10</f>
        <v>16</v>
      </c>
      <c r="I10">
        <f>'oam2'!W10</f>
        <v>18</v>
      </c>
      <c r="J10">
        <f>'oam2'!F10</f>
        <v>71</v>
      </c>
      <c r="K10">
        <f>modellek!BS82</f>
        <v>71.099999999999994</v>
      </c>
      <c r="L10">
        <f t="shared" si="0"/>
        <v>-9.9999999999994316E-2</v>
      </c>
    </row>
    <row r="11" spans="1:12" x14ac:dyDescent="0.25">
      <c r="A11">
        <f>'oam2'!N11</f>
        <v>13</v>
      </c>
      <c r="B11">
        <f>'oam2'!O11</f>
        <v>18</v>
      </c>
      <c r="C11">
        <f>'oam2'!P11</f>
        <v>10</v>
      </c>
      <c r="D11">
        <f>'oam2'!Q11</f>
        <v>11</v>
      </c>
      <c r="E11">
        <f>'oam2'!S11</f>
        <v>11</v>
      </c>
      <c r="F11">
        <f>'oam2'!T11</f>
        <v>11</v>
      </c>
      <c r="G11">
        <f>'oam2'!U11</f>
        <v>12</v>
      </c>
      <c r="H11">
        <f>'oam2'!V11</f>
        <v>3</v>
      </c>
      <c r="I11">
        <f>'oam2'!W11</f>
        <v>8</v>
      </c>
      <c r="J11">
        <f>'oam2'!F11</f>
        <v>83</v>
      </c>
      <c r="K11">
        <f>modellek!BS83</f>
        <v>79</v>
      </c>
      <c r="L11">
        <f t="shared" si="0"/>
        <v>4</v>
      </c>
    </row>
    <row r="12" spans="1:12" x14ac:dyDescent="0.25">
      <c r="A12">
        <f>'oam2'!N12</f>
        <v>14</v>
      </c>
      <c r="B12">
        <f>'oam2'!O12</f>
        <v>16</v>
      </c>
      <c r="C12">
        <f>'oam2'!P12</f>
        <v>13</v>
      </c>
      <c r="D12">
        <f>'oam2'!Q12</f>
        <v>6</v>
      </c>
      <c r="E12">
        <f>'oam2'!S12</f>
        <v>13</v>
      </c>
      <c r="F12">
        <f>'oam2'!T12</f>
        <v>4</v>
      </c>
      <c r="G12">
        <f>'oam2'!U12</f>
        <v>14</v>
      </c>
      <c r="H12">
        <f>'oam2'!V12</f>
        <v>3</v>
      </c>
      <c r="I12">
        <f>'oam2'!W12</f>
        <v>5</v>
      </c>
      <c r="J12">
        <f>'oam2'!F12</f>
        <v>75</v>
      </c>
      <c r="K12">
        <f>modellek!BS84</f>
        <v>75.099999999999994</v>
      </c>
      <c r="L12">
        <f t="shared" si="0"/>
        <v>-9.9999999999994316E-2</v>
      </c>
    </row>
    <row r="13" spans="1:12" x14ac:dyDescent="0.25">
      <c r="A13">
        <f>'oam2'!N13</f>
        <v>9</v>
      </c>
      <c r="B13">
        <f>'oam2'!O13</f>
        <v>9</v>
      </c>
      <c r="C13">
        <f>'oam2'!P13</f>
        <v>11</v>
      </c>
      <c r="D13">
        <f>'oam2'!Q13</f>
        <v>13</v>
      </c>
      <c r="E13">
        <f>'oam2'!S13</f>
        <v>1</v>
      </c>
      <c r="F13">
        <f>'oam2'!T13</f>
        <v>2</v>
      </c>
      <c r="G13">
        <f>'oam2'!U13</f>
        <v>7</v>
      </c>
      <c r="H13">
        <f>'oam2'!V13</f>
        <v>2</v>
      </c>
      <c r="I13">
        <f>'oam2'!W13</f>
        <v>8</v>
      </c>
      <c r="J13">
        <f>'oam2'!F13</f>
        <v>96</v>
      </c>
      <c r="K13">
        <f>modellek!BS85</f>
        <v>95.3</v>
      </c>
      <c r="L13">
        <f t="shared" si="0"/>
        <v>0.70000000000000284</v>
      </c>
    </row>
    <row r="14" spans="1:12" x14ac:dyDescent="0.25">
      <c r="A14">
        <f>'oam2'!N14</f>
        <v>3</v>
      </c>
      <c r="B14">
        <f>'oam2'!O14</f>
        <v>3</v>
      </c>
      <c r="C14">
        <f>'oam2'!P14</f>
        <v>3</v>
      </c>
      <c r="D14">
        <f>'oam2'!Q14</f>
        <v>5</v>
      </c>
      <c r="E14">
        <f>'oam2'!S14</f>
        <v>3</v>
      </c>
      <c r="F14">
        <f>'oam2'!T14</f>
        <v>1</v>
      </c>
      <c r="G14">
        <f>'oam2'!U14</f>
        <v>14</v>
      </c>
      <c r="H14">
        <f>'oam2'!V14</f>
        <v>1</v>
      </c>
      <c r="I14">
        <f>'oam2'!W14</f>
        <v>1</v>
      </c>
      <c r="J14">
        <f>'oam2'!F14</f>
        <v>86</v>
      </c>
      <c r="K14">
        <f>modellek!BS86</f>
        <v>87.9</v>
      </c>
      <c r="L14">
        <f t="shared" si="0"/>
        <v>-1.9000000000000057</v>
      </c>
    </row>
    <row r="15" spans="1:12" x14ac:dyDescent="0.25">
      <c r="A15">
        <f>'oam2'!N15</f>
        <v>18</v>
      </c>
      <c r="B15">
        <f>'oam2'!O15</f>
        <v>2</v>
      </c>
      <c r="C15">
        <f>'oam2'!P15</f>
        <v>15</v>
      </c>
      <c r="D15">
        <f>'oam2'!Q15</f>
        <v>19</v>
      </c>
      <c r="E15">
        <f>'oam2'!S15</f>
        <v>12</v>
      </c>
      <c r="F15">
        <f>'oam2'!T15</f>
        <v>14</v>
      </c>
      <c r="G15">
        <f>'oam2'!U15</f>
        <v>11</v>
      </c>
      <c r="H15">
        <f>'oam2'!V15</f>
        <v>3</v>
      </c>
      <c r="I15">
        <f>'oam2'!W15</f>
        <v>14</v>
      </c>
      <c r="J15">
        <f>'oam2'!F15</f>
        <v>69</v>
      </c>
      <c r="K15">
        <f>modellek!BS87</f>
        <v>68.7</v>
      </c>
      <c r="L15">
        <f t="shared" si="0"/>
        <v>0.29999999999999716</v>
      </c>
    </row>
    <row r="16" spans="1:12" x14ac:dyDescent="0.25">
      <c r="A16">
        <f>'oam2'!N16</f>
        <v>7</v>
      </c>
      <c r="B16">
        <f>'oam2'!O16</f>
        <v>7</v>
      </c>
      <c r="C16">
        <f>'oam2'!P16</f>
        <v>2</v>
      </c>
      <c r="D16">
        <f>'oam2'!Q16</f>
        <v>3</v>
      </c>
      <c r="E16">
        <f>'oam2'!S16</f>
        <v>15</v>
      </c>
      <c r="F16">
        <f>'oam2'!T16</f>
        <v>7</v>
      </c>
      <c r="G16">
        <f>'oam2'!U16</f>
        <v>8</v>
      </c>
      <c r="H16">
        <f>'oam2'!V16</f>
        <v>9</v>
      </c>
      <c r="I16">
        <f>'oam2'!W16</f>
        <v>7</v>
      </c>
      <c r="J16">
        <f>'oam2'!F16</f>
        <v>79</v>
      </c>
      <c r="K16">
        <f>modellek!BS88</f>
        <v>78.5</v>
      </c>
      <c r="L16">
        <f t="shared" si="0"/>
        <v>0.5</v>
      </c>
    </row>
    <row r="17" spans="1:19" x14ac:dyDescent="0.25">
      <c r="A17">
        <f>'oam2'!N17</f>
        <v>2</v>
      </c>
      <c r="B17">
        <f>'oam2'!O17</f>
        <v>3</v>
      </c>
      <c r="C17">
        <f>'oam2'!P17</f>
        <v>17</v>
      </c>
      <c r="D17">
        <f>'oam2'!Q17</f>
        <v>1</v>
      </c>
      <c r="E17">
        <f>'oam2'!S17</f>
        <v>4</v>
      </c>
      <c r="F17">
        <f>'oam2'!T17</f>
        <v>12</v>
      </c>
      <c r="G17">
        <f>'oam2'!U17</f>
        <v>18</v>
      </c>
      <c r="H17">
        <f>'oam2'!V17</f>
        <v>13</v>
      </c>
      <c r="I17">
        <f>'oam2'!W17</f>
        <v>4</v>
      </c>
      <c r="J17">
        <f>'oam2'!F17</f>
        <v>73</v>
      </c>
      <c r="K17">
        <f>modellek!BS89</f>
        <v>72.599999999999994</v>
      </c>
      <c r="L17">
        <f t="shared" si="0"/>
        <v>0.40000000000000568</v>
      </c>
    </row>
    <row r="18" spans="1:19" x14ac:dyDescent="0.25">
      <c r="A18">
        <f>'oam2'!N18</f>
        <v>8</v>
      </c>
      <c r="B18">
        <f>'oam2'!O18</f>
        <v>7</v>
      </c>
      <c r="C18">
        <f>'oam2'!P18</f>
        <v>1</v>
      </c>
      <c r="D18">
        <f>'oam2'!Q18</f>
        <v>3</v>
      </c>
      <c r="E18">
        <f>'oam2'!S18</f>
        <v>8</v>
      </c>
      <c r="F18">
        <f>'oam2'!T18</f>
        <v>3</v>
      </c>
      <c r="G18">
        <f>'oam2'!U18</f>
        <v>1</v>
      </c>
      <c r="H18">
        <f>'oam2'!V18</f>
        <v>6</v>
      </c>
      <c r="I18">
        <f>'oam2'!W18</f>
        <v>6</v>
      </c>
      <c r="J18">
        <f>'oam2'!F18</f>
        <v>89</v>
      </c>
      <c r="K18">
        <f>modellek!BS90</f>
        <v>89.9</v>
      </c>
      <c r="L18">
        <f t="shared" si="0"/>
        <v>-0.90000000000000568</v>
      </c>
    </row>
    <row r="19" spans="1:19" x14ac:dyDescent="0.25">
      <c r="A19">
        <f>'oam2'!N19</f>
        <v>5</v>
      </c>
      <c r="B19">
        <f>'oam2'!O19</f>
        <v>6</v>
      </c>
      <c r="C19">
        <f>'oam2'!P19</f>
        <v>4</v>
      </c>
      <c r="D19">
        <f>'oam2'!Q19</f>
        <v>15</v>
      </c>
      <c r="E19">
        <f>'oam2'!S19</f>
        <v>15</v>
      </c>
      <c r="F19">
        <f>'oam2'!T19</f>
        <v>16</v>
      </c>
      <c r="G19">
        <f>'oam2'!U19</f>
        <v>3</v>
      </c>
      <c r="H19">
        <f>'oam2'!V19</f>
        <v>6</v>
      </c>
      <c r="I19">
        <f>'oam2'!W19</f>
        <v>13</v>
      </c>
      <c r="J19">
        <f>'oam2'!F19</f>
        <v>88</v>
      </c>
      <c r="K19">
        <f>modellek!BS91</f>
        <v>87.4</v>
      </c>
      <c r="L19">
        <f t="shared" si="0"/>
        <v>0.59999999999999432</v>
      </c>
    </row>
    <row r="20" spans="1:19" x14ac:dyDescent="0.25">
      <c r="A20">
        <f>'oam2'!N20</f>
        <v>10</v>
      </c>
      <c r="B20">
        <f>'oam2'!O20</f>
        <v>11</v>
      </c>
      <c r="C20">
        <f>'oam2'!P20</f>
        <v>6</v>
      </c>
      <c r="D20">
        <f>'oam2'!Q20</f>
        <v>16</v>
      </c>
      <c r="E20">
        <f>'oam2'!S20</f>
        <v>7</v>
      </c>
      <c r="F20">
        <f>'oam2'!T20</f>
        <v>13</v>
      </c>
      <c r="G20">
        <f>'oam2'!U20</f>
        <v>4</v>
      </c>
      <c r="H20">
        <f>'oam2'!V20</f>
        <v>11</v>
      </c>
      <c r="I20">
        <f>'oam2'!W20</f>
        <v>15</v>
      </c>
      <c r="J20">
        <f>'oam2'!F20</f>
        <v>100</v>
      </c>
      <c r="K20">
        <f>modellek!BS92</f>
        <v>94.8</v>
      </c>
      <c r="L20">
        <f t="shared" si="0"/>
        <v>5.2000000000000028</v>
      </c>
    </row>
    <row r="21" spans="1:19" x14ac:dyDescent="0.25">
      <c r="A21">
        <f>'oam2'!N21</f>
        <v>6</v>
      </c>
      <c r="B21">
        <f>'oam2'!O21</f>
        <v>5</v>
      </c>
      <c r="C21">
        <f>'oam2'!P21</f>
        <v>7</v>
      </c>
      <c r="D21">
        <f>'oam2'!Q21</f>
        <v>9</v>
      </c>
      <c r="E21">
        <f>'oam2'!S21</f>
        <v>5</v>
      </c>
      <c r="F21">
        <f>'oam2'!T21</f>
        <v>4</v>
      </c>
      <c r="G21">
        <f>'oam2'!U21</f>
        <v>5</v>
      </c>
      <c r="H21">
        <f>'oam2'!V21</f>
        <v>10</v>
      </c>
      <c r="I21">
        <f>'oam2'!W21</f>
        <v>11</v>
      </c>
      <c r="J21">
        <f>'oam2'!F21</f>
        <v>75</v>
      </c>
      <c r="K21">
        <f>modellek!BS93</f>
        <v>81.5</v>
      </c>
      <c r="L21">
        <f t="shared" si="0"/>
        <v>-6.5</v>
      </c>
    </row>
    <row r="22" spans="1:19" x14ac:dyDescent="0.25">
      <c r="N22" t="s">
        <v>91</v>
      </c>
      <c r="S22" t="s">
        <v>1678</v>
      </c>
    </row>
    <row r="23" spans="1:19" x14ac:dyDescent="0.25">
      <c r="A23" t="s">
        <v>972</v>
      </c>
      <c r="B23" t="s">
        <v>972</v>
      </c>
      <c r="C23" t="s">
        <v>972</v>
      </c>
      <c r="D23" t="s">
        <v>972</v>
      </c>
      <c r="E23" t="s">
        <v>972</v>
      </c>
      <c r="F23" t="s">
        <v>972</v>
      </c>
      <c r="G23" t="s">
        <v>972</v>
      </c>
      <c r="H23" t="s">
        <v>972</v>
      </c>
      <c r="I23" t="s">
        <v>972</v>
      </c>
      <c r="J23" t="str">
        <f>J1</f>
        <v>Seat</v>
      </c>
      <c r="K23" t="str">
        <f>K118</f>
        <v>Becslés</v>
      </c>
      <c r="L23" t="s">
        <v>1019</v>
      </c>
      <c r="M23" t="s">
        <v>1020</v>
      </c>
      <c r="N23" s="51" t="s">
        <v>1021</v>
      </c>
      <c r="O23" t="str">
        <f>J23</f>
        <v>Seat</v>
      </c>
      <c r="P23" t="str">
        <f>Z118</f>
        <v>Becslés</v>
      </c>
      <c r="Q23" t="s">
        <v>1019</v>
      </c>
      <c r="R23" t="s">
        <v>1020</v>
      </c>
      <c r="S23" s="51" t="s">
        <v>1021</v>
      </c>
    </row>
    <row r="24" spans="1:19" x14ac:dyDescent="0.25">
      <c r="A24">
        <f>21-A2</f>
        <v>17</v>
      </c>
      <c r="B24">
        <f t="shared" ref="B24:I24" si="1">21-B2</f>
        <v>20</v>
      </c>
      <c r="C24">
        <f t="shared" si="1"/>
        <v>13</v>
      </c>
      <c r="D24">
        <f t="shared" si="1"/>
        <v>15</v>
      </c>
      <c r="E24">
        <f t="shared" si="1"/>
        <v>3</v>
      </c>
      <c r="F24">
        <f t="shared" si="1"/>
        <v>12</v>
      </c>
      <c r="G24">
        <f t="shared" si="1"/>
        <v>19</v>
      </c>
      <c r="H24">
        <f t="shared" si="1"/>
        <v>8</v>
      </c>
      <c r="I24">
        <f t="shared" si="1"/>
        <v>18</v>
      </c>
      <c r="J24">
        <f t="shared" ref="J24:J43" si="2">J2</f>
        <v>65</v>
      </c>
      <c r="K24">
        <f t="shared" ref="K24:K43" si="3">K119</f>
        <v>76.900000000000006</v>
      </c>
      <c r="L24">
        <f>ROUND(J24-K24,0)</f>
        <v>-12</v>
      </c>
      <c r="M24">
        <f>ROUND(J2-K2,0)</f>
        <v>-5</v>
      </c>
      <c r="N24" s="51">
        <f>IF(L24*M24&lt;=0,1,0)</f>
        <v>0</v>
      </c>
      <c r="O24">
        <f t="shared" ref="O24:O45" si="4">J24</f>
        <v>65</v>
      </c>
      <c r="P24">
        <f>Z119</f>
        <v>60.4</v>
      </c>
      <c r="Q24">
        <f>ROUND(O24-P24,0)</f>
        <v>5</v>
      </c>
      <c r="R24">
        <f>M24</f>
        <v>-5</v>
      </c>
      <c r="S24" s="51">
        <f>IF(Q24*R24&lt;=0,1,0)</f>
        <v>1</v>
      </c>
    </row>
    <row r="25" spans="1:19" x14ac:dyDescent="0.25">
      <c r="A25">
        <f t="shared" ref="A25:I40" si="5">21-A3</f>
        <v>11</v>
      </c>
      <c r="B25">
        <f t="shared" si="5"/>
        <v>12</v>
      </c>
      <c r="C25">
        <f t="shared" si="5"/>
        <v>13</v>
      </c>
      <c r="D25">
        <f t="shared" si="5"/>
        <v>19</v>
      </c>
      <c r="E25">
        <f t="shared" si="5"/>
        <v>4</v>
      </c>
      <c r="F25">
        <f t="shared" si="5"/>
        <v>17</v>
      </c>
      <c r="G25">
        <f t="shared" si="5"/>
        <v>2</v>
      </c>
      <c r="H25">
        <f t="shared" si="5"/>
        <v>8</v>
      </c>
      <c r="I25">
        <f t="shared" si="5"/>
        <v>10</v>
      </c>
      <c r="J25">
        <f t="shared" si="2"/>
        <v>67</v>
      </c>
      <c r="K25">
        <f t="shared" si="3"/>
        <v>101.3</v>
      </c>
      <c r="L25">
        <f t="shared" ref="L25:L43" si="6">ROUND(J25-K25,0)</f>
        <v>-34</v>
      </c>
      <c r="M25">
        <f t="shared" ref="M25:M43" si="7">ROUND(J3-K3,0)</f>
        <v>0</v>
      </c>
      <c r="N25" s="51">
        <f t="shared" ref="N25:N43" si="8">IF(L25*M25&lt;=0,1,0)</f>
        <v>1</v>
      </c>
      <c r="O25">
        <f t="shared" si="4"/>
        <v>67</v>
      </c>
      <c r="P25">
        <f>Z120</f>
        <v>80.7</v>
      </c>
      <c r="Q25">
        <f t="shared" ref="Q25:Q43" si="9">ROUND(O25-P25,0)</f>
        <v>-14</v>
      </c>
      <c r="R25">
        <f t="shared" ref="R25:R43" si="10">M25</f>
        <v>0</v>
      </c>
      <c r="S25" s="51">
        <f t="shared" ref="S25:S43" si="11">IF(Q25*R25&lt;=0,1,0)</f>
        <v>1</v>
      </c>
    </row>
    <row r="26" spans="1:19" x14ac:dyDescent="0.25">
      <c r="A26">
        <f t="shared" si="5"/>
        <v>6</v>
      </c>
      <c r="B26">
        <f t="shared" si="5"/>
        <v>2</v>
      </c>
      <c r="C26">
        <f t="shared" si="5"/>
        <v>16</v>
      </c>
      <c r="D26">
        <f t="shared" si="5"/>
        <v>7</v>
      </c>
      <c r="E26">
        <f t="shared" si="5"/>
        <v>13</v>
      </c>
      <c r="F26">
        <f t="shared" si="5"/>
        <v>14</v>
      </c>
      <c r="G26">
        <f t="shared" si="5"/>
        <v>11</v>
      </c>
      <c r="H26">
        <f t="shared" si="5"/>
        <v>4</v>
      </c>
      <c r="I26">
        <f t="shared" si="5"/>
        <v>4</v>
      </c>
      <c r="J26">
        <f t="shared" si="2"/>
        <v>72</v>
      </c>
      <c r="K26">
        <f t="shared" si="3"/>
        <v>110.4</v>
      </c>
      <c r="L26">
        <f t="shared" si="6"/>
        <v>-38</v>
      </c>
      <c r="M26">
        <f t="shared" si="7"/>
        <v>0</v>
      </c>
      <c r="N26" s="51">
        <f t="shared" si="8"/>
        <v>1</v>
      </c>
      <c r="O26">
        <f t="shared" si="4"/>
        <v>72</v>
      </c>
      <c r="P26">
        <f>Z121</f>
        <v>80.099999999999994</v>
      </c>
      <c r="Q26">
        <f t="shared" si="9"/>
        <v>-8</v>
      </c>
      <c r="R26" s="63">
        <f t="shared" si="10"/>
        <v>0</v>
      </c>
      <c r="S26" s="51">
        <f t="shared" si="11"/>
        <v>1</v>
      </c>
    </row>
    <row r="27" spans="1:19" x14ac:dyDescent="0.25">
      <c r="A27">
        <f t="shared" si="5"/>
        <v>9</v>
      </c>
      <c r="B27">
        <f t="shared" si="5"/>
        <v>9</v>
      </c>
      <c r="C27">
        <f t="shared" si="5"/>
        <v>5</v>
      </c>
      <c r="D27">
        <f t="shared" si="5"/>
        <v>13</v>
      </c>
      <c r="E27">
        <f t="shared" si="5"/>
        <v>19</v>
      </c>
      <c r="F27">
        <f t="shared" si="5"/>
        <v>12</v>
      </c>
      <c r="G27">
        <f t="shared" si="5"/>
        <v>1</v>
      </c>
      <c r="H27">
        <f t="shared" si="5"/>
        <v>9</v>
      </c>
      <c r="I27">
        <f t="shared" si="5"/>
        <v>20</v>
      </c>
      <c r="J27">
        <f t="shared" si="2"/>
        <v>86</v>
      </c>
      <c r="K27">
        <f t="shared" si="3"/>
        <v>92.3</v>
      </c>
      <c r="L27">
        <f t="shared" si="6"/>
        <v>-6</v>
      </c>
      <c r="M27">
        <f t="shared" si="7"/>
        <v>1</v>
      </c>
      <c r="N27" s="51">
        <f t="shared" si="8"/>
        <v>1</v>
      </c>
      <c r="O27">
        <f t="shared" si="4"/>
        <v>86</v>
      </c>
      <c r="P27">
        <f>Z122</f>
        <v>101</v>
      </c>
      <c r="Q27">
        <f t="shared" si="9"/>
        <v>-15</v>
      </c>
      <c r="R27">
        <f t="shared" si="10"/>
        <v>1</v>
      </c>
      <c r="S27" s="51">
        <f t="shared" si="11"/>
        <v>1</v>
      </c>
    </row>
    <row r="28" spans="1:19" x14ac:dyDescent="0.25">
      <c r="A28">
        <f t="shared" si="5"/>
        <v>1</v>
      </c>
      <c r="B28">
        <f t="shared" si="5"/>
        <v>1</v>
      </c>
      <c r="C28">
        <f t="shared" si="5"/>
        <v>1</v>
      </c>
      <c r="D28">
        <f t="shared" si="5"/>
        <v>1</v>
      </c>
      <c r="E28">
        <f t="shared" si="5"/>
        <v>2</v>
      </c>
      <c r="F28">
        <f t="shared" si="5"/>
        <v>1</v>
      </c>
      <c r="G28">
        <f t="shared" si="5"/>
        <v>5</v>
      </c>
      <c r="H28">
        <f t="shared" si="5"/>
        <v>2</v>
      </c>
      <c r="I28">
        <f t="shared" si="5"/>
        <v>1</v>
      </c>
      <c r="J28">
        <f t="shared" si="2"/>
        <v>42</v>
      </c>
      <c r="K28">
        <f t="shared" si="3"/>
        <v>157.9</v>
      </c>
      <c r="L28">
        <f t="shared" si="6"/>
        <v>-116</v>
      </c>
      <c r="M28">
        <f t="shared" si="7"/>
        <v>0</v>
      </c>
      <c r="N28" s="51">
        <f t="shared" si="8"/>
        <v>1</v>
      </c>
      <c r="O28">
        <f t="shared" si="4"/>
        <v>42</v>
      </c>
      <c r="P28">
        <f>Z123</f>
        <v>80.099999999999994</v>
      </c>
      <c r="Q28">
        <f t="shared" si="9"/>
        <v>-38</v>
      </c>
      <c r="R28">
        <f t="shared" si="10"/>
        <v>0</v>
      </c>
      <c r="S28" s="51">
        <f t="shared" si="11"/>
        <v>1</v>
      </c>
    </row>
    <row r="29" spans="1:19" x14ac:dyDescent="0.25">
      <c r="A29">
        <f t="shared" si="5"/>
        <v>2</v>
      </c>
      <c r="B29">
        <f t="shared" si="5"/>
        <v>9</v>
      </c>
      <c r="C29">
        <f t="shared" si="5"/>
        <v>3</v>
      </c>
      <c r="D29">
        <f t="shared" si="5"/>
        <v>3</v>
      </c>
      <c r="E29">
        <f t="shared" si="5"/>
        <v>1</v>
      </c>
      <c r="F29">
        <f t="shared" si="5"/>
        <v>2</v>
      </c>
      <c r="G29">
        <f t="shared" si="5"/>
        <v>8</v>
      </c>
      <c r="H29">
        <f t="shared" si="5"/>
        <v>2</v>
      </c>
      <c r="I29">
        <f t="shared" si="5"/>
        <v>2</v>
      </c>
      <c r="J29">
        <f t="shared" si="2"/>
        <v>56</v>
      </c>
      <c r="K29">
        <f t="shared" si="3"/>
        <v>141.9</v>
      </c>
      <c r="L29">
        <f t="shared" si="6"/>
        <v>-86</v>
      </c>
      <c r="M29">
        <f t="shared" si="7"/>
        <v>1</v>
      </c>
      <c r="N29" s="51">
        <f t="shared" si="8"/>
        <v>1</v>
      </c>
      <c r="O29">
        <f t="shared" si="4"/>
        <v>56</v>
      </c>
      <c r="P29">
        <f>Z124</f>
        <v>88</v>
      </c>
      <c r="Q29">
        <f t="shared" si="9"/>
        <v>-32</v>
      </c>
      <c r="R29" s="63">
        <f t="shared" si="10"/>
        <v>1</v>
      </c>
      <c r="S29" s="51">
        <f t="shared" si="11"/>
        <v>1</v>
      </c>
    </row>
    <row r="30" spans="1:19" x14ac:dyDescent="0.25">
      <c r="A30">
        <f t="shared" si="5"/>
        <v>4</v>
      </c>
      <c r="B30">
        <f t="shared" si="5"/>
        <v>6</v>
      </c>
      <c r="C30">
        <f t="shared" si="5"/>
        <v>8</v>
      </c>
      <c r="D30">
        <f t="shared" si="5"/>
        <v>4</v>
      </c>
      <c r="E30">
        <f t="shared" si="5"/>
        <v>13</v>
      </c>
      <c r="F30">
        <f t="shared" si="5"/>
        <v>7</v>
      </c>
      <c r="G30">
        <f t="shared" si="5"/>
        <v>16</v>
      </c>
      <c r="H30">
        <f t="shared" si="5"/>
        <v>15</v>
      </c>
      <c r="I30">
        <f t="shared" si="5"/>
        <v>6</v>
      </c>
      <c r="J30">
        <f t="shared" si="2"/>
        <v>71</v>
      </c>
      <c r="K30">
        <f t="shared" si="3"/>
        <v>109</v>
      </c>
      <c r="L30">
        <f t="shared" si="6"/>
        <v>-38</v>
      </c>
      <c r="M30">
        <f t="shared" si="7"/>
        <v>0</v>
      </c>
      <c r="N30" s="51">
        <f t="shared" si="8"/>
        <v>1</v>
      </c>
      <c r="O30">
        <f t="shared" si="4"/>
        <v>71</v>
      </c>
      <c r="P30">
        <f>Z125</f>
        <v>77.900000000000006</v>
      </c>
      <c r="Q30">
        <f t="shared" si="9"/>
        <v>-7</v>
      </c>
      <c r="R30">
        <f t="shared" si="10"/>
        <v>0</v>
      </c>
      <c r="S30" s="51">
        <f t="shared" si="11"/>
        <v>1</v>
      </c>
    </row>
    <row r="31" spans="1:19" x14ac:dyDescent="0.25">
      <c r="A31">
        <f t="shared" si="5"/>
        <v>20</v>
      </c>
      <c r="B31">
        <f t="shared" si="5"/>
        <v>5</v>
      </c>
      <c r="C31">
        <f t="shared" si="5"/>
        <v>10</v>
      </c>
      <c r="D31">
        <f t="shared" si="5"/>
        <v>9</v>
      </c>
      <c r="E31">
        <f t="shared" si="5"/>
        <v>16</v>
      </c>
      <c r="F31">
        <f t="shared" si="5"/>
        <v>3</v>
      </c>
      <c r="G31">
        <f t="shared" si="5"/>
        <v>12</v>
      </c>
      <c r="H31">
        <f t="shared" si="5"/>
        <v>3</v>
      </c>
      <c r="I31">
        <f t="shared" si="5"/>
        <v>13</v>
      </c>
      <c r="J31">
        <f t="shared" si="2"/>
        <v>92</v>
      </c>
      <c r="K31">
        <f t="shared" si="3"/>
        <v>70.599999999999994</v>
      </c>
      <c r="L31">
        <f t="shared" si="6"/>
        <v>21</v>
      </c>
      <c r="M31" s="23">
        <f t="shared" si="7"/>
        <v>1</v>
      </c>
      <c r="N31" s="51">
        <f t="shared" si="8"/>
        <v>0</v>
      </c>
      <c r="O31">
        <f t="shared" si="4"/>
        <v>92</v>
      </c>
      <c r="P31">
        <f>Z126</f>
        <v>75.599999999999994</v>
      </c>
      <c r="Q31">
        <f t="shared" si="9"/>
        <v>16</v>
      </c>
      <c r="R31" s="23">
        <f t="shared" si="10"/>
        <v>1</v>
      </c>
      <c r="S31" s="51">
        <f t="shared" si="11"/>
        <v>0</v>
      </c>
    </row>
    <row r="32" spans="1:19" x14ac:dyDescent="0.25">
      <c r="A32">
        <f t="shared" si="5"/>
        <v>6</v>
      </c>
      <c r="B32">
        <f t="shared" si="5"/>
        <v>9</v>
      </c>
      <c r="C32">
        <f t="shared" si="5"/>
        <v>3</v>
      </c>
      <c r="D32">
        <f t="shared" si="5"/>
        <v>11</v>
      </c>
      <c r="E32">
        <f t="shared" si="5"/>
        <v>7</v>
      </c>
      <c r="F32">
        <f t="shared" si="5"/>
        <v>4</v>
      </c>
      <c r="G32">
        <f t="shared" si="5"/>
        <v>5</v>
      </c>
      <c r="H32">
        <f t="shared" si="5"/>
        <v>5</v>
      </c>
      <c r="I32">
        <f t="shared" si="5"/>
        <v>3</v>
      </c>
      <c r="J32">
        <f t="shared" si="2"/>
        <v>71</v>
      </c>
      <c r="K32">
        <f t="shared" si="3"/>
        <v>131.4</v>
      </c>
      <c r="L32">
        <f t="shared" si="6"/>
        <v>-60</v>
      </c>
      <c r="M32">
        <f t="shared" si="7"/>
        <v>0</v>
      </c>
      <c r="N32" s="51">
        <f t="shared" si="8"/>
        <v>1</v>
      </c>
      <c r="O32">
        <f t="shared" si="4"/>
        <v>71</v>
      </c>
      <c r="P32">
        <f>Z127</f>
        <v>76.2</v>
      </c>
      <c r="Q32">
        <f t="shared" si="9"/>
        <v>-5</v>
      </c>
      <c r="R32">
        <f t="shared" si="10"/>
        <v>0</v>
      </c>
      <c r="S32" s="51">
        <f t="shared" si="11"/>
        <v>1</v>
      </c>
    </row>
    <row r="33" spans="1:19" x14ac:dyDescent="0.25">
      <c r="A33">
        <f t="shared" si="5"/>
        <v>8</v>
      </c>
      <c r="B33">
        <f t="shared" si="5"/>
        <v>3</v>
      </c>
      <c r="C33">
        <f t="shared" si="5"/>
        <v>11</v>
      </c>
      <c r="D33">
        <f t="shared" si="5"/>
        <v>10</v>
      </c>
      <c r="E33">
        <f t="shared" si="5"/>
        <v>10</v>
      </c>
      <c r="F33">
        <f t="shared" si="5"/>
        <v>10</v>
      </c>
      <c r="G33">
        <f t="shared" si="5"/>
        <v>9</v>
      </c>
      <c r="H33">
        <f t="shared" si="5"/>
        <v>18</v>
      </c>
      <c r="I33">
        <f t="shared" si="5"/>
        <v>13</v>
      </c>
      <c r="J33">
        <f t="shared" si="2"/>
        <v>83</v>
      </c>
      <c r="K33">
        <f t="shared" si="3"/>
        <v>99.9</v>
      </c>
      <c r="L33">
        <f t="shared" si="6"/>
        <v>-17</v>
      </c>
      <c r="M33">
        <f t="shared" si="7"/>
        <v>4</v>
      </c>
      <c r="N33" s="51">
        <f t="shared" si="8"/>
        <v>1</v>
      </c>
      <c r="O33">
        <f t="shared" si="4"/>
        <v>83</v>
      </c>
      <c r="P33">
        <f>Z128</f>
        <v>73.900000000000006</v>
      </c>
      <c r="Q33">
        <f t="shared" si="9"/>
        <v>9</v>
      </c>
      <c r="R33" s="63">
        <f t="shared" si="10"/>
        <v>4</v>
      </c>
      <c r="S33" s="51">
        <f t="shared" si="11"/>
        <v>0</v>
      </c>
    </row>
    <row r="34" spans="1:19" x14ac:dyDescent="0.25">
      <c r="A34">
        <f t="shared" si="5"/>
        <v>7</v>
      </c>
      <c r="B34">
        <f t="shared" si="5"/>
        <v>5</v>
      </c>
      <c r="C34">
        <f t="shared" si="5"/>
        <v>8</v>
      </c>
      <c r="D34">
        <f t="shared" si="5"/>
        <v>15</v>
      </c>
      <c r="E34">
        <f t="shared" si="5"/>
        <v>8</v>
      </c>
      <c r="F34">
        <f t="shared" si="5"/>
        <v>17</v>
      </c>
      <c r="G34">
        <f t="shared" si="5"/>
        <v>7</v>
      </c>
      <c r="H34">
        <f t="shared" si="5"/>
        <v>18</v>
      </c>
      <c r="I34">
        <f t="shared" si="5"/>
        <v>16</v>
      </c>
      <c r="J34">
        <f t="shared" si="2"/>
        <v>75</v>
      </c>
      <c r="K34">
        <f t="shared" si="3"/>
        <v>97.8</v>
      </c>
      <c r="L34">
        <f t="shared" si="6"/>
        <v>-23</v>
      </c>
      <c r="M34">
        <f t="shared" si="7"/>
        <v>0</v>
      </c>
      <c r="N34" s="51">
        <f t="shared" si="8"/>
        <v>1</v>
      </c>
      <c r="O34">
        <f t="shared" si="4"/>
        <v>75</v>
      </c>
      <c r="P34">
        <f>Z129</f>
        <v>73.900000000000006</v>
      </c>
      <c r="Q34">
        <f t="shared" si="9"/>
        <v>1</v>
      </c>
      <c r="R34" s="63">
        <f t="shared" si="10"/>
        <v>0</v>
      </c>
      <c r="S34" s="51">
        <f t="shared" si="11"/>
        <v>1</v>
      </c>
    </row>
    <row r="35" spans="1:19" x14ac:dyDescent="0.25">
      <c r="A35">
        <f t="shared" si="5"/>
        <v>12</v>
      </c>
      <c r="B35">
        <f t="shared" si="5"/>
        <v>12</v>
      </c>
      <c r="C35">
        <f t="shared" si="5"/>
        <v>10</v>
      </c>
      <c r="D35">
        <f t="shared" si="5"/>
        <v>8</v>
      </c>
      <c r="E35">
        <f t="shared" si="5"/>
        <v>20</v>
      </c>
      <c r="F35">
        <f t="shared" si="5"/>
        <v>19</v>
      </c>
      <c r="G35">
        <f t="shared" si="5"/>
        <v>14</v>
      </c>
      <c r="H35">
        <f t="shared" si="5"/>
        <v>19</v>
      </c>
      <c r="I35">
        <f t="shared" si="5"/>
        <v>13</v>
      </c>
      <c r="J35">
        <f t="shared" si="2"/>
        <v>96</v>
      </c>
      <c r="K35">
        <f t="shared" si="3"/>
        <v>67.099999999999994</v>
      </c>
      <c r="L35">
        <f t="shared" si="6"/>
        <v>29</v>
      </c>
      <c r="M35" s="23">
        <f t="shared" si="7"/>
        <v>1</v>
      </c>
      <c r="N35" s="51">
        <f t="shared" si="8"/>
        <v>0</v>
      </c>
      <c r="O35">
        <f t="shared" si="4"/>
        <v>96</v>
      </c>
      <c r="P35">
        <f>Z130</f>
        <v>77.900000000000006</v>
      </c>
      <c r="Q35">
        <f t="shared" si="9"/>
        <v>18</v>
      </c>
      <c r="R35" s="23">
        <f t="shared" si="10"/>
        <v>1</v>
      </c>
      <c r="S35" s="51">
        <f t="shared" si="11"/>
        <v>0</v>
      </c>
    </row>
    <row r="36" spans="1:19" x14ac:dyDescent="0.25">
      <c r="A36">
        <f t="shared" si="5"/>
        <v>18</v>
      </c>
      <c r="B36">
        <f t="shared" si="5"/>
        <v>18</v>
      </c>
      <c r="C36">
        <f t="shared" si="5"/>
        <v>18</v>
      </c>
      <c r="D36">
        <f t="shared" si="5"/>
        <v>16</v>
      </c>
      <c r="E36">
        <f t="shared" si="5"/>
        <v>18</v>
      </c>
      <c r="F36">
        <f t="shared" si="5"/>
        <v>20</v>
      </c>
      <c r="G36">
        <f t="shared" si="5"/>
        <v>7</v>
      </c>
      <c r="H36">
        <f t="shared" si="5"/>
        <v>20</v>
      </c>
      <c r="I36">
        <f t="shared" si="5"/>
        <v>20</v>
      </c>
      <c r="J36">
        <f t="shared" si="2"/>
        <v>86</v>
      </c>
      <c r="K36">
        <f t="shared" si="3"/>
        <v>60.1</v>
      </c>
      <c r="L36">
        <f t="shared" si="6"/>
        <v>26</v>
      </c>
      <c r="M36">
        <f t="shared" si="7"/>
        <v>-2</v>
      </c>
      <c r="N36" s="51">
        <f t="shared" si="8"/>
        <v>1</v>
      </c>
      <c r="O36">
        <f t="shared" si="4"/>
        <v>86</v>
      </c>
      <c r="P36">
        <f>Z131</f>
        <v>72.2</v>
      </c>
      <c r="Q36">
        <f t="shared" si="9"/>
        <v>14</v>
      </c>
      <c r="R36">
        <f t="shared" si="10"/>
        <v>-2</v>
      </c>
      <c r="S36" s="51">
        <f t="shared" si="11"/>
        <v>1</v>
      </c>
    </row>
    <row r="37" spans="1:19" x14ac:dyDescent="0.25">
      <c r="A37">
        <f t="shared" si="5"/>
        <v>3</v>
      </c>
      <c r="B37">
        <f t="shared" si="5"/>
        <v>19</v>
      </c>
      <c r="C37">
        <f t="shared" si="5"/>
        <v>6</v>
      </c>
      <c r="D37">
        <f t="shared" si="5"/>
        <v>2</v>
      </c>
      <c r="E37">
        <f t="shared" si="5"/>
        <v>9</v>
      </c>
      <c r="F37">
        <f t="shared" si="5"/>
        <v>7</v>
      </c>
      <c r="G37">
        <f t="shared" si="5"/>
        <v>10</v>
      </c>
      <c r="H37">
        <f t="shared" si="5"/>
        <v>18</v>
      </c>
      <c r="I37">
        <f t="shared" si="5"/>
        <v>7</v>
      </c>
      <c r="J37">
        <f t="shared" si="2"/>
        <v>69</v>
      </c>
      <c r="K37">
        <f t="shared" si="3"/>
        <v>107.6</v>
      </c>
      <c r="L37">
        <f t="shared" si="6"/>
        <v>-39</v>
      </c>
      <c r="M37">
        <f t="shared" si="7"/>
        <v>0</v>
      </c>
      <c r="N37" s="51">
        <f t="shared" si="8"/>
        <v>1</v>
      </c>
      <c r="O37">
        <f t="shared" si="4"/>
        <v>69</v>
      </c>
      <c r="P37">
        <f>Z132</f>
        <v>62.6</v>
      </c>
      <c r="Q37">
        <f t="shared" si="9"/>
        <v>6</v>
      </c>
      <c r="R37">
        <f t="shared" si="10"/>
        <v>0</v>
      </c>
      <c r="S37" s="51">
        <f t="shared" si="11"/>
        <v>1</v>
      </c>
    </row>
    <row r="38" spans="1:19" x14ac:dyDescent="0.25">
      <c r="A38">
        <f t="shared" si="5"/>
        <v>14</v>
      </c>
      <c r="B38">
        <f t="shared" si="5"/>
        <v>14</v>
      </c>
      <c r="C38">
        <f t="shared" si="5"/>
        <v>19</v>
      </c>
      <c r="D38">
        <f t="shared" si="5"/>
        <v>18</v>
      </c>
      <c r="E38">
        <f t="shared" si="5"/>
        <v>6</v>
      </c>
      <c r="F38">
        <f t="shared" si="5"/>
        <v>14</v>
      </c>
      <c r="G38">
        <f t="shared" si="5"/>
        <v>13</v>
      </c>
      <c r="H38">
        <f t="shared" si="5"/>
        <v>12</v>
      </c>
      <c r="I38">
        <f t="shared" si="5"/>
        <v>14</v>
      </c>
      <c r="J38">
        <f t="shared" si="2"/>
        <v>79</v>
      </c>
      <c r="K38">
        <f t="shared" si="3"/>
        <v>77.599999999999994</v>
      </c>
      <c r="L38">
        <f t="shared" si="6"/>
        <v>1</v>
      </c>
      <c r="M38" s="23">
        <f t="shared" si="7"/>
        <v>1</v>
      </c>
      <c r="N38" s="51">
        <f t="shared" si="8"/>
        <v>0</v>
      </c>
      <c r="O38">
        <f t="shared" si="4"/>
        <v>79</v>
      </c>
      <c r="P38">
        <f>Z133</f>
        <v>73.3</v>
      </c>
      <c r="Q38">
        <f t="shared" si="9"/>
        <v>6</v>
      </c>
      <c r="R38" s="23">
        <f t="shared" si="10"/>
        <v>1</v>
      </c>
      <c r="S38" s="51">
        <f t="shared" si="11"/>
        <v>0</v>
      </c>
    </row>
    <row r="39" spans="1:19" x14ac:dyDescent="0.25">
      <c r="A39">
        <f t="shared" si="5"/>
        <v>19</v>
      </c>
      <c r="B39">
        <f t="shared" si="5"/>
        <v>18</v>
      </c>
      <c r="C39">
        <f t="shared" si="5"/>
        <v>4</v>
      </c>
      <c r="D39">
        <f t="shared" si="5"/>
        <v>20</v>
      </c>
      <c r="E39">
        <f t="shared" si="5"/>
        <v>17</v>
      </c>
      <c r="F39">
        <f t="shared" si="5"/>
        <v>9</v>
      </c>
      <c r="G39">
        <f t="shared" si="5"/>
        <v>3</v>
      </c>
      <c r="H39">
        <f t="shared" si="5"/>
        <v>8</v>
      </c>
      <c r="I39">
        <f t="shared" si="5"/>
        <v>17</v>
      </c>
      <c r="J39">
        <f t="shared" si="2"/>
        <v>73</v>
      </c>
      <c r="K39">
        <f t="shared" si="3"/>
        <v>58</v>
      </c>
      <c r="L39">
        <f t="shared" si="6"/>
        <v>15</v>
      </c>
      <c r="M39">
        <f t="shared" si="7"/>
        <v>0</v>
      </c>
      <c r="N39" s="51">
        <f t="shared" si="8"/>
        <v>1</v>
      </c>
      <c r="O39">
        <f t="shared" si="4"/>
        <v>73</v>
      </c>
      <c r="P39">
        <f>Z134</f>
        <v>79</v>
      </c>
      <c r="Q39">
        <f t="shared" si="9"/>
        <v>-6</v>
      </c>
      <c r="R39">
        <f t="shared" si="10"/>
        <v>0</v>
      </c>
      <c r="S39" s="51">
        <f t="shared" si="11"/>
        <v>1</v>
      </c>
    </row>
    <row r="40" spans="1:19" x14ac:dyDescent="0.25">
      <c r="A40">
        <f t="shared" si="5"/>
        <v>13</v>
      </c>
      <c r="B40">
        <f t="shared" si="5"/>
        <v>14</v>
      </c>
      <c r="C40">
        <f t="shared" si="5"/>
        <v>20</v>
      </c>
      <c r="D40">
        <f t="shared" si="5"/>
        <v>18</v>
      </c>
      <c r="E40">
        <f t="shared" si="5"/>
        <v>13</v>
      </c>
      <c r="F40">
        <f t="shared" si="5"/>
        <v>18</v>
      </c>
      <c r="G40">
        <f t="shared" si="5"/>
        <v>20</v>
      </c>
      <c r="H40">
        <f t="shared" si="5"/>
        <v>15</v>
      </c>
      <c r="I40">
        <f t="shared" si="5"/>
        <v>15</v>
      </c>
      <c r="J40">
        <f t="shared" si="2"/>
        <v>89</v>
      </c>
      <c r="K40">
        <f t="shared" si="3"/>
        <v>62.2</v>
      </c>
      <c r="L40">
        <f t="shared" si="6"/>
        <v>27</v>
      </c>
      <c r="M40">
        <f t="shared" si="7"/>
        <v>-1</v>
      </c>
      <c r="N40" s="51">
        <f t="shared" si="8"/>
        <v>1</v>
      </c>
      <c r="O40">
        <f t="shared" si="4"/>
        <v>89</v>
      </c>
      <c r="P40">
        <f>Z135</f>
        <v>73.900000000000006</v>
      </c>
      <c r="Q40">
        <f t="shared" si="9"/>
        <v>15</v>
      </c>
      <c r="R40">
        <f t="shared" si="10"/>
        <v>-1</v>
      </c>
      <c r="S40" s="51">
        <f t="shared" si="11"/>
        <v>1</v>
      </c>
    </row>
    <row r="41" spans="1:19" x14ac:dyDescent="0.25">
      <c r="A41">
        <f t="shared" ref="A41:I43" si="12">21-A19</f>
        <v>16</v>
      </c>
      <c r="B41">
        <f t="shared" si="12"/>
        <v>15</v>
      </c>
      <c r="C41">
        <f t="shared" si="12"/>
        <v>17</v>
      </c>
      <c r="D41">
        <f t="shared" si="12"/>
        <v>6</v>
      </c>
      <c r="E41">
        <f t="shared" si="12"/>
        <v>6</v>
      </c>
      <c r="F41">
        <f t="shared" si="12"/>
        <v>5</v>
      </c>
      <c r="G41">
        <f t="shared" si="12"/>
        <v>18</v>
      </c>
      <c r="H41">
        <f t="shared" si="12"/>
        <v>15</v>
      </c>
      <c r="I41">
        <f t="shared" si="12"/>
        <v>8</v>
      </c>
      <c r="J41">
        <f t="shared" si="2"/>
        <v>88</v>
      </c>
      <c r="K41">
        <f t="shared" si="3"/>
        <v>90.2</v>
      </c>
      <c r="L41">
        <f t="shared" si="6"/>
        <v>-2</v>
      </c>
      <c r="M41">
        <f t="shared" si="7"/>
        <v>1</v>
      </c>
      <c r="N41" s="51">
        <f t="shared" si="8"/>
        <v>1</v>
      </c>
      <c r="O41">
        <f t="shared" si="4"/>
        <v>88</v>
      </c>
      <c r="P41">
        <f>Z136</f>
        <v>76.2</v>
      </c>
      <c r="Q41">
        <f t="shared" si="9"/>
        <v>12</v>
      </c>
      <c r="R41" s="23">
        <f t="shared" si="10"/>
        <v>1</v>
      </c>
      <c r="S41" s="51">
        <f t="shared" si="11"/>
        <v>0</v>
      </c>
    </row>
    <row r="42" spans="1:19" x14ac:dyDescent="0.25">
      <c r="A42">
        <f t="shared" si="12"/>
        <v>11</v>
      </c>
      <c r="B42">
        <f t="shared" si="12"/>
        <v>10</v>
      </c>
      <c r="C42">
        <f t="shared" si="12"/>
        <v>15</v>
      </c>
      <c r="D42">
        <f t="shared" si="12"/>
        <v>5</v>
      </c>
      <c r="E42">
        <f t="shared" si="12"/>
        <v>14</v>
      </c>
      <c r="F42">
        <f t="shared" si="12"/>
        <v>8</v>
      </c>
      <c r="G42">
        <f t="shared" si="12"/>
        <v>17</v>
      </c>
      <c r="H42">
        <f t="shared" si="12"/>
        <v>10</v>
      </c>
      <c r="I42">
        <f t="shared" si="12"/>
        <v>6</v>
      </c>
      <c r="J42">
        <f t="shared" si="2"/>
        <v>100</v>
      </c>
      <c r="K42">
        <f t="shared" si="3"/>
        <v>97.1</v>
      </c>
      <c r="L42">
        <f t="shared" si="6"/>
        <v>3</v>
      </c>
      <c r="M42">
        <f t="shared" si="7"/>
        <v>5</v>
      </c>
      <c r="N42" s="51">
        <f t="shared" si="8"/>
        <v>0</v>
      </c>
      <c r="O42">
        <f t="shared" si="4"/>
        <v>100</v>
      </c>
      <c r="P42">
        <f>Z137</f>
        <v>80.099999999999994</v>
      </c>
      <c r="Q42">
        <f t="shared" si="9"/>
        <v>20</v>
      </c>
      <c r="R42">
        <f t="shared" si="10"/>
        <v>5</v>
      </c>
      <c r="S42" s="51">
        <f t="shared" si="11"/>
        <v>0</v>
      </c>
    </row>
    <row r="43" spans="1:19" x14ac:dyDescent="0.25">
      <c r="A43">
        <f t="shared" si="12"/>
        <v>15</v>
      </c>
      <c r="B43">
        <f t="shared" si="12"/>
        <v>16</v>
      </c>
      <c r="C43">
        <f t="shared" si="12"/>
        <v>14</v>
      </c>
      <c r="D43">
        <f t="shared" si="12"/>
        <v>12</v>
      </c>
      <c r="E43">
        <f t="shared" si="12"/>
        <v>16</v>
      </c>
      <c r="F43">
        <f t="shared" si="12"/>
        <v>17</v>
      </c>
      <c r="G43">
        <f t="shared" si="12"/>
        <v>16</v>
      </c>
      <c r="H43">
        <f t="shared" si="12"/>
        <v>11</v>
      </c>
      <c r="I43">
        <f t="shared" si="12"/>
        <v>10</v>
      </c>
      <c r="J43">
        <f t="shared" si="2"/>
        <v>75</v>
      </c>
      <c r="K43">
        <f t="shared" si="3"/>
        <v>75.5</v>
      </c>
      <c r="L43">
        <f t="shared" si="6"/>
        <v>-1</v>
      </c>
      <c r="M43">
        <f t="shared" si="7"/>
        <v>-7</v>
      </c>
      <c r="N43" s="51">
        <f t="shared" si="8"/>
        <v>0</v>
      </c>
      <c r="O43">
        <f t="shared" si="4"/>
        <v>75</v>
      </c>
      <c r="P43">
        <f>Z138</f>
        <v>72.2</v>
      </c>
      <c r="Q43">
        <f t="shared" si="9"/>
        <v>3</v>
      </c>
      <c r="R43">
        <f t="shared" si="10"/>
        <v>-7</v>
      </c>
      <c r="S43" s="51">
        <f t="shared" si="11"/>
        <v>1</v>
      </c>
    </row>
    <row r="44" spans="1:19" x14ac:dyDescent="0.25">
      <c r="J44">
        <f>SUM(J24:J43)</f>
        <v>1535</v>
      </c>
      <c r="K44">
        <f>SUM(K24:K43)</f>
        <v>1884.7999999999997</v>
      </c>
      <c r="O44">
        <f>SUM(O24:O43)</f>
        <v>1535</v>
      </c>
      <c r="P44">
        <f>SUM(P24:P43)</f>
        <v>1535.2</v>
      </c>
    </row>
    <row r="45" spans="1:19" x14ac:dyDescent="0.25">
      <c r="J45">
        <f>B143</f>
        <v>1535</v>
      </c>
      <c r="K45">
        <f>B142</f>
        <v>1884.8</v>
      </c>
      <c r="M45" t="s">
        <v>1225</v>
      </c>
      <c r="N45" s="23">
        <v>3</v>
      </c>
      <c r="O45">
        <f>Q143</f>
        <v>1535</v>
      </c>
      <c r="P45">
        <f>Q142</f>
        <v>1535.2</v>
      </c>
      <c r="R45" t="s">
        <v>1225</v>
      </c>
      <c r="S45" s="23">
        <v>4</v>
      </c>
    </row>
    <row r="46" spans="1:19" ht="18" x14ac:dyDescent="0.25">
      <c r="A46" s="8"/>
      <c r="P46" s="8"/>
    </row>
    <row r="47" spans="1:19" x14ac:dyDescent="0.25">
      <c r="A47" s="9"/>
      <c r="P47" s="9"/>
    </row>
    <row r="50" spans="1:27" ht="18" x14ac:dyDescent="0.25">
      <c r="A50" s="10" t="s">
        <v>92</v>
      </c>
      <c r="B50" s="11">
        <v>7147753</v>
      </c>
      <c r="C50" s="10" t="s">
        <v>93</v>
      </c>
      <c r="D50" s="11">
        <v>20</v>
      </c>
      <c r="E50" s="10" t="s">
        <v>94</v>
      </c>
      <c r="F50" s="11">
        <v>9</v>
      </c>
      <c r="G50" s="10" t="s">
        <v>95</v>
      </c>
      <c r="H50" s="11">
        <v>20</v>
      </c>
      <c r="I50" s="10" t="s">
        <v>96</v>
      </c>
      <c r="J50" s="11">
        <v>0</v>
      </c>
      <c r="K50" s="10" t="s">
        <v>97</v>
      </c>
      <c r="L50" s="11" t="s">
        <v>1193</v>
      </c>
      <c r="P50" s="10" t="s">
        <v>92</v>
      </c>
      <c r="Q50" s="11">
        <v>3905661</v>
      </c>
      <c r="R50" s="10" t="s">
        <v>93</v>
      </c>
      <c r="S50" s="11">
        <v>20</v>
      </c>
      <c r="T50" s="10" t="s">
        <v>94</v>
      </c>
      <c r="U50" s="11">
        <v>9</v>
      </c>
      <c r="V50" s="10" t="s">
        <v>95</v>
      </c>
      <c r="W50" s="11">
        <v>20</v>
      </c>
      <c r="X50" s="10" t="s">
        <v>96</v>
      </c>
      <c r="Y50" s="11">
        <v>0</v>
      </c>
      <c r="Z50" s="10" t="s">
        <v>97</v>
      </c>
      <c r="AA50" s="11" t="s">
        <v>1726</v>
      </c>
    </row>
    <row r="51" spans="1:27" ht="18.600000000000001" thickBot="1" x14ac:dyDescent="0.3">
      <c r="A51" s="8"/>
      <c r="P51" s="8"/>
    </row>
    <row r="52" spans="1:27" ht="13.8" thickBot="1" x14ac:dyDescent="0.3">
      <c r="A52" s="12" t="s">
        <v>99</v>
      </c>
      <c r="B52" s="12" t="s">
        <v>100</v>
      </c>
      <c r="C52" s="12" t="s">
        <v>101</v>
      </c>
      <c r="D52" s="12" t="s">
        <v>102</v>
      </c>
      <c r="E52" s="12" t="s">
        <v>103</v>
      </c>
      <c r="F52" s="12" t="s">
        <v>104</v>
      </c>
      <c r="G52" s="12" t="s">
        <v>105</v>
      </c>
      <c r="H52" s="12" t="s">
        <v>106</v>
      </c>
      <c r="I52" s="12" t="s">
        <v>107</v>
      </c>
      <c r="J52" s="12" t="s">
        <v>108</v>
      </c>
      <c r="K52" s="12" t="s">
        <v>515</v>
      </c>
      <c r="P52" s="12" t="s">
        <v>99</v>
      </c>
      <c r="Q52" s="12" t="s">
        <v>100</v>
      </c>
      <c r="R52" s="12" t="s">
        <v>101</v>
      </c>
      <c r="S52" s="12" t="s">
        <v>102</v>
      </c>
      <c r="T52" s="12" t="s">
        <v>103</v>
      </c>
      <c r="U52" s="12" t="s">
        <v>104</v>
      </c>
      <c r="V52" s="12" t="s">
        <v>105</v>
      </c>
      <c r="W52" s="12" t="s">
        <v>106</v>
      </c>
      <c r="X52" s="12" t="s">
        <v>107</v>
      </c>
      <c r="Y52" s="12" t="s">
        <v>108</v>
      </c>
      <c r="Z52" s="12" t="s">
        <v>515</v>
      </c>
    </row>
    <row r="53" spans="1:27" ht="13.8" thickBot="1" x14ac:dyDescent="0.3">
      <c r="A53" s="12" t="s">
        <v>111</v>
      </c>
      <c r="B53" s="13">
        <v>17</v>
      </c>
      <c r="C53" s="13">
        <v>20</v>
      </c>
      <c r="D53" s="13">
        <v>13</v>
      </c>
      <c r="E53" s="13">
        <v>15</v>
      </c>
      <c r="F53" s="13">
        <v>3</v>
      </c>
      <c r="G53" s="13">
        <v>12</v>
      </c>
      <c r="H53" s="13">
        <v>19</v>
      </c>
      <c r="I53" s="13">
        <v>8</v>
      </c>
      <c r="J53" s="13">
        <v>18</v>
      </c>
      <c r="K53" s="13">
        <v>65</v>
      </c>
      <c r="P53" s="12" t="s">
        <v>111</v>
      </c>
      <c r="Q53" s="13">
        <v>17</v>
      </c>
      <c r="R53" s="13">
        <v>20</v>
      </c>
      <c r="S53" s="13">
        <v>13</v>
      </c>
      <c r="T53" s="13">
        <v>15</v>
      </c>
      <c r="U53" s="13">
        <v>3</v>
      </c>
      <c r="V53" s="13">
        <v>12</v>
      </c>
      <c r="W53" s="13">
        <v>19</v>
      </c>
      <c r="X53" s="13">
        <v>8</v>
      </c>
      <c r="Y53" s="13">
        <v>18</v>
      </c>
      <c r="Z53" s="13">
        <v>65</v>
      </c>
    </row>
    <row r="54" spans="1:27" ht="13.8" thickBot="1" x14ac:dyDescent="0.3">
      <c r="A54" s="12" t="s">
        <v>112</v>
      </c>
      <c r="B54" s="13">
        <v>11</v>
      </c>
      <c r="C54" s="13">
        <v>12</v>
      </c>
      <c r="D54" s="13">
        <v>13</v>
      </c>
      <c r="E54" s="13">
        <v>19</v>
      </c>
      <c r="F54" s="13">
        <v>4</v>
      </c>
      <c r="G54" s="13">
        <v>17</v>
      </c>
      <c r="H54" s="13">
        <v>2</v>
      </c>
      <c r="I54" s="13">
        <v>8</v>
      </c>
      <c r="J54" s="13">
        <v>10</v>
      </c>
      <c r="K54" s="13">
        <v>67</v>
      </c>
      <c r="P54" s="12" t="s">
        <v>112</v>
      </c>
      <c r="Q54" s="13">
        <v>11</v>
      </c>
      <c r="R54" s="13">
        <v>12</v>
      </c>
      <c r="S54" s="13">
        <v>13</v>
      </c>
      <c r="T54" s="13">
        <v>19</v>
      </c>
      <c r="U54" s="13">
        <v>4</v>
      </c>
      <c r="V54" s="13">
        <v>17</v>
      </c>
      <c r="W54" s="13">
        <v>2</v>
      </c>
      <c r="X54" s="13">
        <v>8</v>
      </c>
      <c r="Y54" s="13">
        <v>10</v>
      </c>
      <c r="Z54" s="13">
        <v>67</v>
      </c>
    </row>
    <row r="55" spans="1:27" ht="13.8" thickBot="1" x14ac:dyDescent="0.3">
      <c r="A55" s="12" t="s">
        <v>113</v>
      </c>
      <c r="B55" s="13">
        <v>6</v>
      </c>
      <c r="C55" s="13">
        <v>2</v>
      </c>
      <c r="D55" s="13">
        <v>16</v>
      </c>
      <c r="E55" s="13">
        <v>7</v>
      </c>
      <c r="F55" s="13">
        <v>13</v>
      </c>
      <c r="G55" s="13">
        <v>14</v>
      </c>
      <c r="H55" s="13">
        <v>11</v>
      </c>
      <c r="I55" s="13">
        <v>4</v>
      </c>
      <c r="J55" s="13">
        <v>4</v>
      </c>
      <c r="K55" s="13">
        <v>72</v>
      </c>
      <c r="P55" s="12" t="s">
        <v>113</v>
      </c>
      <c r="Q55" s="13">
        <v>6</v>
      </c>
      <c r="R55" s="13">
        <v>2</v>
      </c>
      <c r="S55" s="13">
        <v>16</v>
      </c>
      <c r="T55" s="13">
        <v>7</v>
      </c>
      <c r="U55" s="13">
        <v>13</v>
      </c>
      <c r="V55" s="13">
        <v>14</v>
      </c>
      <c r="W55" s="13">
        <v>11</v>
      </c>
      <c r="X55" s="13">
        <v>4</v>
      </c>
      <c r="Y55" s="13">
        <v>4</v>
      </c>
      <c r="Z55" s="13">
        <v>72</v>
      </c>
    </row>
    <row r="56" spans="1:27" ht="13.8" thickBot="1" x14ac:dyDescent="0.3">
      <c r="A56" s="12" t="s">
        <v>114</v>
      </c>
      <c r="B56" s="13">
        <v>9</v>
      </c>
      <c r="C56" s="13">
        <v>9</v>
      </c>
      <c r="D56" s="13">
        <v>5</v>
      </c>
      <c r="E56" s="13">
        <v>13</v>
      </c>
      <c r="F56" s="13">
        <v>19</v>
      </c>
      <c r="G56" s="13">
        <v>12</v>
      </c>
      <c r="H56" s="13">
        <v>1</v>
      </c>
      <c r="I56" s="13">
        <v>9</v>
      </c>
      <c r="J56" s="13">
        <v>20</v>
      </c>
      <c r="K56" s="13">
        <v>86</v>
      </c>
      <c r="P56" s="12" t="s">
        <v>114</v>
      </c>
      <c r="Q56" s="13">
        <v>9</v>
      </c>
      <c r="R56" s="13">
        <v>9</v>
      </c>
      <c r="S56" s="13">
        <v>5</v>
      </c>
      <c r="T56" s="13">
        <v>13</v>
      </c>
      <c r="U56" s="13">
        <v>19</v>
      </c>
      <c r="V56" s="13">
        <v>12</v>
      </c>
      <c r="W56" s="13">
        <v>1</v>
      </c>
      <c r="X56" s="13">
        <v>9</v>
      </c>
      <c r="Y56" s="13">
        <v>20</v>
      </c>
      <c r="Z56" s="13">
        <v>86</v>
      </c>
    </row>
    <row r="57" spans="1:27" ht="13.8" thickBot="1" x14ac:dyDescent="0.3">
      <c r="A57" s="12" t="s">
        <v>115</v>
      </c>
      <c r="B57" s="13">
        <v>1</v>
      </c>
      <c r="C57" s="13">
        <v>1</v>
      </c>
      <c r="D57" s="13">
        <v>1</v>
      </c>
      <c r="E57" s="13">
        <v>1</v>
      </c>
      <c r="F57" s="13">
        <v>2</v>
      </c>
      <c r="G57" s="13">
        <v>1</v>
      </c>
      <c r="H57" s="13">
        <v>5</v>
      </c>
      <c r="I57" s="13">
        <v>2</v>
      </c>
      <c r="J57" s="13">
        <v>1</v>
      </c>
      <c r="K57" s="13">
        <v>42</v>
      </c>
      <c r="P57" s="12" t="s">
        <v>115</v>
      </c>
      <c r="Q57" s="13">
        <v>1</v>
      </c>
      <c r="R57" s="13">
        <v>1</v>
      </c>
      <c r="S57" s="13">
        <v>1</v>
      </c>
      <c r="T57" s="13">
        <v>1</v>
      </c>
      <c r="U57" s="13">
        <v>2</v>
      </c>
      <c r="V57" s="13">
        <v>1</v>
      </c>
      <c r="W57" s="13">
        <v>5</v>
      </c>
      <c r="X57" s="13">
        <v>2</v>
      </c>
      <c r="Y57" s="13">
        <v>1</v>
      </c>
      <c r="Z57" s="13">
        <v>42</v>
      </c>
    </row>
    <row r="58" spans="1:27" ht="13.8" thickBot="1" x14ac:dyDescent="0.3">
      <c r="A58" s="12" t="s">
        <v>116</v>
      </c>
      <c r="B58" s="13">
        <v>2</v>
      </c>
      <c r="C58" s="13">
        <v>9</v>
      </c>
      <c r="D58" s="13">
        <v>3</v>
      </c>
      <c r="E58" s="13">
        <v>3</v>
      </c>
      <c r="F58" s="13">
        <v>1</v>
      </c>
      <c r="G58" s="13">
        <v>2</v>
      </c>
      <c r="H58" s="13">
        <v>8</v>
      </c>
      <c r="I58" s="13">
        <v>2</v>
      </c>
      <c r="J58" s="13">
        <v>2</v>
      </c>
      <c r="K58" s="13">
        <v>56</v>
      </c>
      <c r="P58" s="12" t="s">
        <v>116</v>
      </c>
      <c r="Q58" s="13">
        <v>2</v>
      </c>
      <c r="R58" s="13">
        <v>9</v>
      </c>
      <c r="S58" s="13">
        <v>3</v>
      </c>
      <c r="T58" s="13">
        <v>3</v>
      </c>
      <c r="U58" s="13">
        <v>1</v>
      </c>
      <c r="V58" s="13">
        <v>2</v>
      </c>
      <c r="W58" s="13">
        <v>8</v>
      </c>
      <c r="X58" s="13">
        <v>2</v>
      </c>
      <c r="Y58" s="13">
        <v>2</v>
      </c>
      <c r="Z58" s="13">
        <v>56</v>
      </c>
    </row>
    <row r="59" spans="1:27" ht="13.8" thickBot="1" x14ac:dyDescent="0.3">
      <c r="A59" s="12" t="s">
        <v>117</v>
      </c>
      <c r="B59" s="13">
        <v>4</v>
      </c>
      <c r="C59" s="13">
        <v>6</v>
      </c>
      <c r="D59" s="13">
        <v>8</v>
      </c>
      <c r="E59" s="13">
        <v>4</v>
      </c>
      <c r="F59" s="13">
        <v>13</v>
      </c>
      <c r="G59" s="13">
        <v>7</v>
      </c>
      <c r="H59" s="13">
        <v>16</v>
      </c>
      <c r="I59" s="13">
        <v>15</v>
      </c>
      <c r="J59" s="13">
        <v>6</v>
      </c>
      <c r="K59" s="13">
        <v>71</v>
      </c>
      <c r="P59" s="12" t="s">
        <v>117</v>
      </c>
      <c r="Q59" s="13">
        <v>4</v>
      </c>
      <c r="R59" s="13">
        <v>6</v>
      </c>
      <c r="S59" s="13">
        <v>8</v>
      </c>
      <c r="T59" s="13">
        <v>4</v>
      </c>
      <c r="U59" s="13">
        <v>13</v>
      </c>
      <c r="V59" s="13">
        <v>7</v>
      </c>
      <c r="W59" s="13">
        <v>16</v>
      </c>
      <c r="X59" s="13">
        <v>15</v>
      </c>
      <c r="Y59" s="13">
        <v>6</v>
      </c>
      <c r="Z59" s="13">
        <v>71</v>
      </c>
    </row>
    <row r="60" spans="1:27" ht="13.8" thickBot="1" x14ac:dyDescent="0.3">
      <c r="A60" s="12" t="s">
        <v>118</v>
      </c>
      <c r="B60" s="13">
        <v>20</v>
      </c>
      <c r="C60" s="13">
        <v>5</v>
      </c>
      <c r="D60" s="13">
        <v>10</v>
      </c>
      <c r="E60" s="13">
        <v>9</v>
      </c>
      <c r="F60" s="13">
        <v>16</v>
      </c>
      <c r="G60" s="13">
        <v>3</v>
      </c>
      <c r="H60" s="13">
        <v>12</v>
      </c>
      <c r="I60" s="13">
        <v>3</v>
      </c>
      <c r="J60" s="13">
        <v>13</v>
      </c>
      <c r="K60" s="13">
        <v>92</v>
      </c>
      <c r="P60" s="12" t="s">
        <v>118</v>
      </c>
      <c r="Q60" s="13">
        <v>20</v>
      </c>
      <c r="R60" s="13">
        <v>5</v>
      </c>
      <c r="S60" s="13">
        <v>10</v>
      </c>
      <c r="T60" s="13">
        <v>9</v>
      </c>
      <c r="U60" s="13">
        <v>16</v>
      </c>
      <c r="V60" s="13">
        <v>3</v>
      </c>
      <c r="W60" s="13">
        <v>12</v>
      </c>
      <c r="X60" s="13">
        <v>3</v>
      </c>
      <c r="Y60" s="13">
        <v>13</v>
      </c>
      <c r="Z60" s="13">
        <v>92</v>
      </c>
    </row>
    <row r="61" spans="1:27" ht="13.8" thickBot="1" x14ac:dyDescent="0.3">
      <c r="A61" s="12" t="s">
        <v>119</v>
      </c>
      <c r="B61" s="13">
        <v>6</v>
      </c>
      <c r="C61" s="13">
        <v>9</v>
      </c>
      <c r="D61" s="13">
        <v>3</v>
      </c>
      <c r="E61" s="13">
        <v>11</v>
      </c>
      <c r="F61" s="13">
        <v>7</v>
      </c>
      <c r="G61" s="13">
        <v>4</v>
      </c>
      <c r="H61" s="13">
        <v>5</v>
      </c>
      <c r="I61" s="13">
        <v>5</v>
      </c>
      <c r="J61" s="13">
        <v>3</v>
      </c>
      <c r="K61" s="13">
        <v>71</v>
      </c>
      <c r="P61" s="12" t="s">
        <v>119</v>
      </c>
      <c r="Q61" s="13">
        <v>6</v>
      </c>
      <c r="R61" s="13">
        <v>9</v>
      </c>
      <c r="S61" s="13">
        <v>3</v>
      </c>
      <c r="T61" s="13">
        <v>11</v>
      </c>
      <c r="U61" s="13">
        <v>7</v>
      </c>
      <c r="V61" s="13">
        <v>4</v>
      </c>
      <c r="W61" s="13">
        <v>5</v>
      </c>
      <c r="X61" s="13">
        <v>5</v>
      </c>
      <c r="Y61" s="13">
        <v>3</v>
      </c>
      <c r="Z61" s="13">
        <v>71</v>
      </c>
    </row>
    <row r="62" spans="1:27" ht="13.8" thickBot="1" x14ac:dyDescent="0.3">
      <c r="A62" s="12" t="s">
        <v>120</v>
      </c>
      <c r="B62" s="13">
        <v>8</v>
      </c>
      <c r="C62" s="13">
        <v>3</v>
      </c>
      <c r="D62" s="13">
        <v>11</v>
      </c>
      <c r="E62" s="13">
        <v>10</v>
      </c>
      <c r="F62" s="13">
        <v>10</v>
      </c>
      <c r="G62" s="13">
        <v>10</v>
      </c>
      <c r="H62" s="13">
        <v>9</v>
      </c>
      <c r="I62" s="13">
        <v>18</v>
      </c>
      <c r="J62" s="13">
        <v>13</v>
      </c>
      <c r="K62" s="13">
        <v>83</v>
      </c>
      <c r="P62" s="12" t="s">
        <v>120</v>
      </c>
      <c r="Q62" s="13">
        <v>8</v>
      </c>
      <c r="R62" s="13">
        <v>3</v>
      </c>
      <c r="S62" s="13">
        <v>11</v>
      </c>
      <c r="T62" s="13">
        <v>10</v>
      </c>
      <c r="U62" s="13">
        <v>10</v>
      </c>
      <c r="V62" s="13">
        <v>10</v>
      </c>
      <c r="W62" s="13">
        <v>9</v>
      </c>
      <c r="X62" s="13">
        <v>18</v>
      </c>
      <c r="Y62" s="13">
        <v>13</v>
      </c>
      <c r="Z62" s="13">
        <v>83</v>
      </c>
    </row>
    <row r="63" spans="1:27" ht="13.8" thickBot="1" x14ac:dyDescent="0.3">
      <c r="A63" s="12" t="s">
        <v>121</v>
      </c>
      <c r="B63" s="13">
        <v>7</v>
      </c>
      <c r="C63" s="13">
        <v>5</v>
      </c>
      <c r="D63" s="13">
        <v>8</v>
      </c>
      <c r="E63" s="13">
        <v>15</v>
      </c>
      <c r="F63" s="13">
        <v>8</v>
      </c>
      <c r="G63" s="13">
        <v>17</v>
      </c>
      <c r="H63" s="13">
        <v>7</v>
      </c>
      <c r="I63" s="13">
        <v>18</v>
      </c>
      <c r="J63" s="13">
        <v>16</v>
      </c>
      <c r="K63" s="13">
        <v>75</v>
      </c>
      <c r="P63" s="12" t="s">
        <v>121</v>
      </c>
      <c r="Q63" s="13">
        <v>7</v>
      </c>
      <c r="R63" s="13">
        <v>5</v>
      </c>
      <c r="S63" s="13">
        <v>8</v>
      </c>
      <c r="T63" s="13">
        <v>15</v>
      </c>
      <c r="U63" s="13">
        <v>8</v>
      </c>
      <c r="V63" s="13">
        <v>17</v>
      </c>
      <c r="W63" s="13">
        <v>7</v>
      </c>
      <c r="X63" s="13">
        <v>18</v>
      </c>
      <c r="Y63" s="13">
        <v>16</v>
      </c>
      <c r="Z63" s="13">
        <v>75</v>
      </c>
    </row>
    <row r="64" spans="1:27" ht="13.8" thickBot="1" x14ac:dyDescent="0.3">
      <c r="A64" s="12" t="s">
        <v>122</v>
      </c>
      <c r="B64" s="13">
        <v>12</v>
      </c>
      <c r="C64" s="13">
        <v>12</v>
      </c>
      <c r="D64" s="13">
        <v>10</v>
      </c>
      <c r="E64" s="13">
        <v>8</v>
      </c>
      <c r="F64" s="13">
        <v>20</v>
      </c>
      <c r="G64" s="13">
        <v>19</v>
      </c>
      <c r="H64" s="13">
        <v>14</v>
      </c>
      <c r="I64" s="13">
        <v>19</v>
      </c>
      <c r="J64" s="13">
        <v>13</v>
      </c>
      <c r="K64" s="13">
        <v>96</v>
      </c>
      <c r="P64" s="12" t="s">
        <v>122</v>
      </c>
      <c r="Q64" s="13">
        <v>12</v>
      </c>
      <c r="R64" s="13">
        <v>12</v>
      </c>
      <c r="S64" s="13">
        <v>10</v>
      </c>
      <c r="T64" s="13">
        <v>8</v>
      </c>
      <c r="U64" s="13">
        <v>20</v>
      </c>
      <c r="V64" s="13">
        <v>19</v>
      </c>
      <c r="W64" s="13">
        <v>14</v>
      </c>
      <c r="X64" s="13">
        <v>19</v>
      </c>
      <c r="Y64" s="13">
        <v>13</v>
      </c>
      <c r="Z64" s="13">
        <v>96</v>
      </c>
    </row>
    <row r="65" spans="1:26" ht="13.8" thickBot="1" x14ac:dyDescent="0.3">
      <c r="A65" s="12" t="s">
        <v>123</v>
      </c>
      <c r="B65" s="13">
        <v>18</v>
      </c>
      <c r="C65" s="13">
        <v>18</v>
      </c>
      <c r="D65" s="13">
        <v>18</v>
      </c>
      <c r="E65" s="13">
        <v>16</v>
      </c>
      <c r="F65" s="13">
        <v>18</v>
      </c>
      <c r="G65" s="13">
        <v>20</v>
      </c>
      <c r="H65" s="13">
        <v>7</v>
      </c>
      <c r="I65" s="13">
        <v>20</v>
      </c>
      <c r="J65" s="13">
        <v>20</v>
      </c>
      <c r="K65" s="13">
        <v>86</v>
      </c>
      <c r="P65" s="12" t="s">
        <v>123</v>
      </c>
      <c r="Q65" s="13">
        <v>18</v>
      </c>
      <c r="R65" s="13">
        <v>18</v>
      </c>
      <c r="S65" s="13">
        <v>18</v>
      </c>
      <c r="T65" s="13">
        <v>16</v>
      </c>
      <c r="U65" s="13">
        <v>18</v>
      </c>
      <c r="V65" s="13">
        <v>20</v>
      </c>
      <c r="W65" s="13">
        <v>7</v>
      </c>
      <c r="X65" s="13">
        <v>20</v>
      </c>
      <c r="Y65" s="13">
        <v>20</v>
      </c>
      <c r="Z65" s="13">
        <v>86</v>
      </c>
    </row>
    <row r="66" spans="1:26" ht="13.8" thickBot="1" x14ac:dyDescent="0.3">
      <c r="A66" s="12" t="s">
        <v>124</v>
      </c>
      <c r="B66" s="13">
        <v>3</v>
      </c>
      <c r="C66" s="13">
        <v>19</v>
      </c>
      <c r="D66" s="13">
        <v>6</v>
      </c>
      <c r="E66" s="13">
        <v>2</v>
      </c>
      <c r="F66" s="13">
        <v>9</v>
      </c>
      <c r="G66" s="13">
        <v>7</v>
      </c>
      <c r="H66" s="13">
        <v>10</v>
      </c>
      <c r="I66" s="13">
        <v>18</v>
      </c>
      <c r="J66" s="13">
        <v>7</v>
      </c>
      <c r="K66" s="13">
        <v>69</v>
      </c>
      <c r="P66" s="12" t="s">
        <v>124</v>
      </c>
      <c r="Q66" s="13">
        <v>3</v>
      </c>
      <c r="R66" s="13">
        <v>19</v>
      </c>
      <c r="S66" s="13">
        <v>6</v>
      </c>
      <c r="T66" s="13">
        <v>2</v>
      </c>
      <c r="U66" s="13">
        <v>9</v>
      </c>
      <c r="V66" s="13">
        <v>7</v>
      </c>
      <c r="W66" s="13">
        <v>10</v>
      </c>
      <c r="X66" s="13">
        <v>18</v>
      </c>
      <c r="Y66" s="13">
        <v>7</v>
      </c>
      <c r="Z66" s="13">
        <v>69</v>
      </c>
    </row>
    <row r="67" spans="1:26" ht="13.8" thickBot="1" x14ac:dyDescent="0.3">
      <c r="A67" s="12" t="s">
        <v>125</v>
      </c>
      <c r="B67" s="13">
        <v>14</v>
      </c>
      <c r="C67" s="13">
        <v>14</v>
      </c>
      <c r="D67" s="13">
        <v>19</v>
      </c>
      <c r="E67" s="13">
        <v>18</v>
      </c>
      <c r="F67" s="13">
        <v>6</v>
      </c>
      <c r="G67" s="13">
        <v>14</v>
      </c>
      <c r="H67" s="13">
        <v>13</v>
      </c>
      <c r="I67" s="13">
        <v>12</v>
      </c>
      <c r="J67" s="13">
        <v>14</v>
      </c>
      <c r="K67" s="13">
        <v>79</v>
      </c>
      <c r="P67" s="12" t="s">
        <v>125</v>
      </c>
      <c r="Q67" s="13">
        <v>14</v>
      </c>
      <c r="R67" s="13">
        <v>14</v>
      </c>
      <c r="S67" s="13">
        <v>19</v>
      </c>
      <c r="T67" s="13">
        <v>18</v>
      </c>
      <c r="U67" s="13">
        <v>6</v>
      </c>
      <c r="V67" s="13">
        <v>14</v>
      </c>
      <c r="W67" s="13">
        <v>13</v>
      </c>
      <c r="X67" s="13">
        <v>12</v>
      </c>
      <c r="Y67" s="13">
        <v>14</v>
      </c>
      <c r="Z67" s="13">
        <v>79</v>
      </c>
    </row>
    <row r="68" spans="1:26" ht="13.8" thickBot="1" x14ac:dyDescent="0.3">
      <c r="A68" s="12" t="s">
        <v>126</v>
      </c>
      <c r="B68" s="13">
        <v>19</v>
      </c>
      <c r="C68" s="13">
        <v>18</v>
      </c>
      <c r="D68" s="13">
        <v>4</v>
      </c>
      <c r="E68" s="13">
        <v>20</v>
      </c>
      <c r="F68" s="13">
        <v>17</v>
      </c>
      <c r="G68" s="13">
        <v>9</v>
      </c>
      <c r="H68" s="13">
        <v>3</v>
      </c>
      <c r="I68" s="13">
        <v>8</v>
      </c>
      <c r="J68" s="13">
        <v>17</v>
      </c>
      <c r="K68" s="13">
        <v>73</v>
      </c>
      <c r="P68" s="12" t="s">
        <v>126</v>
      </c>
      <c r="Q68" s="13">
        <v>19</v>
      </c>
      <c r="R68" s="13">
        <v>18</v>
      </c>
      <c r="S68" s="13">
        <v>4</v>
      </c>
      <c r="T68" s="13">
        <v>20</v>
      </c>
      <c r="U68" s="13">
        <v>17</v>
      </c>
      <c r="V68" s="13">
        <v>9</v>
      </c>
      <c r="W68" s="13">
        <v>3</v>
      </c>
      <c r="X68" s="13">
        <v>8</v>
      </c>
      <c r="Y68" s="13">
        <v>17</v>
      </c>
      <c r="Z68" s="13">
        <v>73</v>
      </c>
    </row>
    <row r="69" spans="1:26" ht="13.8" thickBot="1" x14ac:dyDescent="0.3">
      <c r="A69" s="12" t="s">
        <v>127</v>
      </c>
      <c r="B69" s="13">
        <v>13</v>
      </c>
      <c r="C69" s="13">
        <v>14</v>
      </c>
      <c r="D69" s="13">
        <v>20</v>
      </c>
      <c r="E69" s="13">
        <v>18</v>
      </c>
      <c r="F69" s="13">
        <v>13</v>
      </c>
      <c r="G69" s="13">
        <v>18</v>
      </c>
      <c r="H69" s="13">
        <v>20</v>
      </c>
      <c r="I69" s="13">
        <v>15</v>
      </c>
      <c r="J69" s="13">
        <v>15</v>
      </c>
      <c r="K69" s="13">
        <v>89</v>
      </c>
      <c r="P69" s="12" t="s">
        <v>127</v>
      </c>
      <c r="Q69" s="13">
        <v>13</v>
      </c>
      <c r="R69" s="13">
        <v>14</v>
      </c>
      <c r="S69" s="13">
        <v>20</v>
      </c>
      <c r="T69" s="13">
        <v>18</v>
      </c>
      <c r="U69" s="13">
        <v>13</v>
      </c>
      <c r="V69" s="13">
        <v>18</v>
      </c>
      <c r="W69" s="13">
        <v>20</v>
      </c>
      <c r="X69" s="13">
        <v>15</v>
      </c>
      <c r="Y69" s="13">
        <v>15</v>
      </c>
      <c r="Z69" s="13">
        <v>89</v>
      </c>
    </row>
    <row r="70" spans="1:26" ht="13.8" thickBot="1" x14ac:dyDescent="0.3">
      <c r="A70" s="12" t="s">
        <v>128</v>
      </c>
      <c r="B70" s="13">
        <v>16</v>
      </c>
      <c r="C70" s="13">
        <v>15</v>
      </c>
      <c r="D70" s="13">
        <v>17</v>
      </c>
      <c r="E70" s="13">
        <v>6</v>
      </c>
      <c r="F70" s="13">
        <v>6</v>
      </c>
      <c r="G70" s="13">
        <v>5</v>
      </c>
      <c r="H70" s="13">
        <v>18</v>
      </c>
      <c r="I70" s="13">
        <v>15</v>
      </c>
      <c r="J70" s="13">
        <v>8</v>
      </c>
      <c r="K70" s="13">
        <v>88</v>
      </c>
      <c r="P70" s="12" t="s">
        <v>128</v>
      </c>
      <c r="Q70" s="13">
        <v>16</v>
      </c>
      <c r="R70" s="13">
        <v>15</v>
      </c>
      <c r="S70" s="13">
        <v>17</v>
      </c>
      <c r="T70" s="13">
        <v>6</v>
      </c>
      <c r="U70" s="13">
        <v>6</v>
      </c>
      <c r="V70" s="13">
        <v>5</v>
      </c>
      <c r="W70" s="13">
        <v>18</v>
      </c>
      <c r="X70" s="13">
        <v>15</v>
      </c>
      <c r="Y70" s="13">
        <v>8</v>
      </c>
      <c r="Z70" s="13">
        <v>88</v>
      </c>
    </row>
    <row r="71" spans="1:26" ht="13.8" thickBot="1" x14ac:dyDescent="0.3">
      <c r="A71" s="12" t="s">
        <v>129</v>
      </c>
      <c r="B71" s="13">
        <v>11</v>
      </c>
      <c r="C71" s="13">
        <v>10</v>
      </c>
      <c r="D71" s="13">
        <v>15</v>
      </c>
      <c r="E71" s="13">
        <v>5</v>
      </c>
      <c r="F71" s="13">
        <v>14</v>
      </c>
      <c r="G71" s="13">
        <v>8</v>
      </c>
      <c r="H71" s="13">
        <v>17</v>
      </c>
      <c r="I71" s="13">
        <v>10</v>
      </c>
      <c r="J71" s="13">
        <v>6</v>
      </c>
      <c r="K71" s="13">
        <v>100</v>
      </c>
      <c r="P71" s="12" t="s">
        <v>129</v>
      </c>
      <c r="Q71" s="13">
        <v>11</v>
      </c>
      <c r="R71" s="13">
        <v>10</v>
      </c>
      <c r="S71" s="13">
        <v>15</v>
      </c>
      <c r="T71" s="13">
        <v>5</v>
      </c>
      <c r="U71" s="13">
        <v>14</v>
      </c>
      <c r="V71" s="13">
        <v>8</v>
      </c>
      <c r="W71" s="13">
        <v>17</v>
      </c>
      <c r="X71" s="13">
        <v>10</v>
      </c>
      <c r="Y71" s="13">
        <v>6</v>
      </c>
      <c r="Z71" s="13">
        <v>100</v>
      </c>
    </row>
    <row r="72" spans="1:26" ht="13.8" thickBot="1" x14ac:dyDescent="0.3">
      <c r="A72" s="12" t="s">
        <v>130</v>
      </c>
      <c r="B72" s="13">
        <v>15</v>
      </c>
      <c r="C72" s="13">
        <v>16</v>
      </c>
      <c r="D72" s="13">
        <v>14</v>
      </c>
      <c r="E72" s="13">
        <v>12</v>
      </c>
      <c r="F72" s="13">
        <v>16</v>
      </c>
      <c r="G72" s="13">
        <v>17</v>
      </c>
      <c r="H72" s="13">
        <v>16</v>
      </c>
      <c r="I72" s="13">
        <v>11</v>
      </c>
      <c r="J72" s="13">
        <v>10</v>
      </c>
      <c r="K72" s="13">
        <v>75</v>
      </c>
      <c r="P72" s="12" t="s">
        <v>130</v>
      </c>
      <c r="Q72" s="13">
        <v>15</v>
      </c>
      <c r="R72" s="13">
        <v>16</v>
      </c>
      <c r="S72" s="13">
        <v>14</v>
      </c>
      <c r="T72" s="13">
        <v>12</v>
      </c>
      <c r="U72" s="13">
        <v>16</v>
      </c>
      <c r="V72" s="13">
        <v>17</v>
      </c>
      <c r="W72" s="13">
        <v>16</v>
      </c>
      <c r="X72" s="13">
        <v>11</v>
      </c>
      <c r="Y72" s="13">
        <v>10</v>
      </c>
      <c r="Z72" s="13">
        <v>75</v>
      </c>
    </row>
    <row r="73" spans="1:26" ht="18.600000000000001" thickBot="1" x14ac:dyDescent="0.3">
      <c r="A73" s="8"/>
      <c r="P73" s="8"/>
    </row>
    <row r="74" spans="1:26" ht="13.8" thickBot="1" x14ac:dyDescent="0.3">
      <c r="A74" s="12" t="s">
        <v>131</v>
      </c>
      <c r="B74" s="12" t="s">
        <v>100</v>
      </c>
      <c r="C74" s="12" t="s">
        <v>101</v>
      </c>
      <c r="D74" s="12" t="s">
        <v>102</v>
      </c>
      <c r="E74" s="12" t="s">
        <v>103</v>
      </c>
      <c r="F74" s="12" t="s">
        <v>104</v>
      </c>
      <c r="G74" s="12" t="s">
        <v>105</v>
      </c>
      <c r="H74" s="12" t="s">
        <v>106</v>
      </c>
      <c r="I74" s="12" t="s">
        <v>107</v>
      </c>
      <c r="J74" s="12" t="s">
        <v>108</v>
      </c>
      <c r="P74" s="12" t="s">
        <v>131</v>
      </c>
      <c r="Q74" s="12" t="s">
        <v>100</v>
      </c>
      <c r="R74" s="12" t="s">
        <v>101</v>
      </c>
      <c r="S74" s="12" t="s">
        <v>102</v>
      </c>
      <c r="T74" s="12" t="s">
        <v>103</v>
      </c>
      <c r="U74" s="12" t="s">
        <v>104</v>
      </c>
      <c r="V74" s="12" t="s">
        <v>105</v>
      </c>
      <c r="W74" s="12" t="s">
        <v>106</v>
      </c>
      <c r="X74" s="12" t="s">
        <v>107</v>
      </c>
      <c r="Y74" s="12" t="s">
        <v>108</v>
      </c>
    </row>
    <row r="75" spans="1:26" ht="13.8" thickBot="1" x14ac:dyDescent="0.3">
      <c r="A75" s="12" t="s">
        <v>132</v>
      </c>
      <c r="B75" s="13" t="s">
        <v>1194</v>
      </c>
      <c r="C75" s="13" t="s">
        <v>974</v>
      </c>
      <c r="D75" s="13" t="s">
        <v>974</v>
      </c>
      <c r="E75" s="13" t="s">
        <v>974</v>
      </c>
      <c r="F75" s="13" t="s">
        <v>997</v>
      </c>
      <c r="G75" s="13" t="s">
        <v>974</v>
      </c>
      <c r="H75" s="13" t="s">
        <v>1014</v>
      </c>
      <c r="I75" s="13" t="s">
        <v>974</v>
      </c>
      <c r="J75" s="13" t="s">
        <v>974</v>
      </c>
      <c r="P75" s="12" t="s">
        <v>132</v>
      </c>
      <c r="Q75" s="13" t="s">
        <v>1727</v>
      </c>
      <c r="R75" s="13" t="s">
        <v>1728</v>
      </c>
      <c r="S75" s="13" t="s">
        <v>248</v>
      </c>
      <c r="T75" s="13" t="s">
        <v>1729</v>
      </c>
      <c r="U75" s="13" t="s">
        <v>1730</v>
      </c>
      <c r="V75" s="13" t="s">
        <v>248</v>
      </c>
      <c r="W75" s="13" t="s">
        <v>1731</v>
      </c>
      <c r="X75" s="13" t="s">
        <v>1732</v>
      </c>
      <c r="Y75" s="13" t="s">
        <v>1733</v>
      </c>
    </row>
    <row r="76" spans="1:26" ht="13.8" thickBot="1" x14ac:dyDescent="0.3">
      <c r="A76" s="12" t="s">
        <v>140</v>
      </c>
      <c r="B76" s="13" t="s">
        <v>1195</v>
      </c>
      <c r="C76" s="13" t="s">
        <v>978</v>
      </c>
      <c r="D76" s="13" t="s">
        <v>978</v>
      </c>
      <c r="E76" s="13" t="s">
        <v>978</v>
      </c>
      <c r="F76" s="13" t="s">
        <v>1004</v>
      </c>
      <c r="G76" s="13" t="s">
        <v>978</v>
      </c>
      <c r="H76" s="13" t="s">
        <v>1016</v>
      </c>
      <c r="I76" s="13" t="s">
        <v>978</v>
      </c>
      <c r="J76" s="13" t="s">
        <v>978</v>
      </c>
      <c r="P76" s="12" t="s">
        <v>140</v>
      </c>
      <c r="Q76" s="13" t="s">
        <v>1727</v>
      </c>
      <c r="R76" s="13" t="s">
        <v>1728</v>
      </c>
      <c r="S76" s="13" t="s">
        <v>248</v>
      </c>
      <c r="T76" s="13" t="s">
        <v>1729</v>
      </c>
      <c r="U76" s="13" t="s">
        <v>248</v>
      </c>
      <c r="V76" s="13" t="s">
        <v>248</v>
      </c>
      <c r="W76" s="13" t="s">
        <v>1734</v>
      </c>
      <c r="X76" s="13" t="s">
        <v>1732</v>
      </c>
      <c r="Y76" s="13" t="s">
        <v>1733</v>
      </c>
    </row>
    <row r="77" spans="1:26" ht="13.8" thickBot="1" x14ac:dyDescent="0.3">
      <c r="A77" s="12" t="s">
        <v>147</v>
      </c>
      <c r="B77" s="13" t="s">
        <v>1144</v>
      </c>
      <c r="C77" s="13" t="s">
        <v>982</v>
      </c>
      <c r="D77" s="13" t="s">
        <v>982</v>
      </c>
      <c r="E77" s="13" t="s">
        <v>982</v>
      </c>
      <c r="F77" s="13" t="s">
        <v>1006</v>
      </c>
      <c r="G77" s="13" t="s">
        <v>982</v>
      </c>
      <c r="H77" s="13" t="s">
        <v>1196</v>
      </c>
      <c r="I77" s="13" t="s">
        <v>982</v>
      </c>
      <c r="J77" s="13" t="s">
        <v>982</v>
      </c>
      <c r="P77" s="12" t="s">
        <v>147</v>
      </c>
      <c r="Q77" s="13" t="s">
        <v>1727</v>
      </c>
      <c r="R77" s="13" t="s">
        <v>1728</v>
      </c>
      <c r="S77" s="13" t="s">
        <v>248</v>
      </c>
      <c r="T77" s="13" t="s">
        <v>1729</v>
      </c>
      <c r="U77" s="13" t="s">
        <v>248</v>
      </c>
      <c r="V77" s="13" t="s">
        <v>248</v>
      </c>
      <c r="W77" s="13" t="s">
        <v>1734</v>
      </c>
      <c r="X77" s="13" t="s">
        <v>1732</v>
      </c>
      <c r="Y77" s="13" t="s">
        <v>1733</v>
      </c>
    </row>
    <row r="78" spans="1:26" ht="13.8" thickBot="1" x14ac:dyDescent="0.3">
      <c r="A78" s="12" t="s">
        <v>153</v>
      </c>
      <c r="B78" s="13" t="s">
        <v>1145</v>
      </c>
      <c r="C78" s="13" t="s">
        <v>986</v>
      </c>
      <c r="D78" s="13" t="s">
        <v>986</v>
      </c>
      <c r="E78" s="13" t="s">
        <v>986</v>
      </c>
      <c r="F78" s="13" t="s">
        <v>1008</v>
      </c>
      <c r="G78" s="13" t="s">
        <v>986</v>
      </c>
      <c r="H78" s="13" t="s">
        <v>1197</v>
      </c>
      <c r="I78" s="13" t="s">
        <v>986</v>
      </c>
      <c r="J78" s="13" t="s">
        <v>986</v>
      </c>
      <c r="P78" s="12" t="s">
        <v>153</v>
      </c>
      <c r="Q78" s="13" t="s">
        <v>1727</v>
      </c>
      <c r="R78" s="13" t="s">
        <v>1728</v>
      </c>
      <c r="S78" s="13" t="s">
        <v>248</v>
      </c>
      <c r="T78" s="13" t="s">
        <v>1729</v>
      </c>
      <c r="U78" s="13" t="s">
        <v>248</v>
      </c>
      <c r="V78" s="13" t="s">
        <v>248</v>
      </c>
      <c r="W78" s="13" t="s">
        <v>248</v>
      </c>
      <c r="X78" s="13" t="s">
        <v>1732</v>
      </c>
      <c r="Y78" s="13" t="s">
        <v>1733</v>
      </c>
    </row>
    <row r="79" spans="1:26" ht="13.8" thickBot="1" x14ac:dyDescent="0.3">
      <c r="A79" s="12" t="s">
        <v>159</v>
      </c>
      <c r="B79" s="13" t="s">
        <v>1147</v>
      </c>
      <c r="C79" s="13" t="s">
        <v>989</v>
      </c>
      <c r="D79" s="13" t="s">
        <v>989</v>
      </c>
      <c r="E79" s="13" t="s">
        <v>989</v>
      </c>
      <c r="F79" s="13" t="s">
        <v>1010</v>
      </c>
      <c r="G79" s="13" t="s">
        <v>989</v>
      </c>
      <c r="H79" s="13" t="s">
        <v>1198</v>
      </c>
      <c r="I79" s="13" t="s">
        <v>989</v>
      </c>
      <c r="J79" s="13" t="s">
        <v>989</v>
      </c>
      <c r="P79" s="12" t="s">
        <v>159</v>
      </c>
      <c r="Q79" s="13" t="s">
        <v>1727</v>
      </c>
      <c r="R79" s="13" t="s">
        <v>1728</v>
      </c>
      <c r="S79" s="13" t="s">
        <v>248</v>
      </c>
      <c r="T79" s="13" t="s">
        <v>1729</v>
      </c>
      <c r="U79" s="13" t="s">
        <v>248</v>
      </c>
      <c r="V79" s="13" t="s">
        <v>248</v>
      </c>
      <c r="W79" s="13" t="s">
        <v>248</v>
      </c>
      <c r="X79" s="13" t="s">
        <v>1732</v>
      </c>
      <c r="Y79" s="13" t="s">
        <v>1733</v>
      </c>
    </row>
    <row r="80" spans="1:26" ht="13.8" thickBot="1" x14ac:dyDescent="0.3">
      <c r="A80" s="12" t="s">
        <v>165</v>
      </c>
      <c r="B80" s="13" t="s">
        <v>1148</v>
      </c>
      <c r="C80" s="13" t="s">
        <v>992</v>
      </c>
      <c r="D80" s="13" t="s">
        <v>992</v>
      </c>
      <c r="E80" s="13" t="s">
        <v>992</v>
      </c>
      <c r="F80" s="13" t="s">
        <v>1012</v>
      </c>
      <c r="G80" s="13" t="s">
        <v>992</v>
      </c>
      <c r="H80" s="13" t="s">
        <v>1146</v>
      </c>
      <c r="I80" s="13" t="s">
        <v>992</v>
      </c>
      <c r="J80" s="13" t="s">
        <v>992</v>
      </c>
      <c r="P80" s="12" t="s">
        <v>165</v>
      </c>
      <c r="Q80" s="13" t="s">
        <v>1727</v>
      </c>
      <c r="R80" s="13" t="s">
        <v>1728</v>
      </c>
      <c r="S80" s="13" t="s">
        <v>248</v>
      </c>
      <c r="T80" s="13" t="s">
        <v>1729</v>
      </c>
      <c r="U80" s="13" t="s">
        <v>248</v>
      </c>
      <c r="V80" s="13" t="s">
        <v>248</v>
      </c>
      <c r="W80" s="13" t="s">
        <v>248</v>
      </c>
      <c r="X80" s="13" t="s">
        <v>1732</v>
      </c>
      <c r="Y80" s="13" t="s">
        <v>1733</v>
      </c>
    </row>
    <row r="81" spans="1:25" ht="13.8" thickBot="1" x14ac:dyDescent="0.3">
      <c r="A81" s="12" t="s">
        <v>171</v>
      </c>
      <c r="B81" s="13" t="s">
        <v>1149</v>
      </c>
      <c r="C81" s="13" t="s">
        <v>995</v>
      </c>
      <c r="D81" s="13" t="s">
        <v>995</v>
      </c>
      <c r="E81" s="13" t="s">
        <v>995</v>
      </c>
      <c r="F81" s="13" t="s">
        <v>1014</v>
      </c>
      <c r="G81" s="13" t="s">
        <v>995</v>
      </c>
      <c r="H81" s="13" t="s">
        <v>974</v>
      </c>
      <c r="I81" s="13" t="s">
        <v>995</v>
      </c>
      <c r="J81" s="13" t="s">
        <v>995</v>
      </c>
      <c r="P81" s="12" t="s">
        <v>171</v>
      </c>
      <c r="Q81" s="13" t="s">
        <v>1727</v>
      </c>
      <c r="R81" s="13" t="s">
        <v>1728</v>
      </c>
      <c r="S81" s="13" t="s">
        <v>248</v>
      </c>
      <c r="T81" s="13" t="s">
        <v>1729</v>
      </c>
      <c r="U81" s="13" t="s">
        <v>248</v>
      </c>
      <c r="V81" s="13" t="s">
        <v>248</v>
      </c>
      <c r="W81" s="13" t="s">
        <v>248</v>
      </c>
      <c r="X81" s="13" t="s">
        <v>1732</v>
      </c>
      <c r="Y81" s="13" t="s">
        <v>1733</v>
      </c>
    </row>
    <row r="82" spans="1:25" ht="13.8" thickBot="1" x14ac:dyDescent="0.3">
      <c r="A82" s="12" t="s">
        <v>177</v>
      </c>
      <c r="B82" s="13" t="s">
        <v>1150</v>
      </c>
      <c r="C82" s="13" t="s">
        <v>998</v>
      </c>
      <c r="D82" s="13" t="s">
        <v>998</v>
      </c>
      <c r="E82" s="13" t="s">
        <v>998</v>
      </c>
      <c r="F82" s="13" t="s">
        <v>1016</v>
      </c>
      <c r="G82" s="13" t="s">
        <v>998</v>
      </c>
      <c r="H82" s="13" t="s">
        <v>998</v>
      </c>
      <c r="I82" s="13" t="s">
        <v>998</v>
      </c>
      <c r="J82" s="13" t="s">
        <v>998</v>
      </c>
      <c r="P82" s="12" t="s">
        <v>177</v>
      </c>
      <c r="Q82" s="13" t="s">
        <v>1727</v>
      </c>
      <c r="R82" s="13" t="s">
        <v>1728</v>
      </c>
      <c r="S82" s="13" t="s">
        <v>248</v>
      </c>
      <c r="T82" s="13" t="s">
        <v>1729</v>
      </c>
      <c r="U82" s="13" t="s">
        <v>248</v>
      </c>
      <c r="V82" s="13" t="s">
        <v>248</v>
      </c>
      <c r="W82" s="13" t="s">
        <v>248</v>
      </c>
      <c r="X82" s="13" t="s">
        <v>1732</v>
      </c>
      <c r="Y82" s="13" t="s">
        <v>1733</v>
      </c>
    </row>
    <row r="83" spans="1:25" ht="13.8" thickBot="1" x14ac:dyDescent="0.3">
      <c r="A83" s="12" t="s">
        <v>183</v>
      </c>
      <c r="B83" s="13" t="s">
        <v>1151</v>
      </c>
      <c r="C83" s="13" t="s">
        <v>1000</v>
      </c>
      <c r="D83" s="13" t="s">
        <v>1000</v>
      </c>
      <c r="E83" s="13" t="s">
        <v>1000</v>
      </c>
      <c r="F83" s="13" t="s">
        <v>1196</v>
      </c>
      <c r="G83" s="13" t="s">
        <v>1000</v>
      </c>
      <c r="H83" s="13" t="s">
        <v>1000</v>
      </c>
      <c r="I83" s="13" t="s">
        <v>1000</v>
      </c>
      <c r="J83" s="13" t="s">
        <v>1000</v>
      </c>
      <c r="P83" s="12" t="s">
        <v>183</v>
      </c>
      <c r="Q83" s="13" t="s">
        <v>1727</v>
      </c>
      <c r="R83" s="13" t="s">
        <v>1728</v>
      </c>
      <c r="S83" s="13" t="s">
        <v>248</v>
      </c>
      <c r="T83" s="13" t="s">
        <v>1735</v>
      </c>
      <c r="U83" s="13" t="s">
        <v>248</v>
      </c>
      <c r="V83" s="13" t="s">
        <v>248</v>
      </c>
      <c r="W83" s="13" t="s">
        <v>248</v>
      </c>
      <c r="X83" s="13" t="s">
        <v>1732</v>
      </c>
      <c r="Y83" s="13" t="s">
        <v>1733</v>
      </c>
    </row>
    <row r="84" spans="1:25" ht="13.8" thickBot="1" x14ac:dyDescent="0.3">
      <c r="A84" s="12" t="s">
        <v>189</v>
      </c>
      <c r="B84" s="13" t="s">
        <v>1109</v>
      </c>
      <c r="C84" s="13" t="s">
        <v>887</v>
      </c>
      <c r="D84" s="13" t="s">
        <v>887</v>
      </c>
      <c r="E84" s="13" t="s">
        <v>887</v>
      </c>
      <c r="F84" s="13" t="s">
        <v>1197</v>
      </c>
      <c r="G84" s="13" t="s">
        <v>887</v>
      </c>
      <c r="H84" s="13" t="s">
        <v>887</v>
      </c>
      <c r="I84" s="13" t="s">
        <v>887</v>
      </c>
      <c r="J84" s="13" t="s">
        <v>887</v>
      </c>
      <c r="P84" s="12" t="s">
        <v>189</v>
      </c>
      <c r="Q84" s="13" t="s">
        <v>1727</v>
      </c>
      <c r="R84" s="13" t="s">
        <v>1728</v>
      </c>
      <c r="S84" s="13" t="s">
        <v>248</v>
      </c>
      <c r="T84" s="13" t="s">
        <v>1735</v>
      </c>
      <c r="U84" s="13" t="s">
        <v>248</v>
      </c>
      <c r="V84" s="13" t="s">
        <v>248</v>
      </c>
      <c r="W84" s="13" t="s">
        <v>248</v>
      </c>
      <c r="X84" s="13" t="s">
        <v>1732</v>
      </c>
      <c r="Y84" s="13" t="s">
        <v>1733</v>
      </c>
    </row>
    <row r="85" spans="1:25" ht="13.8" thickBot="1" x14ac:dyDescent="0.3">
      <c r="A85" s="12" t="s">
        <v>195</v>
      </c>
      <c r="B85" s="13" t="s">
        <v>1111</v>
      </c>
      <c r="C85" s="13" t="s">
        <v>1003</v>
      </c>
      <c r="D85" s="13" t="s">
        <v>1003</v>
      </c>
      <c r="E85" s="13" t="s">
        <v>1003</v>
      </c>
      <c r="F85" s="13" t="s">
        <v>1198</v>
      </c>
      <c r="G85" s="13" t="s">
        <v>1003</v>
      </c>
      <c r="H85" s="13" t="s">
        <v>1003</v>
      </c>
      <c r="I85" s="13" t="s">
        <v>1003</v>
      </c>
      <c r="J85" s="13" t="s">
        <v>1003</v>
      </c>
      <c r="P85" s="12" t="s">
        <v>195</v>
      </c>
      <c r="Q85" s="13" t="s">
        <v>1727</v>
      </c>
      <c r="R85" s="13" t="s">
        <v>1728</v>
      </c>
      <c r="S85" s="13" t="s">
        <v>248</v>
      </c>
      <c r="T85" s="13" t="s">
        <v>1735</v>
      </c>
      <c r="U85" s="13" t="s">
        <v>248</v>
      </c>
      <c r="V85" s="13" t="s">
        <v>248</v>
      </c>
      <c r="W85" s="13" t="s">
        <v>248</v>
      </c>
      <c r="X85" s="13" t="s">
        <v>248</v>
      </c>
      <c r="Y85" s="13" t="s">
        <v>1733</v>
      </c>
    </row>
    <row r="86" spans="1:25" ht="13.8" thickBot="1" x14ac:dyDescent="0.3">
      <c r="A86" s="12" t="s">
        <v>201</v>
      </c>
      <c r="B86" s="13" t="s">
        <v>1114</v>
      </c>
      <c r="C86" s="13" t="s">
        <v>1005</v>
      </c>
      <c r="D86" s="13" t="s">
        <v>1005</v>
      </c>
      <c r="E86" s="13" t="s">
        <v>1005</v>
      </c>
      <c r="F86" s="13" t="s">
        <v>1146</v>
      </c>
      <c r="G86" s="13" t="s">
        <v>1005</v>
      </c>
      <c r="H86" s="13" t="s">
        <v>1005</v>
      </c>
      <c r="I86" s="13" t="s">
        <v>1005</v>
      </c>
      <c r="J86" s="13" t="s">
        <v>1005</v>
      </c>
      <c r="P86" s="12" t="s">
        <v>201</v>
      </c>
      <c r="Q86" s="13" t="s">
        <v>1727</v>
      </c>
      <c r="R86" s="13" t="s">
        <v>1728</v>
      </c>
      <c r="S86" s="13" t="s">
        <v>248</v>
      </c>
      <c r="T86" s="13" t="s">
        <v>1735</v>
      </c>
      <c r="U86" s="13" t="s">
        <v>248</v>
      </c>
      <c r="V86" s="13" t="s">
        <v>248</v>
      </c>
      <c r="W86" s="13" t="s">
        <v>248</v>
      </c>
      <c r="X86" s="13" t="s">
        <v>248</v>
      </c>
      <c r="Y86" s="13" t="s">
        <v>1733</v>
      </c>
    </row>
    <row r="87" spans="1:25" ht="13.8" thickBot="1" x14ac:dyDescent="0.3">
      <c r="A87" s="12" t="s">
        <v>207</v>
      </c>
      <c r="B87" s="13" t="s">
        <v>975</v>
      </c>
      <c r="C87" s="13" t="s">
        <v>1007</v>
      </c>
      <c r="D87" s="13" t="s">
        <v>1007</v>
      </c>
      <c r="E87" s="13" t="s">
        <v>1007</v>
      </c>
      <c r="F87" s="13" t="s">
        <v>974</v>
      </c>
      <c r="G87" s="13" t="s">
        <v>1007</v>
      </c>
      <c r="H87" s="13" t="s">
        <v>1007</v>
      </c>
      <c r="I87" s="13" t="s">
        <v>1007</v>
      </c>
      <c r="J87" s="13" t="s">
        <v>1007</v>
      </c>
      <c r="P87" s="12" t="s">
        <v>207</v>
      </c>
      <c r="Q87" s="13" t="s">
        <v>1727</v>
      </c>
      <c r="R87" s="13" t="s">
        <v>1728</v>
      </c>
      <c r="S87" s="13" t="s">
        <v>248</v>
      </c>
      <c r="T87" s="13" t="s">
        <v>1735</v>
      </c>
      <c r="U87" s="13" t="s">
        <v>248</v>
      </c>
      <c r="V87" s="13" t="s">
        <v>248</v>
      </c>
      <c r="W87" s="13" t="s">
        <v>248</v>
      </c>
      <c r="X87" s="13" t="s">
        <v>248</v>
      </c>
      <c r="Y87" s="13" t="s">
        <v>1733</v>
      </c>
    </row>
    <row r="88" spans="1:25" ht="13.8" thickBot="1" x14ac:dyDescent="0.3">
      <c r="A88" s="12" t="s">
        <v>213</v>
      </c>
      <c r="B88" s="13" t="s">
        <v>979</v>
      </c>
      <c r="C88" s="13" t="s">
        <v>1009</v>
      </c>
      <c r="D88" s="13" t="s">
        <v>1009</v>
      </c>
      <c r="E88" s="13" t="s">
        <v>1009</v>
      </c>
      <c r="F88" s="13" t="s">
        <v>978</v>
      </c>
      <c r="G88" s="13" t="s">
        <v>1009</v>
      </c>
      <c r="H88" s="13" t="s">
        <v>1009</v>
      </c>
      <c r="I88" s="13" t="s">
        <v>1009</v>
      </c>
      <c r="J88" s="13" t="s">
        <v>1009</v>
      </c>
      <c r="P88" s="12" t="s">
        <v>213</v>
      </c>
      <c r="Q88" s="13" t="s">
        <v>1736</v>
      </c>
      <c r="R88" s="13" t="s">
        <v>1728</v>
      </c>
      <c r="S88" s="13" t="s">
        <v>248</v>
      </c>
      <c r="T88" s="13" t="s">
        <v>1735</v>
      </c>
      <c r="U88" s="13" t="s">
        <v>248</v>
      </c>
      <c r="V88" s="13" t="s">
        <v>248</v>
      </c>
      <c r="W88" s="13" t="s">
        <v>248</v>
      </c>
      <c r="X88" s="13" t="s">
        <v>248</v>
      </c>
      <c r="Y88" s="13" t="s">
        <v>1733</v>
      </c>
    </row>
    <row r="89" spans="1:25" ht="13.8" thickBot="1" x14ac:dyDescent="0.3">
      <c r="A89" s="12" t="s">
        <v>219</v>
      </c>
      <c r="B89" s="13" t="s">
        <v>983</v>
      </c>
      <c r="C89" s="13" t="s">
        <v>1011</v>
      </c>
      <c r="D89" s="13" t="s">
        <v>1011</v>
      </c>
      <c r="E89" s="13" t="s">
        <v>1011</v>
      </c>
      <c r="F89" s="13" t="s">
        <v>982</v>
      </c>
      <c r="G89" s="13" t="s">
        <v>1011</v>
      </c>
      <c r="H89" s="13" t="s">
        <v>1011</v>
      </c>
      <c r="I89" s="13" t="s">
        <v>1011</v>
      </c>
      <c r="J89" s="13" t="s">
        <v>1011</v>
      </c>
      <c r="P89" s="12" t="s">
        <v>219</v>
      </c>
      <c r="Q89" s="13" t="s">
        <v>1736</v>
      </c>
      <c r="R89" s="13" t="s">
        <v>1737</v>
      </c>
      <c r="S89" s="13" t="s">
        <v>248</v>
      </c>
      <c r="T89" s="13" t="s">
        <v>1735</v>
      </c>
      <c r="U89" s="13" t="s">
        <v>248</v>
      </c>
      <c r="V89" s="13" t="s">
        <v>248</v>
      </c>
      <c r="W89" s="13" t="s">
        <v>248</v>
      </c>
      <c r="X89" s="13" t="s">
        <v>248</v>
      </c>
      <c r="Y89" s="13" t="s">
        <v>1733</v>
      </c>
    </row>
    <row r="90" spans="1:25" ht="13.8" thickBot="1" x14ac:dyDescent="0.3">
      <c r="A90" s="12" t="s">
        <v>225</v>
      </c>
      <c r="B90" s="13" t="s">
        <v>987</v>
      </c>
      <c r="C90" s="13" t="s">
        <v>1013</v>
      </c>
      <c r="D90" s="13" t="s">
        <v>1013</v>
      </c>
      <c r="E90" s="13" t="s">
        <v>1013</v>
      </c>
      <c r="F90" s="13" t="s">
        <v>986</v>
      </c>
      <c r="G90" s="13" t="s">
        <v>1013</v>
      </c>
      <c r="H90" s="13" t="s">
        <v>1013</v>
      </c>
      <c r="I90" s="13" t="s">
        <v>1013</v>
      </c>
      <c r="J90" s="13" t="s">
        <v>1013</v>
      </c>
      <c r="P90" s="12" t="s">
        <v>225</v>
      </c>
      <c r="Q90" s="13" t="s">
        <v>1736</v>
      </c>
      <c r="R90" s="13" t="s">
        <v>1737</v>
      </c>
      <c r="S90" s="13" t="s">
        <v>248</v>
      </c>
      <c r="T90" s="13" t="s">
        <v>1735</v>
      </c>
      <c r="U90" s="13" t="s">
        <v>248</v>
      </c>
      <c r="V90" s="13" t="s">
        <v>248</v>
      </c>
      <c r="W90" s="13" t="s">
        <v>248</v>
      </c>
      <c r="X90" s="13" t="s">
        <v>248</v>
      </c>
      <c r="Y90" s="13" t="s">
        <v>1733</v>
      </c>
    </row>
    <row r="91" spans="1:25" ht="13.8" thickBot="1" x14ac:dyDescent="0.3">
      <c r="A91" s="12" t="s">
        <v>231</v>
      </c>
      <c r="B91" s="13" t="s">
        <v>990</v>
      </c>
      <c r="C91" s="13" t="s">
        <v>1015</v>
      </c>
      <c r="D91" s="13" t="s">
        <v>1015</v>
      </c>
      <c r="E91" s="13" t="s">
        <v>1015</v>
      </c>
      <c r="F91" s="13" t="s">
        <v>989</v>
      </c>
      <c r="G91" s="13" t="s">
        <v>1015</v>
      </c>
      <c r="H91" s="13" t="s">
        <v>1015</v>
      </c>
      <c r="I91" s="13" t="s">
        <v>1015</v>
      </c>
      <c r="J91" s="13" t="s">
        <v>1015</v>
      </c>
      <c r="P91" s="12" t="s">
        <v>231</v>
      </c>
      <c r="Q91" s="13" t="s">
        <v>1736</v>
      </c>
      <c r="R91" s="13" t="s">
        <v>1737</v>
      </c>
      <c r="S91" s="13" t="s">
        <v>248</v>
      </c>
      <c r="T91" s="13" t="s">
        <v>1735</v>
      </c>
      <c r="U91" s="13" t="s">
        <v>248</v>
      </c>
      <c r="V91" s="13" t="s">
        <v>248</v>
      </c>
      <c r="W91" s="13" t="s">
        <v>248</v>
      </c>
      <c r="X91" s="13" t="s">
        <v>248</v>
      </c>
      <c r="Y91" s="13" t="s">
        <v>1733</v>
      </c>
    </row>
    <row r="92" spans="1:25" ht="13.8" thickBot="1" x14ac:dyDescent="0.3">
      <c r="A92" s="12" t="s">
        <v>236</v>
      </c>
      <c r="B92" s="13" t="s">
        <v>993</v>
      </c>
      <c r="C92" s="13" t="s">
        <v>1017</v>
      </c>
      <c r="D92" s="13" t="s">
        <v>1017</v>
      </c>
      <c r="E92" s="13" t="s">
        <v>1017</v>
      </c>
      <c r="F92" s="13" t="s">
        <v>992</v>
      </c>
      <c r="G92" s="13" t="s">
        <v>1017</v>
      </c>
      <c r="H92" s="13" t="s">
        <v>1017</v>
      </c>
      <c r="I92" s="13" t="s">
        <v>1017</v>
      </c>
      <c r="J92" s="13" t="s">
        <v>1017</v>
      </c>
      <c r="P92" s="12" t="s">
        <v>236</v>
      </c>
      <c r="Q92" s="13" t="s">
        <v>1736</v>
      </c>
      <c r="R92" s="13" t="s">
        <v>1737</v>
      </c>
      <c r="S92" s="13" t="s">
        <v>248</v>
      </c>
      <c r="T92" s="13" t="s">
        <v>1735</v>
      </c>
      <c r="U92" s="13" t="s">
        <v>248</v>
      </c>
      <c r="V92" s="13" t="s">
        <v>248</v>
      </c>
      <c r="W92" s="13" t="s">
        <v>248</v>
      </c>
      <c r="X92" s="13" t="s">
        <v>248</v>
      </c>
      <c r="Y92" s="13" t="s">
        <v>1733</v>
      </c>
    </row>
    <row r="93" spans="1:25" ht="13.8" thickBot="1" x14ac:dyDescent="0.3">
      <c r="A93" s="12" t="s">
        <v>241</v>
      </c>
      <c r="B93" s="13" t="s">
        <v>1018</v>
      </c>
      <c r="C93" s="13" t="s">
        <v>1018</v>
      </c>
      <c r="D93" s="13" t="s">
        <v>1018</v>
      </c>
      <c r="E93" s="13" t="s">
        <v>1018</v>
      </c>
      <c r="F93" s="13" t="s">
        <v>1018</v>
      </c>
      <c r="G93" s="13" t="s">
        <v>1018</v>
      </c>
      <c r="H93" s="13" t="s">
        <v>1018</v>
      </c>
      <c r="I93" s="13" t="s">
        <v>1018</v>
      </c>
      <c r="J93" s="13" t="s">
        <v>1018</v>
      </c>
      <c r="P93" s="12" t="s">
        <v>241</v>
      </c>
      <c r="Q93" s="13" t="s">
        <v>1736</v>
      </c>
      <c r="R93" s="13" t="s">
        <v>248</v>
      </c>
      <c r="S93" s="13" t="s">
        <v>248</v>
      </c>
      <c r="T93" s="13" t="s">
        <v>248</v>
      </c>
      <c r="U93" s="13" t="s">
        <v>248</v>
      </c>
      <c r="V93" s="13" t="s">
        <v>248</v>
      </c>
      <c r="W93" s="13" t="s">
        <v>248</v>
      </c>
      <c r="X93" s="13" t="s">
        <v>248</v>
      </c>
      <c r="Y93" s="13" t="s">
        <v>1733</v>
      </c>
    </row>
    <row r="94" spans="1:25" ht="13.8" thickBot="1" x14ac:dyDescent="0.3">
      <c r="A94" s="12" t="s">
        <v>246</v>
      </c>
      <c r="B94" s="13" t="s">
        <v>902</v>
      </c>
      <c r="C94" s="13" t="s">
        <v>902</v>
      </c>
      <c r="D94" s="13" t="s">
        <v>902</v>
      </c>
      <c r="E94" s="13" t="s">
        <v>902</v>
      </c>
      <c r="F94" s="13" t="s">
        <v>902</v>
      </c>
      <c r="G94" s="13" t="s">
        <v>902</v>
      </c>
      <c r="H94" s="13" t="s">
        <v>902</v>
      </c>
      <c r="I94" s="13" t="s">
        <v>902</v>
      </c>
      <c r="J94" s="13" t="s">
        <v>902</v>
      </c>
      <c r="P94" s="12" t="s">
        <v>246</v>
      </c>
      <c r="Q94" s="13" t="s">
        <v>1736</v>
      </c>
      <c r="R94" s="13" t="s">
        <v>248</v>
      </c>
      <c r="S94" s="13" t="s">
        <v>248</v>
      </c>
      <c r="T94" s="13" t="s">
        <v>248</v>
      </c>
      <c r="U94" s="13" t="s">
        <v>248</v>
      </c>
      <c r="V94" s="13" t="s">
        <v>248</v>
      </c>
      <c r="W94" s="13" t="s">
        <v>248</v>
      </c>
      <c r="X94" s="13" t="s">
        <v>248</v>
      </c>
      <c r="Y94" s="13" t="s">
        <v>1733</v>
      </c>
    </row>
    <row r="95" spans="1:25" ht="18.600000000000001" thickBot="1" x14ac:dyDescent="0.3">
      <c r="A95" s="8"/>
      <c r="P95" s="8"/>
    </row>
    <row r="96" spans="1:25" ht="13.8" thickBot="1" x14ac:dyDescent="0.3">
      <c r="A96" s="12" t="s">
        <v>250</v>
      </c>
      <c r="B96" s="12" t="s">
        <v>100</v>
      </c>
      <c r="C96" s="12" t="s">
        <v>101</v>
      </c>
      <c r="D96" s="12" t="s">
        <v>102</v>
      </c>
      <c r="E96" s="12" t="s">
        <v>103</v>
      </c>
      <c r="F96" s="12" t="s">
        <v>104</v>
      </c>
      <c r="G96" s="12" t="s">
        <v>105</v>
      </c>
      <c r="H96" s="12" t="s">
        <v>106</v>
      </c>
      <c r="I96" s="12" t="s">
        <v>107</v>
      </c>
      <c r="J96" s="12" t="s">
        <v>108</v>
      </c>
      <c r="P96" s="12" t="s">
        <v>250</v>
      </c>
      <c r="Q96" s="12" t="s">
        <v>100</v>
      </c>
      <c r="R96" s="12" t="s">
        <v>101</v>
      </c>
      <c r="S96" s="12" t="s">
        <v>102</v>
      </c>
      <c r="T96" s="12" t="s">
        <v>103</v>
      </c>
      <c r="U96" s="12" t="s">
        <v>104</v>
      </c>
      <c r="V96" s="12" t="s">
        <v>105</v>
      </c>
      <c r="W96" s="12" t="s">
        <v>106</v>
      </c>
      <c r="X96" s="12" t="s">
        <v>107</v>
      </c>
      <c r="Y96" s="12" t="s">
        <v>108</v>
      </c>
    </row>
    <row r="97" spans="1:25" ht="13.8" thickBot="1" x14ac:dyDescent="0.3">
      <c r="A97" s="12" t="s">
        <v>132</v>
      </c>
      <c r="B97" s="13">
        <v>43.3</v>
      </c>
      <c r="C97" s="13">
        <v>13.3</v>
      </c>
      <c r="D97" s="13">
        <v>13.3</v>
      </c>
      <c r="E97" s="13">
        <v>13.3</v>
      </c>
      <c r="F97" s="13">
        <v>21.7</v>
      </c>
      <c r="G97" s="13">
        <v>13.3</v>
      </c>
      <c r="H97" s="13">
        <v>17.5</v>
      </c>
      <c r="I97" s="13">
        <v>13.3</v>
      </c>
      <c r="J97" s="13">
        <v>13.3</v>
      </c>
      <c r="P97" s="12" t="s">
        <v>132</v>
      </c>
      <c r="Q97" s="13">
        <v>25.4</v>
      </c>
      <c r="R97" s="13">
        <v>15.2</v>
      </c>
      <c r="S97" s="13">
        <v>0</v>
      </c>
      <c r="T97" s="13">
        <v>13.5</v>
      </c>
      <c r="U97" s="13">
        <v>7.9</v>
      </c>
      <c r="V97" s="13">
        <v>0</v>
      </c>
      <c r="W97" s="13">
        <v>24.8</v>
      </c>
      <c r="X97" s="13">
        <v>2.2999999999999998</v>
      </c>
      <c r="Y97" s="13">
        <v>23.7</v>
      </c>
    </row>
    <row r="98" spans="1:25" ht="13.8" thickBot="1" x14ac:dyDescent="0.3">
      <c r="A98" s="12" t="s">
        <v>140</v>
      </c>
      <c r="B98" s="13">
        <v>42.6</v>
      </c>
      <c r="C98" s="13">
        <v>12.6</v>
      </c>
      <c r="D98" s="13">
        <v>12.6</v>
      </c>
      <c r="E98" s="13">
        <v>12.6</v>
      </c>
      <c r="F98" s="13">
        <v>21</v>
      </c>
      <c r="G98" s="13">
        <v>12.6</v>
      </c>
      <c r="H98" s="13">
        <v>16.8</v>
      </c>
      <c r="I98" s="13">
        <v>12.6</v>
      </c>
      <c r="J98" s="13">
        <v>12.6</v>
      </c>
      <c r="P98" s="12" t="s">
        <v>140</v>
      </c>
      <c r="Q98" s="13">
        <v>25.4</v>
      </c>
      <c r="R98" s="13">
        <v>15.2</v>
      </c>
      <c r="S98" s="13">
        <v>0</v>
      </c>
      <c r="T98" s="13">
        <v>13.5</v>
      </c>
      <c r="U98" s="13">
        <v>0</v>
      </c>
      <c r="V98" s="13">
        <v>0</v>
      </c>
      <c r="W98" s="13">
        <v>14.1</v>
      </c>
      <c r="X98" s="13">
        <v>2.2999999999999998</v>
      </c>
      <c r="Y98" s="13">
        <v>23.7</v>
      </c>
    </row>
    <row r="99" spans="1:25" ht="13.8" thickBot="1" x14ac:dyDescent="0.3">
      <c r="A99" s="12" t="s">
        <v>147</v>
      </c>
      <c r="B99" s="13">
        <v>41.9</v>
      </c>
      <c r="C99" s="13">
        <v>11.9</v>
      </c>
      <c r="D99" s="13">
        <v>11.9</v>
      </c>
      <c r="E99" s="13">
        <v>11.9</v>
      </c>
      <c r="F99" s="13">
        <v>20.3</v>
      </c>
      <c r="G99" s="13">
        <v>11.9</v>
      </c>
      <c r="H99" s="13">
        <v>16.100000000000001</v>
      </c>
      <c r="I99" s="13">
        <v>11.9</v>
      </c>
      <c r="J99" s="13">
        <v>11.9</v>
      </c>
      <c r="P99" s="12" t="s">
        <v>147</v>
      </c>
      <c r="Q99" s="13">
        <v>25.4</v>
      </c>
      <c r="R99" s="13">
        <v>15.2</v>
      </c>
      <c r="S99" s="13">
        <v>0</v>
      </c>
      <c r="T99" s="13">
        <v>13.5</v>
      </c>
      <c r="U99" s="13">
        <v>0</v>
      </c>
      <c r="V99" s="13">
        <v>0</v>
      </c>
      <c r="W99" s="13">
        <v>14.1</v>
      </c>
      <c r="X99" s="13">
        <v>2.2999999999999998</v>
      </c>
      <c r="Y99" s="13">
        <v>23.7</v>
      </c>
    </row>
    <row r="100" spans="1:25" ht="13.8" thickBot="1" x14ac:dyDescent="0.3">
      <c r="A100" s="12" t="s">
        <v>153</v>
      </c>
      <c r="B100" s="13">
        <v>41.2</v>
      </c>
      <c r="C100" s="13">
        <v>11.2</v>
      </c>
      <c r="D100" s="13">
        <v>11.2</v>
      </c>
      <c r="E100" s="13">
        <v>11.2</v>
      </c>
      <c r="F100" s="13">
        <v>19.600000000000001</v>
      </c>
      <c r="G100" s="13">
        <v>11.2</v>
      </c>
      <c r="H100" s="13">
        <v>15.4</v>
      </c>
      <c r="I100" s="13">
        <v>11.2</v>
      </c>
      <c r="J100" s="13">
        <v>11.2</v>
      </c>
      <c r="P100" s="12" t="s">
        <v>153</v>
      </c>
      <c r="Q100" s="13">
        <v>25.4</v>
      </c>
      <c r="R100" s="13">
        <v>15.2</v>
      </c>
      <c r="S100" s="13">
        <v>0</v>
      </c>
      <c r="T100" s="13">
        <v>13.5</v>
      </c>
      <c r="U100" s="13">
        <v>0</v>
      </c>
      <c r="V100" s="13">
        <v>0</v>
      </c>
      <c r="W100" s="13">
        <v>0</v>
      </c>
      <c r="X100" s="13">
        <v>2.2999999999999998</v>
      </c>
      <c r="Y100" s="13">
        <v>23.7</v>
      </c>
    </row>
    <row r="101" spans="1:25" ht="13.8" thickBot="1" x14ac:dyDescent="0.3">
      <c r="A101" s="12" t="s">
        <v>159</v>
      </c>
      <c r="B101" s="13">
        <v>40.5</v>
      </c>
      <c r="C101" s="13">
        <v>10.5</v>
      </c>
      <c r="D101" s="13">
        <v>10.5</v>
      </c>
      <c r="E101" s="13">
        <v>10.5</v>
      </c>
      <c r="F101" s="13">
        <v>18.899999999999999</v>
      </c>
      <c r="G101" s="13">
        <v>10.5</v>
      </c>
      <c r="H101" s="13">
        <v>14.7</v>
      </c>
      <c r="I101" s="13">
        <v>10.5</v>
      </c>
      <c r="J101" s="13">
        <v>10.5</v>
      </c>
      <c r="P101" s="12" t="s">
        <v>159</v>
      </c>
      <c r="Q101" s="13">
        <v>25.4</v>
      </c>
      <c r="R101" s="13">
        <v>15.2</v>
      </c>
      <c r="S101" s="13">
        <v>0</v>
      </c>
      <c r="T101" s="13">
        <v>13.5</v>
      </c>
      <c r="U101" s="13">
        <v>0</v>
      </c>
      <c r="V101" s="13">
        <v>0</v>
      </c>
      <c r="W101" s="13">
        <v>0</v>
      </c>
      <c r="X101" s="13">
        <v>2.2999999999999998</v>
      </c>
      <c r="Y101" s="13">
        <v>23.7</v>
      </c>
    </row>
    <row r="102" spans="1:25" ht="13.8" thickBot="1" x14ac:dyDescent="0.3">
      <c r="A102" s="12" t="s">
        <v>165</v>
      </c>
      <c r="B102" s="13">
        <v>39.799999999999997</v>
      </c>
      <c r="C102" s="13">
        <v>9.8000000000000007</v>
      </c>
      <c r="D102" s="13">
        <v>9.8000000000000007</v>
      </c>
      <c r="E102" s="13">
        <v>9.8000000000000007</v>
      </c>
      <c r="F102" s="13">
        <v>18.2</v>
      </c>
      <c r="G102" s="13">
        <v>9.8000000000000007</v>
      </c>
      <c r="H102" s="13">
        <v>14</v>
      </c>
      <c r="I102" s="13">
        <v>9.8000000000000007</v>
      </c>
      <c r="J102" s="13">
        <v>9.8000000000000007</v>
      </c>
      <c r="P102" s="12" t="s">
        <v>165</v>
      </c>
      <c r="Q102" s="13">
        <v>25.4</v>
      </c>
      <c r="R102" s="13">
        <v>15.2</v>
      </c>
      <c r="S102" s="13">
        <v>0</v>
      </c>
      <c r="T102" s="13">
        <v>13.5</v>
      </c>
      <c r="U102" s="13">
        <v>0</v>
      </c>
      <c r="V102" s="13">
        <v>0</v>
      </c>
      <c r="W102" s="13">
        <v>0</v>
      </c>
      <c r="X102" s="13">
        <v>2.2999999999999998</v>
      </c>
      <c r="Y102" s="13">
        <v>23.7</v>
      </c>
    </row>
    <row r="103" spans="1:25" ht="13.8" thickBot="1" x14ac:dyDescent="0.3">
      <c r="A103" s="12" t="s">
        <v>171</v>
      </c>
      <c r="B103" s="13">
        <v>39.1</v>
      </c>
      <c r="C103" s="13">
        <v>9.1</v>
      </c>
      <c r="D103" s="13">
        <v>9.1</v>
      </c>
      <c r="E103" s="13">
        <v>9.1</v>
      </c>
      <c r="F103" s="13">
        <v>17.5</v>
      </c>
      <c r="G103" s="13">
        <v>9.1</v>
      </c>
      <c r="H103" s="13">
        <v>13.3</v>
      </c>
      <c r="I103" s="13">
        <v>9.1</v>
      </c>
      <c r="J103" s="13">
        <v>9.1</v>
      </c>
      <c r="P103" s="12" t="s">
        <v>171</v>
      </c>
      <c r="Q103" s="13">
        <v>25.4</v>
      </c>
      <c r="R103" s="13">
        <v>15.2</v>
      </c>
      <c r="S103" s="13">
        <v>0</v>
      </c>
      <c r="T103" s="13">
        <v>13.5</v>
      </c>
      <c r="U103" s="13">
        <v>0</v>
      </c>
      <c r="V103" s="13">
        <v>0</v>
      </c>
      <c r="W103" s="13">
        <v>0</v>
      </c>
      <c r="X103" s="13">
        <v>2.2999999999999998</v>
      </c>
      <c r="Y103" s="13">
        <v>23.7</v>
      </c>
    </row>
    <row r="104" spans="1:25" ht="13.8" thickBot="1" x14ac:dyDescent="0.3">
      <c r="A104" s="12" t="s">
        <v>177</v>
      </c>
      <c r="B104" s="13">
        <v>38.4</v>
      </c>
      <c r="C104" s="13">
        <v>8.4</v>
      </c>
      <c r="D104" s="13">
        <v>8.4</v>
      </c>
      <c r="E104" s="13">
        <v>8.4</v>
      </c>
      <c r="F104" s="13">
        <v>16.8</v>
      </c>
      <c r="G104" s="13">
        <v>8.4</v>
      </c>
      <c r="H104" s="13">
        <v>8.4</v>
      </c>
      <c r="I104" s="13">
        <v>8.4</v>
      </c>
      <c r="J104" s="13">
        <v>8.4</v>
      </c>
      <c r="P104" s="12" t="s">
        <v>177</v>
      </c>
      <c r="Q104" s="13">
        <v>25.4</v>
      </c>
      <c r="R104" s="13">
        <v>15.2</v>
      </c>
      <c r="S104" s="13">
        <v>0</v>
      </c>
      <c r="T104" s="13">
        <v>13.5</v>
      </c>
      <c r="U104" s="13">
        <v>0</v>
      </c>
      <c r="V104" s="13">
        <v>0</v>
      </c>
      <c r="W104" s="13">
        <v>0</v>
      </c>
      <c r="X104" s="13">
        <v>2.2999999999999998</v>
      </c>
      <c r="Y104" s="13">
        <v>23.7</v>
      </c>
    </row>
    <row r="105" spans="1:25" ht="13.8" thickBot="1" x14ac:dyDescent="0.3">
      <c r="A105" s="12" t="s">
        <v>183</v>
      </c>
      <c r="B105" s="13">
        <v>37.700000000000003</v>
      </c>
      <c r="C105" s="13">
        <v>7.7</v>
      </c>
      <c r="D105" s="13">
        <v>7.7</v>
      </c>
      <c r="E105" s="13">
        <v>7.7</v>
      </c>
      <c r="F105" s="13">
        <v>16.100000000000001</v>
      </c>
      <c r="G105" s="13">
        <v>7.7</v>
      </c>
      <c r="H105" s="13">
        <v>7.7</v>
      </c>
      <c r="I105" s="13">
        <v>7.7</v>
      </c>
      <c r="J105" s="13">
        <v>7.7</v>
      </c>
      <c r="P105" s="12" t="s">
        <v>183</v>
      </c>
      <c r="Q105" s="13">
        <v>25.4</v>
      </c>
      <c r="R105" s="13">
        <v>15.2</v>
      </c>
      <c r="S105" s="13">
        <v>0</v>
      </c>
      <c r="T105" s="13">
        <v>9.6</v>
      </c>
      <c r="U105" s="13">
        <v>0</v>
      </c>
      <c r="V105" s="13">
        <v>0</v>
      </c>
      <c r="W105" s="13">
        <v>0</v>
      </c>
      <c r="X105" s="13">
        <v>2.2999999999999998</v>
      </c>
      <c r="Y105" s="13">
        <v>23.7</v>
      </c>
    </row>
    <row r="106" spans="1:25" ht="13.8" thickBot="1" x14ac:dyDescent="0.3">
      <c r="A106" s="12" t="s">
        <v>189</v>
      </c>
      <c r="B106" s="13">
        <v>37</v>
      </c>
      <c r="C106" s="13">
        <v>7</v>
      </c>
      <c r="D106" s="13">
        <v>7</v>
      </c>
      <c r="E106" s="13">
        <v>7</v>
      </c>
      <c r="F106" s="13">
        <v>15.4</v>
      </c>
      <c r="G106" s="13">
        <v>7</v>
      </c>
      <c r="H106" s="13">
        <v>7</v>
      </c>
      <c r="I106" s="13">
        <v>7</v>
      </c>
      <c r="J106" s="13">
        <v>7</v>
      </c>
      <c r="P106" s="12" t="s">
        <v>189</v>
      </c>
      <c r="Q106" s="13">
        <v>25.4</v>
      </c>
      <c r="R106" s="13">
        <v>15.2</v>
      </c>
      <c r="S106" s="13">
        <v>0</v>
      </c>
      <c r="T106" s="13">
        <v>9.6</v>
      </c>
      <c r="U106" s="13">
        <v>0</v>
      </c>
      <c r="V106" s="13">
        <v>0</v>
      </c>
      <c r="W106" s="13">
        <v>0</v>
      </c>
      <c r="X106" s="13">
        <v>2.2999999999999998</v>
      </c>
      <c r="Y106" s="13">
        <v>23.7</v>
      </c>
    </row>
    <row r="107" spans="1:25" ht="13.8" thickBot="1" x14ac:dyDescent="0.3">
      <c r="A107" s="12" t="s">
        <v>195</v>
      </c>
      <c r="B107" s="13">
        <v>36.299999999999997</v>
      </c>
      <c r="C107" s="13">
        <v>6.3</v>
      </c>
      <c r="D107" s="13">
        <v>6.3</v>
      </c>
      <c r="E107" s="13">
        <v>6.3</v>
      </c>
      <c r="F107" s="13">
        <v>14.7</v>
      </c>
      <c r="G107" s="13">
        <v>6.3</v>
      </c>
      <c r="H107" s="13">
        <v>6.3</v>
      </c>
      <c r="I107" s="13">
        <v>6.3</v>
      </c>
      <c r="J107" s="13">
        <v>6.3</v>
      </c>
      <c r="P107" s="12" t="s">
        <v>195</v>
      </c>
      <c r="Q107" s="13">
        <v>25.4</v>
      </c>
      <c r="R107" s="13">
        <v>15.2</v>
      </c>
      <c r="S107" s="13">
        <v>0</v>
      </c>
      <c r="T107" s="13">
        <v>9.6</v>
      </c>
      <c r="U107" s="13">
        <v>0</v>
      </c>
      <c r="V107" s="13">
        <v>0</v>
      </c>
      <c r="W107" s="13">
        <v>0</v>
      </c>
      <c r="X107" s="13">
        <v>0</v>
      </c>
      <c r="Y107" s="13">
        <v>23.7</v>
      </c>
    </row>
    <row r="108" spans="1:25" ht="13.8" thickBot="1" x14ac:dyDescent="0.3">
      <c r="A108" s="12" t="s">
        <v>201</v>
      </c>
      <c r="B108" s="13">
        <v>35.6</v>
      </c>
      <c r="C108" s="13">
        <v>5.6</v>
      </c>
      <c r="D108" s="13">
        <v>5.6</v>
      </c>
      <c r="E108" s="13">
        <v>5.6</v>
      </c>
      <c r="F108" s="13">
        <v>14</v>
      </c>
      <c r="G108" s="13">
        <v>5.6</v>
      </c>
      <c r="H108" s="13">
        <v>5.6</v>
      </c>
      <c r="I108" s="13">
        <v>5.6</v>
      </c>
      <c r="J108" s="13">
        <v>5.6</v>
      </c>
      <c r="P108" s="12" t="s">
        <v>201</v>
      </c>
      <c r="Q108" s="13">
        <v>25.4</v>
      </c>
      <c r="R108" s="13">
        <v>15.2</v>
      </c>
      <c r="S108" s="13">
        <v>0</v>
      </c>
      <c r="T108" s="13">
        <v>9.6</v>
      </c>
      <c r="U108" s="13">
        <v>0</v>
      </c>
      <c r="V108" s="13">
        <v>0</v>
      </c>
      <c r="W108" s="13">
        <v>0</v>
      </c>
      <c r="X108" s="13">
        <v>0</v>
      </c>
      <c r="Y108" s="13">
        <v>23.7</v>
      </c>
    </row>
    <row r="109" spans="1:25" ht="13.8" thickBot="1" x14ac:dyDescent="0.3">
      <c r="A109" s="12" t="s">
        <v>207</v>
      </c>
      <c r="B109" s="13">
        <v>34.9</v>
      </c>
      <c r="C109" s="13">
        <v>4.9000000000000004</v>
      </c>
      <c r="D109" s="13">
        <v>4.9000000000000004</v>
      </c>
      <c r="E109" s="13">
        <v>4.9000000000000004</v>
      </c>
      <c r="F109" s="13">
        <v>13.3</v>
      </c>
      <c r="G109" s="13">
        <v>4.9000000000000004</v>
      </c>
      <c r="H109" s="13">
        <v>4.9000000000000004</v>
      </c>
      <c r="I109" s="13">
        <v>4.9000000000000004</v>
      </c>
      <c r="J109" s="13">
        <v>4.9000000000000004</v>
      </c>
      <c r="P109" s="12" t="s">
        <v>207</v>
      </c>
      <c r="Q109" s="13">
        <v>25.4</v>
      </c>
      <c r="R109" s="13">
        <v>15.2</v>
      </c>
      <c r="S109" s="13">
        <v>0</v>
      </c>
      <c r="T109" s="13">
        <v>9.6</v>
      </c>
      <c r="U109" s="13">
        <v>0</v>
      </c>
      <c r="V109" s="13">
        <v>0</v>
      </c>
      <c r="W109" s="13">
        <v>0</v>
      </c>
      <c r="X109" s="13">
        <v>0</v>
      </c>
      <c r="Y109" s="13">
        <v>23.7</v>
      </c>
    </row>
    <row r="110" spans="1:25" ht="13.8" thickBot="1" x14ac:dyDescent="0.3">
      <c r="A110" s="12" t="s">
        <v>213</v>
      </c>
      <c r="B110" s="13">
        <v>34.200000000000003</v>
      </c>
      <c r="C110" s="13">
        <v>4.2</v>
      </c>
      <c r="D110" s="13">
        <v>4.2</v>
      </c>
      <c r="E110" s="13">
        <v>4.2</v>
      </c>
      <c r="F110" s="13">
        <v>12.6</v>
      </c>
      <c r="G110" s="13">
        <v>4.2</v>
      </c>
      <c r="H110" s="13">
        <v>4.2</v>
      </c>
      <c r="I110" s="13">
        <v>4.2</v>
      </c>
      <c r="J110" s="13">
        <v>4.2</v>
      </c>
      <c r="P110" s="12" t="s">
        <v>213</v>
      </c>
      <c r="Q110" s="13">
        <v>24.8</v>
      </c>
      <c r="R110" s="13">
        <v>15.2</v>
      </c>
      <c r="S110" s="13">
        <v>0</v>
      </c>
      <c r="T110" s="13">
        <v>9.6</v>
      </c>
      <c r="U110" s="13">
        <v>0</v>
      </c>
      <c r="V110" s="13">
        <v>0</v>
      </c>
      <c r="W110" s="13">
        <v>0</v>
      </c>
      <c r="X110" s="13">
        <v>0</v>
      </c>
      <c r="Y110" s="13">
        <v>23.7</v>
      </c>
    </row>
    <row r="111" spans="1:25" ht="13.8" thickBot="1" x14ac:dyDescent="0.3">
      <c r="A111" s="12" t="s">
        <v>219</v>
      </c>
      <c r="B111" s="13">
        <v>33.5</v>
      </c>
      <c r="C111" s="13">
        <v>3.5</v>
      </c>
      <c r="D111" s="13">
        <v>3.5</v>
      </c>
      <c r="E111" s="13">
        <v>3.5</v>
      </c>
      <c r="F111" s="13">
        <v>11.9</v>
      </c>
      <c r="G111" s="13">
        <v>3.5</v>
      </c>
      <c r="H111" s="13">
        <v>3.5</v>
      </c>
      <c r="I111" s="13">
        <v>3.5</v>
      </c>
      <c r="J111" s="13">
        <v>3.5</v>
      </c>
      <c r="P111" s="12" t="s">
        <v>219</v>
      </c>
      <c r="Q111" s="13">
        <v>24.8</v>
      </c>
      <c r="R111" s="13">
        <v>14.1</v>
      </c>
      <c r="S111" s="13">
        <v>0</v>
      </c>
      <c r="T111" s="13">
        <v>9.6</v>
      </c>
      <c r="U111" s="13">
        <v>0</v>
      </c>
      <c r="V111" s="13">
        <v>0</v>
      </c>
      <c r="W111" s="13">
        <v>0</v>
      </c>
      <c r="X111" s="13">
        <v>0</v>
      </c>
      <c r="Y111" s="13">
        <v>23.7</v>
      </c>
    </row>
    <row r="112" spans="1:25" ht="13.8" thickBot="1" x14ac:dyDescent="0.3">
      <c r="A112" s="12" t="s">
        <v>225</v>
      </c>
      <c r="B112" s="13">
        <v>32.799999999999997</v>
      </c>
      <c r="C112" s="13">
        <v>2.8</v>
      </c>
      <c r="D112" s="13">
        <v>2.8</v>
      </c>
      <c r="E112" s="13">
        <v>2.8</v>
      </c>
      <c r="F112" s="13">
        <v>11.2</v>
      </c>
      <c r="G112" s="13">
        <v>2.8</v>
      </c>
      <c r="H112" s="13">
        <v>2.8</v>
      </c>
      <c r="I112" s="13">
        <v>2.8</v>
      </c>
      <c r="J112" s="13">
        <v>2.8</v>
      </c>
      <c r="P112" s="12" t="s">
        <v>225</v>
      </c>
      <c r="Q112" s="13">
        <v>24.8</v>
      </c>
      <c r="R112" s="13">
        <v>14.1</v>
      </c>
      <c r="S112" s="13">
        <v>0</v>
      </c>
      <c r="T112" s="13">
        <v>9.6</v>
      </c>
      <c r="U112" s="13">
        <v>0</v>
      </c>
      <c r="V112" s="13">
        <v>0</v>
      </c>
      <c r="W112" s="13">
        <v>0</v>
      </c>
      <c r="X112" s="13">
        <v>0</v>
      </c>
      <c r="Y112" s="13">
        <v>23.7</v>
      </c>
    </row>
    <row r="113" spans="1:29" ht="13.8" thickBot="1" x14ac:dyDescent="0.3">
      <c r="A113" s="12" t="s">
        <v>231</v>
      </c>
      <c r="B113" s="13">
        <v>32.1</v>
      </c>
      <c r="C113" s="13">
        <v>2.1</v>
      </c>
      <c r="D113" s="13">
        <v>2.1</v>
      </c>
      <c r="E113" s="13">
        <v>2.1</v>
      </c>
      <c r="F113" s="13">
        <v>10.5</v>
      </c>
      <c r="G113" s="13">
        <v>2.1</v>
      </c>
      <c r="H113" s="13">
        <v>2.1</v>
      </c>
      <c r="I113" s="13">
        <v>2.1</v>
      </c>
      <c r="J113" s="13">
        <v>2.1</v>
      </c>
      <c r="P113" s="12" t="s">
        <v>231</v>
      </c>
      <c r="Q113" s="13">
        <v>24.8</v>
      </c>
      <c r="R113" s="13">
        <v>14.1</v>
      </c>
      <c r="S113" s="13">
        <v>0</v>
      </c>
      <c r="T113" s="13">
        <v>9.6</v>
      </c>
      <c r="U113" s="13">
        <v>0</v>
      </c>
      <c r="V113" s="13">
        <v>0</v>
      </c>
      <c r="W113" s="13">
        <v>0</v>
      </c>
      <c r="X113" s="13">
        <v>0</v>
      </c>
      <c r="Y113" s="13">
        <v>23.7</v>
      </c>
    </row>
    <row r="114" spans="1:29" ht="13.8" thickBot="1" x14ac:dyDescent="0.3">
      <c r="A114" s="12" t="s">
        <v>236</v>
      </c>
      <c r="B114" s="13">
        <v>31.4</v>
      </c>
      <c r="C114" s="13">
        <v>1.4</v>
      </c>
      <c r="D114" s="13">
        <v>1.4</v>
      </c>
      <c r="E114" s="13">
        <v>1.4</v>
      </c>
      <c r="F114" s="13">
        <v>9.8000000000000007</v>
      </c>
      <c r="G114" s="13">
        <v>1.4</v>
      </c>
      <c r="H114" s="13">
        <v>1.4</v>
      </c>
      <c r="I114" s="13">
        <v>1.4</v>
      </c>
      <c r="J114" s="13">
        <v>1.4</v>
      </c>
      <c r="P114" s="12" t="s">
        <v>236</v>
      </c>
      <c r="Q114" s="13">
        <v>24.8</v>
      </c>
      <c r="R114" s="13">
        <v>14.1</v>
      </c>
      <c r="S114" s="13">
        <v>0</v>
      </c>
      <c r="T114" s="13">
        <v>9.6</v>
      </c>
      <c r="U114" s="13">
        <v>0</v>
      </c>
      <c r="V114" s="13">
        <v>0</v>
      </c>
      <c r="W114" s="13">
        <v>0</v>
      </c>
      <c r="X114" s="13">
        <v>0</v>
      </c>
      <c r="Y114" s="13">
        <v>23.7</v>
      </c>
    </row>
    <row r="115" spans="1:29" ht="13.8" thickBot="1" x14ac:dyDescent="0.3">
      <c r="A115" s="12" t="s">
        <v>241</v>
      </c>
      <c r="B115" s="13">
        <v>0.7</v>
      </c>
      <c r="C115" s="13">
        <v>0.7</v>
      </c>
      <c r="D115" s="13">
        <v>0.7</v>
      </c>
      <c r="E115" s="13">
        <v>0.7</v>
      </c>
      <c r="F115" s="13">
        <v>0.7</v>
      </c>
      <c r="G115" s="13">
        <v>0.7</v>
      </c>
      <c r="H115" s="13">
        <v>0.7</v>
      </c>
      <c r="I115" s="13">
        <v>0.7</v>
      </c>
      <c r="J115" s="13">
        <v>0.7</v>
      </c>
      <c r="P115" s="12" t="s">
        <v>241</v>
      </c>
      <c r="Q115" s="13">
        <v>24.8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23.7</v>
      </c>
    </row>
    <row r="116" spans="1:29" ht="13.8" thickBot="1" x14ac:dyDescent="0.3">
      <c r="A116" s="12" t="s">
        <v>246</v>
      </c>
      <c r="B116" s="13">
        <v>0</v>
      </c>
      <c r="C116" s="13">
        <v>0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P116" s="12" t="s">
        <v>246</v>
      </c>
      <c r="Q116" s="13">
        <v>24.8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23.7</v>
      </c>
    </row>
    <row r="117" spans="1:29" ht="18.600000000000001" thickBot="1" x14ac:dyDescent="0.3">
      <c r="A117" s="8"/>
      <c r="P117" s="8"/>
    </row>
    <row r="118" spans="1:29" ht="13.8" thickBot="1" x14ac:dyDescent="0.3">
      <c r="A118" s="12" t="s">
        <v>251</v>
      </c>
      <c r="B118" s="12" t="s">
        <v>100</v>
      </c>
      <c r="C118" s="12" t="s">
        <v>101</v>
      </c>
      <c r="D118" s="12" t="s">
        <v>102</v>
      </c>
      <c r="E118" s="12" t="s">
        <v>103</v>
      </c>
      <c r="F118" s="12" t="s">
        <v>104</v>
      </c>
      <c r="G118" s="12" t="s">
        <v>105</v>
      </c>
      <c r="H118" s="12" t="s">
        <v>106</v>
      </c>
      <c r="I118" s="12" t="s">
        <v>107</v>
      </c>
      <c r="J118" s="12" t="s">
        <v>108</v>
      </c>
      <c r="K118" s="12" t="s">
        <v>252</v>
      </c>
      <c r="L118" s="12" t="s">
        <v>253</v>
      </c>
      <c r="M118" s="12" t="s">
        <v>254</v>
      </c>
      <c r="N118" s="12" t="s">
        <v>255</v>
      </c>
      <c r="P118" s="12" t="s">
        <v>536</v>
      </c>
      <c r="Q118" s="12" t="s">
        <v>100</v>
      </c>
      <c r="R118" s="12" t="s">
        <v>101</v>
      </c>
      <c r="S118" s="12" t="s">
        <v>102</v>
      </c>
      <c r="T118" s="12" t="s">
        <v>103</v>
      </c>
      <c r="U118" s="12" t="s">
        <v>104</v>
      </c>
      <c r="V118" s="12" t="s">
        <v>105</v>
      </c>
      <c r="W118" s="12" t="s">
        <v>106</v>
      </c>
      <c r="X118" s="12" t="s">
        <v>107</v>
      </c>
      <c r="Y118" s="12" t="s">
        <v>108</v>
      </c>
      <c r="Z118" s="12" t="s">
        <v>252</v>
      </c>
      <c r="AA118" s="12" t="s">
        <v>253</v>
      </c>
      <c r="AB118" s="12" t="s">
        <v>254</v>
      </c>
      <c r="AC118" s="12" t="s">
        <v>255</v>
      </c>
    </row>
    <row r="119" spans="1:29" ht="13.8" thickBot="1" x14ac:dyDescent="0.3">
      <c r="A119" s="12" t="s">
        <v>111</v>
      </c>
      <c r="B119" s="13">
        <v>32.1</v>
      </c>
      <c r="C119" s="13">
        <v>0</v>
      </c>
      <c r="D119" s="13">
        <v>4.9000000000000004</v>
      </c>
      <c r="E119" s="13">
        <v>3.5</v>
      </c>
      <c r="F119" s="13">
        <v>20.3</v>
      </c>
      <c r="G119" s="13">
        <v>5.6</v>
      </c>
      <c r="H119" s="13">
        <v>0.7</v>
      </c>
      <c r="I119" s="13">
        <v>8.4</v>
      </c>
      <c r="J119" s="13">
        <v>1.4</v>
      </c>
      <c r="K119" s="13">
        <v>76.900000000000006</v>
      </c>
      <c r="L119" s="13">
        <v>65</v>
      </c>
      <c r="M119" s="13">
        <v>-11.9</v>
      </c>
      <c r="N119" s="13">
        <v>-18.309999999999999</v>
      </c>
      <c r="P119" s="12" t="s">
        <v>111</v>
      </c>
      <c r="Q119" s="13">
        <v>24.8</v>
      </c>
      <c r="R119" s="13">
        <v>0</v>
      </c>
      <c r="S119" s="13">
        <v>0</v>
      </c>
      <c r="T119" s="13">
        <v>9.6</v>
      </c>
      <c r="U119" s="13">
        <v>0</v>
      </c>
      <c r="V119" s="13">
        <v>0</v>
      </c>
      <c r="W119" s="13">
        <v>0</v>
      </c>
      <c r="X119" s="13">
        <v>2.2999999999999998</v>
      </c>
      <c r="Y119" s="13">
        <v>23.7</v>
      </c>
      <c r="Z119" s="13">
        <v>60.4</v>
      </c>
      <c r="AA119" s="13">
        <v>65</v>
      </c>
      <c r="AB119" s="13">
        <v>4.5999999999999996</v>
      </c>
      <c r="AC119" s="13">
        <v>7.08</v>
      </c>
    </row>
    <row r="120" spans="1:29" ht="13.8" thickBot="1" x14ac:dyDescent="0.3">
      <c r="A120" s="12" t="s">
        <v>112</v>
      </c>
      <c r="B120" s="13">
        <v>36.299999999999997</v>
      </c>
      <c r="C120" s="13">
        <v>5.6</v>
      </c>
      <c r="D120" s="13">
        <v>4.9000000000000004</v>
      </c>
      <c r="E120" s="13">
        <v>0.7</v>
      </c>
      <c r="F120" s="13">
        <v>19.600000000000001</v>
      </c>
      <c r="G120" s="13">
        <v>2.1</v>
      </c>
      <c r="H120" s="13">
        <v>16.8</v>
      </c>
      <c r="I120" s="13">
        <v>8.4</v>
      </c>
      <c r="J120" s="13">
        <v>7</v>
      </c>
      <c r="K120" s="13">
        <v>101.3</v>
      </c>
      <c r="L120" s="13">
        <v>67</v>
      </c>
      <c r="M120" s="13">
        <v>-34.299999999999997</v>
      </c>
      <c r="N120" s="13">
        <v>-51.19</v>
      </c>
      <c r="P120" s="12" t="s">
        <v>112</v>
      </c>
      <c r="Q120" s="13">
        <v>25.4</v>
      </c>
      <c r="R120" s="13">
        <v>15.2</v>
      </c>
      <c r="S120" s="13">
        <v>0</v>
      </c>
      <c r="T120" s="13">
        <v>0</v>
      </c>
      <c r="U120" s="13">
        <v>0</v>
      </c>
      <c r="V120" s="13">
        <v>0</v>
      </c>
      <c r="W120" s="13">
        <v>14.1</v>
      </c>
      <c r="X120" s="13">
        <v>2.2999999999999998</v>
      </c>
      <c r="Y120" s="13">
        <v>23.7</v>
      </c>
      <c r="Z120" s="13">
        <v>80.7</v>
      </c>
      <c r="AA120" s="13">
        <v>67</v>
      </c>
      <c r="AB120" s="13">
        <v>-13.7</v>
      </c>
      <c r="AC120" s="13">
        <v>-20.45</v>
      </c>
    </row>
    <row r="121" spans="1:29" ht="13.8" thickBot="1" x14ac:dyDescent="0.3">
      <c r="A121" s="12" t="s">
        <v>113</v>
      </c>
      <c r="B121" s="13">
        <v>39.799999999999997</v>
      </c>
      <c r="C121" s="13">
        <v>12.6</v>
      </c>
      <c r="D121" s="13">
        <v>2.8</v>
      </c>
      <c r="E121" s="13">
        <v>9.1</v>
      </c>
      <c r="F121" s="13">
        <v>13.3</v>
      </c>
      <c r="G121" s="13">
        <v>4.2</v>
      </c>
      <c r="H121" s="13">
        <v>6.3</v>
      </c>
      <c r="I121" s="13">
        <v>11.2</v>
      </c>
      <c r="J121" s="13">
        <v>11.2</v>
      </c>
      <c r="K121" s="13">
        <v>110.4</v>
      </c>
      <c r="L121" s="13">
        <v>72</v>
      </c>
      <c r="M121" s="13">
        <v>-38.4</v>
      </c>
      <c r="N121" s="13">
        <v>-53.33</v>
      </c>
      <c r="P121" s="12" t="s">
        <v>113</v>
      </c>
      <c r="Q121" s="13">
        <v>25.4</v>
      </c>
      <c r="R121" s="13">
        <v>15.2</v>
      </c>
      <c r="S121" s="13">
        <v>0</v>
      </c>
      <c r="T121" s="13">
        <v>13.5</v>
      </c>
      <c r="U121" s="13">
        <v>0</v>
      </c>
      <c r="V121" s="13">
        <v>0</v>
      </c>
      <c r="W121" s="13">
        <v>0</v>
      </c>
      <c r="X121" s="13">
        <v>2.2999999999999998</v>
      </c>
      <c r="Y121" s="13">
        <v>23.7</v>
      </c>
      <c r="Z121" s="13">
        <v>80.099999999999994</v>
      </c>
      <c r="AA121" s="13">
        <v>72</v>
      </c>
      <c r="AB121" s="13">
        <v>-8.1</v>
      </c>
      <c r="AC121" s="13">
        <v>-11.25</v>
      </c>
    </row>
    <row r="122" spans="1:29" ht="13.8" thickBot="1" x14ac:dyDescent="0.3">
      <c r="A122" s="12" t="s">
        <v>114</v>
      </c>
      <c r="B122" s="13">
        <v>37.700000000000003</v>
      </c>
      <c r="C122" s="13">
        <v>7.7</v>
      </c>
      <c r="D122" s="13">
        <v>10.5</v>
      </c>
      <c r="E122" s="13">
        <v>4.9000000000000004</v>
      </c>
      <c r="F122" s="13">
        <v>0.7</v>
      </c>
      <c r="G122" s="13">
        <v>5.6</v>
      </c>
      <c r="H122" s="13">
        <v>17.5</v>
      </c>
      <c r="I122" s="13">
        <v>7.7</v>
      </c>
      <c r="J122" s="13">
        <v>0</v>
      </c>
      <c r="K122" s="13">
        <v>92.3</v>
      </c>
      <c r="L122" s="13">
        <v>86</v>
      </c>
      <c r="M122" s="13">
        <v>-6.3</v>
      </c>
      <c r="N122" s="13">
        <v>-7.33</v>
      </c>
      <c r="P122" s="12" t="s">
        <v>114</v>
      </c>
      <c r="Q122" s="13">
        <v>25.4</v>
      </c>
      <c r="R122" s="13">
        <v>15.2</v>
      </c>
      <c r="S122" s="13">
        <v>0</v>
      </c>
      <c r="T122" s="13">
        <v>9.6</v>
      </c>
      <c r="U122" s="13">
        <v>0</v>
      </c>
      <c r="V122" s="13">
        <v>0</v>
      </c>
      <c r="W122" s="13">
        <v>24.8</v>
      </c>
      <c r="X122" s="13">
        <v>2.2999999999999998</v>
      </c>
      <c r="Y122" s="13">
        <v>23.7</v>
      </c>
      <c r="Z122" s="13">
        <v>101</v>
      </c>
      <c r="AA122" s="13">
        <v>86</v>
      </c>
      <c r="AB122" s="13">
        <v>-15</v>
      </c>
      <c r="AC122" s="13">
        <v>-17.440000000000001</v>
      </c>
    </row>
    <row r="123" spans="1:29" ht="13.8" thickBot="1" x14ac:dyDescent="0.3">
      <c r="A123" s="12" t="s">
        <v>115</v>
      </c>
      <c r="B123" s="13">
        <v>43.3</v>
      </c>
      <c r="C123" s="13">
        <v>13.3</v>
      </c>
      <c r="D123" s="13">
        <v>13.3</v>
      </c>
      <c r="E123" s="13">
        <v>13.3</v>
      </c>
      <c r="F123" s="13">
        <v>21</v>
      </c>
      <c r="G123" s="13">
        <v>13.3</v>
      </c>
      <c r="H123" s="13">
        <v>14.7</v>
      </c>
      <c r="I123" s="13">
        <v>12.6</v>
      </c>
      <c r="J123" s="13">
        <v>13.3</v>
      </c>
      <c r="K123" s="13">
        <v>157.9</v>
      </c>
      <c r="L123" s="13">
        <v>42</v>
      </c>
      <c r="M123" s="13">
        <v>-115.9</v>
      </c>
      <c r="N123" s="13">
        <v>-275.95</v>
      </c>
      <c r="P123" s="12" t="s">
        <v>115</v>
      </c>
      <c r="Q123" s="13">
        <v>25.4</v>
      </c>
      <c r="R123" s="13">
        <v>15.2</v>
      </c>
      <c r="S123" s="13">
        <v>0</v>
      </c>
      <c r="T123" s="13">
        <v>13.5</v>
      </c>
      <c r="U123" s="13">
        <v>0</v>
      </c>
      <c r="V123" s="13">
        <v>0</v>
      </c>
      <c r="W123" s="13">
        <v>0</v>
      </c>
      <c r="X123" s="13">
        <v>2.2999999999999998</v>
      </c>
      <c r="Y123" s="13">
        <v>23.7</v>
      </c>
      <c r="Z123" s="13">
        <v>80.099999999999994</v>
      </c>
      <c r="AA123" s="13">
        <v>42</v>
      </c>
      <c r="AB123" s="13">
        <v>-38.1</v>
      </c>
      <c r="AC123" s="13">
        <v>-90.71</v>
      </c>
    </row>
    <row r="124" spans="1:29" ht="13.8" thickBot="1" x14ac:dyDescent="0.3">
      <c r="A124" s="12" t="s">
        <v>116</v>
      </c>
      <c r="B124" s="13">
        <v>42.6</v>
      </c>
      <c r="C124" s="13">
        <v>7.7</v>
      </c>
      <c r="D124" s="13">
        <v>11.9</v>
      </c>
      <c r="E124" s="13">
        <v>11.9</v>
      </c>
      <c r="F124" s="13">
        <v>21.7</v>
      </c>
      <c r="G124" s="13">
        <v>12.6</v>
      </c>
      <c r="H124" s="13">
        <v>8.4</v>
      </c>
      <c r="I124" s="13">
        <v>12.6</v>
      </c>
      <c r="J124" s="13">
        <v>12.6</v>
      </c>
      <c r="K124" s="13">
        <v>141.9</v>
      </c>
      <c r="L124" s="13">
        <v>56</v>
      </c>
      <c r="M124" s="13">
        <v>-85.9</v>
      </c>
      <c r="N124" s="13">
        <v>-153.38999999999999</v>
      </c>
      <c r="P124" s="12" t="s">
        <v>116</v>
      </c>
      <c r="Q124" s="13">
        <v>25.4</v>
      </c>
      <c r="R124" s="13">
        <v>15.2</v>
      </c>
      <c r="S124" s="13">
        <v>0</v>
      </c>
      <c r="T124" s="13">
        <v>13.5</v>
      </c>
      <c r="U124" s="13">
        <v>7.9</v>
      </c>
      <c r="V124" s="13">
        <v>0</v>
      </c>
      <c r="W124" s="13">
        <v>0</v>
      </c>
      <c r="X124" s="13">
        <v>2.2999999999999998</v>
      </c>
      <c r="Y124" s="13">
        <v>23.7</v>
      </c>
      <c r="Z124" s="13">
        <v>88</v>
      </c>
      <c r="AA124" s="13">
        <v>56</v>
      </c>
      <c r="AB124" s="13">
        <v>-32</v>
      </c>
      <c r="AC124" s="13">
        <v>-57.14</v>
      </c>
    </row>
    <row r="125" spans="1:29" ht="13.8" thickBot="1" x14ac:dyDescent="0.3">
      <c r="A125" s="12" t="s">
        <v>117</v>
      </c>
      <c r="B125" s="13">
        <v>41.2</v>
      </c>
      <c r="C125" s="13">
        <v>9.8000000000000007</v>
      </c>
      <c r="D125" s="13">
        <v>8.4</v>
      </c>
      <c r="E125" s="13">
        <v>11.2</v>
      </c>
      <c r="F125" s="13">
        <v>13.3</v>
      </c>
      <c r="G125" s="13">
        <v>9.1</v>
      </c>
      <c r="H125" s="13">
        <v>2.8</v>
      </c>
      <c r="I125" s="13">
        <v>3.5</v>
      </c>
      <c r="J125" s="13">
        <v>9.8000000000000007</v>
      </c>
      <c r="K125" s="13">
        <v>109</v>
      </c>
      <c r="L125" s="13">
        <v>71</v>
      </c>
      <c r="M125" s="13">
        <v>-38</v>
      </c>
      <c r="N125" s="13">
        <v>-53.52</v>
      </c>
      <c r="P125" s="12" t="s">
        <v>117</v>
      </c>
      <c r="Q125" s="13">
        <v>25.4</v>
      </c>
      <c r="R125" s="13">
        <v>15.2</v>
      </c>
      <c r="S125" s="13">
        <v>0</v>
      </c>
      <c r="T125" s="13">
        <v>13.5</v>
      </c>
      <c r="U125" s="13">
        <v>0</v>
      </c>
      <c r="V125" s="13">
        <v>0</v>
      </c>
      <c r="W125" s="13">
        <v>0</v>
      </c>
      <c r="X125" s="13">
        <v>0</v>
      </c>
      <c r="Y125" s="13">
        <v>23.7</v>
      </c>
      <c r="Z125" s="13">
        <v>77.900000000000006</v>
      </c>
      <c r="AA125" s="13">
        <v>71</v>
      </c>
      <c r="AB125" s="13">
        <v>-6.9</v>
      </c>
      <c r="AC125" s="13">
        <v>-9.7200000000000006</v>
      </c>
    </row>
    <row r="126" spans="1:29" ht="13.8" thickBot="1" x14ac:dyDescent="0.3">
      <c r="A126" s="12" t="s">
        <v>118</v>
      </c>
      <c r="B126" s="13">
        <v>0</v>
      </c>
      <c r="C126" s="13">
        <v>10.5</v>
      </c>
      <c r="D126" s="13">
        <v>7</v>
      </c>
      <c r="E126" s="13">
        <v>7.7</v>
      </c>
      <c r="F126" s="13">
        <v>11.2</v>
      </c>
      <c r="G126" s="13">
        <v>11.9</v>
      </c>
      <c r="H126" s="13">
        <v>5.6</v>
      </c>
      <c r="I126" s="13">
        <v>11.9</v>
      </c>
      <c r="J126" s="13">
        <v>4.9000000000000004</v>
      </c>
      <c r="K126" s="13">
        <v>70.599999999999994</v>
      </c>
      <c r="L126" s="13">
        <v>92</v>
      </c>
      <c r="M126" s="13">
        <v>21.4</v>
      </c>
      <c r="N126" s="13">
        <v>23.26</v>
      </c>
      <c r="P126" s="12" t="s">
        <v>118</v>
      </c>
      <c r="Q126" s="13">
        <v>24.8</v>
      </c>
      <c r="R126" s="13">
        <v>15.2</v>
      </c>
      <c r="S126" s="13">
        <v>0</v>
      </c>
      <c r="T126" s="13">
        <v>9.6</v>
      </c>
      <c r="U126" s="13">
        <v>0</v>
      </c>
      <c r="V126" s="13">
        <v>0</v>
      </c>
      <c r="W126" s="13">
        <v>0</v>
      </c>
      <c r="X126" s="13">
        <v>2.2999999999999998</v>
      </c>
      <c r="Y126" s="13">
        <v>23.7</v>
      </c>
      <c r="Z126" s="13">
        <v>75.599999999999994</v>
      </c>
      <c r="AA126" s="13">
        <v>92</v>
      </c>
      <c r="AB126" s="13">
        <v>16.399999999999999</v>
      </c>
      <c r="AC126" s="13">
        <v>17.829999999999998</v>
      </c>
    </row>
    <row r="127" spans="1:29" ht="13.8" thickBot="1" x14ac:dyDescent="0.3">
      <c r="A127" s="12" t="s">
        <v>119</v>
      </c>
      <c r="B127" s="13">
        <v>39.799999999999997</v>
      </c>
      <c r="C127" s="13">
        <v>7.7</v>
      </c>
      <c r="D127" s="13">
        <v>11.9</v>
      </c>
      <c r="E127" s="13">
        <v>6.3</v>
      </c>
      <c r="F127" s="13">
        <v>17.5</v>
      </c>
      <c r="G127" s="13">
        <v>11.2</v>
      </c>
      <c r="H127" s="13">
        <v>14.7</v>
      </c>
      <c r="I127" s="13">
        <v>10.5</v>
      </c>
      <c r="J127" s="13">
        <v>11.9</v>
      </c>
      <c r="K127" s="13">
        <v>131.4</v>
      </c>
      <c r="L127" s="13">
        <v>71</v>
      </c>
      <c r="M127" s="13">
        <v>-60.4</v>
      </c>
      <c r="N127" s="13">
        <v>-85.07</v>
      </c>
      <c r="P127" s="12" t="s">
        <v>119</v>
      </c>
      <c r="Q127" s="13">
        <v>25.4</v>
      </c>
      <c r="R127" s="13">
        <v>15.2</v>
      </c>
      <c r="S127" s="13">
        <v>0</v>
      </c>
      <c r="T127" s="13">
        <v>9.6</v>
      </c>
      <c r="U127" s="13">
        <v>0</v>
      </c>
      <c r="V127" s="13">
        <v>0</v>
      </c>
      <c r="W127" s="13">
        <v>0</v>
      </c>
      <c r="X127" s="13">
        <v>2.2999999999999998</v>
      </c>
      <c r="Y127" s="13">
        <v>23.7</v>
      </c>
      <c r="Z127" s="13">
        <v>76.2</v>
      </c>
      <c r="AA127" s="13">
        <v>71</v>
      </c>
      <c r="AB127" s="13">
        <v>-5.2</v>
      </c>
      <c r="AC127" s="13">
        <v>-7.32</v>
      </c>
    </row>
    <row r="128" spans="1:29" ht="13.8" thickBot="1" x14ac:dyDescent="0.3">
      <c r="A128" s="12" t="s">
        <v>120</v>
      </c>
      <c r="B128" s="13">
        <v>38.4</v>
      </c>
      <c r="C128" s="13">
        <v>11.9</v>
      </c>
      <c r="D128" s="13">
        <v>6.3</v>
      </c>
      <c r="E128" s="13">
        <v>7</v>
      </c>
      <c r="F128" s="13">
        <v>15.4</v>
      </c>
      <c r="G128" s="13">
        <v>7</v>
      </c>
      <c r="H128" s="13">
        <v>7.7</v>
      </c>
      <c r="I128" s="13">
        <v>1.4</v>
      </c>
      <c r="J128" s="13">
        <v>4.9000000000000004</v>
      </c>
      <c r="K128" s="13">
        <v>99.9</v>
      </c>
      <c r="L128" s="13">
        <v>83</v>
      </c>
      <c r="M128" s="13">
        <v>-16.899999999999999</v>
      </c>
      <c r="N128" s="13">
        <v>-20.36</v>
      </c>
      <c r="P128" s="12" t="s">
        <v>120</v>
      </c>
      <c r="Q128" s="13">
        <v>25.4</v>
      </c>
      <c r="R128" s="13">
        <v>15.2</v>
      </c>
      <c r="S128" s="13">
        <v>0</v>
      </c>
      <c r="T128" s="13">
        <v>9.6</v>
      </c>
      <c r="U128" s="13">
        <v>0</v>
      </c>
      <c r="V128" s="13">
        <v>0</v>
      </c>
      <c r="W128" s="13">
        <v>0</v>
      </c>
      <c r="X128" s="13">
        <v>0</v>
      </c>
      <c r="Y128" s="13">
        <v>23.7</v>
      </c>
      <c r="Z128" s="13">
        <v>73.900000000000006</v>
      </c>
      <c r="AA128" s="13">
        <v>83</v>
      </c>
      <c r="AB128" s="13">
        <v>9.1</v>
      </c>
      <c r="AC128" s="13">
        <v>10.96</v>
      </c>
    </row>
    <row r="129" spans="1:29" ht="13.8" thickBot="1" x14ac:dyDescent="0.3">
      <c r="A129" s="12" t="s">
        <v>121</v>
      </c>
      <c r="B129" s="13">
        <v>39.1</v>
      </c>
      <c r="C129" s="13">
        <v>10.5</v>
      </c>
      <c r="D129" s="13">
        <v>8.4</v>
      </c>
      <c r="E129" s="13">
        <v>3.5</v>
      </c>
      <c r="F129" s="13">
        <v>16.8</v>
      </c>
      <c r="G129" s="13">
        <v>2.1</v>
      </c>
      <c r="H129" s="13">
        <v>13.3</v>
      </c>
      <c r="I129" s="13">
        <v>1.4</v>
      </c>
      <c r="J129" s="13">
        <v>2.8</v>
      </c>
      <c r="K129" s="13">
        <v>97.8</v>
      </c>
      <c r="L129" s="13">
        <v>75</v>
      </c>
      <c r="M129" s="13">
        <v>-22.8</v>
      </c>
      <c r="N129" s="13">
        <v>-30.4</v>
      </c>
      <c r="P129" s="12" t="s">
        <v>121</v>
      </c>
      <c r="Q129" s="13">
        <v>25.4</v>
      </c>
      <c r="R129" s="13">
        <v>15.2</v>
      </c>
      <c r="S129" s="13">
        <v>0</v>
      </c>
      <c r="T129" s="13">
        <v>9.6</v>
      </c>
      <c r="U129" s="13">
        <v>0</v>
      </c>
      <c r="V129" s="13">
        <v>0</v>
      </c>
      <c r="W129" s="13">
        <v>0</v>
      </c>
      <c r="X129" s="13">
        <v>0</v>
      </c>
      <c r="Y129" s="13">
        <v>23.7</v>
      </c>
      <c r="Z129" s="13">
        <v>73.900000000000006</v>
      </c>
      <c r="AA129" s="13">
        <v>75</v>
      </c>
      <c r="AB129" s="13">
        <v>1.1000000000000001</v>
      </c>
      <c r="AC129" s="13">
        <v>1.47</v>
      </c>
    </row>
    <row r="130" spans="1:29" ht="13.8" thickBot="1" x14ac:dyDescent="0.3">
      <c r="A130" s="12" t="s">
        <v>122</v>
      </c>
      <c r="B130" s="13">
        <v>35.6</v>
      </c>
      <c r="C130" s="13">
        <v>5.6</v>
      </c>
      <c r="D130" s="13">
        <v>7</v>
      </c>
      <c r="E130" s="13">
        <v>8.4</v>
      </c>
      <c r="F130" s="13">
        <v>0</v>
      </c>
      <c r="G130" s="13">
        <v>0.7</v>
      </c>
      <c r="H130" s="13">
        <v>4.2</v>
      </c>
      <c r="I130" s="13">
        <v>0.7</v>
      </c>
      <c r="J130" s="13">
        <v>4.9000000000000004</v>
      </c>
      <c r="K130" s="13">
        <v>67.099999999999994</v>
      </c>
      <c r="L130" s="13">
        <v>96</v>
      </c>
      <c r="M130" s="13">
        <v>28.9</v>
      </c>
      <c r="N130" s="13">
        <v>30.1</v>
      </c>
      <c r="P130" s="12" t="s">
        <v>122</v>
      </c>
      <c r="Q130" s="13">
        <v>25.4</v>
      </c>
      <c r="R130" s="13">
        <v>15.2</v>
      </c>
      <c r="S130" s="13">
        <v>0</v>
      </c>
      <c r="T130" s="13">
        <v>13.5</v>
      </c>
      <c r="U130" s="13">
        <v>0</v>
      </c>
      <c r="V130" s="13">
        <v>0</v>
      </c>
      <c r="W130" s="13">
        <v>0</v>
      </c>
      <c r="X130" s="13">
        <v>0</v>
      </c>
      <c r="Y130" s="13">
        <v>23.7</v>
      </c>
      <c r="Z130" s="13">
        <v>77.900000000000006</v>
      </c>
      <c r="AA130" s="13">
        <v>96</v>
      </c>
      <c r="AB130" s="13">
        <v>18.100000000000001</v>
      </c>
      <c r="AC130" s="13">
        <v>18.850000000000001</v>
      </c>
    </row>
    <row r="131" spans="1:29" ht="13.8" thickBot="1" x14ac:dyDescent="0.3">
      <c r="A131" s="12" t="s">
        <v>123</v>
      </c>
      <c r="B131" s="13">
        <v>31.4</v>
      </c>
      <c r="C131" s="13">
        <v>1.4</v>
      </c>
      <c r="D131" s="13">
        <v>1.4</v>
      </c>
      <c r="E131" s="13">
        <v>2.8</v>
      </c>
      <c r="F131" s="13">
        <v>9.8000000000000007</v>
      </c>
      <c r="G131" s="13">
        <v>0</v>
      </c>
      <c r="H131" s="13">
        <v>13.3</v>
      </c>
      <c r="I131" s="13">
        <v>0</v>
      </c>
      <c r="J131" s="13">
        <v>0</v>
      </c>
      <c r="K131" s="13">
        <v>60.1</v>
      </c>
      <c r="L131" s="13">
        <v>86</v>
      </c>
      <c r="M131" s="13">
        <v>25.9</v>
      </c>
      <c r="N131" s="13">
        <v>30.12</v>
      </c>
      <c r="P131" s="12" t="s">
        <v>123</v>
      </c>
      <c r="Q131" s="13">
        <v>24.8</v>
      </c>
      <c r="R131" s="13">
        <v>14.1</v>
      </c>
      <c r="S131" s="13">
        <v>0</v>
      </c>
      <c r="T131" s="13">
        <v>9.6</v>
      </c>
      <c r="U131" s="13">
        <v>0</v>
      </c>
      <c r="V131" s="13">
        <v>0</v>
      </c>
      <c r="W131" s="13">
        <v>0</v>
      </c>
      <c r="X131" s="13">
        <v>0</v>
      </c>
      <c r="Y131" s="13">
        <v>23.7</v>
      </c>
      <c r="Z131" s="13">
        <v>72.2</v>
      </c>
      <c r="AA131" s="13">
        <v>86</v>
      </c>
      <c r="AB131" s="13">
        <v>13.8</v>
      </c>
      <c r="AC131" s="13">
        <v>16.05</v>
      </c>
    </row>
    <row r="132" spans="1:29" ht="13.8" thickBot="1" x14ac:dyDescent="0.3">
      <c r="A132" s="12" t="s">
        <v>124</v>
      </c>
      <c r="B132" s="13">
        <v>41.9</v>
      </c>
      <c r="C132" s="13">
        <v>0.7</v>
      </c>
      <c r="D132" s="13">
        <v>9.8000000000000007</v>
      </c>
      <c r="E132" s="13">
        <v>12.6</v>
      </c>
      <c r="F132" s="13">
        <v>16.100000000000001</v>
      </c>
      <c r="G132" s="13">
        <v>9.1</v>
      </c>
      <c r="H132" s="13">
        <v>7</v>
      </c>
      <c r="I132" s="13">
        <v>1.4</v>
      </c>
      <c r="J132" s="13">
        <v>9.1</v>
      </c>
      <c r="K132" s="13">
        <v>107.6</v>
      </c>
      <c r="L132" s="13">
        <v>69</v>
      </c>
      <c r="M132" s="13">
        <v>-38.6</v>
      </c>
      <c r="N132" s="13">
        <v>-55.94</v>
      </c>
      <c r="P132" s="12" t="s">
        <v>124</v>
      </c>
      <c r="Q132" s="13">
        <v>25.4</v>
      </c>
      <c r="R132" s="13">
        <v>0</v>
      </c>
      <c r="S132" s="13">
        <v>0</v>
      </c>
      <c r="T132" s="13">
        <v>13.5</v>
      </c>
      <c r="U132" s="13">
        <v>0</v>
      </c>
      <c r="V132" s="13">
        <v>0</v>
      </c>
      <c r="W132" s="13">
        <v>0</v>
      </c>
      <c r="X132" s="13">
        <v>0</v>
      </c>
      <c r="Y132" s="13">
        <v>23.7</v>
      </c>
      <c r="Z132" s="13">
        <v>62.6</v>
      </c>
      <c r="AA132" s="13">
        <v>69</v>
      </c>
      <c r="AB132" s="13">
        <v>6.4</v>
      </c>
      <c r="AC132" s="13">
        <v>9.2799999999999994</v>
      </c>
    </row>
    <row r="133" spans="1:29" ht="13.8" thickBot="1" x14ac:dyDescent="0.3">
      <c r="A133" s="12" t="s">
        <v>125</v>
      </c>
      <c r="B133" s="13">
        <v>34.200000000000003</v>
      </c>
      <c r="C133" s="13">
        <v>4.2</v>
      </c>
      <c r="D133" s="13">
        <v>0.7</v>
      </c>
      <c r="E133" s="13">
        <v>1.4</v>
      </c>
      <c r="F133" s="13">
        <v>18.2</v>
      </c>
      <c r="G133" s="13">
        <v>4.2</v>
      </c>
      <c r="H133" s="13">
        <v>4.9000000000000004</v>
      </c>
      <c r="I133" s="13">
        <v>5.6</v>
      </c>
      <c r="J133" s="13">
        <v>4.2</v>
      </c>
      <c r="K133" s="13">
        <v>77.599999999999994</v>
      </c>
      <c r="L133" s="13">
        <v>79</v>
      </c>
      <c r="M133" s="13">
        <v>1.4</v>
      </c>
      <c r="N133" s="13">
        <v>1.77</v>
      </c>
      <c r="P133" s="12" t="s">
        <v>125</v>
      </c>
      <c r="Q133" s="13">
        <v>24.8</v>
      </c>
      <c r="R133" s="13">
        <v>15.2</v>
      </c>
      <c r="S133" s="13">
        <v>0</v>
      </c>
      <c r="T133" s="13">
        <v>9.6</v>
      </c>
      <c r="U133" s="13">
        <v>0</v>
      </c>
      <c r="V133" s="13">
        <v>0</v>
      </c>
      <c r="W133" s="13">
        <v>0</v>
      </c>
      <c r="X133" s="13">
        <v>0</v>
      </c>
      <c r="Y133" s="13">
        <v>23.7</v>
      </c>
      <c r="Z133" s="13">
        <v>73.3</v>
      </c>
      <c r="AA133" s="13">
        <v>79</v>
      </c>
      <c r="AB133" s="13">
        <v>5.7</v>
      </c>
      <c r="AC133" s="13">
        <v>7.22</v>
      </c>
    </row>
    <row r="134" spans="1:29" ht="13.8" thickBot="1" x14ac:dyDescent="0.3">
      <c r="A134" s="12" t="s">
        <v>126</v>
      </c>
      <c r="B134" s="13">
        <v>0.7</v>
      </c>
      <c r="C134" s="13">
        <v>1.4</v>
      </c>
      <c r="D134" s="13">
        <v>11.2</v>
      </c>
      <c r="E134" s="13">
        <v>0</v>
      </c>
      <c r="F134" s="13">
        <v>10.5</v>
      </c>
      <c r="G134" s="13">
        <v>7.7</v>
      </c>
      <c r="H134" s="13">
        <v>16.100000000000001</v>
      </c>
      <c r="I134" s="13">
        <v>8.4</v>
      </c>
      <c r="J134" s="13">
        <v>2.1</v>
      </c>
      <c r="K134" s="13">
        <v>58</v>
      </c>
      <c r="L134" s="13">
        <v>73</v>
      </c>
      <c r="M134" s="13">
        <v>15</v>
      </c>
      <c r="N134" s="13">
        <v>20.55</v>
      </c>
      <c r="P134" s="12" t="s">
        <v>126</v>
      </c>
      <c r="Q134" s="13">
        <v>24.8</v>
      </c>
      <c r="R134" s="13">
        <v>14.1</v>
      </c>
      <c r="S134" s="13">
        <v>0</v>
      </c>
      <c r="T134" s="13">
        <v>0</v>
      </c>
      <c r="U134" s="13">
        <v>0</v>
      </c>
      <c r="V134" s="13">
        <v>0</v>
      </c>
      <c r="W134" s="13">
        <v>14.1</v>
      </c>
      <c r="X134" s="13">
        <v>2.2999999999999998</v>
      </c>
      <c r="Y134" s="13">
        <v>23.7</v>
      </c>
      <c r="Z134" s="13">
        <v>79</v>
      </c>
      <c r="AA134" s="13">
        <v>73</v>
      </c>
      <c r="AB134" s="13">
        <v>-6</v>
      </c>
      <c r="AC134" s="13">
        <v>-8.2200000000000006</v>
      </c>
    </row>
    <row r="135" spans="1:29" ht="13.8" thickBot="1" x14ac:dyDescent="0.3">
      <c r="A135" s="12" t="s">
        <v>127</v>
      </c>
      <c r="B135" s="13">
        <v>34.9</v>
      </c>
      <c r="C135" s="13">
        <v>4.2</v>
      </c>
      <c r="D135" s="13">
        <v>0</v>
      </c>
      <c r="E135" s="13">
        <v>1.4</v>
      </c>
      <c r="F135" s="13">
        <v>13.3</v>
      </c>
      <c r="G135" s="13">
        <v>1.4</v>
      </c>
      <c r="H135" s="13">
        <v>0</v>
      </c>
      <c r="I135" s="13">
        <v>3.5</v>
      </c>
      <c r="J135" s="13">
        <v>3.5</v>
      </c>
      <c r="K135" s="13">
        <v>62.2</v>
      </c>
      <c r="L135" s="13">
        <v>89</v>
      </c>
      <c r="M135" s="13">
        <v>26.8</v>
      </c>
      <c r="N135" s="13">
        <v>30.11</v>
      </c>
      <c r="P135" s="12" t="s">
        <v>127</v>
      </c>
      <c r="Q135" s="13">
        <v>25.4</v>
      </c>
      <c r="R135" s="13">
        <v>15.2</v>
      </c>
      <c r="S135" s="13">
        <v>0</v>
      </c>
      <c r="T135" s="13">
        <v>9.6</v>
      </c>
      <c r="U135" s="13">
        <v>0</v>
      </c>
      <c r="V135" s="13">
        <v>0</v>
      </c>
      <c r="W135" s="13">
        <v>0</v>
      </c>
      <c r="X135" s="13">
        <v>0</v>
      </c>
      <c r="Y135" s="13">
        <v>23.7</v>
      </c>
      <c r="Z135" s="13">
        <v>73.900000000000006</v>
      </c>
      <c r="AA135" s="13">
        <v>89</v>
      </c>
      <c r="AB135" s="13">
        <v>15.1</v>
      </c>
      <c r="AC135" s="13">
        <v>16.97</v>
      </c>
    </row>
    <row r="136" spans="1:29" ht="13.8" thickBot="1" x14ac:dyDescent="0.3">
      <c r="A136" s="12" t="s">
        <v>128</v>
      </c>
      <c r="B136" s="13">
        <v>32.799999999999997</v>
      </c>
      <c r="C136" s="13">
        <v>3.5</v>
      </c>
      <c r="D136" s="13">
        <v>2.1</v>
      </c>
      <c r="E136" s="13">
        <v>9.8000000000000007</v>
      </c>
      <c r="F136" s="13">
        <v>18.2</v>
      </c>
      <c r="G136" s="13">
        <v>10.5</v>
      </c>
      <c r="H136" s="13">
        <v>1.4</v>
      </c>
      <c r="I136" s="13">
        <v>3.5</v>
      </c>
      <c r="J136" s="13">
        <v>8.4</v>
      </c>
      <c r="K136" s="13">
        <v>90.2</v>
      </c>
      <c r="L136" s="13">
        <v>88</v>
      </c>
      <c r="M136" s="13">
        <v>-2.2000000000000002</v>
      </c>
      <c r="N136" s="13">
        <v>-2.5</v>
      </c>
      <c r="P136" s="12" t="s">
        <v>128</v>
      </c>
      <c r="Q136" s="13">
        <v>24.8</v>
      </c>
      <c r="R136" s="13">
        <v>14.1</v>
      </c>
      <c r="S136" s="13">
        <v>0</v>
      </c>
      <c r="T136" s="13">
        <v>13.5</v>
      </c>
      <c r="U136" s="13">
        <v>0</v>
      </c>
      <c r="V136" s="13">
        <v>0</v>
      </c>
      <c r="W136" s="13">
        <v>0</v>
      </c>
      <c r="X136" s="13">
        <v>0</v>
      </c>
      <c r="Y136" s="13">
        <v>23.7</v>
      </c>
      <c r="Z136" s="13">
        <v>76.2</v>
      </c>
      <c r="AA136" s="13">
        <v>88</v>
      </c>
      <c r="AB136" s="13">
        <v>11.8</v>
      </c>
      <c r="AC136" s="13">
        <v>13.41</v>
      </c>
    </row>
    <row r="137" spans="1:29" ht="13.8" thickBot="1" x14ac:dyDescent="0.3">
      <c r="A137" s="12" t="s">
        <v>129</v>
      </c>
      <c r="B137" s="13">
        <v>36.299999999999997</v>
      </c>
      <c r="C137" s="13">
        <v>7</v>
      </c>
      <c r="D137" s="13">
        <v>3.5</v>
      </c>
      <c r="E137" s="13">
        <v>10.5</v>
      </c>
      <c r="F137" s="13">
        <v>12.6</v>
      </c>
      <c r="G137" s="13">
        <v>8.4</v>
      </c>
      <c r="H137" s="13">
        <v>2.1</v>
      </c>
      <c r="I137" s="13">
        <v>7</v>
      </c>
      <c r="J137" s="13">
        <v>9.8000000000000007</v>
      </c>
      <c r="K137" s="13">
        <v>97.1</v>
      </c>
      <c r="L137" s="13">
        <v>100</v>
      </c>
      <c r="M137" s="13">
        <v>2.9</v>
      </c>
      <c r="N137" s="13">
        <v>2.9</v>
      </c>
      <c r="P137" s="12" t="s">
        <v>129</v>
      </c>
      <c r="Q137" s="13">
        <v>25.4</v>
      </c>
      <c r="R137" s="13">
        <v>15.2</v>
      </c>
      <c r="S137" s="13">
        <v>0</v>
      </c>
      <c r="T137" s="13">
        <v>13.5</v>
      </c>
      <c r="U137" s="13">
        <v>0</v>
      </c>
      <c r="V137" s="13">
        <v>0</v>
      </c>
      <c r="W137" s="13">
        <v>0</v>
      </c>
      <c r="X137" s="13">
        <v>2.2999999999999998</v>
      </c>
      <c r="Y137" s="13">
        <v>23.7</v>
      </c>
      <c r="Z137" s="13">
        <v>80.099999999999994</v>
      </c>
      <c r="AA137" s="13">
        <v>100</v>
      </c>
      <c r="AB137" s="13">
        <v>19.899999999999999</v>
      </c>
      <c r="AC137" s="13">
        <v>19.899999999999999</v>
      </c>
    </row>
    <row r="138" spans="1:29" ht="13.8" thickBot="1" x14ac:dyDescent="0.3">
      <c r="A138" s="12" t="s">
        <v>130</v>
      </c>
      <c r="B138" s="13">
        <v>33.5</v>
      </c>
      <c r="C138" s="13">
        <v>2.8</v>
      </c>
      <c r="D138" s="13">
        <v>4.2</v>
      </c>
      <c r="E138" s="13">
        <v>5.6</v>
      </c>
      <c r="F138" s="13">
        <v>11.2</v>
      </c>
      <c r="G138" s="13">
        <v>2.1</v>
      </c>
      <c r="H138" s="13">
        <v>2.8</v>
      </c>
      <c r="I138" s="13">
        <v>6.3</v>
      </c>
      <c r="J138" s="13">
        <v>7</v>
      </c>
      <c r="K138" s="13">
        <v>75.5</v>
      </c>
      <c r="L138" s="13">
        <v>75</v>
      </c>
      <c r="M138" s="13">
        <v>-0.5</v>
      </c>
      <c r="N138" s="13">
        <v>-0.67</v>
      </c>
      <c r="P138" s="12" t="s">
        <v>130</v>
      </c>
      <c r="Q138" s="13">
        <v>24.8</v>
      </c>
      <c r="R138" s="13">
        <v>14.1</v>
      </c>
      <c r="S138" s="13">
        <v>0</v>
      </c>
      <c r="T138" s="13">
        <v>9.6</v>
      </c>
      <c r="U138" s="13">
        <v>0</v>
      </c>
      <c r="V138" s="13">
        <v>0</v>
      </c>
      <c r="W138" s="13">
        <v>0</v>
      </c>
      <c r="X138" s="13">
        <v>0</v>
      </c>
      <c r="Y138" s="13">
        <v>23.7</v>
      </c>
      <c r="Z138" s="13">
        <v>72.2</v>
      </c>
      <c r="AA138" s="13">
        <v>75</v>
      </c>
      <c r="AB138" s="13">
        <v>2.8</v>
      </c>
      <c r="AC138" s="13">
        <v>3.73</v>
      </c>
    </row>
    <row r="139" spans="1:29" ht="13.8" thickBot="1" x14ac:dyDescent="0.3"/>
    <row r="140" spans="1:29" ht="13.8" thickBot="1" x14ac:dyDescent="0.3">
      <c r="A140" s="14" t="s">
        <v>256</v>
      </c>
      <c r="B140" s="15">
        <v>162.30000000000001</v>
      </c>
      <c r="P140" s="14" t="s">
        <v>256</v>
      </c>
      <c r="Q140" s="15">
        <v>112.8</v>
      </c>
    </row>
    <row r="141" spans="1:29" ht="13.8" thickBot="1" x14ac:dyDescent="0.3">
      <c r="A141" s="14" t="s">
        <v>257</v>
      </c>
      <c r="B141" s="15">
        <v>0</v>
      </c>
      <c r="P141" s="14" t="s">
        <v>257</v>
      </c>
      <c r="Q141" s="15">
        <v>48.5</v>
      </c>
    </row>
    <row r="142" spans="1:29" ht="13.8" thickBot="1" x14ac:dyDescent="0.3">
      <c r="A142" s="14" t="s">
        <v>258</v>
      </c>
      <c r="B142" s="15">
        <v>1884.8</v>
      </c>
      <c r="P142" s="14" t="s">
        <v>258</v>
      </c>
      <c r="Q142" s="15">
        <v>1535.2</v>
      </c>
    </row>
    <row r="143" spans="1:29" ht="13.8" thickBot="1" x14ac:dyDescent="0.3">
      <c r="A143" s="14" t="s">
        <v>259</v>
      </c>
      <c r="B143" s="15">
        <v>1535</v>
      </c>
      <c r="P143" s="14" t="s">
        <v>259</v>
      </c>
      <c r="Q143" s="15">
        <v>1535</v>
      </c>
    </row>
    <row r="144" spans="1:29" ht="13.8" thickBot="1" x14ac:dyDescent="0.3">
      <c r="A144" s="14" t="s">
        <v>260</v>
      </c>
      <c r="B144" s="15">
        <v>349.8</v>
      </c>
      <c r="P144" s="14" t="s">
        <v>260</v>
      </c>
      <c r="Q144" s="15">
        <v>0.2</v>
      </c>
    </row>
    <row r="145" spans="1:17" ht="13.8" thickBot="1" x14ac:dyDescent="0.3">
      <c r="A145" s="14" t="s">
        <v>261</v>
      </c>
      <c r="B145" s="15"/>
      <c r="P145" s="14" t="s">
        <v>261</v>
      </c>
      <c r="Q145" s="15"/>
    </row>
    <row r="146" spans="1:17" ht="13.8" thickBot="1" x14ac:dyDescent="0.3">
      <c r="A146" s="14" t="s">
        <v>262</v>
      </c>
      <c r="B146" s="15"/>
      <c r="P146" s="14" t="s">
        <v>262</v>
      </c>
      <c r="Q146" s="15"/>
    </row>
    <row r="147" spans="1:17" ht="13.8" thickBot="1" x14ac:dyDescent="0.3">
      <c r="A147" s="14" t="s">
        <v>263</v>
      </c>
      <c r="B147" s="15">
        <v>0</v>
      </c>
      <c r="P147" s="14" t="s">
        <v>263</v>
      </c>
      <c r="Q147" s="15">
        <v>0</v>
      </c>
    </row>
    <row r="149" spans="1:17" x14ac:dyDescent="0.25">
      <c r="A149" s="16" t="s">
        <v>264</v>
      </c>
      <c r="P149" s="16" t="s">
        <v>264</v>
      </c>
    </row>
    <row r="151" spans="1:17" x14ac:dyDescent="0.25">
      <c r="A151" s="17" t="s">
        <v>265</v>
      </c>
      <c r="P151" s="17" t="s">
        <v>265</v>
      </c>
    </row>
    <row r="152" spans="1:17" x14ac:dyDescent="0.25">
      <c r="A152" s="17" t="s">
        <v>1199</v>
      </c>
      <c r="P152" s="17" t="s">
        <v>1659</v>
      </c>
    </row>
  </sheetData>
  <conditionalFormatting sqref="L2:L2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4:N4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4:S4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49" r:id="rId1" display="https://miau.my-x.hu/myx-free/coco/test/714775320231012095939.html" xr:uid="{3BF62CF3-C93F-4FDC-835C-06988CE66744}"/>
    <hyperlink ref="P149" r:id="rId2" display="https://miau.my-x.hu/myx-free/coco/test/390566120231012115852.html" xr:uid="{E65354D8-3A15-4594-BA7F-23BE2E8AEA97}"/>
  </hyperlinks>
  <pageMargins left="0.7" right="0.7" top="0.75" bottom="0.75" header="0.3" footer="0.3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18465-609D-407F-9601-14DEDCCC488A}">
  <dimension ref="A1:AC152"/>
  <sheetViews>
    <sheetView topLeftCell="A9" zoomScale="57" workbookViewId="0">
      <selection activeCell="O22" sqref="O22:S45"/>
    </sheetView>
  </sheetViews>
  <sheetFormatPr defaultRowHeight="13.2" x14ac:dyDescent="0.25"/>
  <sheetData>
    <row r="1" spans="1:12" x14ac:dyDescent="0.25">
      <c r="A1" t="str">
        <f>'oam2'!N1</f>
        <v>Audi</v>
      </c>
      <c r="B1" t="str">
        <f>'oam2'!O1</f>
        <v>Mercedes</v>
      </c>
      <c r="C1" t="str">
        <f>'oam2'!P1</f>
        <v>Fiat</v>
      </c>
      <c r="D1" t="str">
        <f>'oam2'!R1</f>
        <v>Seat</v>
      </c>
      <c r="E1" t="str">
        <f>'oam2'!S1</f>
        <v>Skoda</v>
      </c>
      <c r="F1" t="str">
        <f>'oam2'!T1</f>
        <v>Suzuki</v>
      </c>
      <c r="G1" t="str">
        <f>'oam2'!U1</f>
        <v>Volvo</v>
      </c>
      <c r="H1" t="str">
        <f>'oam2'!V1</f>
        <v>Ford</v>
      </c>
      <c r="I1" t="str">
        <f>'oam2'!W1</f>
        <v>Opel</v>
      </c>
      <c r="J1" t="str">
        <f>'oam2'!E1</f>
        <v>Volkswagen</v>
      </c>
      <c r="K1" t="str">
        <f>modellek!BD73</f>
        <v>Becslés</v>
      </c>
      <c r="L1" t="s">
        <v>90</v>
      </c>
    </row>
    <row r="2" spans="1:12" x14ac:dyDescent="0.25">
      <c r="A2">
        <f>'oam2'!N2</f>
        <v>4</v>
      </c>
      <c r="B2">
        <f>'oam2'!O2</f>
        <v>1</v>
      </c>
      <c r="C2">
        <f>'oam2'!P2</f>
        <v>8</v>
      </c>
      <c r="D2">
        <f>'oam2'!R2</f>
        <v>18</v>
      </c>
      <c r="E2">
        <f>'oam2'!S2</f>
        <v>18</v>
      </c>
      <c r="F2">
        <f>'oam2'!T2</f>
        <v>9</v>
      </c>
      <c r="G2">
        <f>'oam2'!U2</f>
        <v>2</v>
      </c>
      <c r="H2">
        <f>'oam2'!V2</f>
        <v>13</v>
      </c>
      <c r="I2">
        <f>'oam2'!W2</f>
        <v>3</v>
      </c>
      <c r="J2">
        <f>'oam2'!E2</f>
        <v>87</v>
      </c>
      <c r="K2">
        <f>modellek!BD74</f>
        <v>87.6</v>
      </c>
      <c r="L2">
        <f>J2-K2</f>
        <v>-0.59999999999999432</v>
      </c>
    </row>
    <row r="3" spans="1:12" x14ac:dyDescent="0.25">
      <c r="A3">
        <f>'oam2'!N3</f>
        <v>10</v>
      </c>
      <c r="B3">
        <f>'oam2'!O3</f>
        <v>9</v>
      </c>
      <c r="C3">
        <f>'oam2'!P3</f>
        <v>8</v>
      </c>
      <c r="D3">
        <f>'oam2'!R3</f>
        <v>17</v>
      </c>
      <c r="E3">
        <f>'oam2'!S3</f>
        <v>17</v>
      </c>
      <c r="F3">
        <f>'oam2'!T3</f>
        <v>4</v>
      </c>
      <c r="G3">
        <f>'oam2'!U3</f>
        <v>19</v>
      </c>
      <c r="H3">
        <f>'oam2'!V3</f>
        <v>13</v>
      </c>
      <c r="I3">
        <f>'oam2'!W3</f>
        <v>11</v>
      </c>
      <c r="J3">
        <f>'oam2'!E3</f>
        <v>95</v>
      </c>
      <c r="K3">
        <f>modellek!BD75</f>
        <v>86.1</v>
      </c>
      <c r="L3">
        <f t="shared" ref="L3:L21" si="0">J3-K3</f>
        <v>8.9000000000000057</v>
      </c>
    </row>
    <row r="4" spans="1:12" x14ac:dyDescent="0.25">
      <c r="A4">
        <f>'oam2'!N4</f>
        <v>15</v>
      </c>
      <c r="B4">
        <f>'oam2'!O4</f>
        <v>19</v>
      </c>
      <c r="C4">
        <f>'oam2'!P4</f>
        <v>5</v>
      </c>
      <c r="D4">
        <f>'oam2'!R4</f>
        <v>13</v>
      </c>
      <c r="E4">
        <f>'oam2'!S4</f>
        <v>8</v>
      </c>
      <c r="F4">
        <f>'oam2'!T4</f>
        <v>7</v>
      </c>
      <c r="G4">
        <f>'oam2'!U4</f>
        <v>10</v>
      </c>
      <c r="H4">
        <f>'oam2'!V4</f>
        <v>17</v>
      </c>
      <c r="I4">
        <f>'oam2'!W4</f>
        <v>17</v>
      </c>
      <c r="J4">
        <f>'oam2'!E4</f>
        <v>74</v>
      </c>
      <c r="K4">
        <f>modellek!BD76</f>
        <v>73.2</v>
      </c>
      <c r="L4">
        <f t="shared" si="0"/>
        <v>0.79999999999999716</v>
      </c>
    </row>
    <row r="5" spans="1:12" x14ac:dyDescent="0.25">
      <c r="A5">
        <f>'oam2'!N5</f>
        <v>12</v>
      </c>
      <c r="B5">
        <f>'oam2'!O5</f>
        <v>12</v>
      </c>
      <c r="C5">
        <f>'oam2'!P5</f>
        <v>16</v>
      </c>
      <c r="D5">
        <f>'oam2'!R5</f>
        <v>6</v>
      </c>
      <c r="E5">
        <f>'oam2'!S5</f>
        <v>2</v>
      </c>
      <c r="F5">
        <f>'oam2'!T5</f>
        <v>9</v>
      </c>
      <c r="G5">
        <f>'oam2'!U5</f>
        <v>20</v>
      </c>
      <c r="H5">
        <f>'oam2'!V5</f>
        <v>12</v>
      </c>
      <c r="I5">
        <f>'oam2'!W5</f>
        <v>1</v>
      </c>
      <c r="J5">
        <f>'oam2'!E5</f>
        <v>84</v>
      </c>
      <c r="K5">
        <f>modellek!BD77</f>
        <v>83.6</v>
      </c>
      <c r="L5">
        <f t="shared" si="0"/>
        <v>0.40000000000000568</v>
      </c>
    </row>
    <row r="6" spans="1:12" x14ac:dyDescent="0.25">
      <c r="A6">
        <f>'oam2'!N6</f>
        <v>20</v>
      </c>
      <c r="B6">
        <f>'oam2'!O6</f>
        <v>20</v>
      </c>
      <c r="C6">
        <f>'oam2'!P6</f>
        <v>20</v>
      </c>
      <c r="D6">
        <f>'oam2'!R6</f>
        <v>20</v>
      </c>
      <c r="E6">
        <f>'oam2'!S6</f>
        <v>19</v>
      </c>
      <c r="F6">
        <f>'oam2'!T6</f>
        <v>20</v>
      </c>
      <c r="G6">
        <f>'oam2'!U6</f>
        <v>16</v>
      </c>
      <c r="H6">
        <f>'oam2'!V6</f>
        <v>19</v>
      </c>
      <c r="I6">
        <f>'oam2'!W6</f>
        <v>20</v>
      </c>
      <c r="J6">
        <f>'oam2'!E6</f>
        <v>55</v>
      </c>
      <c r="K6">
        <f>modellek!BD78</f>
        <v>54.4</v>
      </c>
      <c r="L6">
        <f t="shared" si="0"/>
        <v>0.60000000000000142</v>
      </c>
    </row>
    <row r="7" spans="1:12" x14ac:dyDescent="0.25">
      <c r="A7">
        <f>'oam2'!N7</f>
        <v>19</v>
      </c>
      <c r="B7">
        <f>'oam2'!O7</f>
        <v>12</v>
      </c>
      <c r="C7">
        <f>'oam2'!P7</f>
        <v>18</v>
      </c>
      <c r="D7">
        <f>'oam2'!R7</f>
        <v>19</v>
      </c>
      <c r="E7">
        <f>'oam2'!S7</f>
        <v>20</v>
      </c>
      <c r="F7">
        <f>'oam2'!T7</f>
        <v>19</v>
      </c>
      <c r="G7">
        <f>'oam2'!U7</f>
        <v>13</v>
      </c>
      <c r="H7">
        <f>'oam2'!V7</f>
        <v>19</v>
      </c>
      <c r="I7">
        <f>'oam2'!W7</f>
        <v>19</v>
      </c>
      <c r="J7">
        <f>'oam2'!E7</f>
        <v>68</v>
      </c>
      <c r="K7">
        <f>modellek!BD79</f>
        <v>61.4</v>
      </c>
      <c r="L7">
        <f t="shared" si="0"/>
        <v>6.6000000000000014</v>
      </c>
    </row>
    <row r="8" spans="1:12" x14ac:dyDescent="0.25">
      <c r="A8">
        <f>'oam2'!N8</f>
        <v>17</v>
      </c>
      <c r="B8">
        <f>'oam2'!O8</f>
        <v>15</v>
      </c>
      <c r="C8">
        <f>'oam2'!P8</f>
        <v>13</v>
      </c>
      <c r="D8">
        <f>'oam2'!R8</f>
        <v>14</v>
      </c>
      <c r="E8">
        <f>'oam2'!S8</f>
        <v>8</v>
      </c>
      <c r="F8">
        <f>'oam2'!T8</f>
        <v>14</v>
      </c>
      <c r="G8">
        <f>'oam2'!U8</f>
        <v>5</v>
      </c>
      <c r="H8">
        <f>'oam2'!V8</f>
        <v>6</v>
      </c>
      <c r="I8">
        <f>'oam2'!W8</f>
        <v>15</v>
      </c>
      <c r="J8">
        <f>'oam2'!E8</f>
        <v>70</v>
      </c>
      <c r="K8">
        <f>modellek!BD80</f>
        <v>68.8</v>
      </c>
      <c r="L8">
        <f t="shared" si="0"/>
        <v>1.2000000000000028</v>
      </c>
    </row>
    <row r="9" spans="1:12" x14ac:dyDescent="0.25">
      <c r="A9">
        <f>'oam2'!N9</f>
        <v>1</v>
      </c>
      <c r="B9">
        <f>'oam2'!O9</f>
        <v>16</v>
      </c>
      <c r="C9">
        <f>'oam2'!P9</f>
        <v>11</v>
      </c>
      <c r="D9">
        <f>'oam2'!R9</f>
        <v>3</v>
      </c>
      <c r="E9">
        <f>'oam2'!S9</f>
        <v>5</v>
      </c>
      <c r="F9">
        <f>'oam2'!T9</f>
        <v>18</v>
      </c>
      <c r="G9">
        <f>'oam2'!U9</f>
        <v>9</v>
      </c>
      <c r="H9">
        <f>'oam2'!V9</f>
        <v>18</v>
      </c>
      <c r="I9">
        <f>'oam2'!W9</f>
        <v>8</v>
      </c>
      <c r="J9">
        <f>'oam2'!E9</f>
        <v>79</v>
      </c>
      <c r="K9">
        <f>modellek!BD81</f>
        <v>78.2</v>
      </c>
      <c r="L9">
        <f t="shared" si="0"/>
        <v>0.79999999999999716</v>
      </c>
    </row>
    <row r="10" spans="1:12" x14ac:dyDescent="0.25">
      <c r="A10">
        <f>'oam2'!N10</f>
        <v>15</v>
      </c>
      <c r="B10">
        <f>'oam2'!O10</f>
        <v>12</v>
      </c>
      <c r="C10">
        <f>'oam2'!P10</f>
        <v>18</v>
      </c>
      <c r="D10">
        <f>'oam2'!R10</f>
        <v>14</v>
      </c>
      <c r="E10">
        <f>'oam2'!S10</f>
        <v>14</v>
      </c>
      <c r="F10">
        <f>'oam2'!T10</f>
        <v>17</v>
      </c>
      <c r="G10">
        <f>'oam2'!U10</f>
        <v>16</v>
      </c>
      <c r="H10">
        <f>'oam2'!V10</f>
        <v>16</v>
      </c>
      <c r="I10">
        <f>'oam2'!W10</f>
        <v>18</v>
      </c>
      <c r="J10">
        <f>'oam2'!E10</f>
        <v>82</v>
      </c>
      <c r="K10">
        <f>modellek!BD82</f>
        <v>74.7</v>
      </c>
      <c r="L10">
        <f t="shared" si="0"/>
        <v>7.2999999999999972</v>
      </c>
    </row>
    <row r="11" spans="1:12" x14ac:dyDescent="0.25">
      <c r="A11">
        <f>'oam2'!N11</f>
        <v>13</v>
      </c>
      <c r="B11">
        <f>'oam2'!O11</f>
        <v>18</v>
      </c>
      <c r="C11">
        <f>'oam2'!P11</f>
        <v>10</v>
      </c>
      <c r="D11">
        <f>'oam2'!R11</f>
        <v>8</v>
      </c>
      <c r="E11">
        <f>'oam2'!S11</f>
        <v>11</v>
      </c>
      <c r="F11">
        <f>'oam2'!T11</f>
        <v>11</v>
      </c>
      <c r="G11">
        <f>'oam2'!U11</f>
        <v>12</v>
      </c>
      <c r="H11">
        <f>'oam2'!V11</f>
        <v>3</v>
      </c>
      <c r="I11">
        <f>'oam2'!W11</f>
        <v>8</v>
      </c>
      <c r="J11">
        <f>'oam2'!E11</f>
        <v>81</v>
      </c>
      <c r="K11">
        <f>modellek!BD83</f>
        <v>79.7</v>
      </c>
      <c r="L11">
        <f t="shared" si="0"/>
        <v>1.2999999999999972</v>
      </c>
    </row>
    <row r="12" spans="1:12" x14ac:dyDescent="0.25">
      <c r="A12">
        <f>'oam2'!N12</f>
        <v>14</v>
      </c>
      <c r="B12">
        <f>'oam2'!O12</f>
        <v>16</v>
      </c>
      <c r="C12">
        <f>'oam2'!P12</f>
        <v>13</v>
      </c>
      <c r="D12">
        <f>'oam2'!R12</f>
        <v>10</v>
      </c>
      <c r="E12">
        <f>'oam2'!S12</f>
        <v>13</v>
      </c>
      <c r="F12">
        <f>'oam2'!T12</f>
        <v>4</v>
      </c>
      <c r="G12">
        <f>'oam2'!U12</f>
        <v>14</v>
      </c>
      <c r="H12">
        <f>'oam2'!V12</f>
        <v>3</v>
      </c>
      <c r="I12">
        <f>'oam2'!W12</f>
        <v>5</v>
      </c>
      <c r="J12">
        <f>'oam2'!E12</f>
        <v>87</v>
      </c>
      <c r="K12">
        <f>modellek!BD84</f>
        <v>85.1</v>
      </c>
      <c r="L12">
        <f t="shared" si="0"/>
        <v>1.9000000000000057</v>
      </c>
    </row>
    <row r="13" spans="1:12" x14ac:dyDescent="0.25">
      <c r="A13">
        <f>'oam2'!N13</f>
        <v>9</v>
      </c>
      <c r="B13">
        <f>'oam2'!O13</f>
        <v>9</v>
      </c>
      <c r="C13">
        <f>'oam2'!P13</f>
        <v>11</v>
      </c>
      <c r="D13">
        <f>'oam2'!R13</f>
        <v>2</v>
      </c>
      <c r="E13">
        <f>'oam2'!S13</f>
        <v>1</v>
      </c>
      <c r="F13">
        <f>'oam2'!T13</f>
        <v>2</v>
      </c>
      <c r="G13">
        <f>'oam2'!U13</f>
        <v>7</v>
      </c>
      <c r="H13">
        <f>'oam2'!V13</f>
        <v>2</v>
      </c>
      <c r="I13">
        <f>'oam2'!W13</f>
        <v>8</v>
      </c>
      <c r="J13">
        <f>'oam2'!E13</f>
        <v>77</v>
      </c>
      <c r="K13">
        <f>modellek!BD85</f>
        <v>85.1</v>
      </c>
      <c r="L13">
        <f t="shared" si="0"/>
        <v>-8.0999999999999943</v>
      </c>
    </row>
    <row r="14" spans="1:12" x14ac:dyDescent="0.25">
      <c r="A14">
        <f>'oam2'!N14</f>
        <v>3</v>
      </c>
      <c r="B14">
        <f>'oam2'!O14</f>
        <v>3</v>
      </c>
      <c r="C14">
        <f>'oam2'!P14</f>
        <v>3</v>
      </c>
      <c r="D14">
        <f>'oam2'!R14</f>
        <v>6</v>
      </c>
      <c r="E14">
        <f>'oam2'!S14</f>
        <v>3</v>
      </c>
      <c r="F14">
        <f>'oam2'!T14</f>
        <v>1</v>
      </c>
      <c r="G14">
        <f>'oam2'!U14</f>
        <v>14</v>
      </c>
      <c r="H14">
        <f>'oam2'!V14</f>
        <v>1</v>
      </c>
      <c r="I14">
        <f>'oam2'!W14</f>
        <v>1</v>
      </c>
      <c r="J14">
        <f>'oam2'!E14</f>
        <v>88</v>
      </c>
      <c r="K14">
        <f>modellek!BD86</f>
        <v>91</v>
      </c>
      <c r="L14">
        <f t="shared" si="0"/>
        <v>-3</v>
      </c>
    </row>
    <row r="15" spans="1:12" x14ac:dyDescent="0.25">
      <c r="A15">
        <f>'oam2'!N15</f>
        <v>18</v>
      </c>
      <c r="B15">
        <f>'oam2'!O15</f>
        <v>2</v>
      </c>
      <c r="C15">
        <f>'oam2'!P15</f>
        <v>15</v>
      </c>
      <c r="D15">
        <f>'oam2'!R15</f>
        <v>16</v>
      </c>
      <c r="E15">
        <f>'oam2'!S15</f>
        <v>12</v>
      </c>
      <c r="F15">
        <f>'oam2'!T15</f>
        <v>14</v>
      </c>
      <c r="G15">
        <f>'oam2'!U15</f>
        <v>11</v>
      </c>
      <c r="H15">
        <f>'oam2'!V15</f>
        <v>3</v>
      </c>
      <c r="I15">
        <f>'oam2'!W15</f>
        <v>14</v>
      </c>
      <c r="J15">
        <f>'oam2'!E15</f>
        <v>62</v>
      </c>
      <c r="K15">
        <f>modellek!BD87</f>
        <v>67.3</v>
      </c>
      <c r="L15">
        <f t="shared" si="0"/>
        <v>-5.2999999999999972</v>
      </c>
    </row>
    <row r="16" spans="1:12" x14ac:dyDescent="0.25">
      <c r="A16">
        <f>'oam2'!N16</f>
        <v>7</v>
      </c>
      <c r="B16">
        <f>'oam2'!O16</f>
        <v>7</v>
      </c>
      <c r="C16">
        <f>'oam2'!P16</f>
        <v>2</v>
      </c>
      <c r="D16">
        <f>'oam2'!R16</f>
        <v>9</v>
      </c>
      <c r="E16">
        <f>'oam2'!S16</f>
        <v>15</v>
      </c>
      <c r="F16">
        <f>'oam2'!T16</f>
        <v>7</v>
      </c>
      <c r="G16">
        <f>'oam2'!U16</f>
        <v>8</v>
      </c>
      <c r="H16">
        <f>'oam2'!V16</f>
        <v>9</v>
      </c>
      <c r="I16">
        <f>'oam2'!W16</f>
        <v>7</v>
      </c>
      <c r="J16">
        <f>'oam2'!E16</f>
        <v>89</v>
      </c>
      <c r="K16">
        <f>modellek!BD88</f>
        <v>88.6</v>
      </c>
      <c r="L16">
        <f t="shared" si="0"/>
        <v>0.40000000000000568</v>
      </c>
    </row>
    <row r="17" spans="1:19" x14ac:dyDescent="0.25">
      <c r="A17">
        <f>'oam2'!N17</f>
        <v>2</v>
      </c>
      <c r="B17">
        <f>'oam2'!O17</f>
        <v>3</v>
      </c>
      <c r="C17">
        <f>'oam2'!P17</f>
        <v>17</v>
      </c>
      <c r="D17">
        <f>'oam2'!R17</f>
        <v>12</v>
      </c>
      <c r="E17">
        <f>'oam2'!S17</f>
        <v>4</v>
      </c>
      <c r="F17">
        <f>'oam2'!T17</f>
        <v>12</v>
      </c>
      <c r="G17">
        <f>'oam2'!U17</f>
        <v>18</v>
      </c>
      <c r="H17">
        <f>'oam2'!V17</f>
        <v>13</v>
      </c>
      <c r="I17">
        <f>'oam2'!W17</f>
        <v>4</v>
      </c>
      <c r="J17">
        <f>'oam2'!E17</f>
        <v>100</v>
      </c>
      <c r="K17">
        <f>modellek!BD89</f>
        <v>99.5</v>
      </c>
      <c r="L17">
        <f t="shared" si="0"/>
        <v>0.5</v>
      </c>
    </row>
    <row r="18" spans="1:19" x14ac:dyDescent="0.25">
      <c r="A18">
        <f>'oam2'!N18</f>
        <v>8</v>
      </c>
      <c r="B18">
        <f>'oam2'!O18</f>
        <v>7</v>
      </c>
      <c r="C18">
        <f>'oam2'!P18</f>
        <v>1</v>
      </c>
      <c r="D18">
        <f>'oam2'!R18</f>
        <v>4</v>
      </c>
      <c r="E18">
        <f>'oam2'!S18</f>
        <v>8</v>
      </c>
      <c r="F18">
        <f>'oam2'!T18</f>
        <v>3</v>
      </c>
      <c r="G18">
        <f>'oam2'!U18</f>
        <v>1</v>
      </c>
      <c r="H18">
        <f>'oam2'!V18</f>
        <v>6</v>
      </c>
      <c r="I18">
        <f>'oam2'!W18</f>
        <v>6</v>
      </c>
      <c r="J18">
        <f>'oam2'!E18</f>
        <v>89</v>
      </c>
      <c r="K18">
        <f>modellek!BD90</f>
        <v>91</v>
      </c>
      <c r="L18">
        <f t="shared" si="0"/>
        <v>-2</v>
      </c>
    </row>
    <row r="19" spans="1:19" x14ac:dyDescent="0.25">
      <c r="A19">
        <f>'oam2'!N19</f>
        <v>5</v>
      </c>
      <c r="B19">
        <f>'oam2'!O19</f>
        <v>6</v>
      </c>
      <c r="C19">
        <f>'oam2'!P19</f>
        <v>4</v>
      </c>
      <c r="D19">
        <f>'oam2'!R19</f>
        <v>5</v>
      </c>
      <c r="E19">
        <f>'oam2'!S19</f>
        <v>15</v>
      </c>
      <c r="F19">
        <f>'oam2'!T19</f>
        <v>16</v>
      </c>
      <c r="G19">
        <f>'oam2'!U19</f>
        <v>3</v>
      </c>
      <c r="H19">
        <f>'oam2'!V19</f>
        <v>6</v>
      </c>
      <c r="I19">
        <f>'oam2'!W19</f>
        <v>13</v>
      </c>
      <c r="J19">
        <f>'oam2'!E19</f>
        <v>73</v>
      </c>
      <c r="K19">
        <f>modellek!BD91</f>
        <v>76.7</v>
      </c>
      <c r="L19">
        <f t="shared" si="0"/>
        <v>-3.7000000000000028</v>
      </c>
    </row>
    <row r="20" spans="1:19" x14ac:dyDescent="0.25">
      <c r="A20">
        <f>'oam2'!N20</f>
        <v>10</v>
      </c>
      <c r="B20">
        <f>'oam2'!O20</f>
        <v>11</v>
      </c>
      <c r="C20">
        <f>'oam2'!P20</f>
        <v>6</v>
      </c>
      <c r="D20">
        <f>'oam2'!R20</f>
        <v>1</v>
      </c>
      <c r="E20">
        <f>'oam2'!S20</f>
        <v>7</v>
      </c>
      <c r="F20">
        <f>'oam2'!T20</f>
        <v>13</v>
      </c>
      <c r="G20">
        <f>'oam2'!U20</f>
        <v>4</v>
      </c>
      <c r="H20">
        <f>'oam2'!V20</f>
        <v>11</v>
      </c>
      <c r="I20">
        <f>'oam2'!W20</f>
        <v>15</v>
      </c>
      <c r="J20">
        <f>'oam2'!E20</f>
        <v>72</v>
      </c>
      <c r="K20">
        <f>modellek!BD92</f>
        <v>76.2</v>
      </c>
      <c r="L20">
        <f t="shared" si="0"/>
        <v>-4.2000000000000028</v>
      </c>
    </row>
    <row r="21" spans="1:19" x14ac:dyDescent="0.25">
      <c r="A21">
        <f>'oam2'!N21</f>
        <v>6</v>
      </c>
      <c r="B21">
        <f>'oam2'!O21</f>
        <v>5</v>
      </c>
      <c r="C21">
        <f>'oam2'!P21</f>
        <v>7</v>
      </c>
      <c r="D21">
        <f>'oam2'!R21</f>
        <v>10</v>
      </c>
      <c r="E21">
        <f>'oam2'!S21</f>
        <v>5</v>
      </c>
      <c r="F21">
        <f>'oam2'!T21</f>
        <v>4</v>
      </c>
      <c r="G21">
        <f>'oam2'!U21</f>
        <v>5</v>
      </c>
      <c r="H21">
        <f>'oam2'!V21</f>
        <v>10</v>
      </c>
      <c r="I21">
        <f>'oam2'!W21</f>
        <v>11</v>
      </c>
      <c r="J21">
        <f>'oam2'!E21</f>
        <v>83</v>
      </c>
      <c r="K21">
        <f>modellek!BD93</f>
        <v>87.1</v>
      </c>
      <c r="L21">
        <f t="shared" si="0"/>
        <v>-4.0999999999999943</v>
      </c>
    </row>
    <row r="22" spans="1:19" x14ac:dyDescent="0.25">
      <c r="N22" t="s">
        <v>91</v>
      </c>
      <c r="S22" t="s">
        <v>1678</v>
      </c>
    </row>
    <row r="23" spans="1:19" x14ac:dyDescent="0.25">
      <c r="A23" t="s">
        <v>972</v>
      </c>
      <c r="B23" t="s">
        <v>972</v>
      </c>
      <c r="C23" t="s">
        <v>972</v>
      </c>
      <c r="D23" t="s">
        <v>972</v>
      </c>
      <c r="E23" t="s">
        <v>972</v>
      </c>
      <c r="F23" t="s">
        <v>972</v>
      </c>
      <c r="G23" t="s">
        <v>972</v>
      </c>
      <c r="H23" t="s">
        <v>972</v>
      </c>
      <c r="I23" t="s">
        <v>972</v>
      </c>
      <c r="J23" t="str">
        <f>J1</f>
        <v>Volkswagen</v>
      </c>
      <c r="K23" t="str">
        <f>K118</f>
        <v>Becslés</v>
      </c>
      <c r="L23" t="s">
        <v>1019</v>
      </c>
      <c r="M23" t="s">
        <v>1020</v>
      </c>
      <c r="N23" s="51" t="s">
        <v>1021</v>
      </c>
      <c r="O23" t="str">
        <f>J23</f>
        <v>Volkswagen</v>
      </c>
      <c r="P23" t="str">
        <f>Z118</f>
        <v>Becslés</v>
      </c>
      <c r="Q23" t="s">
        <v>1019</v>
      </c>
      <c r="R23" t="s">
        <v>1020</v>
      </c>
      <c r="S23" s="51" t="s">
        <v>1021</v>
      </c>
    </row>
    <row r="24" spans="1:19" x14ac:dyDescent="0.25">
      <c r="A24">
        <f>21-A2</f>
        <v>17</v>
      </c>
      <c r="B24">
        <f t="shared" ref="B24:I24" si="1">21-B2</f>
        <v>20</v>
      </c>
      <c r="C24">
        <f t="shared" si="1"/>
        <v>13</v>
      </c>
      <c r="D24">
        <f t="shared" si="1"/>
        <v>3</v>
      </c>
      <c r="E24">
        <f t="shared" si="1"/>
        <v>3</v>
      </c>
      <c r="F24">
        <f t="shared" si="1"/>
        <v>12</v>
      </c>
      <c r="G24">
        <f t="shared" si="1"/>
        <v>19</v>
      </c>
      <c r="H24">
        <f t="shared" si="1"/>
        <v>8</v>
      </c>
      <c r="I24">
        <f t="shared" si="1"/>
        <v>18</v>
      </c>
      <c r="J24">
        <f t="shared" ref="J24:J43" si="2">J2</f>
        <v>87</v>
      </c>
      <c r="K24">
        <f t="shared" ref="K24:K43" si="3">K119</f>
        <v>86.2</v>
      </c>
      <c r="L24">
        <f>ROUND(J24-K24,0)</f>
        <v>1</v>
      </c>
      <c r="M24">
        <f>ROUND(J2-K2,0)</f>
        <v>-1</v>
      </c>
      <c r="N24" s="51">
        <f>IF(L24*M24&lt;=0,1,0)</f>
        <v>1</v>
      </c>
      <c r="O24">
        <f t="shared" ref="O24:O45" si="4">J24</f>
        <v>87</v>
      </c>
      <c r="P24">
        <f>Z119</f>
        <v>76.400000000000006</v>
      </c>
      <c r="Q24">
        <f>ROUND(O24-P24,0)</f>
        <v>11</v>
      </c>
      <c r="R24">
        <f>M24</f>
        <v>-1</v>
      </c>
      <c r="S24" s="51">
        <f>IF(Q24*R24&lt;=0,1,0)</f>
        <v>1</v>
      </c>
    </row>
    <row r="25" spans="1:19" x14ac:dyDescent="0.25">
      <c r="A25">
        <f t="shared" ref="A25:I40" si="5">21-A3</f>
        <v>11</v>
      </c>
      <c r="B25">
        <f t="shared" si="5"/>
        <v>12</v>
      </c>
      <c r="C25">
        <f t="shared" si="5"/>
        <v>13</v>
      </c>
      <c r="D25">
        <f t="shared" si="5"/>
        <v>4</v>
      </c>
      <c r="E25">
        <f t="shared" si="5"/>
        <v>4</v>
      </c>
      <c r="F25">
        <f t="shared" si="5"/>
        <v>17</v>
      </c>
      <c r="G25">
        <f t="shared" si="5"/>
        <v>2</v>
      </c>
      <c r="H25">
        <f t="shared" si="5"/>
        <v>8</v>
      </c>
      <c r="I25">
        <f t="shared" si="5"/>
        <v>10</v>
      </c>
      <c r="J25">
        <f t="shared" si="2"/>
        <v>95</v>
      </c>
      <c r="K25">
        <f t="shared" si="3"/>
        <v>114.7</v>
      </c>
      <c r="L25">
        <f t="shared" ref="L25:L43" si="6">ROUND(J25-K25,0)</f>
        <v>-20</v>
      </c>
      <c r="M25">
        <f t="shared" ref="M25:M43" si="7">ROUND(J3-K3,0)</f>
        <v>9</v>
      </c>
      <c r="N25" s="51">
        <f t="shared" ref="N25:N43" si="8">IF(L25*M25&lt;=0,1,0)</f>
        <v>1</v>
      </c>
      <c r="O25">
        <f t="shared" si="4"/>
        <v>95</v>
      </c>
      <c r="P25">
        <f>Z120</f>
        <v>104.9</v>
      </c>
      <c r="Q25">
        <f t="shared" ref="Q25:Q43" si="9">ROUND(O25-P25,0)</f>
        <v>-10</v>
      </c>
      <c r="R25">
        <f t="shared" ref="R25:R43" si="10">M25</f>
        <v>9</v>
      </c>
      <c r="S25" s="51">
        <f t="shared" ref="S25:S43" si="11">IF(Q25*R25&lt;=0,1,0)</f>
        <v>1</v>
      </c>
    </row>
    <row r="26" spans="1:19" x14ac:dyDescent="0.25">
      <c r="A26">
        <f t="shared" si="5"/>
        <v>6</v>
      </c>
      <c r="B26">
        <f t="shared" si="5"/>
        <v>2</v>
      </c>
      <c r="C26">
        <f t="shared" si="5"/>
        <v>16</v>
      </c>
      <c r="D26">
        <f t="shared" si="5"/>
        <v>8</v>
      </c>
      <c r="E26">
        <f t="shared" si="5"/>
        <v>13</v>
      </c>
      <c r="F26">
        <f t="shared" si="5"/>
        <v>14</v>
      </c>
      <c r="G26">
        <f t="shared" si="5"/>
        <v>11</v>
      </c>
      <c r="H26">
        <f t="shared" si="5"/>
        <v>4</v>
      </c>
      <c r="I26">
        <f t="shared" si="5"/>
        <v>4</v>
      </c>
      <c r="J26">
        <f t="shared" si="2"/>
        <v>74</v>
      </c>
      <c r="K26">
        <f t="shared" si="3"/>
        <v>111.2</v>
      </c>
      <c r="L26">
        <f t="shared" si="6"/>
        <v>-37</v>
      </c>
      <c r="M26">
        <f t="shared" si="7"/>
        <v>1</v>
      </c>
      <c r="N26" s="51">
        <f t="shared" si="8"/>
        <v>1</v>
      </c>
      <c r="O26">
        <f t="shared" si="4"/>
        <v>74</v>
      </c>
      <c r="P26">
        <f>Z121</f>
        <v>77.400000000000006</v>
      </c>
      <c r="Q26">
        <f t="shared" si="9"/>
        <v>-3</v>
      </c>
      <c r="R26" s="63">
        <f t="shared" si="10"/>
        <v>1</v>
      </c>
      <c r="S26" s="51">
        <f t="shared" si="11"/>
        <v>1</v>
      </c>
    </row>
    <row r="27" spans="1:19" x14ac:dyDescent="0.25">
      <c r="A27">
        <f t="shared" si="5"/>
        <v>9</v>
      </c>
      <c r="B27">
        <f t="shared" si="5"/>
        <v>9</v>
      </c>
      <c r="C27">
        <f t="shared" si="5"/>
        <v>5</v>
      </c>
      <c r="D27">
        <f t="shared" si="5"/>
        <v>15</v>
      </c>
      <c r="E27">
        <f t="shared" si="5"/>
        <v>19</v>
      </c>
      <c r="F27">
        <f t="shared" si="5"/>
        <v>12</v>
      </c>
      <c r="G27">
        <f t="shared" si="5"/>
        <v>1</v>
      </c>
      <c r="H27">
        <f t="shared" si="5"/>
        <v>9</v>
      </c>
      <c r="I27">
        <f t="shared" si="5"/>
        <v>20</v>
      </c>
      <c r="J27">
        <f t="shared" si="2"/>
        <v>84</v>
      </c>
      <c r="K27">
        <f t="shared" si="3"/>
        <v>101.9</v>
      </c>
      <c r="L27">
        <f t="shared" si="6"/>
        <v>-18</v>
      </c>
      <c r="M27">
        <f t="shared" si="7"/>
        <v>0</v>
      </c>
      <c r="N27" s="51">
        <f t="shared" si="8"/>
        <v>1</v>
      </c>
      <c r="O27">
        <f t="shared" si="4"/>
        <v>84</v>
      </c>
      <c r="P27">
        <f>Z122</f>
        <v>93</v>
      </c>
      <c r="Q27">
        <f t="shared" si="9"/>
        <v>-9</v>
      </c>
      <c r="R27">
        <f t="shared" si="10"/>
        <v>0</v>
      </c>
      <c r="S27" s="51">
        <f t="shared" si="11"/>
        <v>1</v>
      </c>
    </row>
    <row r="28" spans="1:19" x14ac:dyDescent="0.25">
      <c r="A28">
        <f t="shared" si="5"/>
        <v>1</v>
      </c>
      <c r="B28">
        <f t="shared" si="5"/>
        <v>1</v>
      </c>
      <c r="C28">
        <f t="shared" si="5"/>
        <v>1</v>
      </c>
      <c r="D28">
        <f t="shared" si="5"/>
        <v>1</v>
      </c>
      <c r="E28">
        <f t="shared" si="5"/>
        <v>2</v>
      </c>
      <c r="F28">
        <f t="shared" si="5"/>
        <v>1</v>
      </c>
      <c r="G28">
        <f t="shared" si="5"/>
        <v>5</v>
      </c>
      <c r="H28">
        <f t="shared" si="5"/>
        <v>2</v>
      </c>
      <c r="I28">
        <f t="shared" si="5"/>
        <v>1</v>
      </c>
      <c r="J28">
        <f t="shared" si="2"/>
        <v>55</v>
      </c>
      <c r="K28">
        <f t="shared" si="3"/>
        <v>161.80000000000001</v>
      </c>
      <c r="L28">
        <f t="shared" si="6"/>
        <v>-107</v>
      </c>
      <c r="M28">
        <f t="shared" si="7"/>
        <v>1</v>
      </c>
      <c r="N28" s="51">
        <f t="shared" si="8"/>
        <v>1</v>
      </c>
      <c r="O28">
        <f t="shared" si="4"/>
        <v>55</v>
      </c>
      <c r="P28">
        <f>Z123</f>
        <v>77.400000000000006</v>
      </c>
      <c r="Q28">
        <f t="shared" si="9"/>
        <v>-22</v>
      </c>
      <c r="R28">
        <f t="shared" si="10"/>
        <v>1</v>
      </c>
      <c r="S28" s="51">
        <f t="shared" si="11"/>
        <v>1</v>
      </c>
    </row>
    <row r="29" spans="1:19" x14ac:dyDescent="0.25">
      <c r="A29">
        <f t="shared" si="5"/>
        <v>2</v>
      </c>
      <c r="B29">
        <f t="shared" si="5"/>
        <v>9</v>
      </c>
      <c r="C29">
        <f t="shared" si="5"/>
        <v>3</v>
      </c>
      <c r="D29">
        <f t="shared" si="5"/>
        <v>2</v>
      </c>
      <c r="E29">
        <f t="shared" si="5"/>
        <v>1</v>
      </c>
      <c r="F29">
        <f t="shared" si="5"/>
        <v>2</v>
      </c>
      <c r="G29">
        <f t="shared" si="5"/>
        <v>8</v>
      </c>
      <c r="H29">
        <f t="shared" si="5"/>
        <v>2</v>
      </c>
      <c r="I29">
        <f t="shared" si="5"/>
        <v>2</v>
      </c>
      <c r="J29">
        <f t="shared" si="2"/>
        <v>68</v>
      </c>
      <c r="K29">
        <f t="shared" si="3"/>
        <v>144.69999999999999</v>
      </c>
      <c r="L29">
        <f t="shared" si="6"/>
        <v>-77</v>
      </c>
      <c r="M29">
        <f t="shared" si="7"/>
        <v>7</v>
      </c>
      <c r="N29" s="51">
        <f t="shared" si="8"/>
        <v>1</v>
      </c>
      <c r="O29">
        <f t="shared" si="4"/>
        <v>68</v>
      </c>
      <c r="P29">
        <f>Z124</f>
        <v>84.4</v>
      </c>
      <c r="Q29">
        <f t="shared" si="9"/>
        <v>-16</v>
      </c>
      <c r="R29" s="63">
        <f t="shared" si="10"/>
        <v>7</v>
      </c>
      <c r="S29" s="51">
        <f t="shared" si="11"/>
        <v>1</v>
      </c>
    </row>
    <row r="30" spans="1:19" x14ac:dyDescent="0.25">
      <c r="A30">
        <f t="shared" si="5"/>
        <v>4</v>
      </c>
      <c r="B30">
        <f t="shared" si="5"/>
        <v>6</v>
      </c>
      <c r="C30">
        <f t="shared" si="5"/>
        <v>8</v>
      </c>
      <c r="D30">
        <f t="shared" si="5"/>
        <v>7</v>
      </c>
      <c r="E30">
        <f t="shared" si="5"/>
        <v>13</v>
      </c>
      <c r="F30">
        <f t="shared" si="5"/>
        <v>7</v>
      </c>
      <c r="G30">
        <f t="shared" si="5"/>
        <v>16</v>
      </c>
      <c r="H30">
        <f t="shared" si="5"/>
        <v>15</v>
      </c>
      <c r="I30">
        <f t="shared" si="5"/>
        <v>6</v>
      </c>
      <c r="J30">
        <f t="shared" si="2"/>
        <v>70</v>
      </c>
      <c r="K30">
        <f t="shared" si="3"/>
        <v>108.3</v>
      </c>
      <c r="L30">
        <f t="shared" si="6"/>
        <v>-38</v>
      </c>
      <c r="M30">
        <f t="shared" si="7"/>
        <v>1</v>
      </c>
      <c r="N30" s="51">
        <f t="shared" si="8"/>
        <v>1</v>
      </c>
      <c r="O30">
        <f t="shared" si="4"/>
        <v>70</v>
      </c>
      <c r="P30">
        <f>Z125</f>
        <v>77.400000000000006</v>
      </c>
      <c r="Q30">
        <f t="shared" si="9"/>
        <v>-7</v>
      </c>
      <c r="R30">
        <f t="shared" si="10"/>
        <v>1</v>
      </c>
      <c r="S30" s="51">
        <f t="shared" si="11"/>
        <v>1</v>
      </c>
    </row>
    <row r="31" spans="1:19" x14ac:dyDescent="0.25">
      <c r="A31">
        <f t="shared" si="5"/>
        <v>20</v>
      </c>
      <c r="B31">
        <f t="shared" si="5"/>
        <v>5</v>
      </c>
      <c r="C31">
        <f t="shared" si="5"/>
        <v>10</v>
      </c>
      <c r="D31">
        <f t="shared" si="5"/>
        <v>18</v>
      </c>
      <c r="E31">
        <f t="shared" si="5"/>
        <v>16</v>
      </c>
      <c r="F31">
        <f t="shared" si="5"/>
        <v>3</v>
      </c>
      <c r="G31">
        <f t="shared" si="5"/>
        <v>12</v>
      </c>
      <c r="H31">
        <f t="shared" si="5"/>
        <v>3</v>
      </c>
      <c r="I31">
        <f t="shared" si="5"/>
        <v>13</v>
      </c>
      <c r="J31">
        <f t="shared" si="2"/>
        <v>79</v>
      </c>
      <c r="K31">
        <f t="shared" si="3"/>
        <v>57</v>
      </c>
      <c r="L31">
        <f t="shared" si="6"/>
        <v>22</v>
      </c>
      <c r="M31" s="23">
        <f t="shared" si="7"/>
        <v>1</v>
      </c>
      <c r="N31" s="51">
        <f t="shared" si="8"/>
        <v>0</v>
      </c>
      <c r="O31">
        <f t="shared" si="4"/>
        <v>79</v>
      </c>
      <c r="P31">
        <f>Z126</f>
        <v>72.099999999999994</v>
      </c>
      <c r="Q31">
        <f t="shared" si="9"/>
        <v>7</v>
      </c>
      <c r="R31" s="23">
        <f t="shared" si="10"/>
        <v>1</v>
      </c>
      <c r="S31" s="51">
        <f t="shared" si="11"/>
        <v>0</v>
      </c>
    </row>
    <row r="32" spans="1:19" x14ac:dyDescent="0.25">
      <c r="A32">
        <f t="shared" si="5"/>
        <v>6</v>
      </c>
      <c r="B32">
        <f t="shared" si="5"/>
        <v>9</v>
      </c>
      <c r="C32">
        <f t="shared" si="5"/>
        <v>3</v>
      </c>
      <c r="D32">
        <f t="shared" si="5"/>
        <v>7</v>
      </c>
      <c r="E32">
        <f t="shared" si="5"/>
        <v>7</v>
      </c>
      <c r="F32">
        <f t="shared" si="5"/>
        <v>4</v>
      </c>
      <c r="G32">
        <f t="shared" si="5"/>
        <v>5</v>
      </c>
      <c r="H32">
        <f t="shared" si="5"/>
        <v>5</v>
      </c>
      <c r="I32">
        <f t="shared" si="5"/>
        <v>3</v>
      </c>
      <c r="J32">
        <f t="shared" si="2"/>
        <v>82</v>
      </c>
      <c r="K32">
        <f t="shared" si="3"/>
        <v>137.5</v>
      </c>
      <c r="L32">
        <f t="shared" si="6"/>
        <v>-56</v>
      </c>
      <c r="M32">
        <f t="shared" si="7"/>
        <v>7</v>
      </c>
      <c r="N32" s="51">
        <f t="shared" si="8"/>
        <v>1</v>
      </c>
      <c r="O32">
        <f t="shared" si="4"/>
        <v>82</v>
      </c>
      <c r="P32">
        <f>Z127</f>
        <v>77.400000000000006</v>
      </c>
      <c r="Q32">
        <f t="shared" si="9"/>
        <v>5</v>
      </c>
      <c r="R32">
        <f t="shared" si="10"/>
        <v>7</v>
      </c>
      <c r="S32" s="51">
        <f t="shared" si="11"/>
        <v>0</v>
      </c>
    </row>
    <row r="33" spans="1:19" x14ac:dyDescent="0.25">
      <c r="A33">
        <f t="shared" si="5"/>
        <v>8</v>
      </c>
      <c r="B33">
        <f t="shared" si="5"/>
        <v>3</v>
      </c>
      <c r="C33">
        <f t="shared" si="5"/>
        <v>11</v>
      </c>
      <c r="D33">
        <f t="shared" si="5"/>
        <v>13</v>
      </c>
      <c r="E33">
        <f t="shared" si="5"/>
        <v>10</v>
      </c>
      <c r="F33">
        <f t="shared" si="5"/>
        <v>10</v>
      </c>
      <c r="G33">
        <f t="shared" si="5"/>
        <v>9</v>
      </c>
      <c r="H33">
        <f t="shared" si="5"/>
        <v>18</v>
      </c>
      <c r="I33">
        <f t="shared" si="5"/>
        <v>13</v>
      </c>
      <c r="J33">
        <f t="shared" si="2"/>
        <v>81</v>
      </c>
      <c r="K33">
        <f t="shared" si="3"/>
        <v>99.1</v>
      </c>
      <c r="L33">
        <f t="shared" si="6"/>
        <v>-18</v>
      </c>
      <c r="M33">
        <f t="shared" si="7"/>
        <v>1</v>
      </c>
      <c r="N33" s="51">
        <f t="shared" si="8"/>
        <v>1</v>
      </c>
      <c r="O33">
        <f t="shared" si="4"/>
        <v>81</v>
      </c>
      <c r="P33">
        <f>Z128</f>
        <v>76.900000000000006</v>
      </c>
      <c r="Q33">
        <f t="shared" si="9"/>
        <v>4</v>
      </c>
      <c r="R33" s="23">
        <f t="shared" si="10"/>
        <v>1</v>
      </c>
      <c r="S33" s="51">
        <f t="shared" si="11"/>
        <v>0</v>
      </c>
    </row>
    <row r="34" spans="1:19" x14ac:dyDescent="0.25">
      <c r="A34">
        <f t="shared" si="5"/>
        <v>7</v>
      </c>
      <c r="B34">
        <f t="shared" si="5"/>
        <v>5</v>
      </c>
      <c r="C34">
        <f t="shared" si="5"/>
        <v>8</v>
      </c>
      <c r="D34">
        <f t="shared" si="5"/>
        <v>11</v>
      </c>
      <c r="E34">
        <f t="shared" si="5"/>
        <v>8</v>
      </c>
      <c r="F34">
        <f t="shared" si="5"/>
        <v>17</v>
      </c>
      <c r="G34">
        <f t="shared" si="5"/>
        <v>7</v>
      </c>
      <c r="H34">
        <f t="shared" si="5"/>
        <v>18</v>
      </c>
      <c r="I34">
        <f t="shared" si="5"/>
        <v>16</v>
      </c>
      <c r="J34">
        <f t="shared" si="2"/>
        <v>87</v>
      </c>
      <c r="K34">
        <f t="shared" si="3"/>
        <v>103.3</v>
      </c>
      <c r="L34">
        <f t="shared" si="6"/>
        <v>-16</v>
      </c>
      <c r="M34">
        <f t="shared" si="7"/>
        <v>2</v>
      </c>
      <c r="N34" s="51">
        <f t="shared" si="8"/>
        <v>1</v>
      </c>
      <c r="O34">
        <f t="shared" si="4"/>
        <v>87</v>
      </c>
      <c r="P34">
        <f>Z129</f>
        <v>76.900000000000006</v>
      </c>
      <c r="Q34">
        <f t="shared" si="9"/>
        <v>10</v>
      </c>
      <c r="R34" s="63">
        <f t="shared" si="10"/>
        <v>2</v>
      </c>
      <c r="S34" s="51">
        <f t="shared" si="11"/>
        <v>0</v>
      </c>
    </row>
    <row r="35" spans="1:19" x14ac:dyDescent="0.25">
      <c r="A35">
        <f t="shared" si="5"/>
        <v>12</v>
      </c>
      <c r="B35">
        <f t="shared" si="5"/>
        <v>12</v>
      </c>
      <c r="C35">
        <f t="shared" si="5"/>
        <v>10</v>
      </c>
      <c r="D35">
        <f t="shared" si="5"/>
        <v>19</v>
      </c>
      <c r="E35">
        <f t="shared" si="5"/>
        <v>20</v>
      </c>
      <c r="F35">
        <f t="shared" si="5"/>
        <v>19</v>
      </c>
      <c r="G35">
        <f t="shared" si="5"/>
        <v>14</v>
      </c>
      <c r="H35">
        <f t="shared" si="5"/>
        <v>19</v>
      </c>
      <c r="I35">
        <f t="shared" si="5"/>
        <v>13</v>
      </c>
      <c r="J35">
        <f t="shared" si="2"/>
        <v>77</v>
      </c>
      <c r="K35">
        <f t="shared" si="3"/>
        <v>54.9</v>
      </c>
      <c r="L35">
        <f t="shared" si="6"/>
        <v>22</v>
      </c>
      <c r="M35">
        <f t="shared" si="7"/>
        <v>-8</v>
      </c>
      <c r="N35" s="51">
        <f t="shared" si="8"/>
        <v>1</v>
      </c>
      <c r="O35">
        <f t="shared" si="4"/>
        <v>77</v>
      </c>
      <c r="P35">
        <f>Z130</f>
        <v>71</v>
      </c>
      <c r="Q35">
        <f t="shared" si="9"/>
        <v>6</v>
      </c>
      <c r="R35" s="63">
        <f t="shared" si="10"/>
        <v>-8</v>
      </c>
      <c r="S35" s="51">
        <f t="shared" si="11"/>
        <v>1</v>
      </c>
    </row>
    <row r="36" spans="1:19" x14ac:dyDescent="0.25">
      <c r="A36">
        <f t="shared" si="5"/>
        <v>18</v>
      </c>
      <c r="B36">
        <f t="shared" si="5"/>
        <v>18</v>
      </c>
      <c r="C36">
        <f t="shared" si="5"/>
        <v>18</v>
      </c>
      <c r="D36">
        <f t="shared" si="5"/>
        <v>15</v>
      </c>
      <c r="E36">
        <f t="shared" si="5"/>
        <v>18</v>
      </c>
      <c r="F36">
        <f t="shared" si="5"/>
        <v>20</v>
      </c>
      <c r="G36">
        <f t="shared" si="5"/>
        <v>7</v>
      </c>
      <c r="H36">
        <f t="shared" si="5"/>
        <v>20</v>
      </c>
      <c r="I36">
        <f t="shared" si="5"/>
        <v>20</v>
      </c>
      <c r="J36">
        <f t="shared" si="2"/>
        <v>88</v>
      </c>
      <c r="K36">
        <f t="shared" si="3"/>
        <v>62.7</v>
      </c>
      <c r="L36">
        <f t="shared" si="6"/>
        <v>25</v>
      </c>
      <c r="M36">
        <f t="shared" si="7"/>
        <v>-3</v>
      </c>
      <c r="N36" s="51">
        <f t="shared" si="8"/>
        <v>1</v>
      </c>
      <c r="O36">
        <f t="shared" si="4"/>
        <v>88</v>
      </c>
      <c r="P36">
        <f>Z131</f>
        <v>71</v>
      </c>
      <c r="Q36">
        <f t="shared" si="9"/>
        <v>17</v>
      </c>
      <c r="R36" s="63">
        <f t="shared" si="10"/>
        <v>-3</v>
      </c>
      <c r="S36" s="51">
        <f t="shared" si="11"/>
        <v>1</v>
      </c>
    </row>
    <row r="37" spans="1:19" x14ac:dyDescent="0.25">
      <c r="A37">
        <f t="shared" si="5"/>
        <v>3</v>
      </c>
      <c r="B37">
        <f t="shared" si="5"/>
        <v>19</v>
      </c>
      <c r="C37">
        <f t="shared" si="5"/>
        <v>6</v>
      </c>
      <c r="D37">
        <f t="shared" si="5"/>
        <v>5</v>
      </c>
      <c r="E37">
        <f t="shared" si="5"/>
        <v>9</v>
      </c>
      <c r="F37">
        <f t="shared" si="5"/>
        <v>7</v>
      </c>
      <c r="G37">
        <f t="shared" si="5"/>
        <v>10</v>
      </c>
      <c r="H37">
        <f t="shared" si="5"/>
        <v>18</v>
      </c>
      <c r="I37">
        <f t="shared" si="5"/>
        <v>7</v>
      </c>
      <c r="J37">
        <f t="shared" si="2"/>
        <v>62</v>
      </c>
      <c r="K37">
        <f t="shared" si="3"/>
        <v>106.9</v>
      </c>
      <c r="L37">
        <f t="shared" si="6"/>
        <v>-45</v>
      </c>
      <c r="M37">
        <f t="shared" si="7"/>
        <v>-5</v>
      </c>
      <c r="N37" s="51">
        <f t="shared" si="8"/>
        <v>0</v>
      </c>
      <c r="O37">
        <f t="shared" si="4"/>
        <v>62</v>
      </c>
      <c r="P37">
        <f>Z132</f>
        <v>75.8</v>
      </c>
      <c r="Q37">
        <f t="shared" si="9"/>
        <v>-14</v>
      </c>
      <c r="R37" s="63">
        <f t="shared" si="10"/>
        <v>-5</v>
      </c>
      <c r="S37" s="51">
        <f t="shared" si="11"/>
        <v>0</v>
      </c>
    </row>
    <row r="38" spans="1:19" x14ac:dyDescent="0.25">
      <c r="A38">
        <f t="shared" si="5"/>
        <v>14</v>
      </c>
      <c r="B38">
        <f t="shared" si="5"/>
        <v>14</v>
      </c>
      <c r="C38">
        <f t="shared" si="5"/>
        <v>19</v>
      </c>
      <c r="D38">
        <f t="shared" si="5"/>
        <v>12</v>
      </c>
      <c r="E38">
        <f t="shared" si="5"/>
        <v>6</v>
      </c>
      <c r="F38">
        <f t="shared" si="5"/>
        <v>14</v>
      </c>
      <c r="G38">
        <f t="shared" si="5"/>
        <v>13</v>
      </c>
      <c r="H38">
        <f t="shared" si="5"/>
        <v>12</v>
      </c>
      <c r="I38">
        <f t="shared" si="5"/>
        <v>14</v>
      </c>
      <c r="J38">
        <f t="shared" si="2"/>
        <v>89</v>
      </c>
      <c r="K38">
        <f t="shared" si="3"/>
        <v>82.7</v>
      </c>
      <c r="L38">
        <f t="shared" si="6"/>
        <v>6</v>
      </c>
      <c r="M38">
        <f t="shared" si="7"/>
        <v>0</v>
      </c>
      <c r="N38" s="51">
        <f t="shared" si="8"/>
        <v>1</v>
      </c>
      <c r="O38">
        <f t="shared" si="4"/>
        <v>89</v>
      </c>
      <c r="P38">
        <f>Z133</f>
        <v>77.400000000000006</v>
      </c>
      <c r="Q38">
        <f t="shared" si="9"/>
        <v>12</v>
      </c>
      <c r="R38" s="63">
        <f t="shared" si="10"/>
        <v>0</v>
      </c>
      <c r="S38" s="51">
        <f t="shared" si="11"/>
        <v>1</v>
      </c>
    </row>
    <row r="39" spans="1:19" x14ac:dyDescent="0.25">
      <c r="A39">
        <f t="shared" si="5"/>
        <v>19</v>
      </c>
      <c r="B39">
        <f t="shared" si="5"/>
        <v>18</v>
      </c>
      <c r="C39">
        <f t="shared" si="5"/>
        <v>4</v>
      </c>
      <c r="D39">
        <f t="shared" si="5"/>
        <v>9</v>
      </c>
      <c r="E39">
        <f t="shared" si="5"/>
        <v>17</v>
      </c>
      <c r="F39">
        <f t="shared" si="5"/>
        <v>9</v>
      </c>
      <c r="G39">
        <f t="shared" si="5"/>
        <v>3</v>
      </c>
      <c r="H39">
        <f t="shared" si="5"/>
        <v>8</v>
      </c>
      <c r="I39">
        <f t="shared" si="5"/>
        <v>17</v>
      </c>
      <c r="J39">
        <f t="shared" si="2"/>
        <v>100</v>
      </c>
      <c r="K39">
        <f t="shared" si="3"/>
        <v>73.400000000000006</v>
      </c>
      <c r="L39">
        <f t="shared" si="6"/>
        <v>27</v>
      </c>
      <c r="M39" s="23">
        <f t="shared" si="7"/>
        <v>1</v>
      </c>
      <c r="N39" s="51">
        <f t="shared" si="8"/>
        <v>0</v>
      </c>
      <c r="O39">
        <f t="shared" si="4"/>
        <v>100</v>
      </c>
      <c r="P39">
        <f>Z134</f>
        <v>104.9</v>
      </c>
      <c r="Q39">
        <f t="shared" si="9"/>
        <v>-5</v>
      </c>
      <c r="R39" s="63">
        <f t="shared" si="10"/>
        <v>1</v>
      </c>
      <c r="S39" s="51">
        <f t="shared" si="11"/>
        <v>1</v>
      </c>
    </row>
    <row r="40" spans="1:19" x14ac:dyDescent="0.25">
      <c r="A40">
        <f t="shared" si="5"/>
        <v>13</v>
      </c>
      <c r="B40">
        <f t="shared" si="5"/>
        <v>14</v>
      </c>
      <c r="C40">
        <f t="shared" si="5"/>
        <v>20</v>
      </c>
      <c r="D40">
        <f t="shared" si="5"/>
        <v>17</v>
      </c>
      <c r="E40">
        <f t="shared" si="5"/>
        <v>13</v>
      </c>
      <c r="F40">
        <f t="shared" si="5"/>
        <v>18</v>
      </c>
      <c r="G40">
        <f t="shared" si="5"/>
        <v>20</v>
      </c>
      <c r="H40">
        <f t="shared" si="5"/>
        <v>15</v>
      </c>
      <c r="I40">
        <f t="shared" si="5"/>
        <v>15</v>
      </c>
      <c r="J40">
        <f t="shared" si="2"/>
        <v>89</v>
      </c>
      <c r="K40">
        <f t="shared" si="3"/>
        <v>63.4</v>
      </c>
      <c r="L40">
        <f t="shared" si="6"/>
        <v>26</v>
      </c>
      <c r="M40">
        <f t="shared" si="7"/>
        <v>-2</v>
      </c>
      <c r="N40" s="51">
        <f t="shared" si="8"/>
        <v>1</v>
      </c>
      <c r="O40">
        <f t="shared" si="4"/>
        <v>89</v>
      </c>
      <c r="P40">
        <f>Z135</f>
        <v>77.400000000000006</v>
      </c>
      <c r="Q40">
        <f t="shared" si="9"/>
        <v>12</v>
      </c>
      <c r="R40" s="63">
        <f t="shared" si="10"/>
        <v>-2</v>
      </c>
      <c r="S40" s="51">
        <f t="shared" si="11"/>
        <v>1</v>
      </c>
    </row>
    <row r="41" spans="1:19" x14ac:dyDescent="0.25">
      <c r="A41">
        <f t="shared" ref="A41:I43" si="12">21-A19</f>
        <v>16</v>
      </c>
      <c r="B41">
        <f t="shared" si="12"/>
        <v>15</v>
      </c>
      <c r="C41">
        <f t="shared" si="12"/>
        <v>17</v>
      </c>
      <c r="D41">
        <f t="shared" si="12"/>
        <v>16</v>
      </c>
      <c r="E41">
        <f t="shared" si="12"/>
        <v>6</v>
      </c>
      <c r="F41">
        <f t="shared" si="12"/>
        <v>5</v>
      </c>
      <c r="G41">
        <f t="shared" si="12"/>
        <v>18</v>
      </c>
      <c r="H41">
        <f t="shared" si="12"/>
        <v>15</v>
      </c>
      <c r="I41">
        <f t="shared" si="12"/>
        <v>8</v>
      </c>
      <c r="J41">
        <f t="shared" si="2"/>
        <v>73</v>
      </c>
      <c r="K41">
        <f t="shared" si="3"/>
        <v>84.1</v>
      </c>
      <c r="L41">
        <f t="shared" si="6"/>
        <v>-11</v>
      </c>
      <c r="M41">
        <f t="shared" si="7"/>
        <v>-4</v>
      </c>
      <c r="N41" s="51">
        <f t="shared" si="8"/>
        <v>0</v>
      </c>
      <c r="O41">
        <f t="shared" si="4"/>
        <v>73</v>
      </c>
      <c r="P41">
        <f>Z136</f>
        <v>77.400000000000006</v>
      </c>
      <c r="Q41">
        <f t="shared" si="9"/>
        <v>-4</v>
      </c>
      <c r="R41" s="63">
        <f t="shared" si="10"/>
        <v>-4</v>
      </c>
      <c r="S41" s="51">
        <f t="shared" si="11"/>
        <v>0</v>
      </c>
    </row>
    <row r="42" spans="1:19" x14ac:dyDescent="0.25">
      <c r="A42">
        <f t="shared" si="12"/>
        <v>11</v>
      </c>
      <c r="B42">
        <f t="shared" si="12"/>
        <v>10</v>
      </c>
      <c r="C42">
        <f t="shared" si="12"/>
        <v>15</v>
      </c>
      <c r="D42">
        <f t="shared" si="12"/>
        <v>20</v>
      </c>
      <c r="E42">
        <f t="shared" si="12"/>
        <v>14</v>
      </c>
      <c r="F42">
        <f t="shared" si="12"/>
        <v>8</v>
      </c>
      <c r="G42">
        <f t="shared" si="12"/>
        <v>17</v>
      </c>
      <c r="H42">
        <f t="shared" si="12"/>
        <v>10</v>
      </c>
      <c r="I42">
        <f t="shared" si="12"/>
        <v>6</v>
      </c>
      <c r="J42">
        <f t="shared" si="2"/>
        <v>72</v>
      </c>
      <c r="K42">
        <f t="shared" si="3"/>
        <v>74.099999999999994</v>
      </c>
      <c r="L42">
        <f t="shared" si="6"/>
        <v>-2</v>
      </c>
      <c r="M42">
        <f t="shared" si="7"/>
        <v>-4</v>
      </c>
      <c r="N42" s="51">
        <f t="shared" si="8"/>
        <v>0</v>
      </c>
      <c r="O42">
        <f t="shared" si="4"/>
        <v>72</v>
      </c>
      <c r="P42">
        <f>Z137</f>
        <v>68.3</v>
      </c>
      <c r="Q42">
        <f t="shared" si="9"/>
        <v>4</v>
      </c>
      <c r="R42">
        <f t="shared" si="10"/>
        <v>-4</v>
      </c>
      <c r="S42" s="51">
        <f t="shared" si="11"/>
        <v>1</v>
      </c>
    </row>
    <row r="43" spans="1:19" x14ac:dyDescent="0.25">
      <c r="A43">
        <f t="shared" si="12"/>
        <v>15</v>
      </c>
      <c r="B43">
        <f t="shared" si="12"/>
        <v>16</v>
      </c>
      <c r="C43">
        <f t="shared" si="12"/>
        <v>14</v>
      </c>
      <c r="D43">
        <f t="shared" si="12"/>
        <v>11</v>
      </c>
      <c r="E43">
        <f t="shared" si="12"/>
        <v>16</v>
      </c>
      <c r="F43">
        <f t="shared" si="12"/>
        <v>17</v>
      </c>
      <c r="G43">
        <f t="shared" si="12"/>
        <v>16</v>
      </c>
      <c r="H43">
        <f t="shared" si="12"/>
        <v>11</v>
      </c>
      <c r="I43">
        <f t="shared" si="12"/>
        <v>10</v>
      </c>
      <c r="J43">
        <f t="shared" si="2"/>
        <v>83</v>
      </c>
      <c r="K43">
        <f t="shared" si="3"/>
        <v>77</v>
      </c>
      <c r="L43">
        <f t="shared" si="6"/>
        <v>6</v>
      </c>
      <c r="M43">
        <f t="shared" si="7"/>
        <v>-4</v>
      </c>
      <c r="N43" s="51">
        <f t="shared" si="8"/>
        <v>1</v>
      </c>
      <c r="O43">
        <f t="shared" si="4"/>
        <v>83</v>
      </c>
      <c r="P43">
        <f>Z138</f>
        <v>77.400000000000006</v>
      </c>
      <c r="Q43">
        <f t="shared" si="9"/>
        <v>6</v>
      </c>
      <c r="R43">
        <f t="shared" si="10"/>
        <v>-4</v>
      </c>
      <c r="S43" s="51">
        <f t="shared" si="11"/>
        <v>1</v>
      </c>
    </row>
    <row r="44" spans="1:19" x14ac:dyDescent="0.25">
      <c r="J44">
        <f>SUM(J24:J43)</f>
        <v>1595</v>
      </c>
      <c r="K44">
        <f>SUM(K24:K43)</f>
        <v>1904.9</v>
      </c>
      <c r="O44">
        <f>SUM(O24:O43)</f>
        <v>1595</v>
      </c>
      <c r="P44">
        <f>SUM(P24:P43)</f>
        <v>1594.8000000000002</v>
      </c>
    </row>
    <row r="45" spans="1:19" x14ac:dyDescent="0.25">
      <c r="J45">
        <f>B143</f>
        <v>1595</v>
      </c>
      <c r="K45">
        <f>B142</f>
        <v>1904.9</v>
      </c>
      <c r="M45" t="s">
        <v>1225</v>
      </c>
      <c r="N45" s="23">
        <v>2</v>
      </c>
      <c r="O45">
        <f>Q143</f>
        <v>1595</v>
      </c>
      <c r="P45">
        <f>Q142</f>
        <v>1594.8</v>
      </c>
      <c r="R45" t="s">
        <v>1225</v>
      </c>
      <c r="S45" s="23">
        <v>2</v>
      </c>
    </row>
    <row r="46" spans="1:19" ht="18" x14ac:dyDescent="0.25">
      <c r="A46" s="8"/>
      <c r="P46" s="8"/>
    </row>
    <row r="47" spans="1:19" x14ac:dyDescent="0.25">
      <c r="A47" s="9"/>
      <c r="P47" s="9"/>
    </row>
    <row r="50" spans="1:27" ht="18" x14ac:dyDescent="0.25">
      <c r="A50" s="10" t="s">
        <v>92</v>
      </c>
      <c r="B50" s="11">
        <v>9523755</v>
      </c>
      <c r="C50" s="10" t="s">
        <v>93</v>
      </c>
      <c r="D50" s="11">
        <v>20</v>
      </c>
      <c r="E50" s="10" t="s">
        <v>94</v>
      </c>
      <c r="F50" s="11">
        <v>9</v>
      </c>
      <c r="G50" s="10" t="s">
        <v>95</v>
      </c>
      <c r="H50" s="11">
        <v>20</v>
      </c>
      <c r="I50" s="10" t="s">
        <v>96</v>
      </c>
      <c r="J50" s="11">
        <v>0</v>
      </c>
      <c r="K50" s="10" t="s">
        <v>97</v>
      </c>
      <c r="L50" s="11" t="s">
        <v>1200</v>
      </c>
      <c r="P50" s="10" t="s">
        <v>92</v>
      </c>
      <c r="Q50" s="11">
        <v>4663766</v>
      </c>
      <c r="R50" s="10" t="s">
        <v>93</v>
      </c>
      <c r="S50" s="11">
        <v>20</v>
      </c>
      <c r="T50" s="10" t="s">
        <v>94</v>
      </c>
      <c r="U50" s="11">
        <v>9</v>
      </c>
      <c r="V50" s="10" t="s">
        <v>95</v>
      </c>
      <c r="W50" s="11">
        <v>20</v>
      </c>
      <c r="X50" s="10" t="s">
        <v>96</v>
      </c>
      <c r="Y50" s="11">
        <v>0</v>
      </c>
      <c r="Z50" s="10" t="s">
        <v>97</v>
      </c>
      <c r="AA50" s="11" t="s">
        <v>1738</v>
      </c>
    </row>
    <row r="51" spans="1:27" ht="18.600000000000001" thickBot="1" x14ac:dyDescent="0.3">
      <c r="A51" s="8"/>
      <c r="P51" s="8"/>
    </row>
    <row r="52" spans="1:27" ht="13.8" thickBot="1" x14ac:dyDescent="0.3">
      <c r="A52" s="12" t="s">
        <v>99</v>
      </c>
      <c r="B52" s="12" t="s">
        <v>100</v>
      </c>
      <c r="C52" s="12" t="s">
        <v>101</v>
      </c>
      <c r="D52" s="12" t="s">
        <v>102</v>
      </c>
      <c r="E52" s="12" t="s">
        <v>103</v>
      </c>
      <c r="F52" s="12" t="s">
        <v>104</v>
      </c>
      <c r="G52" s="12" t="s">
        <v>105</v>
      </c>
      <c r="H52" s="12" t="s">
        <v>106</v>
      </c>
      <c r="I52" s="12" t="s">
        <v>107</v>
      </c>
      <c r="J52" s="12" t="s">
        <v>108</v>
      </c>
      <c r="K52" s="12" t="s">
        <v>515</v>
      </c>
      <c r="P52" s="12" t="s">
        <v>99</v>
      </c>
      <c r="Q52" s="12" t="s">
        <v>100</v>
      </c>
      <c r="R52" s="12" t="s">
        <v>101</v>
      </c>
      <c r="S52" s="12" t="s">
        <v>102</v>
      </c>
      <c r="T52" s="12" t="s">
        <v>103</v>
      </c>
      <c r="U52" s="12" t="s">
        <v>104</v>
      </c>
      <c r="V52" s="12" t="s">
        <v>105</v>
      </c>
      <c r="W52" s="12" t="s">
        <v>106</v>
      </c>
      <c r="X52" s="12" t="s">
        <v>107</v>
      </c>
      <c r="Y52" s="12" t="s">
        <v>108</v>
      </c>
      <c r="Z52" s="12" t="s">
        <v>515</v>
      </c>
    </row>
    <row r="53" spans="1:27" ht="13.8" thickBot="1" x14ac:dyDescent="0.3">
      <c r="A53" s="12" t="s">
        <v>111</v>
      </c>
      <c r="B53" s="13">
        <v>17</v>
      </c>
      <c r="C53" s="13">
        <v>20</v>
      </c>
      <c r="D53" s="13">
        <v>13</v>
      </c>
      <c r="E53" s="13">
        <v>3</v>
      </c>
      <c r="F53" s="13">
        <v>3</v>
      </c>
      <c r="G53" s="13">
        <v>12</v>
      </c>
      <c r="H53" s="13">
        <v>19</v>
      </c>
      <c r="I53" s="13">
        <v>8</v>
      </c>
      <c r="J53" s="13">
        <v>18</v>
      </c>
      <c r="K53" s="13">
        <v>87</v>
      </c>
      <c r="P53" s="12" t="s">
        <v>111</v>
      </c>
      <c r="Q53" s="13">
        <v>17</v>
      </c>
      <c r="R53" s="13">
        <v>20</v>
      </c>
      <c r="S53" s="13">
        <v>13</v>
      </c>
      <c r="T53" s="13">
        <v>3</v>
      </c>
      <c r="U53" s="13">
        <v>3</v>
      </c>
      <c r="V53" s="13">
        <v>12</v>
      </c>
      <c r="W53" s="13">
        <v>19</v>
      </c>
      <c r="X53" s="13">
        <v>8</v>
      </c>
      <c r="Y53" s="13">
        <v>18</v>
      </c>
      <c r="Z53" s="13">
        <v>87</v>
      </c>
    </row>
    <row r="54" spans="1:27" ht="13.8" thickBot="1" x14ac:dyDescent="0.3">
      <c r="A54" s="12" t="s">
        <v>112</v>
      </c>
      <c r="B54" s="13">
        <v>11</v>
      </c>
      <c r="C54" s="13">
        <v>12</v>
      </c>
      <c r="D54" s="13">
        <v>13</v>
      </c>
      <c r="E54" s="13">
        <v>4</v>
      </c>
      <c r="F54" s="13">
        <v>4</v>
      </c>
      <c r="G54" s="13">
        <v>17</v>
      </c>
      <c r="H54" s="13">
        <v>2</v>
      </c>
      <c r="I54" s="13">
        <v>8</v>
      </c>
      <c r="J54" s="13">
        <v>10</v>
      </c>
      <c r="K54" s="13">
        <v>95</v>
      </c>
      <c r="P54" s="12" t="s">
        <v>112</v>
      </c>
      <c r="Q54" s="13">
        <v>11</v>
      </c>
      <c r="R54" s="13">
        <v>12</v>
      </c>
      <c r="S54" s="13">
        <v>13</v>
      </c>
      <c r="T54" s="13">
        <v>4</v>
      </c>
      <c r="U54" s="13">
        <v>4</v>
      </c>
      <c r="V54" s="13">
        <v>17</v>
      </c>
      <c r="W54" s="13">
        <v>2</v>
      </c>
      <c r="X54" s="13">
        <v>8</v>
      </c>
      <c r="Y54" s="13">
        <v>10</v>
      </c>
      <c r="Z54" s="13">
        <v>95</v>
      </c>
    </row>
    <row r="55" spans="1:27" ht="13.8" thickBot="1" x14ac:dyDescent="0.3">
      <c r="A55" s="12" t="s">
        <v>113</v>
      </c>
      <c r="B55" s="13">
        <v>6</v>
      </c>
      <c r="C55" s="13">
        <v>2</v>
      </c>
      <c r="D55" s="13">
        <v>16</v>
      </c>
      <c r="E55" s="13">
        <v>8</v>
      </c>
      <c r="F55" s="13">
        <v>13</v>
      </c>
      <c r="G55" s="13">
        <v>14</v>
      </c>
      <c r="H55" s="13">
        <v>11</v>
      </c>
      <c r="I55" s="13">
        <v>4</v>
      </c>
      <c r="J55" s="13">
        <v>4</v>
      </c>
      <c r="K55" s="13">
        <v>74</v>
      </c>
      <c r="P55" s="12" t="s">
        <v>113</v>
      </c>
      <c r="Q55" s="13">
        <v>6</v>
      </c>
      <c r="R55" s="13">
        <v>2</v>
      </c>
      <c r="S55" s="13">
        <v>16</v>
      </c>
      <c r="T55" s="13">
        <v>8</v>
      </c>
      <c r="U55" s="13">
        <v>13</v>
      </c>
      <c r="V55" s="13">
        <v>14</v>
      </c>
      <c r="W55" s="13">
        <v>11</v>
      </c>
      <c r="X55" s="13">
        <v>4</v>
      </c>
      <c r="Y55" s="13">
        <v>4</v>
      </c>
      <c r="Z55" s="13">
        <v>74</v>
      </c>
    </row>
    <row r="56" spans="1:27" ht="13.8" thickBot="1" x14ac:dyDescent="0.3">
      <c r="A56" s="12" t="s">
        <v>114</v>
      </c>
      <c r="B56" s="13">
        <v>9</v>
      </c>
      <c r="C56" s="13">
        <v>9</v>
      </c>
      <c r="D56" s="13">
        <v>5</v>
      </c>
      <c r="E56" s="13">
        <v>15</v>
      </c>
      <c r="F56" s="13">
        <v>19</v>
      </c>
      <c r="G56" s="13">
        <v>12</v>
      </c>
      <c r="H56" s="13">
        <v>1</v>
      </c>
      <c r="I56" s="13">
        <v>9</v>
      </c>
      <c r="J56" s="13">
        <v>20</v>
      </c>
      <c r="K56" s="13">
        <v>84</v>
      </c>
      <c r="P56" s="12" t="s">
        <v>114</v>
      </c>
      <c r="Q56" s="13">
        <v>9</v>
      </c>
      <c r="R56" s="13">
        <v>9</v>
      </c>
      <c r="S56" s="13">
        <v>5</v>
      </c>
      <c r="T56" s="13">
        <v>15</v>
      </c>
      <c r="U56" s="13">
        <v>19</v>
      </c>
      <c r="V56" s="13">
        <v>12</v>
      </c>
      <c r="W56" s="13">
        <v>1</v>
      </c>
      <c r="X56" s="13">
        <v>9</v>
      </c>
      <c r="Y56" s="13">
        <v>20</v>
      </c>
      <c r="Z56" s="13">
        <v>84</v>
      </c>
    </row>
    <row r="57" spans="1:27" ht="13.8" thickBot="1" x14ac:dyDescent="0.3">
      <c r="A57" s="12" t="s">
        <v>115</v>
      </c>
      <c r="B57" s="13">
        <v>1</v>
      </c>
      <c r="C57" s="13">
        <v>1</v>
      </c>
      <c r="D57" s="13">
        <v>1</v>
      </c>
      <c r="E57" s="13">
        <v>1</v>
      </c>
      <c r="F57" s="13">
        <v>2</v>
      </c>
      <c r="G57" s="13">
        <v>1</v>
      </c>
      <c r="H57" s="13">
        <v>5</v>
      </c>
      <c r="I57" s="13">
        <v>2</v>
      </c>
      <c r="J57" s="13">
        <v>1</v>
      </c>
      <c r="K57" s="13">
        <v>55</v>
      </c>
      <c r="P57" s="12" t="s">
        <v>115</v>
      </c>
      <c r="Q57" s="13">
        <v>1</v>
      </c>
      <c r="R57" s="13">
        <v>1</v>
      </c>
      <c r="S57" s="13">
        <v>1</v>
      </c>
      <c r="T57" s="13">
        <v>1</v>
      </c>
      <c r="U57" s="13">
        <v>2</v>
      </c>
      <c r="V57" s="13">
        <v>1</v>
      </c>
      <c r="W57" s="13">
        <v>5</v>
      </c>
      <c r="X57" s="13">
        <v>2</v>
      </c>
      <c r="Y57" s="13">
        <v>1</v>
      </c>
      <c r="Z57" s="13">
        <v>55</v>
      </c>
    </row>
    <row r="58" spans="1:27" ht="13.8" thickBot="1" x14ac:dyDescent="0.3">
      <c r="A58" s="12" t="s">
        <v>116</v>
      </c>
      <c r="B58" s="13">
        <v>2</v>
      </c>
      <c r="C58" s="13">
        <v>9</v>
      </c>
      <c r="D58" s="13">
        <v>3</v>
      </c>
      <c r="E58" s="13">
        <v>2</v>
      </c>
      <c r="F58" s="13">
        <v>1</v>
      </c>
      <c r="G58" s="13">
        <v>2</v>
      </c>
      <c r="H58" s="13">
        <v>8</v>
      </c>
      <c r="I58" s="13">
        <v>2</v>
      </c>
      <c r="J58" s="13">
        <v>2</v>
      </c>
      <c r="K58" s="13">
        <v>68</v>
      </c>
      <c r="P58" s="12" t="s">
        <v>116</v>
      </c>
      <c r="Q58" s="13">
        <v>2</v>
      </c>
      <c r="R58" s="13">
        <v>9</v>
      </c>
      <c r="S58" s="13">
        <v>3</v>
      </c>
      <c r="T58" s="13">
        <v>2</v>
      </c>
      <c r="U58" s="13">
        <v>1</v>
      </c>
      <c r="V58" s="13">
        <v>2</v>
      </c>
      <c r="W58" s="13">
        <v>8</v>
      </c>
      <c r="X58" s="13">
        <v>2</v>
      </c>
      <c r="Y58" s="13">
        <v>2</v>
      </c>
      <c r="Z58" s="13">
        <v>68</v>
      </c>
    </row>
    <row r="59" spans="1:27" ht="13.8" thickBot="1" x14ac:dyDescent="0.3">
      <c r="A59" s="12" t="s">
        <v>117</v>
      </c>
      <c r="B59" s="13">
        <v>4</v>
      </c>
      <c r="C59" s="13">
        <v>6</v>
      </c>
      <c r="D59" s="13">
        <v>8</v>
      </c>
      <c r="E59" s="13">
        <v>7</v>
      </c>
      <c r="F59" s="13">
        <v>13</v>
      </c>
      <c r="G59" s="13">
        <v>7</v>
      </c>
      <c r="H59" s="13">
        <v>16</v>
      </c>
      <c r="I59" s="13">
        <v>15</v>
      </c>
      <c r="J59" s="13">
        <v>6</v>
      </c>
      <c r="K59" s="13">
        <v>70</v>
      </c>
      <c r="P59" s="12" t="s">
        <v>117</v>
      </c>
      <c r="Q59" s="13">
        <v>4</v>
      </c>
      <c r="R59" s="13">
        <v>6</v>
      </c>
      <c r="S59" s="13">
        <v>8</v>
      </c>
      <c r="T59" s="13">
        <v>7</v>
      </c>
      <c r="U59" s="13">
        <v>13</v>
      </c>
      <c r="V59" s="13">
        <v>7</v>
      </c>
      <c r="W59" s="13">
        <v>16</v>
      </c>
      <c r="X59" s="13">
        <v>15</v>
      </c>
      <c r="Y59" s="13">
        <v>6</v>
      </c>
      <c r="Z59" s="13">
        <v>70</v>
      </c>
    </row>
    <row r="60" spans="1:27" ht="13.8" thickBot="1" x14ac:dyDescent="0.3">
      <c r="A60" s="12" t="s">
        <v>118</v>
      </c>
      <c r="B60" s="13">
        <v>20</v>
      </c>
      <c r="C60" s="13">
        <v>5</v>
      </c>
      <c r="D60" s="13">
        <v>10</v>
      </c>
      <c r="E60" s="13">
        <v>18</v>
      </c>
      <c r="F60" s="13">
        <v>16</v>
      </c>
      <c r="G60" s="13">
        <v>3</v>
      </c>
      <c r="H60" s="13">
        <v>12</v>
      </c>
      <c r="I60" s="13">
        <v>3</v>
      </c>
      <c r="J60" s="13">
        <v>13</v>
      </c>
      <c r="K60" s="13">
        <v>79</v>
      </c>
      <c r="P60" s="12" t="s">
        <v>118</v>
      </c>
      <c r="Q60" s="13">
        <v>20</v>
      </c>
      <c r="R60" s="13">
        <v>5</v>
      </c>
      <c r="S60" s="13">
        <v>10</v>
      </c>
      <c r="T60" s="13">
        <v>18</v>
      </c>
      <c r="U60" s="13">
        <v>16</v>
      </c>
      <c r="V60" s="13">
        <v>3</v>
      </c>
      <c r="W60" s="13">
        <v>12</v>
      </c>
      <c r="X60" s="13">
        <v>3</v>
      </c>
      <c r="Y60" s="13">
        <v>13</v>
      </c>
      <c r="Z60" s="13">
        <v>79</v>
      </c>
    </row>
    <row r="61" spans="1:27" ht="13.8" thickBot="1" x14ac:dyDescent="0.3">
      <c r="A61" s="12" t="s">
        <v>119</v>
      </c>
      <c r="B61" s="13">
        <v>6</v>
      </c>
      <c r="C61" s="13">
        <v>9</v>
      </c>
      <c r="D61" s="13">
        <v>3</v>
      </c>
      <c r="E61" s="13">
        <v>7</v>
      </c>
      <c r="F61" s="13">
        <v>7</v>
      </c>
      <c r="G61" s="13">
        <v>4</v>
      </c>
      <c r="H61" s="13">
        <v>5</v>
      </c>
      <c r="I61" s="13">
        <v>5</v>
      </c>
      <c r="J61" s="13">
        <v>3</v>
      </c>
      <c r="K61" s="13">
        <v>82</v>
      </c>
      <c r="P61" s="12" t="s">
        <v>119</v>
      </c>
      <c r="Q61" s="13">
        <v>6</v>
      </c>
      <c r="R61" s="13">
        <v>9</v>
      </c>
      <c r="S61" s="13">
        <v>3</v>
      </c>
      <c r="T61" s="13">
        <v>7</v>
      </c>
      <c r="U61" s="13">
        <v>7</v>
      </c>
      <c r="V61" s="13">
        <v>4</v>
      </c>
      <c r="W61" s="13">
        <v>5</v>
      </c>
      <c r="X61" s="13">
        <v>5</v>
      </c>
      <c r="Y61" s="13">
        <v>3</v>
      </c>
      <c r="Z61" s="13">
        <v>82</v>
      </c>
    </row>
    <row r="62" spans="1:27" ht="13.8" thickBot="1" x14ac:dyDescent="0.3">
      <c r="A62" s="12" t="s">
        <v>120</v>
      </c>
      <c r="B62" s="13">
        <v>8</v>
      </c>
      <c r="C62" s="13">
        <v>3</v>
      </c>
      <c r="D62" s="13">
        <v>11</v>
      </c>
      <c r="E62" s="13">
        <v>13</v>
      </c>
      <c r="F62" s="13">
        <v>10</v>
      </c>
      <c r="G62" s="13">
        <v>10</v>
      </c>
      <c r="H62" s="13">
        <v>9</v>
      </c>
      <c r="I62" s="13">
        <v>18</v>
      </c>
      <c r="J62" s="13">
        <v>13</v>
      </c>
      <c r="K62" s="13">
        <v>81</v>
      </c>
      <c r="P62" s="12" t="s">
        <v>120</v>
      </c>
      <c r="Q62" s="13">
        <v>8</v>
      </c>
      <c r="R62" s="13">
        <v>3</v>
      </c>
      <c r="S62" s="13">
        <v>11</v>
      </c>
      <c r="T62" s="13">
        <v>13</v>
      </c>
      <c r="U62" s="13">
        <v>10</v>
      </c>
      <c r="V62" s="13">
        <v>10</v>
      </c>
      <c r="W62" s="13">
        <v>9</v>
      </c>
      <c r="X62" s="13">
        <v>18</v>
      </c>
      <c r="Y62" s="13">
        <v>13</v>
      </c>
      <c r="Z62" s="13">
        <v>81</v>
      </c>
    </row>
    <row r="63" spans="1:27" ht="13.8" thickBot="1" x14ac:dyDescent="0.3">
      <c r="A63" s="12" t="s">
        <v>121</v>
      </c>
      <c r="B63" s="13">
        <v>7</v>
      </c>
      <c r="C63" s="13">
        <v>5</v>
      </c>
      <c r="D63" s="13">
        <v>8</v>
      </c>
      <c r="E63" s="13">
        <v>11</v>
      </c>
      <c r="F63" s="13">
        <v>8</v>
      </c>
      <c r="G63" s="13">
        <v>17</v>
      </c>
      <c r="H63" s="13">
        <v>7</v>
      </c>
      <c r="I63" s="13">
        <v>18</v>
      </c>
      <c r="J63" s="13">
        <v>16</v>
      </c>
      <c r="K63" s="13">
        <v>87</v>
      </c>
      <c r="P63" s="12" t="s">
        <v>121</v>
      </c>
      <c r="Q63" s="13">
        <v>7</v>
      </c>
      <c r="R63" s="13">
        <v>5</v>
      </c>
      <c r="S63" s="13">
        <v>8</v>
      </c>
      <c r="T63" s="13">
        <v>11</v>
      </c>
      <c r="U63" s="13">
        <v>8</v>
      </c>
      <c r="V63" s="13">
        <v>17</v>
      </c>
      <c r="W63" s="13">
        <v>7</v>
      </c>
      <c r="X63" s="13">
        <v>18</v>
      </c>
      <c r="Y63" s="13">
        <v>16</v>
      </c>
      <c r="Z63" s="13">
        <v>87</v>
      </c>
    </row>
    <row r="64" spans="1:27" ht="13.8" thickBot="1" x14ac:dyDescent="0.3">
      <c r="A64" s="12" t="s">
        <v>122</v>
      </c>
      <c r="B64" s="13">
        <v>12</v>
      </c>
      <c r="C64" s="13">
        <v>12</v>
      </c>
      <c r="D64" s="13">
        <v>10</v>
      </c>
      <c r="E64" s="13">
        <v>19</v>
      </c>
      <c r="F64" s="13">
        <v>20</v>
      </c>
      <c r="G64" s="13">
        <v>19</v>
      </c>
      <c r="H64" s="13">
        <v>14</v>
      </c>
      <c r="I64" s="13">
        <v>19</v>
      </c>
      <c r="J64" s="13">
        <v>13</v>
      </c>
      <c r="K64" s="13">
        <v>77</v>
      </c>
      <c r="P64" s="12" t="s">
        <v>122</v>
      </c>
      <c r="Q64" s="13">
        <v>12</v>
      </c>
      <c r="R64" s="13">
        <v>12</v>
      </c>
      <c r="S64" s="13">
        <v>10</v>
      </c>
      <c r="T64" s="13">
        <v>19</v>
      </c>
      <c r="U64" s="13">
        <v>20</v>
      </c>
      <c r="V64" s="13">
        <v>19</v>
      </c>
      <c r="W64" s="13">
        <v>14</v>
      </c>
      <c r="X64" s="13">
        <v>19</v>
      </c>
      <c r="Y64" s="13">
        <v>13</v>
      </c>
      <c r="Z64" s="13">
        <v>77</v>
      </c>
    </row>
    <row r="65" spans="1:26" ht="13.8" thickBot="1" x14ac:dyDescent="0.3">
      <c r="A65" s="12" t="s">
        <v>123</v>
      </c>
      <c r="B65" s="13">
        <v>18</v>
      </c>
      <c r="C65" s="13">
        <v>18</v>
      </c>
      <c r="D65" s="13">
        <v>18</v>
      </c>
      <c r="E65" s="13">
        <v>15</v>
      </c>
      <c r="F65" s="13">
        <v>18</v>
      </c>
      <c r="G65" s="13">
        <v>20</v>
      </c>
      <c r="H65" s="13">
        <v>7</v>
      </c>
      <c r="I65" s="13">
        <v>20</v>
      </c>
      <c r="J65" s="13">
        <v>20</v>
      </c>
      <c r="K65" s="13">
        <v>88</v>
      </c>
      <c r="P65" s="12" t="s">
        <v>123</v>
      </c>
      <c r="Q65" s="13">
        <v>18</v>
      </c>
      <c r="R65" s="13">
        <v>18</v>
      </c>
      <c r="S65" s="13">
        <v>18</v>
      </c>
      <c r="T65" s="13">
        <v>15</v>
      </c>
      <c r="U65" s="13">
        <v>18</v>
      </c>
      <c r="V65" s="13">
        <v>20</v>
      </c>
      <c r="W65" s="13">
        <v>7</v>
      </c>
      <c r="X65" s="13">
        <v>20</v>
      </c>
      <c r="Y65" s="13">
        <v>20</v>
      </c>
      <c r="Z65" s="13">
        <v>88</v>
      </c>
    </row>
    <row r="66" spans="1:26" ht="13.8" thickBot="1" x14ac:dyDescent="0.3">
      <c r="A66" s="12" t="s">
        <v>124</v>
      </c>
      <c r="B66" s="13">
        <v>3</v>
      </c>
      <c r="C66" s="13">
        <v>19</v>
      </c>
      <c r="D66" s="13">
        <v>6</v>
      </c>
      <c r="E66" s="13">
        <v>5</v>
      </c>
      <c r="F66" s="13">
        <v>9</v>
      </c>
      <c r="G66" s="13">
        <v>7</v>
      </c>
      <c r="H66" s="13">
        <v>10</v>
      </c>
      <c r="I66" s="13">
        <v>18</v>
      </c>
      <c r="J66" s="13">
        <v>7</v>
      </c>
      <c r="K66" s="13">
        <v>62</v>
      </c>
      <c r="P66" s="12" t="s">
        <v>124</v>
      </c>
      <c r="Q66" s="13">
        <v>3</v>
      </c>
      <c r="R66" s="13">
        <v>19</v>
      </c>
      <c r="S66" s="13">
        <v>6</v>
      </c>
      <c r="T66" s="13">
        <v>5</v>
      </c>
      <c r="U66" s="13">
        <v>9</v>
      </c>
      <c r="V66" s="13">
        <v>7</v>
      </c>
      <c r="W66" s="13">
        <v>10</v>
      </c>
      <c r="X66" s="13">
        <v>18</v>
      </c>
      <c r="Y66" s="13">
        <v>7</v>
      </c>
      <c r="Z66" s="13">
        <v>62</v>
      </c>
    </row>
    <row r="67" spans="1:26" ht="13.8" thickBot="1" x14ac:dyDescent="0.3">
      <c r="A67" s="12" t="s">
        <v>125</v>
      </c>
      <c r="B67" s="13">
        <v>14</v>
      </c>
      <c r="C67" s="13">
        <v>14</v>
      </c>
      <c r="D67" s="13">
        <v>19</v>
      </c>
      <c r="E67" s="13">
        <v>12</v>
      </c>
      <c r="F67" s="13">
        <v>6</v>
      </c>
      <c r="G67" s="13">
        <v>14</v>
      </c>
      <c r="H67" s="13">
        <v>13</v>
      </c>
      <c r="I67" s="13">
        <v>12</v>
      </c>
      <c r="J67" s="13">
        <v>14</v>
      </c>
      <c r="K67" s="13">
        <v>89</v>
      </c>
      <c r="P67" s="12" t="s">
        <v>125</v>
      </c>
      <c r="Q67" s="13">
        <v>14</v>
      </c>
      <c r="R67" s="13">
        <v>14</v>
      </c>
      <c r="S67" s="13">
        <v>19</v>
      </c>
      <c r="T67" s="13">
        <v>12</v>
      </c>
      <c r="U67" s="13">
        <v>6</v>
      </c>
      <c r="V67" s="13">
        <v>14</v>
      </c>
      <c r="W67" s="13">
        <v>13</v>
      </c>
      <c r="X67" s="13">
        <v>12</v>
      </c>
      <c r="Y67" s="13">
        <v>14</v>
      </c>
      <c r="Z67" s="13">
        <v>89</v>
      </c>
    </row>
    <row r="68" spans="1:26" ht="13.8" thickBot="1" x14ac:dyDescent="0.3">
      <c r="A68" s="12" t="s">
        <v>126</v>
      </c>
      <c r="B68" s="13">
        <v>19</v>
      </c>
      <c r="C68" s="13">
        <v>18</v>
      </c>
      <c r="D68" s="13">
        <v>4</v>
      </c>
      <c r="E68" s="13">
        <v>9</v>
      </c>
      <c r="F68" s="13">
        <v>17</v>
      </c>
      <c r="G68" s="13">
        <v>9</v>
      </c>
      <c r="H68" s="13">
        <v>3</v>
      </c>
      <c r="I68" s="13">
        <v>8</v>
      </c>
      <c r="J68" s="13">
        <v>17</v>
      </c>
      <c r="K68" s="13">
        <v>100</v>
      </c>
      <c r="P68" s="12" t="s">
        <v>126</v>
      </c>
      <c r="Q68" s="13">
        <v>19</v>
      </c>
      <c r="R68" s="13">
        <v>18</v>
      </c>
      <c r="S68" s="13">
        <v>4</v>
      </c>
      <c r="T68" s="13">
        <v>9</v>
      </c>
      <c r="U68" s="13">
        <v>17</v>
      </c>
      <c r="V68" s="13">
        <v>9</v>
      </c>
      <c r="W68" s="13">
        <v>3</v>
      </c>
      <c r="X68" s="13">
        <v>8</v>
      </c>
      <c r="Y68" s="13">
        <v>17</v>
      </c>
      <c r="Z68" s="13">
        <v>100</v>
      </c>
    </row>
    <row r="69" spans="1:26" ht="13.8" thickBot="1" x14ac:dyDescent="0.3">
      <c r="A69" s="12" t="s">
        <v>127</v>
      </c>
      <c r="B69" s="13">
        <v>13</v>
      </c>
      <c r="C69" s="13">
        <v>14</v>
      </c>
      <c r="D69" s="13">
        <v>20</v>
      </c>
      <c r="E69" s="13">
        <v>17</v>
      </c>
      <c r="F69" s="13">
        <v>13</v>
      </c>
      <c r="G69" s="13">
        <v>18</v>
      </c>
      <c r="H69" s="13">
        <v>20</v>
      </c>
      <c r="I69" s="13">
        <v>15</v>
      </c>
      <c r="J69" s="13">
        <v>15</v>
      </c>
      <c r="K69" s="13">
        <v>89</v>
      </c>
      <c r="P69" s="12" t="s">
        <v>127</v>
      </c>
      <c r="Q69" s="13">
        <v>13</v>
      </c>
      <c r="R69" s="13">
        <v>14</v>
      </c>
      <c r="S69" s="13">
        <v>20</v>
      </c>
      <c r="T69" s="13">
        <v>17</v>
      </c>
      <c r="U69" s="13">
        <v>13</v>
      </c>
      <c r="V69" s="13">
        <v>18</v>
      </c>
      <c r="W69" s="13">
        <v>20</v>
      </c>
      <c r="X69" s="13">
        <v>15</v>
      </c>
      <c r="Y69" s="13">
        <v>15</v>
      </c>
      <c r="Z69" s="13">
        <v>89</v>
      </c>
    </row>
    <row r="70" spans="1:26" ht="13.8" thickBot="1" x14ac:dyDescent="0.3">
      <c r="A70" s="12" t="s">
        <v>128</v>
      </c>
      <c r="B70" s="13">
        <v>16</v>
      </c>
      <c r="C70" s="13">
        <v>15</v>
      </c>
      <c r="D70" s="13">
        <v>17</v>
      </c>
      <c r="E70" s="13">
        <v>16</v>
      </c>
      <c r="F70" s="13">
        <v>6</v>
      </c>
      <c r="G70" s="13">
        <v>5</v>
      </c>
      <c r="H70" s="13">
        <v>18</v>
      </c>
      <c r="I70" s="13">
        <v>15</v>
      </c>
      <c r="J70" s="13">
        <v>8</v>
      </c>
      <c r="K70" s="13">
        <v>73</v>
      </c>
      <c r="P70" s="12" t="s">
        <v>128</v>
      </c>
      <c r="Q70" s="13">
        <v>16</v>
      </c>
      <c r="R70" s="13">
        <v>15</v>
      </c>
      <c r="S70" s="13">
        <v>17</v>
      </c>
      <c r="T70" s="13">
        <v>16</v>
      </c>
      <c r="U70" s="13">
        <v>6</v>
      </c>
      <c r="V70" s="13">
        <v>5</v>
      </c>
      <c r="W70" s="13">
        <v>18</v>
      </c>
      <c r="X70" s="13">
        <v>15</v>
      </c>
      <c r="Y70" s="13">
        <v>8</v>
      </c>
      <c r="Z70" s="13">
        <v>73</v>
      </c>
    </row>
    <row r="71" spans="1:26" ht="13.8" thickBot="1" x14ac:dyDescent="0.3">
      <c r="A71" s="12" t="s">
        <v>129</v>
      </c>
      <c r="B71" s="13">
        <v>11</v>
      </c>
      <c r="C71" s="13">
        <v>10</v>
      </c>
      <c r="D71" s="13">
        <v>15</v>
      </c>
      <c r="E71" s="13">
        <v>20</v>
      </c>
      <c r="F71" s="13">
        <v>14</v>
      </c>
      <c r="G71" s="13">
        <v>8</v>
      </c>
      <c r="H71" s="13">
        <v>17</v>
      </c>
      <c r="I71" s="13">
        <v>10</v>
      </c>
      <c r="J71" s="13">
        <v>6</v>
      </c>
      <c r="K71" s="13">
        <v>72</v>
      </c>
      <c r="P71" s="12" t="s">
        <v>129</v>
      </c>
      <c r="Q71" s="13">
        <v>11</v>
      </c>
      <c r="R71" s="13">
        <v>10</v>
      </c>
      <c r="S71" s="13">
        <v>15</v>
      </c>
      <c r="T71" s="13">
        <v>20</v>
      </c>
      <c r="U71" s="13">
        <v>14</v>
      </c>
      <c r="V71" s="13">
        <v>8</v>
      </c>
      <c r="W71" s="13">
        <v>17</v>
      </c>
      <c r="X71" s="13">
        <v>10</v>
      </c>
      <c r="Y71" s="13">
        <v>6</v>
      </c>
      <c r="Z71" s="13">
        <v>72</v>
      </c>
    </row>
    <row r="72" spans="1:26" ht="13.8" thickBot="1" x14ac:dyDescent="0.3">
      <c r="A72" s="12" t="s">
        <v>130</v>
      </c>
      <c r="B72" s="13">
        <v>15</v>
      </c>
      <c r="C72" s="13">
        <v>16</v>
      </c>
      <c r="D72" s="13">
        <v>14</v>
      </c>
      <c r="E72" s="13">
        <v>11</v>
      </c>
      <c r="F72" s="13">
        <v>16</v>
      </c>
      <c r="G72" s="13">
        <v>17</v>
      </c>
      <c r="H72" s="13">
        <v>16</v>
      </c>
      <c r="I72" s="13">
        <v>11</v>
      </c>
      <c r="J72" s="13">
        <v>10</v>
      </c>
      <c r="K72" s="13">
        <v>83</v>
      </c>
      <c r="P72" s="12" t="s">
        <v>130</v>
      </c>
      <c r="Q72" s="13">
        <v>15</v>
      </c>
      <c r="R72" s="13">
        <v>16</v>
      </c>
      <c r="S72" s="13">
        <v>14</v>
      </c>
      <c r="T72" s="13">
        <v>11</v>
      </c>
      <c r="U72" s="13">
        <v>16</v>
      </c>
      <c r="V72" s="13">
        <v>17</v>
      </c>
      <c r="W72" s="13">
        <v>16</v>
      </c>
      <c r="X72" s="13">
        <v>11</v>
      </c>
      <c r="Y72" s="13">
        <v>10</v>
      </c>
      <c r="Z72" s="13">
        <v>83</v>
      </c>
    </row>
    <row r="73" spans="1:26" ht="18.600000000000001" thickBot="1" x14ac:dyDescent="0.3">
      <c r="A73" s="8"/>
      <c r="P73" s="8"/>
    </row>
    <row r="74" spans="1:26" ht="13.8" thickBot="1" x14ac:dyDescent="0.3">
      <c r="A74" s="12" t="s">
        <v>131</v>
      </c>
      <c r="B74" s="12" t="s">
        <v>100</v>
      </c>
      <c r="C74" s="12" t="s">
        <v>101</v>
      </c>
      <c r="D74" s="12" t="s">
        <v>102</v>
      </c>
      <c r="E74" s="12" t="s">
        <v>103</v>
      </c>
      <c r="F74" s="12" t="s">
        <v>104</v>
      </c>
      <c r="G74" s="12" t="s">
        <v>105</v>
      </c>
      <c r="H74" s="12" t="s">
        <v>106</v>
      </c>
      <c r="I74" s="12" t="s">
        <v>107</v>
      </c>
      <c r="J74" s="12" t="s">
        <v>108</v>
      </c>
      <c r="P74" s="12" t="s">
        <v>131</v>
      </c>
      <c r="Q74" s="12" t="s">
        <v>100</v>
      </c>
      <c r="R74" s="12" t="s">
        <v>101</v>
      </c>
      <c r="S74" s="12" t="s">
        <v>102</v>
      </c>
      <c r="T74" s="12" t="s">
        <v>103</v>
      </c>
      <c r="U74" s="12" t="s">
        <v>104</v>
      </c>
      <c r="V74" s="12" t="s">
        <v>105</v>
      </c>
      <c r="W74" s="12" t="s">
        <v>106</v>
      </c>
      <c r="X74" s="12" t="s">
        <v>107</v>
      </c>
      <c r="Y74" s="12" t="s">
        <v>108</v>
      </c>
    </row>
    <row r="75" spans="1:26" ht="13.8" thickBot="1" x14ac:dyDescent="0.3">
      <c r="A75" s="12" t="s">
        <v>132</v>
      </c>
      <c r="B75" s="13" t="s">
        <v>1105</v>
      </c>
      <c r="C75" s="13" t="s">
        <v>1201</v>
      </c>
      <c r="D75" s="13" t="s">
        <v>1201</v>
      </c>
      <c r="E75" s="13" t="s">
        <v>1043</v>
      </c>
      <c r="F75" s="13" t="s">
        <v>1201</v>
      </c>
      <c r="G75" s="13" t="s">
        <v>1201</v>
      </c>
      <c r="H75" s="13" t="s">
        <v>1202</v>
      </c>
      <c r="I75" s="13" t="s">
        <v>1201</v>
      </c>
      <c r="J75" s="13" t="s">
        <v>1201</v>
      </c>
      <c r="P75" s="12" t="s">
        <v>132</v>
      </c>
      <c r="Q75" s="13" t="s">
        <v>1739</v>
      </c>
      <c r="R75" s="13" t="s">
        <v>1712</v>
      </c>
      <c r="S75" s="13" t="s">
        <v>248</v>
      </c>
      <c r="T75" s="13" t="s">
        <v>1740</v>
      </c>
      <c r="U75" s="13" t="s">
        <v>1741</v>
      </c>
      <c r="V75" s="13" t="s">
        <v>248</v>
      </c>
      <c r="W75" s="13" t="s">
        <v>1742</v>
      </c>
      <c r="X75" s="13" t="s">
        <v>1713</v>
      </c>
      <c r="Y75" s="13" t="s">
        <v>1743</v>
      </c>
    </row>
    <row r="76" spans="1:26" ht="13.8" thickBot="1" x14ac:dyDescent="0.3">
      <c r="A76" s="12" t="s">
        <v>140</v>
      </c>
      <c r="B76" s="13" t="s">
        <v>1107</v>
      </c>
      <c r="C76" s="13" t="s">
        <v>1203</v>
      </c>
      <c r="D76" s="13" t="s">
        <v>1203</v>
      </c>
      <c r="E76" s="13" t="s">
        <v>1204</v>
      </c>
      <c r="F76" s="13" t="s">
        <v>1203</v>
      </c>
      <c r="G76" s="13" t="s">
        <v>1203</v>
      </c>
      <c r="H76" s="13" t="s">
        <v>1205</v>
      </c>
      <c r="I76" s="13" t="s">
        <v>1203</v>
      </c>
      <c r="J76" s="13" t="s">
        <v>1203</v>
      </c>
      <c r="P76" s="12" t="s">
        <v>140</v>
      </c>
      <c r="Q76" s="13" t="s">
        <v>1739</v>
      </c>
      <c r="R76" s="13" t="s">
        <v>1712</v>
      </c>
      <c r="S76" s="13" t="s">
        <v>248</v>
      </c>
      <c r="T76" s="13" t="s">
        <v>1740</v>
      </c>
      <c r="U76" s="13" t="s">
        <v>1744</v>
      </c>
      <c r="V76" s="13" t="s">
        <v>248</v>
      </c>
      <c r="W76" s="13" t="s">
        <v>1742</v>
      </c>
      <c r="X76" s="13" t="s">
        <v>1713</v>
      </c>
      <c r="Y76" s="13" t="s">
        <v>1743</v>
      </c>
    </row>
    <row r="77" spans="1:26" ht="13.8" thickBot="1" x14ac:dyDescent="0.3">
      <c r="A77" s="12" t="s">
        <v>147</v>
      </c>
      <c r="B77" s="13" t="s">
        <v>1206</v>
      </c>
      <c r="C77" s="13" t="s">
        <v>1207</v>
      </c>
      <c r="D77" s="13" t="s">
        <v>1207</v>
      </c>
      <c r="E77" s="13" t="s">
        <v>1208</v>
      </c>
      <c r="F77" s="13" t="s">
        <v>1207</v>
      </c>
      <c r="G77" s="13" t="s">
        <v>1207</v>
      </c>
      <c r="H77" s="13" t="s">
        <v>1209</v>
      </c>
      <c r="I77" s="13" t="s">
        <v>1207</v>
      </c>
      <c r="J77" s="13" t="s">
        <v>1207</v>
      </c>
      <c r="P77" s="12" t="s">
        <v>147</v>
      </c>
      <c r="Q77" s="13" t="s">
        <v>1739</v>
      </c>
      <c r="R77" s="13" t="s">
        <v>1712</v>
      </c>
      <c r="S77" s="13" t="s">
        <v>248</v>
      </c>
      <c r="T77" s="13" t="s">
        <v>1740</v>
      </c>
      <c r="U77" s="13" t="s">
        <v>1744</v>
      </c>
      <c r="V77" s="13" t="s">
        <v>248</v>
      </c>
      <c r="W77" s="13" t="s">
        <v>1742</v>
      </c>
      <c r="X77" s="13" t="s">
        <v>1713</v>
      </c>
      <c r="Y77" s="13" t="s">
        <v>1743</v>
      </c>
    </row>
    <row r="78" spans="1:26" ht="13.8" thickBot="1" x14ac:dyDescent="0.3">
      <c r="A78" s="12" t="s">
        <v>153</v>
      </c>
      <c r="B78" s="13" t="s">
        <v>1111</v>
      </c>
      <c r="C78" s="13" t="s">
        <v>1210</v>
      </c>
      <c r="D78" s="13" t="s">
        <v>1210</v>
      </c>
      <c r="E78" s="13" t="s">
        <v>1211</v>
      </c>
      <c r="F78" s="13" t="s">
        <v>1210</v>
      </c>
      <c r="G78" s="13" t="s">
        <v>1210</v>
      </c>
      <c r="H78" s="13" t="s">
        <v>1212</v>
      </c>
      <c r="I78" s="13" t="s">
        <v>1210</v>
      </c>
      <c r="J78" s="13" t="s">
        <v>1210</v>
      </c>
      <c r="P78" s="12" t="s">
        <v>153</v>
      </c>
      <c r="Q78" s="13" t="s">
        <v>1739</v>
      </c>
      <c r="R78" s="13" t="s">
        <v>1712</v>
      </c>
      <c r="S78" s="13" t="s">
        <v>248</v>
      </c>
      <c r="T78" s="13" t="s">
        <v>1740</v>
      </c>
      <c r="U78" s="13" t="s">
        <v>1744</v>
      </c>
      <c r="V78" s="13" t="s">
        <v>248</v>
      </c>
      <c r="W78" s="13" t="s">
        <v>248</v>
      </c>
      <c r="X78" s="13" t="s">
        <v>1713</v>
      </c>
      <c r="Y78" s="13" t="s">
        <v>1743</v>
      </c>
    </row>
    <row r="79" spans="1:26" ht="13.8" thickBot="1" x14ac:dyDescent="0.3">
      <c r="A79" s="12" t="s">
        <v>159</v>
      </c>
      <c r="B79" s="13" t="s">
        <v>1114</v>
      </c>
      <c r="C79" s="13" t="s">
        <v>1213</v>
      </c>
      <c r="D79" s="13" t="s">
        <v>1213</v>
      </c>
      <c r="E79" s="13" t="s">
        <v>1214</v>
      </c>
      <c r="F79" s="13" t="s">
        <v>1213</v>
      </c>
      <c r="G79" s="13" t="s">
        <v>1213</v>
      </c>
      <c r="H79" s="13" t="s">
        <v>1215</v>
      </c>
      <c r="I79" s="13" t="s">
        <v>1213</v>
      </c>
      <c r="J79" s="13" t="s">
        <v>1213</v>
      </c>
      <c r="P79" s="12" t="s">
        <v>159</v>
      </c>
      <c r="Q79" s="13" t="s">
        <v>1739</v>
      </c>
      <c r="R79" s="13" t="s">
        <v>1712</v>
      </c>
      <c r="S79" s="13" t="s">
        <v>248</v>
      </c>
      <c r="T79" s="13" t="s">
        <v>1740</v>
      </c>
      <c r="U79" s="13" t="s">
        <v>1744</v>
      </c>
      <c r="V79" s="13" t="s">
        <v>248</v>
      </c>
      <c r="W79" s="13" t="s">
        <v>248</v>
      </c>
      <c r="X79" s="13" t="s">
        <v>1713</v>
      </c>
      <c r="Y79" s="13" t="s">
        <v>1743</v>
      </c>
    </row>
    <row r="80" spans="1:26" ht="13.8" thickBot="1" x14ac:dyDescent="0.3">
      <c r="A80" s="12" t="s">
        <v>165</v>
      </c>
      <c r="B80" s="13" t="s">
        <v>975</v>
      </c>
      <c r="C80" s="13" t="s">
        <v>1216</v>
      </c>
      <c r="D80" s="13" t="s">
        <v>1216</v>
      </c>
      <c r="E80" s="13" t="s">
        <v>1217</v>
      </c>
      <c r="F80" s="13" t="s">
        <v>1216</v>
      </c>
      <c r="G80" s="13" t="s">
        <v>1216</v>
      </c>
      <c r="H80" s="13" t="s">
        <v>1218</v>
      </c>
      <c r="I80" s="13" t="s">
        <v>1216</v>
      </c>
      <c r="J80" s="13" t="s">
        <v>1216</v>
      </c>
      <c r="P80" s="12" t="s">
        <v>165</v>
      </c>
      <c r="Q80" s="13" t="s">
        <v>1739</v>
      </c>
      <c r="R80" s="13" t="s">
        <v>1712</v>
      </c>
      <c r="S80" s="13" t="s">
        <v>248</v>
      </c>
      <c r="T80" s="13" t="s">
        <v>1740</v>
      </c>
      <c r="U80" s="13" t="s">
        <v>1744</v>
      </c>
      <c r="V80" s="13" t="s">
        <v>248</v>
      </c>
      <c r="W80" s="13" t="s">
        <v>248</v>
      </c>
      <c r="X80" s="13" t="s">
        <v>1713</v>
      </c>
      <c r="Y80" s="13" t="s">
        <v>1743</v>
      </c>
    </row>
    <row r="81" spans="1:25" ht="13.8" thickBot="1" x14ac:dyDescent="0.3">
      <c r="A81" s="12" t="s">
        <v>171</v>
      </c>
      <c r="B81" s="13" t="s">
        <v>979</v>
      </c>
      <c r="C81" s="13" t="s">
        <v>1219</v>
      </c>
      <c r="D81" s="13" t="s">
        <v>1219</v>
      </c>
      <c r="E81" s="13" t="s">
        <v>1220</v>
      </c>
      <c r="F81" s="13" t="s">
        <v>1219</v>
      </c>
      <c r="G81" s="13" t="s">
        <v>1219</v>
      </c>
      <c r="H81" s="13" t="s">
        <v>1221</v>
      </c>
      <c r="I81" s="13" t="s">
        <v>1219</v>
      </c>
      <c r="J81" s="13" t="s">
        <v>1219</v>
      </c>
      <c r="P81" s="12" t="s">
        <v>171</v>
      </c>
      <c r="Q81" s="13" t="s">
        <v>1739</v>
      </c>
      <c r="R81" s="13" t="s">
        <v>1712</v>
      </c>
      <c r="S81" s="13" t="s">
        <v>248</v>
      </c>
      <c r="T81" s="13" t="s">
        <v>1740</v>
      </c>
      <c r="U81" s="13" t="s">
        <v>1744</v>
      </c>
      <c r="V81" s="13" t="s">
        <v>248</v>
      </c>
      <c r="W81" s="13" t="s">
        <v>248</v>
      </c>
      <c r="X81" s="13" t="s">
        <v>1713</v>
      </c>
      <c r="Y81" s="13" t="s">
        <v>1743</v>
      </c>
    </row>
    <row r="82" spans="1:25" ht="13.8" thickBot="1" x14ac:dyDescent="0.3">
      <c r="A82" s="12" t="s">
        <v>177</v>
      </c>
      <c r="B82" s="13" t="s">
        <v>983</v>
      </c>
      <c r="C82" s="13" t="s">
        <v>1222</v>
      </c>
      <c r="D82" s="13" t="s">
        <v>1222</v>
      </c>
      <c r="E82" s="13" t="s">
        <v>1075</v>
      </c>
      <c r="F82" s="13" t="s">
        <v>1222</v>
      </c>
      <c r="G82" s="13" t="s">
        <v>1222</v>
      </c>
      <c r="H82" s="13" t="s">
        <v>1222</v>
      </c>
      <c r="I82" s="13" t="s">
        <v>1222</v>
      </c>
      <c r="J82" s="13" t="s">
        <v>1222</v>
      </c>
      <c r="P82" s="12" t="s">
        <v>177</v>
      </c>
      <c r="Q82" s="13" t="s">
        <v>1739</v>
      </c>
      <c r="R82" s="13" t="s">
        <v>1712</v>
      </c>
      <c r="S82" s="13" t="s">
        <v>248</v>
      </c>
      <c r="T82" s="13" t="s">
        <v>1740</v>
      </c>
      <c r="U82" s="13" t="s">
        <v>1744</v>
      </c>
      <c r="V82" s="13" t="s">
        <v>248</v>
      </c>
      <c r="W82" s="13" t="s">
        <v>248</v>
      </c>
      <c r="X82" s="13" t="s">
        <v>1713</v>
      </c>
      <c r="Y82" s="13" t="s">
        <v>1743</v>
      </c>
    </row>
    <row r="83" spans="1:25" ht="13.8" thickBot="1" x14ac:dyDescent="0.3">
      <c r="A83" s="12" t="s">
        <v>183</v>
      </c>
      <c r="B83" s="13" t="s">
        <v>987</v>
      </c>
      <c r="C83" s="13" t="s">
        <v>1180</v>
      </c>
      <c r="D83" s="13" t="s">
        <v>1180</v>
      </c>
      <c r="E83" s="13" t="s">
        <v>1077</v>
      </c>
      <c r="F83" s="13" t="s">
        <v>1180</v>
      </c>
      <c r="G83" s="13" t="s">
        <v>1180</v>
      </c>
      <c r="H83" s="13" t="s">
        <v>1180</v>
      </c>
      <c r="I83" s="13" t="s">
        <v>1180</v>
      </c>
      <c r="J83" s="13" t="s">
        <v>1180</v>
      </c>
      <c r="P83" s="12" t="s">
        <v>183</v>
      </c>
      <c r="Q83" s="13" t="s">
        <v>1739</v>
      </c>
      <c r="R83" s="13" t="s">
        <v>1712</v>
      </c>
      <c r="S83" s="13" t="s">
        <v>248</v>
      </c>
      <c r="T83" s="13" t="s">
        <v>1740</v>
      </c>
      <c r="U83" s="13" t="s">
        <v>1744</v>
      </c>
      <c r="V83" s="13" t="s">
        <v>248</v>
      </c>
      <c r="W83" s="13" t="s">
        <v>248</v>
      </c>
      <c r="X83" s="13" t="s">
        <v>1713</v>
      </c>
      <c r="Y83" s="13" t="s">
        <v>1743</v>
      </c>
    </row>
    <row r="84" spans="1:25" ht="13.8" thickBot="1" x14ac:dyDescent="0.3">
      <c r="A84" s="12" t="s">
        <v>189</v>
      </c>
      <c r="B84" s="13" t="s">
        <v>990</v>
      </c>
      <c r="C84" s="13" t="s">
        <v>1182</v>
      </c>
      <c r="D84" s="13" t="s">
        <v>1182</v>
      </c>
      <c r="E84" s="13" t="s">
        <v>1079</v>
      </c>
      <c r="F84" s="13" t="s">
        <v>1182</v>
      </c>
      <c r="G84" s="13" t="s">
        <v>1182</v>
      </c>
      <c r="H84" s="13" t="s">
        <v>1182</v>
      </c>
      <c r="I84" s="13" t="s">
        <v>1182</v>
      </c>
      <c r="J84" s="13" t="s">
        <v>1182</v>
      </c>
      <c r="P84" s="12" t="s">
        <v>189</v>
      </c>
      <c r="Q84" s="13" t="s">
        <v>1739</v>
      </c>
      <c r="R84" s="13" t="s">
        <v>1712</v>
      </c>
      <c r="S84" s="13" t="s">
        <v>248</v>
      </c>
      <c r="T84" s="13" t="s">
        <v>1740</v>
      </c>
      <c r="U84" s="13" t="s">
        <v>1744</v>
      </c>
      <c r="V84" s="13" t="s">
        <v>248</v>
      </c>
      <c r="W84" s="13" t="s">
        <v>248</v>
      </c>
      <c r="X84" s="13" t="s">
        <v>1713</v>
      </c>
      <c r="Y84" s="13" t="s">
        <v>1743</v>
      </c>
    </row>
    <row r="85" spans="1:25" ht="13.8" thickBot="1" x14ac:dyDescent="0.3">
      <c r="A85" s="12" t="s">
        <v>195</v>
      </c>
      <c r="B85" s="13" t="s">
        <v>993</v>
      </c>
      <c r="C85" s="13" t="s">
        <v>1184</v>
      </c>
      <c r="D85" s="13" t="s">
        <v>1184</v>
      </c>
      <c r="E85" s="13" t="s">
        <v>1081</v>
      </c>
      <c r="F85" s="13" t="s">
        <v>1184</v>
      </c>
      <c r="G85" s="13" t="s">
        <v>1184</v>
      </c>
      <c r="H85" s="13" t="s">
        <v>1184</v>
      </c>
      <c r="I85" s="13" t="s">
        <v>1184</v>
      </c>
      <c r="J85" s="13" t="s">
        <v>1184</v>
      </c>
      <c r="P85" s="12" t="s">
        <v>195</v>
      </c>
      <c r="Q85" s="13" t="s">
        <v>1739</v>
      </c>
      <c r="R85" s="13" t="s">
        <v>1712</v>
      </c>
      <c r="S85" s="13" t="s">
        <v>248</v>
      </c>
      <c r="T85" s="13" t="s">
        <v>1740</v>
      </c>
      <c r="U85" s="13" t="s">
        <v>1744</v>
      </c>
      <c r="V85" s="13" t="s">
        <v>248</v>
      </c>
      <c r="W85" s="13" t="s">
        <v>248</v>
      </c>
      <c r="X85" s="13" t="s">
        <v>1713</v>
      </c>
      <c r="Y85" s="13" t="s">
        <v>1743</v>
      </c>
    </row>
    <row r="86" spans="1:25" ht="13.8" thickBot="1" x14ac:dyDescent="0.3">
      <c r="A86" s="12" t="s">
        <v>201</v>
      </c>
      <c r="B86" s="13" t="s">
        <v>1023</v>
      </c>
      <c r="C86" s="13" t="s">
        <v>1223</v>
      </c>
      <c r="D86" s="13" t="s">
        <v>1223</v>
      </c>
      <c r="E86" s="13" t="s">
        <v>1202</v>
      </c>
      <c r="F86" s="13" t="s">
        <v>1223</v>
      </c>
      <c r="G86" s="13" t="s">
        <v>1223</v>
      </c>
      <c r="H86" s="13" t="s">
        <v>1223</v>
      </c>
      <c r="I86" s="13" t="s">
        <v>1223</v>
      </c>
      <c r="J86" s="13" t="s">
        <v>1223</v>
      </c>
      <c r="P86" s="12" t="s">
        <v>201</v>
      </c>
      <c r="Q86" s="13" t="s">
        <v>1739</v>
      </c>
      <c r="R86" s="13" t="s">
        <v>1712</v>
      </c>
      <c r="S86" s="13" t="s">
        <v>248</v>
      </c>
      <c r="T86" s="13" t="s">
        <v>1740</v>
      </c>
      <c r="U86" s="13" t="s">
        <v>1744</v>
      </c>
      <c r="V86" s="13" t="s">
        <v>248</v>
      </c>
      <c r="W86" s="13" t="s">
        <v>248</v>
      </c>
      <c r="X86" s="13" t="s">
        <v>1713</v>
      </c>
      <c r="Y86" s="13" t="s">
        <v>1743</v>
      </c>
    </row>
    <row r="87" spans="1:25" ht="13.8" thickBot="1" x14ac:dyDescent="0.3">
      <c r="A87" s="12" t="s">
        <v>207</v>
      </c>
      <c r="B87" s="13" t="s">
        <v>1027</v>
      </c>
      <c r="C87" s="13" t="s">
        <v>893</v>
      </c>
      <c r="D87" s="13" t="s">
        <v>893</v>
      </c>
      <c r="E87" s="13" t="s">
        <v>1205</v>
      </c>
      <c r="F87" s="13" t="s">
        <v>893</v>
      </c>
      <c r="G87" s="13" t="s">
        <v>893</v>
      </c>
      <c r="H87" s="13" t="s">
        <v>893</v>
      </c>
      <c r="I87" s="13" t="s">
        <v>893</v>
      </c>
      <c r="J87" s="13" t="s">
        <v>893</v>
      </c>
      <c r="P87" s="12" t="s">
        <v>207</v>
      </c>
      <c r="Q87" s="13" t="s">
        <v>1739</v>
      </c>
      <c r="R87" s="13" t="s">
        <v>1712</v>
      </c>
      <c r="S87" s="13" t="s">
        <v>248</v>
      </c>
      <c r="T87" s="13" t="s">
        <v>1740</v>
      </c>
      <c r="U87" s="13" t="s">
        <v>1744</v>
      </c>
      <c r="V87" s="13" t="s">
        <v>248</v>
      </c>
      <c r="W87" s="13" t="s">
        <v>248</v>
      </c>
      <c r="X87" s="13" t="s">
        <v>1713</v>
      </c>
      <c r="Y87" s="13" t="s">
        <v>1743</v>
      </c>
    </row>
    <row r="88" spans="1:25" ht="13.8" thickBot="1" x14ac:dyDescent="0.3">
      <c r="A88" s="12" t="s">
        <v>213</v>
      </c>
      <c r="B88" s="13" t="s">
        <v>1031</v>
      </c>
      <c r="C88" s="13" t="s">
        <v>1224</v>
      </c>
      <c r="D88" s="13" t="s">
        <v>1224</v>
      </c>
      <c r="E88" s="13" t="s">
        <v>1209</v>
      </c>
      <c r="F88" s="13" t="s">
        <v>1224</v>
      </c>
      <c r="G88" s="13" t="s">
        <v>1224</v>
      </c>
      <c r="H88" s="13" t="s">
        <v>1224</v>
      </c>
      <c r="I88" s="13" t="s">
        <v>1224</v>
      </c>
      <c r="J88" s="13" t="s">
        <v>1224</v>
      </c>
      <c r="P88" s="12" t="s">
        <v>213</v>
      </c>
      <c r="Q88" s="13" t="s">
        <v>1739</v>
      </c>
      <c r="R88" s="13" t="s">
        <v>1712</v>
      </c>
      <c r="S88" s="13" t="s">
        <v>248</v>
      </c>
      <c r="T88" s="13" t="s">
        <v>1740</v>
      </c>
      <c r="U88" s="13" t="s">
        <v>1744</v>
      </c>
      <c r="V88" s="13" t="s">
        <v>248</v>
      </c>
      <c r="W88" s="13" t="s">
        <v>248</v>
      </c>
      <c r="X88" s="13" t="s">
        <v>1713</v>
      </c>
      <c r="Y88" s="13" t="s">
        <v>1743</v>
      </c>
    </row>
    <row r="89" spans="1:25" ht="13.8" thickBot="1" x14ac:dyDescent="0.3">
      <c r="A89" s="12" t="s">
        <v>219</v>
      </c>
      <c r="B89" s="13" t="s">
        <v>1035</v>
      </c>
      <c r="C89" s="13" t="s">
        <v>1133</v>
      </c>
      <c r="D89" s="13" t="s">
        <v>1133</v>
      </c>
      <c r="E89" s="13" t="s">
        <v>1212</v>
      </c>
      <c r="F89" s="13" t="s">
        <v>1133</v>
      </c>
      <c r="G89" s="13" t="s">
        <v>1133</v>
      </c>
      <c r="H89" s="13" t="s">
        <v>1133</v>
      </c>
      <c r="I89" s="13" t="s">
        <v>1133</v>
      </c>
      <c r="J89" s="13" t="s">
        <v>1133</v>
      </c>
      <c r="P89" s="12" t="s">
        <v>219</v>
      </c>
      <c r="Q89" s="13" t="s">
        <v>1739</v>
      </c>
      <c r="R89" s="13" t="s">
        <v>1712</v>
      </c>
      <c r="S89" s="13" t="s">
        <v>248</v>
      </c>
      <c r="T89" s="13" t="s">
        <v>1740</v>
      </c>
      <c r="U89" s="13" t="s">
        <v>1744</v>
      </c>
      <c r="V89" s="13" t="s">
        <v>248</v>
      </c>
      <c r="W89" s="13" t="s">
        <v>248</v>
      </c>
      <c r="X89" s="13" t="s">
        <v>1713</v>
      </c>
      <c r="Y89" s="13" t="s">
        <v>1743</v>
      </c>
    </row>
    <row r="90" spans="1:25" ht="13.8" thickBot="1" x14ac:dyDescent="0.3">
      <c r="A90" s="12" t="s">
        <v>225</v>
      </c>
      <c r="B90" s="13" t="s">
        <v>1039</v>
      </c>
      <c r="C90" s="13" t="s">
        <v>1134</v>
      </c>
      <c r="D90" s="13" t="s">
        <v>1134</v>
      </c>
      <c r="E90" s="13" t="s">
        <v>1215</v>
      </c>
      <c r="F90" s="13" t="s">
        <v>1134</v>
      </c>
      <c r="G90" s="13" t="s">
        <v>1134</v>
      </c>
      <c r="H90" s="13" t="s">
        <v>1134</v>
      </c>
      <c r="I90" s="13" t="s">
        <v>1134</v>
      </c>
      <c r="J90" s="13" t="s">
        <v>1134</v>
      </c>
      <c r="P90" s="12" t="s">
        <v>225</v>
      </c>
      <c r="Q90" s="13" t="s">
        <v>1739</v>
      </c>
      <c r="R90" s="13" t="s">
        <v>1712</v>
      </c>
      <c r="S90" s="13" t="s">
        <v>248</v>
      </c>
      <c r="T90" s="13" t="s">
        <v>1740</v>
      </c>
      <c r="U90" s="13" t="s">
        <v>1744</v>
      </c>
      <c r="V90" s="13" t="s">
        <v>248</v>
      </c>
      <c r="W90" s="13" t="s">
        <v>248</v>
      </c>
      <c r="X90" s="13" t="s">
        <v>248</v>
      </c>
      <c r="Y90" s="13" t="s">
        <v>1743</v>
      </c>
    </row>
    <row r="91" spans="1:25" ht="13.8" thickBot="1" x14ac:dyDescent="0.3">
      <c r="A91" s="12" t="s">
        <v>231</v>
      </c>
      <c r="B91" s="13" t="s">
        <v>1043</v>
      </c>
      <c r="C91" s="13" t="s">
        <v>1015</v>
      </c>
      <c r="D91" s="13" t="s">
        <v>1015</v>
      </c>
      <c r="E91" s="13" t="s">
        <v>1218</v>
      </c>
      <c r="F91" s="13" t="s">
        <v>1015</v>
      </c>
      <c r="G91" s="13" t="s">
        <v>1015</v>
      </c>
      <c r="H91" s="13" t="s">
        <v>1015</v>
      </c>
      <c r="I91" s="13" t="s">
        <v>1015</v>
      </c>
      <c r="J91" s="13" t="s">
        <v>1015</v>
      </c>
      <c r="P91" s="12" t="s">
        <v>231</v>
      </c>
      <c r="Q91" s="13" t="s">
        <v>1739</v>
      </c>
      <c r="R91" s="13" t="s">
        <v>1712</v>
      </c>
      <c r="S91" s="13" t="s">
        <v>248</v>
      </c>
      <c r="T91" s="13" t="s">
        <v>1740</v>
      </c>
      <c r="U91" s="13" t="s">
        <v>1744</v>
      </c>
      <c r="V91" s="13" t="s">
        <v>248</v>
      </c>
      <c r="W91" s="13" t="s">
        <v>248</v>
      </c>
      <c r="X91" s="13" t="s">
        <v>248</v>
      </c>
      <c r="Y91" s="13" t="s">
        <v>1743</v>
      </c>
    </row>
    <row r="92" spans="1:25" ht="13.8" thickBot="1" x14ac:dyDescent="0.3">
      <c r="A92" s="12" t="s">
        <v>236</v>
      </c>
      <c r="B92" s="13" t="s">
        <v>1204</v>
      </c>
      <c r="C92" s="13" t="s">
        <v>1017</v>
      </c>
      <c r="D92" s="13" t="s">
        <v>1017</v>
      </c>
      <c r="E92" s="13" t="s">
        <v>1017</v>
      </c>
      <c r="F92" s="13" t="s">
        <v>1017</v>
      </c>
      <c r="G92" s="13" t="s">
        <v>1017</v>
      </c>
      <c r="H92" s="13" t="s">
        <v>1017</v>
      </c>
      <c r="I92" s="13" t="s">
        <v>1017</v>
      </c>
      <c r="J92" s="13" t="s">
        <v>1017</v>
      </c>
      <c r="P92" s="12" t="s">
        <v>236</v>
      </c>
      <c r="Q92" s="13" t="s">
        <v>1739</v>
      </c>
      <c r="R92" s="13" t="s">
        <v>1712</v>
      </c>
      <c r="S92" s="13" t="s">
        <v>248</v>
      </c>
      <c r="T92" s="13" t="s">
        <v>1740</v>
      </c>
      <c r="U92" s="13" t="s">
        <v>1744</v>
      </c>
      <c r="V92" s="13" t="s">
        <v>248</v>
      </c>
      <c r="W92" s="13" t="s">
        <v>248</v>
      </c>
      <c r="X92" s="13" t="s">
        <v>248</v>
      </c>
      <c r="Y92" s="13" t="s">
        <v>1743</v>
      </c>
    </row>
    <row r="93" spans="1:25" ht="13.8" thickBot="1" x14ac:dyDescent="0.3">
      <c r="A93" s="12" t="s">
        <v>241</v>
      </c>
      <c r="B93" s="13" t="s">
        <v>1018</v>
      </c>
      <c r="C93" s="13" t="s">
        <v>1018</v>
      </c>
      <c r="D93" s="13" t="s">
        <v>1018</v>
      </c>
      <c r="E93" s="13" t="s">
        <v>1018</v>
      </c>
      <c r="F93" s="13" t="s">
        <v>1018</v>
      </c>
      <c r="G93" s="13" t="s">
        <v>1018</v>
      </c>
      <c r="H93" s="13" t="s">
        <v>1018</v>
      </c>
      <c r="I93" s="13" t="s">
        <v>1018</v>
      </c>
      <c r="J93" s="13" t="s">
        <v>1018</v>
      </c>
      <c r="P93" s="12" t="s">
        <v>241</v>
      </c>
      <c r="Q93" s="13" t="s">
        <v>1739</v>
      </c>
      <c r="R93" s="13" t="s">
        <v>248</v>
      </c>
      <c r="S93" s="13" t="s">
        <v>248</v>
      </c>
      <c r="T93" s="13" t="s">
        <v>1740</v>
      </c>
      <c r="U93" s="13" t="s">
        <v>248</v>
      </c>
      <c r="V93" s="13" t="s">
        <v>248</v>
      </c>
      <c r="W93" s="13" t="s">
        <v>248</v>
      </c>
      <c r="X93" s="13" t="s">
        <v>248</v>
      </c>
      <c r="Y93" s="13" t="s">
        <v>1745</v>
      </c>
    </row>
    <row r="94" spans="1:25" ht="13.8" thickBot="1" x14ac:dyDescent="0.3">
      <c r="A94" s="12" t="s">
        <v>246</v>
      </c>
      <c r="B94" s="13" t="s">
        <v>902</v>
      </c>
      <c r="C94" s="13" t="s">
        <v>902</v>
      </c>
      <c r="D94" s="13" t="s">
        <v>902</v>
      </c>
      <c r="E94" s="13" t="s">
        <v>902</v>
      </c>
      <c r="F94" s="13" t="s">
        <v>902</v>
      </c>
      <c r="G94" s="13" t="s">
        <v>902</v>
      </c>
      <c r="H94" s="13" t="s">
        <v>902</v>
      </c>
      <c r="I94" s="13" t="s">
        <v>902</v>
      </c>
      <c r="J94" s="13" t="s">
        <v>902</v>
      </c>
      <c r="P94" s="12" t="s">
        <v>246</v>
      </c>
      <c r="Q94" s="13" t="s">
        <v>248</v>
      </c>
      <c r="R94" s="13" t="s">
        <v>248</v>
      </c>
      <c r="S94" s="13" t="s">
        <v>248</v>
      </c>
      <c r="T94" s="13" t="s">
        <v>248</v>
      </c>
      <c r="U94" s="13" t="s">
        <v>248</v>
      </c>
      <c r="V94" s="13" t="s">
        <v>248</v>
      </c>
      <c r="W94" s="13" t="s">
        <v>248</v>
      </c>
      <c r="X94" s="13" t="s">
        <v>248</v>
      </c>
      <c r="Y94" s="13" t="s">
        <v>1745</v>
      </c>
    </row>
    <row r="95" spans="1:25" ht="18.600000000000001" thickBot="1" x14ac:dyDescent="0.3">
      <c r="A95" s="8"/>
      <c r="P95" s="8"/>
    </row>
    <row r="96" spans="1:25" ht="13.8" thickBot="1" x14ac:dyDescent="0.3">
      <c r="A96" s="12" t="s">
        <v>250</v>
      </c>
      <c r="B96" s="12" t="s">
        <v>100</v>
      </c>
      <c r="C96" s="12" t="s">
        <v>101</v>
      </c>
      <c r="D96" s="12" t="s">
        <v>102</v>
      </c>
      <c r="E96" s="12" t="s">
        <v>103</v>
      </c>
      <c r="F96" s="12" t="s">
        <v>104</v>
      </c>
      <c r="G96" s="12" t="s">
        <v>105</v>
      </c>
      <c r="H96" s="12" t="s">
        <v>106</v>
      </c>
      <c r="I96" s="12" t="s">
        <v>107</v>
      </c>
      <c r="J96" s="12" t="s">
        <v>108</v>
      </c>
      <c r="P96" s="12" t="s">
        <v>250</v>
      </c>
      <c r="Q96" s="12" t="s">
        <v>100</v>
      </c>
      <c r="R96" s="12" t="s">
        <v>101</v>
      </c>
      <c r="S96" s="12" t="s">
        <v>102</v>
      </c>
      <c r="T96" s="12" t="s">
        <v>103</v>
      </c>
      <c r="U96" s="12" t="s">
        <v>104</v>
      </c>
      <c r="V96" s="12" t="s">
        <v>105</v>
      </c>
      <c r="W96" s="12" t="s">
        <v>106</v>
      </c>
      <c r="X96" s="12" t="s">
        <v>107</v>
      </c>
      <c r="Y96" s="12" t="s">
        <v>108</v>
      </c>
    </row>
    <row r="97" spans="1:25" ht="13.8" thickBot="1" x14ac:dyDescent="0.3">
      <c r="A97" s="12" t="s">
        <v>132</v>
      </c>
      <c r="B97" s="13">
        <v>38.5</v>
      </c>
      <c r="C97" s="13">
        <v>13.5</v>
      </c>
      <c r="D97" s="13">
        <v>13.5</v>
      </c>
      <c r="E97" s="13">
        <v>27.1</v>
      </c>
      <c r="F97" s="13">
        <v>13.5</v>
      </c>
      <c r="G97" s="13">
        <v>13.5</v>
      </c>
      <c r="H97" s="13">
        <v>19.2</v>
      </c>
      <c r="I97" s="13">
        <v>13.5</v>
      </c>
      <c r="J97" s="13">
        <v>13.5</v>
      </c>
      <c r="P97" s="12" t="s">
        <v>132</v>
      </c>
      <c r="Q97" s="13">
        <v>5.4</v>
      </c>
      <c r="R97" s="13">
        <v>1.1000000000000001</v>
      </c>
      <c r="S97" s="13">
        <v>0</v>
      </c>
      <c r="T97" s="13">
        <v>9.1</v>
      </c>
      <c r="U97" s="13">
        <v>12.9</v>
      </c>
      <c r="V97" s="13">
        <v>0</v>
      </c>
      <c r="W97" s="13">
        <v>27.4</v>
      </c>
      <c r="X97" s="13">
        <v>0.5</v>
      </c>
      <c r="Y97" s="13">
        <v>55.4</v>
      </c>
    </row>
    <row r="98" spans="1:25" ht="13.8" thickBot="1" x14ac:dyDescent="0.3">
      <c r="A98" s="12" t="s">
        <v>140</v>
      </c>
      <c r="B98" s="13">
        <v>37.799999999999997</v>
      </c>
      <c r="C98" s="13">
        <v>12.8</v>
      </c>
      <c r="D98" s="13">
        <v>12.8</v>
      </c>
      <c r="E98" s="13">
        <v>26.4</v>
      </c>
      <c r="F98" s="13">
        <v>12.8</v>
      </c>
      <c r="G98" s="13">
        <v>12.8</v>
      </c>
      <c r="H98" s="13">
        <v>18.5</v>
      </c>
      <c r="I98" s="13">
        <v>12.8</v>
      </c>
      <c r="J98" s="13">
        <v>12.8</v>
      </c>
      <c r="P98" s="12" t="s">
        <v>140</v>
      </c>
      <c r="Q98" s="13">
        <v>5.4</v>
      </c>
      <c r="R98" s="13">
        <v>1.1000000000000001</v>
      </c>
      <c r="S98" s="13">
        <v>0</v>
      </c>
      <c r="T98" s="13">
        <v>9.1</v>
      </c>
      <c r="U98" s="13">
        <v>5.9</v>
      </c>
      <c r="V98" s="13">
        <v>0</v>
      </c>
      <c r="W98" s="13">
        <v>27.4</v>
      </c>
      <c r="X98" s="13">
        <v>0.5</v>
      </c>
      <c r="Y98" s="13">
        <v>55.4</v>
      </c>
    </row>
    <row r="99" spans="1:25" ht="13.8" thickBot="1" x14ac:dyDescent="0.3">
      <c r="A99" s="12" t="s">
        <v>147</v>
      </c>
      <c r="B99" s="13">
        <v>37.1</v>
      </c>
      <c r="C99" s="13">
        <v>12.1</v>
      </c>
      <c r="D99" s="13">
        <v>12.1</v>
      </c>
      <c r="E99" s="13">
        <v>25.7</v>
      </c>
      <c r="F99" s="13">
        <v>12.1</v>
      </c>
      <c r="G99" s="13">
        <v>12.1</v>
      </c>
      <c r="H99" s="13">
        <v>17.8</v>
      </c>
      <c r="I99" s="13">
        <v>12.1</v>
      </c>
      <c r="J99" s="13">
        <v>12.1</v>
      </c>
      <c r="P99" s="12" t="s">
        <v>147</v>
      </c>
      <c r="Q99" s="13">
        <v>5.4</v>
      </c>
      <c r="R99" s="13">
        <v>1.1000000000000001</v>
      </c>
      <c r="S99" s="13">
        <v>0</v>
      </c>
      <c r="T99" s="13">
        <v>9.1</v>
      </c>
      <c r="U99" s="13">
        <v>5.9</v>
      </c>
      <c r="V99" s="13">
        <v>0</v>
      </c>
      <c r="W99" s="13">
        <v>27.4</v>
      </c>
      <c r="X99" s="13">
        <v>0.5</v>
      </c>
      <c r="Y99" s="13">
        <v>55.4</v>
      </c>
    </row>
    <row r="100" spans="1:25" ht="13.8" thickBot="1" x14ac:dyDescent="0.3">
      <c r="A100" s="12" t="s">
        <v>153</v>
      </c>
      <c r="B100" s="13">
        <v>36.299999999999997</v>
      </c>
      <c r="C100" s="13">
        <v>11.4</v>
      </c>
      <c r="D100" s="13">
        <v>11.4</v>
      </c>
      <c r="E100" s="13">
        <v>24.9</v>
      </c>
      <c r="F100" s="13">
        <v>11.4</v>
      </c>
      <c r="G100" s="13">
        <v>11.4</v>
      </c>
      <c r="H100" s="13">
        <v>17.100000000000001</v>
      </c>
      <c r="I100" s="13">
        <v>11.4</v>
      </c>
      <c r="J100" s="13">
        <v>11.4</v>
      </c>
      <c r="P100" s="12" t="s">
        <v>153</v>
      </c>
      <c r="Q100" s="13">
        <v>5.4</v>
      </c>
      <c r="R100" s="13">
        <v>1.1000000000000001</v>
      </c>
      <c r="S100" s="13">
        <v>0</v>
      </c>
      <c r="T100" s="13">
        <v>9.1</v>
      </c>
      <c r="U100" s="13">
        <v>5.9</v>
      </c>
      <c r="V100" s="13">
        <v>0</v>
      </c>
      <c r="W100" s="13">
        <v>0</v>
      </c>
      <c r="X100" s="13">
        <v>0.5</v>
      </c>
      <c r="Y100" s="13">
        <v>55.4</v>
      </c>
    </row>
    <row r="101" spans="1:25" ht="13.8" thickBot="1" x14ac:dyDescent="0.3">
      <c r="A101" s="12" t="s">
        <v>159</v>
      </c>
      <c r="B101" s="13">
        <v>35.6</v>
      </c>
      <c r="C101" s="13">
        <v>10.7</v>
      </c>
      <c r="D101" s="13">
        <v>10.7</v>
      </c>
      <c r="E101" s="13">
        <v>24.2</v>
      </c>
      <c r="F101" s="13">
        <v>10.7</v>
      </c>
      <c r="G101" s="13">
        <v>10.7</v>
      </c>
      <c r="H101" s="13">
        <v>16.399999999999999</v>
      </c>
      <c r="I101" s="13">
        <v>10.7</v>
      </c>
      <c r="J101" s="13">
        <v>10.7</v>
      </c>
      <c r="P101" s="12" t="s">
        <v>159</v>
      </c>
      <c r="Q101" s="13">
        <v>5.4</v>
      </c>
      <c r="R101" s="13">
        <v>1.1000000000000001</v>
      </c>
      <c r="S101" s="13">
        <v>0</v>
      </c>
      <c r="T101" s="13">
        <v>9.1</v>
      </c>
      <c r="U101" s="13">
        <v>5.9</v>
      </c>
      <c r="V101" s="13">
        <v>0</v>
      </c>
      <c r="W101" s="13">
        <v>0</v>
      </c>
      <c r="X101" s="13">
        <v>0.5</v>
      </c>
      <c r="Y101" s="13">
        <v>55.4</v>
      </c>
    </row>
    <row r="102" spans="1:25" ht="13.8" thickBot="1" x14ac:dyDescent="0.3">
      <c r="A102" s="12" t="s">
        <v>165</v>
      </c>
      <c r="B102" s="13">
        <v>34.9</v>
      </c>
      <c r="C102" s="13">
        <v>10</v>
      </c>
      <c r="D102" s="13">
        <v>10</v>
      </c>
      <c r="E102" s="13">
        <v>23.5</v>
      </c>
      <c r="F102" s="13">
        <v>10</v>
      </c>
      <c r="G102" s="13">
        <v>10</v>
      </c>
      <c r="H102" s="13">
        <v>15.7</v>
      </c>
      <c r="I102" s="13">
        <v>10</v>
      </c>
      <c r="J102" s="13">
        <v>10</v>
      </c>
      <c r="P102" s="12" t="s">
        <v>165</v>
      </c>
      <c r="Q102" s="13">
        <v>5.4</v>
      </c>
      <c r="R102" s="13">
        <v>1.1000000000000001</v>
      </c>
      <c r="S102" s="13">
        <v>0</v>
      </c>
      <c r="T102" s="13">
        <v>9.1</v>
      </c>
      <c r="U102" s="13">
        <v>5.9</v>
      </c>
      <c r="V102" s="13">
        <v>0</v>
      </c>
      <c r="W102" s="13">
        <v>0</v>
      </c>
      <c r="X102" s="13">
        <v>0.5</v>
      </c>
      <c r="Y102" s="13">
        <v>55.4</v>
      </c>
    </row>
    <row r="103" spans="1:25" ht="13.8" thickBot="1" x14ac:dyDescent="0.3">
      <c r="A103" s="12" t="s">
        <v>171</v>
      </c>
      <c r="B103" s="13">
        <v>34.200000000000003</v>
      </c>
      <c r="C103" s="13">
        <v>9.3000000000000007</v>
      </c>
      <c r="D103" s="13">
        <v>9.3000000000000007</v>
      </c>
      <c r="E103" s="13">
        <v>22.8</v>
      </c>
      <c r="F103" s="13">
        <v>9.3000000000000007</v>
      </c>
      <c r="G103" s="13">
        <v>9.3000000000000007</v>
      </c>
      <c r="H103" s="13">
        <v>15</v>
      </c>
      <c r="I103" s="13">
        <v>9.3000000000000007</v>
      </c>
      <c r="J103" s="13">
        <v>9.3000000000000007</v>
      </c>
      <c r="P103" s="12" t="s">
        <v>171</v>
      </c>
      <c r="Q103" s="13">
        <v>5.4</v>
      </c>
      <c r="R103" s="13">
        <v>1.1000000000000001</v>
      </c>
      <c r="S103" s="13">
        <v>0</v>
      </c>
      <c r="T103" s="13">
        <v>9.1</v>
      </c>
      <c r="U103" s="13">
        <v>5.9</v>
      </c>
      <c r="V103" s="13">
        <v>0</v>
      </c>
      <c r="W103" s="13">
        <v>0</v>
      </c>
      <c r="X103" s="13">
        <v>0.5</v>
      </c>
      <c r="Y103" s="13">
        <v>55.4</v>
      </c>
    </row>
    <row r="104" spans="1:25" ht="13.8" thickBot="1" x14ac:dyDescent="0.3">
      <c r="A104" s="12" t="s">
        <v>177</v>
      </c>
      <c r="B104" s="13">
        <v>33.5</v>
      </c>
      <c r="C104" s="13">
        <v>8.6</v>
      </c>
      <c r="D104" s="13">
        <v>8.6</v>
      </c>
      <c r="E104" s="13">
        <v>22.1</v>
      </c>
      <c r="F104" s="13">
        <v>8.6</v>
      </c>
      <c r="G104" s="13">
        <v>8.6</v>
      </c>
      <c r="H104" s="13">
        <v>8.6</v>
      </c>
      <c r="I104" s="13">
        <v>8.6</v>
      </c>
      <c r="J104" s="13">
        <v>8.6</v>
      </c>
      <c r="P104" s="12" t="s">
        <v>177</v>
      </c>
      <c r="Q104" s="13">
        <v>5.4</v>
      </c>
      <c r="R104" s="13">
        <v>1.1000000000000001</v>
      </c>
      <c r="S104" s="13">
        <v>0</v>
      </c>
      <c r="T104" s="13">
        <v>9.1</v>
      </c>
      <c r="U104" s="13">
        <v>5.9</v>
      </c>
      <c r="V104" s="13">
        <v>0</v>
      </c>
      <c r="W104" s="13">
        <v>0</v>
      </c>
      <c r="X104" s="13">
        <v>0.5</v>
      </c>
      <c r="Y104" s="13">
        <v>55.4</v>
      </c>
    </row>
    <row r="105" spans="1:25" ht="13.8" thickBot="1" x14ac:dyDescent="0.3">
      <c r="A105" s="12" t="s">
        <v>183</v>
      </c>
      <c r="B105" s="13">
        <v>32.799999999999997</v>
      </c>
      <c r="C105" s="13">
        <v>7.8</v>
      </c>
      <c r="D105" s="13">
        <v>7.8</v>
      </c>
      <c r="E105" s="13">
        <v>21.4</v>
      </c>
      <c r="F105" s="13">
        <v>7.8</v>
      </c>
      <c r="G105" s="13">
        <v>7.8</v>
      </c>
      <c r="H105" s="13">
        <v>7.8</v>
      </c>
      <c r="I105" s="13">
        <v>7.8</v>
      </c>
      <c r="J105" s="13">
        <v>7.8</v>
      </c>
      <c r="P105" s="12" t="s">
        <v>183</v>
      </c>
      <c r="Q105" s="13">
        <v>5.4</v>
      </c>
      <c r="R105" s="13">
        <v>1.1000000000000001</v>
      </c>
      <c r="S105" s="13">
        <v>0</v>
      </c>
      <c r="T105" s="13">
        <v>9.1</v>
      </c>
      <c r="U105" s="13">
        <v>5.9</v>
      </c>
      <c r="V105" s="13">
        <v>0</v>
      </c>
      <c r="W105" s="13">
        <v>0</v>
      </c>
      <c r="X105" s="13">
        <v>0.5</v>
      </c>
      <c r="Y105" s="13">
        <v>55.4</v>
      </c>
    </row>
    <row r="106" spans="1:25" ht="13.8" thickBot="1" x14ac:dyDescent="0.3">
      <c r="A106" s="12" t="s">
        <v>189</v>
      </c>
      <c r="B106" s="13">
        <v>32.1</v>
      </c>
      <c r="C106" s="13">
        <v>7.1</v>
      </c>
      <c r="D106" s="13">
        <v>7.1</v>
      </c>
      <c r="E106" s="13">
        <v>20.7</v>
      </c>
      <c r="F106" s="13">
        <v>7.1</v>
      </c>
      <c r="G106" s="13">
        <v>7.1</v>
      </c>
      <c r="H106" s="13">
        <v>7.1</v>
      </c>
      <c r="I106" s="13">
        <v>7.1</v>
      </c>
      <c r="J106" s="13">
        <v>7.1</v>
      </c>
      <c r="P106" s="12" t="s">
        <v>189</v>
      </c>
      <c r="Q106" s="13">
        <v>5.4</v>
      </c>
      <c r="R106" s="13">
        <v>1.1000000000000001</v>
      </c>
      <c r="S106" s="13">
        <v>0</v>
      </c>
      <c r="T106" s="13">
        <v>9.1</v>
      </c>
      <c r="U106" s="13">
        <v>5.9</v>
      </c>
      <c r="V106" s="13">
        <v>0</v>
      </c>
      <c r="W106" s="13">
        <v>0</v>
      </c>
      <c r="X106" s="13">
        <v>0.5</v>
      </c>
      <c r="Y106" s="13">
        <v>55.4</v>
      </c>
    </row>
    <row r="107" spans="1:25" ht="13.8" thickBot="1" x14ac:dyDescent="0.3">
      <c r="A107" s="12" t="s">
        <v>195</v>
      </c>
      <c r="B107" s="13">
        <v>31.4</v>
      </c>
      <c r="C107" s="13">
        <v>6.4</v>
      </c>
      <c r="D107" s="13">
        <v>6.4</v>
      </c>
      <c r="E107" s="13">
        <v>20</v>
      </c>
      <c r="F107" s="13">
        <v>6.4</v>
      </c>
      <c r="G107" s="13">
        <v>6.4</v>
      </c>
      <c r="H107" s="13">
        <v>6.4</v>
      </c>
      <c r="I107" s="13">
        <v>6.4</v>
      </c>
      <c r="J107" s="13">
        <v>6.4</v>
      </c>
      <c r="P107" s="12" t="s">
        <v>195</v>
      </c>
      <c r="Q107" s="13">
        <v>5.4</v>
      </c>
      <c r="R107" s="13">
        <v>1.1000000000000001</v>
      </c>
      <c r="S107" s="13">
        <v>0</v>
      </c>
      <c r="T107" s="13">
        <v>9.1</v>
      </c>
      <c r="U107" s="13">
        <v>5.9</v>
      </c>
      <c r="V107" s="13">
        <v>0</v>
      </c>
      <c r="W107" s="13">
        <v>0</v>
      </c>
      <c r="X107" s="13">
        <v>0.5</v>
      </c>
      <c r="Y107" s="13">
        <v>55.4</v>
      </c>
    </row>
    <row r="108" spans="1:25" ht="13.8" thickBot="1" x14ac:dyDescent="0.3">
      <c r="A108" s="12" t="s">
        <v>201</v>
      </c>
      <c r="B108" s="13">
        <v>30.6</v>
      </c>
      <c r="C108" s="13">
        <v>5.7</v>
      </c>
      <c r="D108" s="13">
        <v>5.7</v>
      </c>
      <c r="E108" s="13">
        <v>19.2</v>
      </c>
      <c r="F108" s="13">
        <v>5.7</v>
      </c>
      <c r="G108" s="13">
        <v>5.7</v>
      </c>
      <c r="H108" s="13">
        <v>5.7</v>
      </c>
      <c r="I108" s="13">
        <v>5.7</v>
      </c>
      <c r="J108" s="13">
        <v>5.7</v>
      </c>
      <c r="P108" s="12" t="s">
        <v>201</v>
      </c>
      <c r="Q108" s="13">
        <v>5.4</v>
      </c>
      <c r="R108" s="13">
        <v>1.1000000000000001</v>
      </c>
      <c r="S108" s="13">
        <v>0</v>
      </c>
      <c r="T108" s="13">
        <v>9.1</v>
      </c>
      <c r="U108" s="13">
        <v>5.9</v>
      </c>
      <c r="V108" s="13">
        <v>0</v>
      </c>
      <c r="W108" s="13">
        <v>0</v>
      </c>
      <c r="X108" s="13">
        <v>0.5</v>
      </c>
      <c r="Y108" s="13">
        <v>55.4</v>
      </c>
    </row>
    <row r="109" spans="1:25" ht="13.8" thickBot="1" x14ac:dyDescent="0.3">
      <c r="A109" s="12" t="s">
        <v>207</v>
      </c>
      <c r="B109" s="13">
        <v>29.9</v>
      </c>
      <c r="C109" s="13">
        <v>5</v>
      </c>
      <c r="D109" s="13">
        <v>5</v>
      </c>
      <c r="E109" s="13">
        <v>18.5</v>
      </c>
      <c r="F109" s="13">
        <v>5</v>
      </c>
      <c r="G109" s="13">
        <v>5</v>
      </c>
      <c r="H109" s="13">
        <v>5</v>
      </c>
      <c r="I109" s="13">
        <v>5</v>
      </c>
      <c r="J109" s="13">
        <v>5</v>
      </c>
      <c r="P109" s="12" t="s">
        <v>207</v>
      </c>
      <c r="Q109" s="13">
        <v>5.4</v>
      </c>
      <c r="R109" s="13">
        <v>1.1000000000000001</v>
      </c>
      <c r="S109" s="13">
        <v>0</v>
      </c>
      <c r="T109" s="13">
        <v>9.1</v>
      </c>
      <c r="U109" s="13">
        <v>5.9</v>
      </c>
      <c r="V109" s="13">
        <v>0</v>
      </c>
      <c r="W109" s="13">
        <v>0</v>
      </c>
      <c r="X109" s="13">
        <v>0.5</v>
      </c>
      <c r="Y109" s="13">
        <v>55.4</v>
      </c>
    </row>
    <row r="110" spans="1:25" ht="13.8" thickBot="1" x14ac:dyDescent="0.3">
      <c r="A110" s="12" t="s">
        <v>213</v>
      </c>
      <c r="B110" s="13">
        <v>29.2</v>
      </c>
      <c r="C110" s="13">
        <v>4.3</v>
      </c>
      <c r="D110" s="13">
        <v>4.3</v>
      </c>
      <c r="E110" s="13">
        <v>17.8</v>
      </c>
      <c r="F110" s="13">
        <v>4.3</v>
      </c>
      <c r="G110" s="13">
        <v>4.3</v>
      </c>
      <c r="H110" s="13">
        <v>4.3</v>
      </c>
      <c r="I110" s="13">
        <v>4.3</v>
      </c>
      <c r="J110" s="13">
        <v>4.3</v>
      </c>
      <c r="P110" s="12" t="s">
        <v>213</v>
      </c>
      <c r="Q110" s="13">
        <v>5.4</v>
      </c>
      <c r="R110" s="13">
        <v>1.1000000000000001</v>
      </c>
      <c r="S110" s="13">
        <v>0</v>
      </c>
      <c r="T110" s="13">
        <v>9.1</v>
      </c>
      <c r="U110" s="13">
        <v>5.9</v>
      </c>
      <c r="V110" s="13">
        <v>0</v>
      </c>
      <c r="W110" s="13">
        <v>0</v>
      </c>
      <c r="X110" s="13">
        <v>0.5</v>
      </c>
      <c r="Y110" s="13">
        <v>55.4</v>
      </c>
    </row>
    <row r="111" spans="1:25" ht="13.8" thickBot="1" x14ac:dyDescent="0.3">
      <c r="A111" s="12" t="s">
        <v>219</v>
      </c>
      <c r="B111" s="13">
        <v>28.5</v>
      </c>
      <c r="C111" s="13">
        <v>3.6</v>
      </c>
      <c r="D111" s="13">
        <v>3.6</v>
      </c>
      <c r="E111" s="13">
        <v>17.100000000000001</v>
      </c>
      <c r="F111" s="13">
        <v>3.6</v>
      </c>
      <c r="G111" s="13">
        <v>3.6</v>
      </c>
      <c r="H111" s="13">
        <v>3.6</v>
      </c>
      <c r="I111" s="13">
        <v>3.6</v>
      </c>
      <c r="J111" s="13">
        <v>3.6</v>
      </c>
      <c r="P111" s="12" t="s">
        <v>219</v>
      </c>
      <c r="Q111" s="13">
        <v>5.4</v>
      </c>
      <c r="R111" s="13">
        <v>1.1000000000000001</v>
      </c>
      <c r="S111" s="13">
        <v>0</v>
      </c>
      <c r="T111" s="13">
        <v>9.1</v>
      </c>
      <c r="U111" s="13">
        <v>5.9</v>
      </c>
      <c r="V111" s="13">
        <v>0</v>
      </c>
      <c r="W111" s="13">
        <v>0</v>
      </c>
      <c r="X111" s="13">
        <v>0.5</v>
      </c>
      <c r="Y111" s="13">
        <v>55.4</v>
      </c>
    </row>
    <row r="112" spans="1:25" ht="13.8" thickBot="1" x14ac:dyDescent="0.3">
      <c r="A112" s="12" t="s">
        <v>225</v>
      </c>
      <c r="B112" s="13">
        <v>27.8</v>
      </c>
      <c r="C112" s="13">
        <v>2.9</v>
      </c>
      <c r="D112" s="13">
        <v>2.9</v>
      </c>
      <c r="E112" s="13">
        <v>16.399999999999999</v>
      </c>
      <c r="F112" s="13">
        <v>2.9</v>
      </c>
      <c r="G112" s="13">
        <v>2.9</v>
      </c>
      <c r="H112" s="13">
        <v>2.9</v>
      </c>
      <c r="I112" s="13">
        <v>2.9</v>
      </c>
      <c r="J112" s="13">
        <v>2.9</v>
      </c>
      <c r="P112" s="12" t="s">
        <v>225</v>
      </c>
      <c r="Q112" s="13">
        <v>5.4</v>
      </c>
      <c r="R112" s="13">
        <v>1.1000000000000001</v>
      </c>
      <c r="S112" s="13">
        <v>0</v>
      </c>
      <c r="T112" s="13">
        <v>9.1</v>
      </c>
      <c r="U112" s="13">
        <v>5.9</v>
      </c>
      <c r="V112" s="13">
        <v>0</v>
      </c>
      <c r="W112" s="13">
        <v>0</v>
      </c>
      <c r="X112" s="13">
        <v>0</v>
      </c>
      <c r="Y112" s="13">
        <v>55.4</v>
      </c>
    </row>
    <row r="113" spans="1:29" ht="13.8" thickBot="1" x14ac:dyDescent="0.3">
      <c r="A113" s="12" t="s">
        <v>231</v>
      </c>
      <c r="B113" s="13">
        <v>27.1</v>
      </c>
      <c r="C113" s="13">
        <v>2.1</v>
      </c>
      <c r="D113" s="13">
        <v>2.1</v>
      </c>
      <c r="E113" s="13">
        <v>15.7</v>
      </c>
      <c r="F113" s="13">
        <v>2.1</v>
      </c>
      <c r="G113" s="13">
        <v>2.1</v>
      </c>
      <c r="H113" s="13">
        <v>2.1</v>
      </c>
      <c r="I113" s="13">
        <v>2.1</v>
      </c>
      <c r="J113" s="13">
        <v>2.1</v>
      </c>
      <c r="P113" s="12" t="s">
        <v>231</v>
      </c>
      <c r="Q113" s="13">
        <v>5.4</v>
      </c>
      <c r="R113" s="13">
        <v>1.1000000000000001</v>
      </c>
      <c r="S113" s="13">
        <v>0</v>
      </c>
      <c r="T113" s="13">
        <v>9.1</v>
      </c>
      <c r="U113" s="13">
        <v>5.9</v>
      </c>
      <c r="V113" s="13">
        <v>0</v>
      </c>
      <c r="W113" s="13">
        <v>0</v>
      </c>
      <c r="X113" s="13">
        <v>0</v>
      </c>
      <c r="Y113" s="13">
        <v>55.4</v>
      </c>
    </row>
    <row r="114" spans="1:29" ht="13.8" thickBot="1" x14ac:dyDescent="0.3">
      <c r="A114" s="12" t="s">
        <v>236</v>
      </c>
      <c r="B114" s="13">
        <v>26.4</v>
      </c>
      <c r="C114" s="13">
        <v>1.4</v>
      </c>
      <c r="D114" s="13">
        <v>1.4</v>
      </c>
      <c r="E114" s="13">
        <v>1.4</v>
      </c>
      <c r="F114" s="13">
        <v>1.4</v>
      </c>
      <c r="G114" s="13">
        <v>1.4</v>
      </c>
      <c r="H114" s="13">
        <v>1.4</v>
      </c>
      <c r="I114" s="13">
        <v>1.4</v>
      </c>
      <c r="J114" s="13">
        <v>1.4</v>
      </c>
      <c r="P114" s="12" t="s">
        <v>236</v>
      </c>
      <c r="Q114" s="13">
        <v>5.4</v>
      </c>
      <c r="R114" s="13">
        <v>1.1000000000000001</v>
      </c>
      <c r="S114" s="13">
        <v>0</v>
      </c>
      <c r="T114" s="13">
        <v>9.1</v>
      </c>
      <c r="U114" s="13">
        <v>5.9</v>
      </c>
      <c r="V114" s="13">
        <v>0</v>
      </c>
      <c r="W114" s="13">
        <v>0</v>
      </c>
      <c r="X114" s="13">
        <v>0</v>
      </c>
      <c r="Y114" s="13">
        <v>55.4</v>
      </c>
    </row>
    <row r="115" spans="1:29" ht="13.8" thickBot="1" x14ac:dyDescent="0.3">
      <c r="A115" s="12" t="s">
        <v>241</v>
      </c>
      <c r="B115" s="13">
        <v>0.7</v>
      </c>
      <c r="C115" s="13">
        <v>0.7</v>
      </c>
      <c r="D115" s="13">
        <v>0.7</v>
      </c>
      <c r="E115" s="13">
        <v>0.7</v>
      </c>
      <c r="F115" s="13">
        <v>0.7</v>
      </c>
      <c r="G115" s="13">
        <v>0.7</v>
      </c>
      <c r="H115" s="13">
        <v>0.7</v>
      </c>
      <c r="I115" s="13">
        <v>0.7</v>
      </c>
      <c r="J115" s="13">
        <v>0.7</v>
      </c>
      <c r="P115" s="12" t="s">
        <v>241</v>
      </c>
      <c r="Q115" s="13">
        <v>5.4</v>
      </c>
      <c r="R115" s="13">
        <v>0</v>
      </c>
      <c r="S115" s="13">
        <v>0</v>
      </c>
      <c r="T115" s="13">
        <v>9.1</v>
      </c>
      <c r="U115" s="13">
        <v>0</v>
      </c>
      <c r="V115" s="13">
        <v>0</v>
      </c>
      <c r="W115" s="13">
        <v>0</v>
      </c>
      <c r="X115" s="13">
        <v>0</v>
      </c>
      <c r="Y115" s="13">
        <v>49.5</v>
      </c>
    </row>
    <row r="116" spans="1:29" ht="13.8" thickBot="1" x14ac:dyDescent="0.3">
      <c r="A116" s="12" t="s">
        <v>246</v>
      </c>
      <c r="B116" s="13">
        <v>0</v>
      </c>
      <c r="C116" s="13">
        <v>0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P116" s="12" t="s">
        <v>246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49.5</v>
      </c>
    </row>
    <row r="117" spans="1:29" ht="18.600000000000001" thickBot="1" x14ac:dyDescent="0.3">
      <c r="A117" s="8"/>
      <c r="P117" s="8"/>
    </row>
    <row r="118" spans="1:29" ht="13.8" thickBot="1" x14ac:dyDescent="0.3">
      <c r="A118" s="12" t="s">
        <v>251</v>
      </c>
      <c r="B118" s="12" t="s">
        <v>100</v>
      </c>
      <c r="C118" s="12" t="s">
        <v>101</v>
      </c>
      <c r="D118" s="12" t="s">
        <v>102</v>
      </c>
      <c r="E118" s="12" t="s">
        <v>103</v>
      </c>
      <c r="F118" s="12" t="s">
        <v>104</v>
      </c>
      <c r="G118" s="12" t="s">
        <v>105</v>
      </c>
      <c r="H118" s="12" t="s">
        <v>106</v>
      </c>
      <c r="I118" s="12" t="s">
        <v>107</v>
      </c>
      <c r="J118" s="12" t="s">
        <v>108</v>
      </c>
      <c r="K118" s="12" t="s">
        <v>252</v>
      </c>
      <c r="L118" s="12" t="s">
        <v>253</v>
      </c>
      <c r="M118" s="12" t="s">
        <v>254</v>
      </c>
      <c r="N118" s="12" t="s">
        <v>255</v>
      </c>
      <c r="P118" s="12" t="s">
        <v>536</v>
      </c>
      <c r="Q118" s="12" t="s">
        <v>100</v>
      </c>
      <c r="R118" s="12" t="s">
        <v>101</v>
      </c>
      <c r="S118" s="12" t="s">
        <v>102</v>
      </c>
      <c r="T118" s="12" t="s">
        <v>103</v>
      </c>
      <c r="U118" s="12" t="s">
        <v>104</v>
      </c>
      <c r="V118" s="12" t="s">
        <v>105</v>
      </c>
      <c r="W118" s="12" t="s">
        <v>106</v>
      </c>
      <c r="X118" s="12" t="s">
        <v>107</v>
      </c>
      <c r="Y118" s="12" t="s">
        <v>108</v>
      </c>
      <c r="Z118" s="12" t="s">
        <v>252</v>
      </c>
      <c r="AA118" s="12" t="s">
        <v>253</v>
      </c>
      <c r="AB118" s="12" t="s">
        <v>254</v>
      </c>
      <c r="AC118" s="12" t="s">
        <v>255</v>
      </c>
    </row>
    <row r="119" spans="1:29" ht="13.8" thickBot="1" x14ac:dyDescent="0.3">
      <c r="A119" s="12" t="s">
        <v>111</v>
      </c>
      <c r="B119" s="13">
        <v>27.1</v>
      </c>
      <c r="C119" s="13">
        <v>0</v>
      </c>
      <c r="D119" s="13">
        <v>5</v>
      </c>
      <c r="E119" s="13">
        <v>25.7</v>
      </c>
      <c r="F119" s="13">
        <v>12.1</v>
      </c>
      <c r="G119" s="13">
        <v>5.7</v>
      </c>
      <c r="H119" s="13">
        <v>0.7</v>
      </c>
      <c r="I119" s="13">
        <v>8.6</v>
      </c>
      <c r="J119" s="13">
        <v>1.4</v>
      </c>
      <c r="K119" s="13">
        <v>86.2</v>
      </c>
      <c r="L119" s="13">
        <v>87</v>
      </c>
      <c r="M119" s="13">
        <v>0.8</v>
      </c>
      <c r="N119" s="13">
        <v>0.92</v>
      </c>
      <c r="P119" s="12" t="s">
        <v>111</v>
      </c>
      <c r="Q119" s="13">
        <v>5.4</v>
      </c>
      <c r="R119" s="13">
        <v>0</v>
      </c>
      <c r="S119" s="13">
        <v>0</v>
      </c>
      <c r="T119" s="13">
        <v>9.1</v>
      </c>
      <c r="U119" s="13">
        <v>5.9</v>
      </c>
      <c r="V119" s="13">
        <v>0</v>
      </c>
      <c r="W119" s="13">
        <v>0</v>
      </c>
      <c r="X119" s="13">
        <v>0.5</v>
      </c>
      <c r="Y119" s="13">
        <v>55.4</v>
      </c>
      <c r="Z119" s="13">
        <v>76.400000000000006</v>
      </c>
      <c r="AA119" s="13">
        <v>87</v>
      </c>
      <c r="AB119" s="13">
        <v>10.6</v>
      </c>
      <c r="AC119" s="13">
        <v>12.18</v>
      </c>
    </row>
    <row r="120" spans="1:29" ht="13.8" thickBot="1" x14ac:dyDescent="0.3">
      <c r="A120" s="12" t="s">
        <v>112</v>
      </c>
      <c r="B120" s="13">
        <v>31.4</v>
      </c>
      <c r="C120" s="13">
        <v>5.7</v>
      </c>
      <c r="D120" s="13">
        <v>5</v>
      </c>
      <c r="E120" s="13">
        <v>24.9</v>
      </c>
      <c r="F120" s="13">
        <v>11.4</v>
      </c>
      <c r="G120" s="13">
        <v>2.1</v>
      </c>
      <c r="H120" s="13">
        <v>18.5</v>
      </c>
      <c r="I120" s="13">
        <v>8.6</v>
      </c>
      <c r="J120" s="13">
        <v>7.1</v>
      </c>
      <c r="K120" s="13">
        <v>114.7</v>
      </c>
      <c r="L120" s="13">
        <v>95</v>
      </c>
      <c r="M120" s="13">
        <v>-19.7</v>
      </c>
      <c r="N120" s="13">
        <v>-20.74</v>
      </c>
      <c r="P120" s="12" t="s">
        <v>112</v>
      </c>
      <c r="Q120" s="13">
        <v>5.4</v>
      </c>
      <c r="R120" s="13">
        <v>1.1000000000000001</v>
      </c>
      <c r="S120" s="13">
        <v>0</v>
      </c>
      <c r="T120" s="13">
        <v>9.1</v>
      </c>
      <c r="U120" s="13">
        <v>5.9</v>
      </c>
      <c r="V120" s="13">
        <v>0</v>
      </c>
      <c r="W120" s="13">
        <v>27.4</v>
      </c>
      <c r="X120" s="13">
        <v>0.5</v>
      </c>
      <c r="Y120" s="13">
        <v>55.4</v>
      </c>
      <c r="Z120" s="13">
        <v>104.9</v>
      </c>
      <c r="AA120" s="13">
        <v>95</v>
      </c>
      <c r="AB120" s="13">
        <v>-9.9</v>
      </c>
      <c r="AC120" s="13">
        <v>-10.42</v>
      </c>
    </row>
    <row r="121" spans="1:29" ht="13.8" thickBot="1" x14ac:dyDescent="0.3">
      <c r="A121" s="12" t="s">
        <v>113</v>
      </c>
      <c r="B121" s="13">
        <v>34.9</v>
      </c>
      <c r="C121" s="13">
        <v>12.8</v>
      </c>
      <c r="D121" s="13">
        <v>2.9</v>
      </c>
      <c r="E121" s="13">
        <v>22.1</v>
      </c>
      <c r="F121" s="13">
        <v>5</v>
      </c>
      <c r="G121" s="13">
        <v>4.3</v>
      </c>
      <c r="H121" s="13">
        <v>6.4</v>
      </c>
      <c r="I121" s="13">
        <v>11.4</v>
      </c>
      <c r="J121" s="13">
        <v>11.4</v>
      </c>
      <c r="K121" s="13">
        <v>111.2</v>
      </c>
      <c r="L121" s="13">
        <v>74</v>
      </c>
      <c r="M121" s="13">
        <v>-37.200000000000003</v>
      </c>
      <c r="N121" s="13">
        <v>-50.27</v>
      </c>
      <c r="P121" s="12" t="s">
        <v>113</v>
      </c>
      <c r="Q121" s="13">
        <v>5.4</v>
      </c>
      <c r="R121" s="13">
        <v>1.1000000000000001</v>
      </c>
      <c r="S121" s="13">
        <v>0</v>
      </c>
      <c r="T121" s="13">
        <v>9.1</v>
      </c>
      <c r="U121" s="13">
        <v>5.9</v>
      </c>
      <c r="V121" s="13">
        <v>0</v>
      </c>
      <c r="W121" s="13">
        <v>0</v>
      </c>
      <c r="X121" s="13">
        <v>0.5</v>
      </c>
      <c r="Y121" s="13">
        <v>55.4</v>
      </c>
      <c r="Z121" s="13">
        <v>77.400000000000006</v>
      </c>
      <c r="AA121" s="13">
        <v>74</v>
      </c>
      <c r="AB121" s="13">
        <v>-3.4</v>
      </c>
      <c r="AC121" s="13">
        <v>-4.59</v>
      </c>
    </row>
    <row r="122" spans="1:29" ht="13.8" thickBot="1" x14ac:dyDescent="0.3">
      <c r="A122" s="12" t="s">
        <v>114</v>
      </c>
      <c r="B122" s="13">
        <v>32.799999999999997</v>
      </c>
      <c r="C122" s="13">
        <v>7.8</v>
      </c>
      <c r="D122" s="13">
        <v>10.7</v>
      </c>
      <c r="E122" s="13">
        <v>17.100000000000001</v>
      </c>
      <c r="F122" s="13">
        <v>0.7</v>
      </c>
      <c r="G122" s="13">
        <v>5.7</v>
      </c>
      <c r="H122" s="13">
        <v>19.2</v>
      </c>
      <c r="I122" s="13">
        <v>7.8</v>
      </c>
      <c r="J122" s="13">
        <v>0</v>
      </c>
      <c r="K122" s="13">
        <v>101.9</v>
      </c>
      <c r="L122" s="13">
        <v>84</v>
      </c>
      <c r="M122" s="13">
        <v>-17.899999999999999</v>
      </c>
      <c r="N122" s="13">
        <v>-21.31</v>
      </c>
      <c r="P122" s="12" t="s">
        <v>114</v>
      </c>
      <c r="Q122" s="13">
        <v>5.4</v>
      </c>
      <c r="R122" s="13">
        <v>1.1000000000000001</v>
      </c>
      <c r="S122" s="13">
        <v>0</v>
      </c>
      <c r="T122" s="13">
        <v>9.1</v>
      </c>
      <c r="U122" s="13">
        <v>0</v>
      </c>
      <c r="V122" s="13">
        <v>0</v>
      </c>
      <c r="W122" s="13">
        <v>27.4</v>
      </c>
      <c r="X122" s="13">
        <v>0.5</v>
      </c>
      <c r="Y122" s="13">
        <v>49.5</v>
      </c>
      <c r="Z122" s="13">
        <v>93</v>
      </c>
      <c r="AA122" s="13">
        <v>84</v>
      </c>
      <c r="AB122" s="13">
        <v>-9</v>
      </c>
      <c r="AC122" s="13">
        <v>-10.71</v>
      </c>
    </row>
    <row r="123" spans="1:29" ht="13.8" thickBot="1" x14ac:dyDescent="0.3">
      <c r="A123" s="12" t="s">
        <v>115</v>
      </c>
      <c r="B123" s="13">
        <v>38.5</v>
      </c>
      <c r="C123" s="13">
        <v>13.5</v>
      </c>
      <c r="D123" s="13">
        <v>13.5</v>
      </c>
      <c r="E123" s="13">
        <v>27.1</v>
      </c>
      <c r="F123" s="13">
        <v>12.8</v>
      </c>
      <c r="G123" s="13">
        <v>13.5</v>
      </c>
      <c r="H123" s="13">
        <v>16.399999999999999</v>
      </c>
      <c r="I123" s="13">
        <v>12.8</v>
      </c>
      <c r="J123" s="13">
        <v>13.5</v>
      </c>
      <c r="K123" s="13">
        <v>161.80000000000001</v>
      </c>
      <c r="L123" s="13">
        <v>55</v>
      </c>
      <c r="M123" s="13">
        <v>-106.8</v>
      </c>
      <c r="N123" s="13">
        <v>-194.18</v>
      </c>
      <c r="P123" s="12" t="s">
        <v>115</v>
      </c>
      <c r="Q123" s="13">
        <v>5.4</v>
      </c>
      <c r="R123" s="13">
        <v>1.1000000000000001</v>
      </c>
      <c r="S123" s="13">
        <v>0</v>
      </c>
      <c r="T123" s="13">
        <v>9.1</v>
      </c>
      <c r="U123" s="13">
        <v>5.9</v>
      </c>
      <c r="V123" s="13">
        <v>0</v>
      </c>
      <c r="W123" s="13">
        <v>0</v>
      </c>
      <c r="X123" s="13">
        <v>0.5</v>
      </c>
      <c r="Y123" s="13">
        <v>55.4</v>
      </c>
      <c r="Z123" s="13">
        <v>77.400000000000006</v>
      </c>
      <c r="AA123" s="13">
        <v>55</v>
      </c>
      <c r="AB123" s="13">
        <v>-22.4</v>
      </c>
      <c r="AC123" s="13">
        <v>-40.729999999999997</v>
      </c>
    </row>
    <row r="124" spans="1:29" ht="13.8" thickBot="1" x14ac:dyDescent="0.3">
      <c r="A124" s="12" t="s">
        <v>116</v>
      </c>
      <c r="B124" s="13">
        <v>37.799999999999997</v>
      </c>
      <c r="C124" s="13">
        <v>7.8</v>
      </c>
      <c r="D124" s="13">
        <v>12.1</v>
      </c>
      <c r="E124" s="13">
        <v>26.4</v>
      </c>
      <c r="F124" s="13">
        <v>13.5</v>
      </c>
      <c r="G124" s="13">
        <v>12.8</v>
      </c>
      <c r="H124" s="13">
        <v>8.6</v>
      </c>
      <c r="I124" s="13">
        <v>12.8</v>
      </c>
      <c r="J124" s="13">
        <v>12.8</v>
      </c>
      <c r="K124" s="13">
        <v>144.69999999999999</v>
      </c>
      <c r="L124" s="13">
        <v>68</v>
      </c>
      <c r="M124" s="13">
        <v>-76.7</v>
      </c>
      <c r="N124" s="13">
        <v>-112.79</v>
      </c>
      <c r="P124" s="12" t="s">
        <v>116</v>
      </c>
      <c r="Q124" s="13">
        <v>5.4</v>
      </c>
      <c r="R124" s="13">
        <v>1.1000000000000001</v>
      </c>
      <c r="S124" s="13">
        <v>0</v>
      </c>
      <c r="T124" s="13">
        <v>9.1</v>
      </c>
      <c r="U124" s="13">
        <v>12.9</v>
      </c>
      <c r="V124" s="13">
        <v>0</v>
      </c>
      <c r="W124" s="13">
        <v>0</v>
      </c>
      <c r="X124" s="13">
        <v>0.5</v>
      </c>
      <c r="Y124" s="13">
        <v>55.4</v>
      </c>
      <c r="Z124" s="13">
        <v>84.4</v>
      </c>
      <c r="AA124" s="13">
        <v>68</v>
      </c>
      <c r="AB124" s="13">
        <v>-16.399999999999999</v>
      </c>
      <c r="AC124" s="13">
        <v>-24.12</v>
      </c>
    </row>
    <row r="125" spans="1:29" ht="13.8" thickBot="1" x14ac:dyDescent="0.3">
      <c r="A125" s="12" t="s">
        <v>117</v>
      </c>
      <c r="B125" s="13">
        <v>36.299999999999997</v>
      </c>
      <c r="C125" s="13">
        <v>10</v>
      </c>
      <c r="D125" s="13">
        <v>8.6</v>
      </c>
      <c r="E125" s="13">
        <v>22.8</v>
      </c>
      <c r="F125" s="13">
        <v>5</v>
      </c>
      <c r="G125" s="13">
        <v>9.3000000000000007</v>
      </c>
      <c r="H125" s="13">
        <v>2.9</v>
      </c>
      <c r="I125" s="13">
        <v>3.6</v>
      </c>
      <c r="J125" s="13">
        <v>10</v>
      </c>
      <c r="K125" s="13">
        <v>108.3</v>
      </c>
      <c r="L125" s="13">
        <v>70</v>
      </c>
      <c r="M125" s="13">
        <v>-38.299999999999997</v>
      </c>
      <c r="N125" s="13">
        <v>-54.71</v>
      </c>
      <c r="P125" s="12" t="s">
        <v>117</v>
      </c>
      <c r="Q125" s="13">
        <v>5.4</v>
      </c>
      <c r="R125" s="13">
        <v>1.1000000000000001</v>
      </c>
      <c r="S125" s="13">
        <v>0</v>
      </c>
      <c r="T125" s="13">
        <v>9.1</v>
      </c>
      <c r="U125" s="13">
        <v>5.9</v>
      </c>
      <c r="V125" s="13">
        <v>0</v>
      </c>
      <c r="W125" s="13">
        <v>0</v>
      </c>
      <c r="X125" s="13">
        <v>0.5</v>
      </c>
      <c r="Y125" s="13">
        <v>55.4</v>
      </c>
      <c r="Z125" s="13">
        <v>77.400000000000006</v>
      </c>
      <c r="AA125" s="13">
        <v>70</v>
      </c>
      <c r="AB125" s="13">
        <v>-7.4</v>
      </c>
      <c r="AC125" s="13">
        <v>-10.57</v>
      </c>
    </row>
    <row r="126" spans="1:29" ht="13.8" thickBot="1" x14ac:dyDescent="0.3">
      <c r="A126" s="12" t="s">
        <v>118</v>
      </c>
      <c r="B126" s="13">
        <v>0</v>
      </c>
      <c r="C126" s="13">
        <v>10.7</v>
      </c>
      <c r="D126" s="13">
        <v>7.1</v>
      </c>
      <c r="E126" s="13">
        <v>1.4</v>
      </c>
      <c r="F126" s="13">
        <v>2.9</v>
      </c>
      <c r="G126" s="13">
        <v>12.1</v>
      </c>
      <c r="H126" s="13">
        <v>5.7</v>
      </c>
      <c r="I126" s="13">
        <v>12.1</v>
      </c>
      <c r="J126" s="13">
        <v>5</v>
      </c>
      <c r="K126" s="13">
        <v>57</v>
      </c>
      <c r="L126" s="13">
        <v>79</v>
      </c>
      <c r="M126" s="13">
        <v>22</v>
      </c>
      <c r="N126" s="13">
        <v>27.85</v>
      </c>
      <c r="P126" s="12" t="s">
        <v>118</v>
      </c>
      <c r="Q126" s="13">
        <v>0</v>
      </c>
      <c r="R126" s="13">
        <v>1.1000000000000001</v>
      </c>
      <c r="S126" s="13">
        <v>0</v>
      </c>
      <c r="T126" s="13">
        <v>9.1</v>
      </c>
      <c r="U126" s="13">
        <v>5.9</v>
      </c>
      <c r="V126" s="13">
        <v>0</v>
      </c>
      <c r="W126" s="13">
        <v>0</v>
      </c>
      <c r="X126" s="13">
        <v>0.5</v>
      </c>
      <c r="Y126" s="13">
        <v>55.4</v>
      </c>
      <c r="Z126" s="13">
        <v>72.099999999999994</v>
      </c>
      <c r="AA126" s="13">
        <v>79</v>
      </c>
      <c r="AB126" s="13">
        <v>6.9</v>
      </c>
      <c r="AC126" s="13">
        <v>8.73</v>
      </c>
    </row>
    <row r="127" spans="1:29" ht="13.8" thickBot="1" x14ac:dyDescent="0.3">
      <c r="A127" s="12" t="s">
        <v>119</v>
      </c>
      <c r="B127" s="13">
        <v>34.9</v>
      </c>
      <c r="C127" s="13">
        <v>7.8</v>
      </c>
      <c r="D127" s="13">
        <v>12.1</v>
      </c>
      <c r="E127" s="13">
        <v>22.8</v>
      </c>
      <c r="F127" s="13">
        <v>9.3000000000000007</v>
      </c>
      <c r="G127" s="13">
        <v>11.4</v>
      </c>
      <c r="H127" s="13">
        <v>16.399999999999999</v>
      </c>
      <c r="I127" s="13">
        <v>10.7</v>
      </c>
      <c r="J127" s="13">
        <v>12.1</v>
      </c>
      <c r="K127" s="13">
        <v>137.5</v>
      </c>
      <c r="L127" s="13">
        <v>82</v>
      </c>
      <c r="M127" s="13">
        <v>-55.5</v>
      </c>
      <c r="N127" s="13">
        <v>-67.680000000000007</v>
      </c>
      <c r="P127" s="12" t="s">
        <v>119</v>
      </c>
      <c r="Q127" s="13">
        <v>5.4</v>
      </c>
      <c r="R127" s="13">
        <v>1.1000000000000001</v>
      </c>
      <c r="S127" s="13">
        <v>0</v>
      </c>
      <c r="T127" s="13">
        <v>9.1</v>
      </c>
      <c r="U127" s="13">
        <v>5.9</v>
      </c>
      <c r="V127" s="13">
        <v>0</v>
      </c>
      <c r="W127" s="13">
        <v>0</v>
      </c>
      <c r="X127" s="13">
        <v>0.5</v>
      </c>
      <c r="Y127" s="13">
        <v>55.4</v>
      </c>
      <c r="Z127" s="13">
        <v>77.400000000000006</v>
      </c>
      <c r="AA127" s="13">
        <v>82</v>
      </c>
      <c r="AB127" s="13">
        <v>4.5999999999999996</v>
      </c>
      <c r="AC127" s="13">
        <v>5.61</v>
      </c>
    </row>
    <row r="128" spans="1:29" ht="13.8" thickBot="1" x14ac:dyDescent="0.3">
      <c r="A128" s="12" t="s">
        <v>120</v>
      </c>
      <c r="B128" s="13">
        <v>33.5</v>
      </c>
      <c r="C128" s="13">
        <v>12.1</v>
      </c>
      <c r="D128" s="13">
        <v>6.4</v>
      </c>
      <c r="E128" s="13">
        <v>18.5</v>
      </c>
      <c r="F128" s="13">
        <v>7.1</v>
      </c>
      <c r="G128" s="13">
        <v>7.1</v>
      </c>
      <c r="H128" s="13">
        <v>7.8</v>
      </c>
      <c r="I128" s="13">
        <v>1.4</v>
      </c>
      <c r="J128" s="13">
        <v>5</v>
      </c>
      <c r="K128" s="13">
        <v>99.1</v>
      </c>
      <c r="L128" s="13">
        <v>81</v>
      </c>
      <c r="M128" s="13">
        <v>-18.100000000000001</v>
      </c>
      <c r="N128" s="13">
        <v>-22.35</v>
      </c>
      <c r="P128" s="12" t="s">
        <v>120</v>
      </c>
      <c r="Q128" s="13">
        <v>5.4</v>
      </c>
      <c r="R128" s="13">
        <v>1.1000000000000001</v>
      </c>
      <c r="S128" s="13">
        <v>0</v>
      </c>
      <c r="T128" s="13">
        <v>9.1</v>
      </c>
      <c r="U128" s="13">
        <v>5.9</v>
      </c>
      <c r="V128" s="13">
        <v>0</v>
      </c>
      <c r="W128" s="13">
        <v>0</v>
      </c>
      <c r="X128" s="13">
        <v>0</v>
      </c>
      <c r="Y128" s="13">
        <v>55.4</v>
      </c>
      <c r="Z128" s="13">
        <v>76.900000000000006</v>
      </c>
      <c r="AA128" s="13">
        <v>81</v>
      </c>
      <c r="AB128" s="13">
        <v>4.0999999999999996</v>
      </c>
      <c r="AC128" s="13">
        <v>5.0599999999999996</v>
      </c>
    </row>
    <row r="129" spans="1:29" ht="13.8" thickBot="1" x14ac:dyDescent="0.3">
      <c r="A129" s="12" t="s">
        <v>121</v>
      </c>
      <c r="B129" s="13">
        <v>34.200000000000003</v>
      </c>
      <c r="C129" s="13">
        <v>10.7</v>
      </c>
      <c r="D129" s="13">
        <v>8.6</v>
      </c>
      <c r="E129" s="13">
        <v>20</v>
      </c>
      <c r="F129" s="13">
        <v>8.6</v>
      </c>
      <c r="G129" s="13">
        <v>2.1</v>
      </c>
      <c r="H129" s="13">
        <v>15</v>
      </c>
      <c r="I129" s="13">
        <v>1.4</v>
      </c>
      <c r="J129" s="13">
        <v>2.9</v>
      </c>
      <c r="K129" s="13">
        <v>103.3</v>
      </c>
      <c r="L129" s="13">
        <v>87</v>
      </c>
      <c r="M129" s="13">
        <v>-16.3</v>
      </c>
      <c r="N129" s="13">
        <v>-18.739999999999998</v>
      </c>
      <c r="P129" s="12" t="s">
        <v>121</v>
      </c>
      <c r="Q129" s="13">
        <v>5.4</v>
      </c>
      <c r="R129" s="13">
        <v>1.1000000000000001</v>
      </c>
      <c r="S129" s="13">
        <v>0</v>
      </c>
      <c r="T129" s="13">
        <v>9.1</v>
      </c>
      <c r="U129" s="13">
        <v>5.9</v>
      </c>
      <c r="V129" s="13">
        <v>0</v>
      </c>
      <c r="W129" s="13">
        <v>0</v>
      </c>
      <c r="X129" s="13">
        <v>0</v>
      </c>
      <c r="Y129" s="13">
        <v>55.4</v>
      </c>
      <c r="Z129" s="13">
        <v>76.900000000000006</v>
      </c>
      <c r="AA129" s="13">
        <v>87</v>
      </c>
      <c r="AB129" s="13">
        <v>10.1</v>
      </c>
      <c r="AC129" s="13">
        <v>11.61</v>
      </c>
    </row>
    <row r="130" spans="1:29" ht="13.8" thickBot="1" x14ac:dyDescent="0.3">
      <c r="A130" s="12" t="s">
        <v>122</v>
      </c>
      <c r="B130" s="13">
        <v>30.6</v>
      </c>
      <c r="C130" s="13">
        <v>5.7</v>
      </c>
      <c r="D130" s="13">
        <v>7.1</v>
      </c>
      <c r="E130" s="13">
        <v>0.7</v>
      </c>
      <c r="F130" s="13">
        <v>0</v>
      </c>
      <c r="G130" s="13">
        <v>0.7</v>
      </c>
      <c r="H130" s="13">
        <v>4.3</v>
      </c>
      <c r="I130" s="13">
        <v>0.7</v>
      </c>
      <c r="J130" s="13">
        <v>5</v>
      </c>
      <c r="K130" s="13">
        <v>54.9</v>
      </c>
      <c r="L130" s="13">
        <v>77</v>
      </c>
      <c r="M130" s="13">
        <v>22.1</v>
      </c>
      <c r="N130" s="13">
        <v>28.7</v>
      </c>
      <c r="P130" s="12" t="s">
        <v>122</v>
      </c>
      <c r="Q130" s="13">
        <v>5.4</v>
      </c>
      <c r="R130" s="13">
        <v>1.1000000000000001</v>
      </c>
      <c r="S130" s="13">
        <v>0</v>
      </c>
      <c r="T130" s="13">
        <v>9.1</v>
      </c>
      <c r="U130" s="13">
        <v>0</v>
      </c>
      <c r="V130" s="13">
        <v>0</v>
      </c>
      <c r="W130" s="13">
        <v>0</v>
      </c>
      <c r="X130" s="13">
        <v>0</v>
      </c>
      <c r="Y130" s="13">
        <v>55.4</v>
      </c>
      <c r="Z130" s="13">
        <v>71</v>
      </c>
      <c r="AA130" s="13">
        <v>77</v>
      </c>
      <c r="AB130" s="13">
        <v>6</v>
      </c>
      <c r="AC130" s="13">
        <v>7.79</v>
      </c>
    </row>
    <row r="131" spans="1:29" ht="13.8" thickBot="1" x14ac:dyDescent="0.3">
      <c r="A131" s="12" t="s">
        <v>123</v>
      </c>
      <c r="B131" s="13">
        <v>26.4</v>
      </c>
      <c r="C131" s="13">
        <v>1.4</v>
      </c>
      <c r="D131" s="13">
        <v>1.4</v>
      </c>
      <c r="E131" s="13">
        <v>17.100000000000001</v>
      </c>
      <c r="F131" s="13">
        <v>1.4</v>
      </c>
      <c r="G131" s="13">
        <v>0</v>
      </c>
      <c r="H131" s="13">
        <v>15</v>
      </c>
      <c r="I131" s="13">
        <v>0</v>
      </c>
      <c r="J131" s="13">
        <v>0</v>
      </c>
      <c r="K131" s="13">
        <v>62.7</v>
      </c>
      <c r="L131" s="13">
        <v>88</v>
      </c>
      <c r="M131" s="13">
        <v>25.3</v>
      </c>
      <c r="N131" s="13">
        <v>28.75</v>
      </c>
      <c r="P131" s="12" t="s">
        <v>123</v>
      </c>
      <c r="Q131" s="13">
        <v>5.4</v>
      </c>
      <c r="R131" s="13">
        <v>1.1000000000000001</v>
      </c>
      <c r="S131" s="13">
        <v>0</v>
      </c>
      <c r="T131" s="13">
        <v>9.1</v>
      </c>
      <c r="U131" s="13">
        <v>5.9</v>
      </c>
      <c r="V131" s="13">
        <v>0</v>
      </c>
      <c r="W131" s="13">
        <v>0</v>
      </c>
      <c r="X131" s="13">
        <v>0</v>
      </c>
      <c r="Y131" s="13">
        <v>49.5</v>
      </c>
      <c r="Z131" s="13">
        <v>71</v>
      </c>
      <c r="AA131" s="13">
        <v>88</v>
      </c>
      <c r="AB131" s="13">
        <v>17</v>
      </c>
      <c r="AC131" s="13">
        <v>19.32</v>
      </c>
    </row>
    <row r="132" spans="1:29" ht="13.8" thickBot="1" x14ac:dyDescent="0.3">
      <c r="A132" s="12" t="s">
        <v>124</v>
      </c>
      <c r="B132" s="13">
        <v>37.1</v>
      </c>
      <c r="C132" s="13">
        <v>0.7</v>
      </c>
      <c r="D132" s="13">
        <v>10</v>
      </c>
      <c r="E132" s="13">
        <v>24.2</v>
      </c>
      <c r="F132" s="13">
        <v>7.8</v>
      </c>
      <c r="G132" s="13">
        <v>9.3000000000000007</v>
      </c>
      <c r="H132" s="13">
        <v>7.1</v>
      </c>
      <c r="I132" s="13">
        <v>1.4</v>
      </c>
      <c r="J132" s="13">
        <v>9.3000000000000007</v>
      </c>
      <c r="K132" s="13">
        <v>106.9</v>
      </c>
      <c r="L132" s="13">
        <v>62</v>
      </c>
      <c r="M132" s="13">
        <v>-44.9</v>
      </c>
      <c r="N132" s="13">
        <v>-72.42</v>
      </c>
      <c r="P132" s="12" t="s">
        <v>124</v>
      </c>
      <c r="Q132" s="13">
        <v>5.4</v>
      </c>
      <c r="R132" s="13">
        <v>0</v>
      </c>
      <c r="S132" s="13">
        <v>0</v>
      </c>
      <c r="T132" s="13">
        <v>9.1</v>
      </c>
      <c r="U132" s="13">
        <v>5.9</v>
      </c>
      <c r="V132" s="13">
        <v>0</v>
      </c>
      <c r="W132" s="13">
        <v>0</v>
      </c>
      <c r="X132" s="13">
        <v>0</v>
      </c>
      <c r="Y132" s="13">
        <v>55.4</v>
      </c>
      <c r="Z132" s="13">
        <v>75.8</v>
      </c>
      <c r="AA132" s="13">
        <v>62</v>
      </c>
      <c r="AB132" s="13">
        <v>-13.8</v>
      </c>
      <c r="AC132" s="13">
        <v>-22.26</v>
      </c>
    </row>
    <row r="133" spans="1:29" ht="13.8" thickBot="1" x14ac:dyDescent="0.3">
      <c r="A133" s="12" t="s">
        <v>125</v>
      </c>
      <c r="B133" s="13">
        <v>29.2</v>
      </c>
      <c r="C133" s="13">
        <v>4.3</v>
      </c>
      <c r="D133" s="13">
        <v>0.7</v>
      </c>
      <c r="E133" s="13">
        <v>19.2</v>
      </c>
      <c r="F133" s="13">
        <v>10</v>
      </c>
      <c r="G133" s="13">
        <v>4.3</v>
      </c>
      <c r="H133" s="13">
        <v>5</v>
      </c>
      <c r="I133" s="13">
        <v>5.7</v>
      </c>
      <c r="J133" s="13">
        <v>4.3</v>
      </c>
      <c r="K133" s="13">
        <v>82.7</v>
      </c>
      <c r="L133" s="13">
        <v>89</v>
      </c>
      <c r="M133" s="13">
        <v>6.3</v>
      </c>
      <c r="N133" s="13">
        <v>7.08</v>
      </c>
      <c r="P133" s="12" t="s">
        <v>125</v>
      </c>
      <c r="Q133" s="13">
        <v>5.4</v>
      </c>
      <c r="R133" s="13">
        <v>1.1000000000000001</v>
      </c>
      <c r="S133" s="13">
        <v>0</v>
      </c>
      <c r="T133" s="13">
        <v>9.1</v>
      </c>
      <c r="U133" s="13">
        <v>5.9</v>
      </c>
      <c r="V133" s="13">
        <v>0</v>
      </c>
      <c r="W133" s="13">
        <v>0</v>
      </c>
      <c r="X133" s="13">
        <v>0.5</v>
      </c>
      <c r="Y133" s="13">
        <v>55.4</v>
      </c>
      <c r="Z133" s="13">
        <v>77.400000000000006</v>
      </c>
      <c r="AA133" s="13">
        <v>89</v>
      </c>
      <c r="AB133" s="13">
        <v>11.6</v>
      </c>
      <c r="AC133" s="13">
        <v>13.03</v>
      </c>
    </row>
    <row r="134" spans="1:29" ht="13.8" thickBot="1" x14ac:dyDescent="0.3">
      <c r="A134" s="12" t="s">
        <v>126</v>
      </c>
      <c r="B134" s="13">
        <v>0.7</v>
      </c>
      <c r="C134" s="13">
        <v>1.4</v>
      </c>
      <c r="D134" s="13">
        <v>11.4</v>
      </c>
      <c r="E134" s="13">
        <v>21.4</v>
      </c>
      <c r="F134" s="13">
        <v>2.1</v>
      </c>
      <c r="G134" s="13">
        <v>7.8</v>
      </c>
      <c r="H134" s="13">
        <v>17.8</v>
      </c>
      <c r="I134" s="13">
        <v>8.6</v>
      </c>
      <c r="J134" s="13">
        <v>2.1</v>
      </c>
      <c r="K134" s="13">
        <v>73.400000000000006</v>
      </c>
      <c r="L134" s="13">
        <v>100</v>
      </c>
      <c r="M134" s="13">
        <v>26.6</v>
      </c>
      <c r="N134" s="13">
        <v>26.6</v>
      </c>
      <c r="P134" s="12" t="s">
        <v>126</v>
      </c>
      <c r="Q134" s="13">
        <v>5.4</v>
      </c>
      <c r="R134" s="13">
        <v>1.1000000000000001</v>
      </c>
      <c r="S134" s="13">
        <v>0</v>
      </c>
      <c r="T134" s="13">
        <v>9.1</v>
      </c>
      <c r="U134" s="13">
        <v>5.9</v>
      </c>
      <c r="V134" s="13">
        <v>0</v>
      </c>
      <c r="W134" s="13">
        <v>27.4</v>
      </c>
      <c r="X134" s="13">
        <v>0.5</v>
      </c>
      <c r="Y134" s="13">
        <v>55.4</v>
      </c>
      <c r="Z134" s="13">
        <v>104.9</v>
      </c>
      <c r="AA134" s="13">
        <v>100</v>
      </c>
      <c r="AB134" s="13">
        <v>-4.9000000000000004</v>
      </c>
      <c r="AC134" s="13">
        <v>-4.9000000000000004</v>
      </c>
    </row>
    <row r="135" spans="1:29" ht="13.8" thickBot="1" x14ac:dyDescent="0.3">
      <c r="A135" s="12" t="s">
        <v>127</v>
      </c>
      <c r="B135" s="13">
        <v>29.9</v>
      </c>
      <c r="C135" s="13">
        <v>4.3</v>
      </c>
      <c r="D135" s="13">
        <v>0</v>
      </c>
      <c r="E135" s="13">
        <v>15.7</v>
      </c>
      <c r="F135" s="13">
        <v>5</v>
      </c>
      <c r="G135" s="13">
        <v>1.4</v>
      </c>
      <c r="H135" s="13">
        <v>0</v>
      </c>
      <c r="I135" s="13">
        <v>3.6</v>
      </c>
      <c r="J135" s="13">
        <v>3.6</v>
      </c>
      <c r="K135" s="13">
        <v>63.4</v>
      </c>
      <c r="L135" s="13">
        <v>89</v>
      </c>
      <c r="M135" s="13">
        <v>25.6</v>
      </c>
      <c r="N135" s="13">
        <v>28.76</v>
      </c>
      <c r="P135" s="12" t="s">
        <v>127</v>
      </c>
      <c r="Q135" s="13">
        <v>5.4</v>
      </c>
      <c r="R135" s="13">
        <v>1.1000000000000001</v>
      </c>
      <c r="S135" s="13">
        <v>0</v>
      </c>
      <c r="T135" s="13">
        <v>9.1</v>
      </c>
      <c r="U135" s="13">
        <v>5.9</v>
      </c>
      <c r="V135" s="13">
        <v>0</v>
      </c>
      <c r="W135" s="13">
        <v>0</v>
      </c>
      <c r="X135" s="13">
        <v>0.5</v>
      </c>
      <c r="Y135" s="13">
        <v>55.4</v>
      </c>
      <c r="Z135" s="13">
        <v>77.400000000000006</v>
      </c>
      <c r="AA135" s="13">
        <v>89</v>
      </c>
      <c r="AB135" s="13">
        <v>11.6</v>
      </c>
      <c r="AC135" s="13">
        <v>13.03</v>
      </c>
    </row>
    <row r="136" spans="1:29" ht="13.8" thickBot="1" x14ac:dyDescent="0.3">
      <c r="A136" s="12" t="s">
        <v>128</v>
      </c>
      <c r="B136" s="13">
        <v>27.8</v>
      </c>
      <c r="C136" s="13">
        <v>3.6</v>
      </c>
      <c r="D136" s="13">
        <v>2.1</v>
      </c>
      <c r="E136" s="13">
        <v>16.399999999999999</v>
      </c>
      <c r="F136" s="13">
        <v>10</v>
      </c>
      <c r="G136" s="13">
        <v>10.7</v>
      </c>
      <c r="H136" s="13">
        <v>1.4</v>
      </c>
      <c r="I136" s="13">
        <v>3.6</v>
      </c>
      <c r="J136" s="13">
        <v>8.6</v>
      </c>
      <c r="K136" s="13">
        <v>84.1</v>
      </c>
      <c r="L136" s="13">
        <v>73</v>
      </c>
      <c r="M136" s="13">
        <v>-11.1</v>
      </c>
      <c r="N136" s="13">
        <v>-15.21</v>
      </c>
      <c r="P136" s="12" t="s">
        <v>128</v>
      </c>
      <c r="Q136" s="13">
        <v>5.4</v>
      </c>
      <c r="R136" s="13">
        <v>1.1000000000000001</v>
      </c>
      <c r="S136" s="13">
        <v>0</v>
      </c>
      <c r="T136" s="13">
        <v>9.1</v>
      </c>
      <c r="U136" s="13">
        <v>5.9</v>
      </c>
      <c r="V136" s="13">
        <v>0</v>
      </c>
      <c r="W136" s="13">
        <v>0</v>
      </c>
      <c r="X136" s="13">
        <v>0.5</v>
      </c>
      <c r="Y136" s="13">
        <v>55.4</v>
      </c>
      <c r="Z136" s="13">
        <v>77.400000000000006</v>
      </c>
      <c r="AA136" s="13">
        <v>73</v>
      </c>
      <c r="AB136" s="13">
        <v>-4.4000000000000004</v>
      </c>
      <c r="AC136" s="13">
        <v>-6.03</v>
      </c>
    </row>
    <row r="137" spans="1:29" ht="13.8" thickBot="1" x14ac:dyDescent="0.3">
      <c r="A137" s="12" t="s">
        <v>129</v>
      </c>
      <c r="B137" s="13">
        <v>31.4</v>
      </c>
      <c r="C137" s="13">
        <v>7.1</v>
      </c>
      <c r="D137" s="13">
        <v>3.6</v>
      </c>
      <c r="E137" s="13">
        <v>0</v>
      </c>
      <c r="F137" s="13">
        <v>4.3</v>
      </c>
      <c r="G137" s="13">
        <v>8.6</v>
      </c>
      <c r="H137" s="13">
        <v>2.1</v>
      </c>
      <c r="I137" s="13">
        <v>7.1</v>
      </c>
      <c r="J137" s="13">
        <v>10</v>
      </c>
      <c r="K137" s="13">
        <v>74.099999999999994</v>
      </c>
      <c r="L137" s="13">
        <v>72</v>
      </c>
      <c r="M137" s="13">
        <v>-2.1</v>
      </c>
      <c r="N137" s="13">
        <v>-2.92</v>
      </c>
      <c r="P137" s="12" t="s">
        <v>129</v>
      </c>
      <c r="Q137" s="13">
        <v>5.4</v>
      </c>
      <c r="R137" s="13">
        <v>1.1000000000000001</v>
      </c>
      <c r="S137" s="13">
        <v>0</v>
      </c>
      <c r="T137" s="13">
        <v>0</v>
      </c>
      <c r="U137" s="13">
        <v>5.9</v>
      </c>
      <c r="V137" s="13">
        <v>0</v>
      </c>
      <c r="W137" s="13">
        <v>0</v>
      </c>
      <c r="X137" s="13">
        <v>0.5</v>
      </c>
      <c r="Y137" s="13">
        <v>55.4</v>
      </c>
      <c r="Z137" s="13">
        <v>68.3</v>
      </c>
      <c r="AA137" s="13">
        <v>72</v>
      </c>
      <c r="AB137" s="13">
        <v>3.7</v>
      </c>
      <c r="AC137" s="13">
        <v>5.14</v>
      </c>
    </row>
    <row r="138" spans="1:29" ht="13.8" thickBot="1" x14ac:dyDescent="0.3">
      <c r="A138" s="12" t="s">
        <v>130</v>
      </c>
      <c r="B138" s="13">
        <v>28.5</v>
      </c>
      <c r="C138" s="13">
        <v>2.9</v>
      </c>
      <c r="D138" s="13">
        <v>4.3</v>
      </c>
      <c r="E138" s="13">
        <v>20</v>
      </c>
      <c r="F138" s="13">
        <v>2.9</v>
      </c>
      <c r="G138" s="13">
        <v>2.1</v>
      </c>
      <c r="H138" s="13">
        <v>2.9</v>
      </c>
      <c r="I138" s="13">
        <v>6.4</v>
      </c>
      <c r="J138" s="13">
        <v>7.1</v>
      </c>
      <c r="K138" s="13">
        <v>77</v>
      </c>
      <c r="L138" s="13">
        <v>83</v>
      </c>
      <c r="M138" s="13">
        <v>6</v>
      </c>
      <c r="N138" s="13">
        <v>7.23</v>
      </c>
      <c r="P138" s="12" t="s">
        <v>130</v>
      </c>
      <c r="Q138" s="13">
        <v>5.4</v>
      </c>
      <c r="R138" s="13">
        <v>1.1000000000000001</v>
      </c>
      <c r="S138" s="13">
        <v>0</v>
      </c>
      <c r="T138" s="13">
        <v>9.1</v>
      </c>
      <c r="U138" s="13">
        <v>5.9</v>
      </c>
      <c r="V138" s="13">
        <v>0</v>
      </c>
      <c r="W138" s="13">
        <v>0</v>
      </c>
      <c r="X138" s="13">
        <v>0.5</v>
      </c>
      <c r="Y138" s="13">
        <v>55.4</v>
      </c>
      <c r="Z138" s="13">
        <v>77.400000000000006</v>
      </c>
      <c r="AA138" s="13">
        <v>83</v>
      </c>
      <c r="AB138" s="13">
        <v>5.6</v>
      </c>
      <c r="AC138" s="13">
        <v>6.75</v>
      </c>
    </row>
    <row r="139" spans="1:29" ht="13.8" thickBot="1" x14ac:dyDescent="0.3"/>
    <row r="140" spans="1:29" ht="13.8" thickBot="1" x14ac:dyDescent="0.3">
      <c r="A140" s="14" t="s">
        <v>256</v>
      </c>
      <c r="B140" s="15">
        <v>165.8</v>
      </c>
      <c r="P140" s="14" t="s">
        <v>256</v>
      </c>
      <c r="Q140" s="15">
        <v>111.8</v>
      </c>
    </row>
    <row r="141" spans="1:29" ht="13.8" thickBot="1" x14ac:dyDescent="0.3">
      <c r="A141" s="14" t="s">
        <v>257</v>
      </c>
      <c r="B141" s="15">
        <v>0</v>
      </c>
      <c r="P141" s="14" t="s">
        <v>257</v>
      </c>
      <c r="Q141" s="15">
        <v>49.5</v>
      </c>
    </row>
    <row r="142" spans="1:29" ht="13.8" thickBot="1" x14ac:dyDescent="0.3">
      <c r="A142" s="14" t="s">
        <v>258</v>
      </c>
      <c r="B142" s="15">
        <v>1904.9</v>
      </c>
      <c r="P142" s="14" t="s">
        <v>258</v>
      </c>
      <c r="Q142" s="15">
        <v>1594.8</v>
      </c>
    </row>
    <row r="143" spans="1:29" ht="13.8" thickBot="1" x14ac:dyDescent="0.3">
      <c r="A143" s="14" t="s">
        <v>259</v>
      </c>
      <c r="B143" s="15">
        <v>1595</v>
      </c>
      <c r="P143" s="14" t="s">
        <v>259</v>
      </c>
      <c r="Q143" s="15">
        <v>1595</v>
      </c>
    </row>
    <row r="144" spans="1:29" ht="13.8" thickBot="1" x14ac:dyDescent="0.3">
      <c r="A144" s="14" t="s">
        <v>260</v>
      </c>
      <c r="B144" s="15">
        <v>309.89999999999998</v>
      </c>
      <c r="P144" s="14" t="s">
        <v>260</v>
      </c>
      <c r="Q144" s="15">
        <v>-0.2</v>
      </c>
    </row>
    <row r="145" spans="1:17" ht="13.8" thickBot="1" x14ac:dyDescent="0.3">
      <c r="A145" s="14" t="s">
        <v>261</v>
      </c>
      <c r="B145" s="15"/>
      <c r="P145" s="14" t="s">
        <v>261</v>
      </c>
      <c r="Q145" s="15"/>
    </row>
    <row r="146" spans="1:17" ht="13.8" thickBot="1" x14ac:dyDescent="0.3">
      <c r="A146" s="14" t="s">
        <v>262</v>
      </c>
      <c r="B146" s="15"/>
      <c r="P146" s="14" t="s">
        <v>262</v>
      </c>
      <c r="Q146" s="15"/>
    </row>
    <row r="147" spans="1:17" ht="13.8" thickBot="1" x14ac:dyDescent="0.3">
      <c r="A147" s="14" t="s">
        <v>263</v>
      </c>
      <c r="B147" s="15">
        <v>0</v>
      </c>
      <c r="P147" s="14" t="s">
        <v>263</v>
      </c>
      <c r="Q147" s="15">
        <v>0</v>
      </c>
    </row>
    <row r="149" spans="1:17" x14ac:dyDescent="0.25">
      <c r="A149" s="16" t="s">
        <v>264</v>
      </c>
      <c r="P149" s="16" t="s">
        <v>264</v>
      </c>
    </row>
    <row r="151" spans="1:17" x14ac:dyDescent="0.25">
      <c r="A151" s="17" t="s">
        <v>265</v>
      </c>
      <c r="P151" s="17" t="s">
        <v>265</v>
      </c>
    </row>
    <row r="152" spans="1:17" x14ac:dyDescent="0.25">
      <c r="A152" s="17" t="s">
        <v>503</v>
      </c>
      <c r="P152" s="17" t="s">
        <v>1199</v>
      </c>
    </row>
  </sheetData>
  <conditionalFormatting sqref="L2:L2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4:N4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4:S4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49" r:id="rId1" display="https://miau.my-x.hu/myx-free/coco/test/952375520231012100241.html" xr:uid="{8BB1E0B0-167D-4FE6-AA8E-D2E759EB53CD}"/>
    <hyperlink ref="P149" r:id="rId2" display="https://miau.my-x.hu/myx-free/coco/test/466376620231012120009.html" xr:uid="{0713223C-9817-4FA7-96E4-81CA6DD5F9C4}"/>
  </hyperlinks>
  <pageMargins left="0.7" right="0.7" top="0.75" bottom="0.75" header="0.3" footer="0.3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D0C67-FF08-4DBB-A791-445108A124DD}">
  <dimension ref="A1:AC152"/>
  <sheetViews>
    <sheetView zoomScale="60" workbookViewId="0">
      <selection activeCell="O22" sqref="O22:S45"/>
    </sheetView>
  </sheetViews>
  <sheetFormatPr defaultRowHeight="13.2" x14ac:dyDescent="0.25"/>
  <sheetData>
    <row r="1" spans="1:12" x14ac:dyDescent="0.25">
      <c r="A1" t="str">
        <f>'oam2 (2)'!N2</f>
        <v>Audi</v>
      </c>
      <c r="B1" t="s">
        <v>10</v>
      </c>
      <c r="C1" t="s">
        <v>12</v>
      </c>
      <c r="D1" t="s">
        <v>14</v>
      </c>
      <c r="E1" t="s">
        <v>76</v>
      </c>
      <c r="F1" t="s">
        <v>18</v>
      </c>
      <c r="G1" t="s">
        <v>20</v>
      </c>
      <c r="H1" t="s">
        <v>22</v>
      </c>
      <c r="I1" t="s">
        <v>24</v>
      </c>
      <c r="J1" t="str">
        <f>'oam2 (2)'!C2</f>
        <v>Mercedes</v>
      </c>
      <c r="K1" t="str">
        <f>modellek!Z73</f>
        <v>Becslés</v>
      </c>
      <c r="L1" t="s">
        <v>90</v>
      </c>
    </row>
    <row r="2" spans="1:12" x14ac:dyDescent="0.25">
      <c r="A2">
        <v>4</v>
      </c>
      <c r="B2">
        <v>8</v>
      </c>
      <c r="C2">
        <v>6</v>
      </c>
      <c r="D2">
        <v>18</v>
      </c>
      <c r="E2">
        <v>18</v>
      </c>
      <c r="F2">
        <v>9</v>
      </c>
      <c r="G2">
        <v>2</v>
      </c>
      <c r="H2">
        <v>13</v>
      </c>
      <c r="I2">
        <v>3</v>
      </c>
      <c r="J2">
        <f>'oam2 (2)'!C3</f>
        <v>100</v>
      </c>
      <c r="K2">
        <f>modellek!Z74</f>
        <v>99</v>
      </c>
      <c r="L2">
        <f>J2-K2</f>
        <v>1</v>
      </c>
    </row>
    <row r="3" spans="1:12" x14ac:dyDescent="0.25">
      <c r="A3">
        <v>10</v>
      </c>
      <c r="B3">
        <v>8</v>
      </c>
      <c r="C3">
        <v>2</v>
      </c>
      <c r="D3">
        <v>17</v>
      </c>
      <c r="E3">
        <v>17</v>
      </c>
      <c r="F3">
        <v>4</v>
      </c>
      <c r="G3">
        <v>19</v>
      </c>
      <c r="H3">
        <v>13</v>
      </c>
      <c r="I3">
        <v>11</v>
      </c>
      <c r="J3">
        <f>'oam2 (2)'!C4</f>
        <v>85</v>
      </c>
      <c r="K3">
        <f>modellek!Z75</f>
        <v>83.8</v>
      </c>
      <c r="L3">
        <f t="shared" ref="L3:L21" si="0">J3-K3</f>
        <v>1.2000000000000028</v>
      </c>
    </row>
    <row r="4" spans="1:12" x14ac:dyDescent="0.25">
      <c r="A4">
        <v>15</v>
      </c>
      <c r="B4">
        <v>5</v>
      </c>
      <c r="C4">
        <v>14</v>
      </c>
      <c r="D4">
        <v>13</v>
      </c>
      <c r="E4">
        <v>8</v>
      </c>
      <c r="F4">
        <v>7</v>
      </c>
      <c r="G4">
        <v>10</v>
      </c>
      <c r="H4">
        <v>17</v>
      </c>
      <c r="I4">
        <v>17</v>
      </c>
      <c r="J4">
        <f>'oam2 (2)'!C5</f>
        <v>76</v>
      </c>
      <c r="K4">
        <f>modellek!Z76</f>
        <v>78.3</v>
      </c>
      <c r="L4">
        <f t="shared" si="0"/>
        <v>-2.2999999999999972</v>
      </c>
    </row>
    <row r="5" spans="1:12" x14ac:dyDescent="0.25">
      <c r="A5">
        <v>12</v>
      </c>
      <c r="B5">
        <v>16</v>
      </c>
      <c r="C5">
        <v>8</v>
      </c>
      <c r="D5">
        <v>6</v>
      </c>
      <c r="E5">
        <v>2</v>
      </c>
      <c r="F5">
        <v>9</v>
      </c>
      <c r="G5">
        <v>20</v>
      </c>
      <c r="H5">
        <v>12</v>
      </c>
      <c r="I5">
        <v>1</v>
      </c>
      <c r="J5">
        <f>'oam2 (2)'!C6</f>
        <v>83</v>
      </c>
      <c r="K5">
        <f>modellek!Z77</f>
        <v>81.8</v>
      </c>
      <c r="L5">
        <f t="shared" si="0"/>
        <v>1.2000000000000028</v>
      </c>
    </row>
    <row r="6" spans="1:12" x14ac:dyDescent="0.25">
      <c r="A6">
        <v>20</v>
      </c>
      <c r="B6">
        <v>20</v>
      </c>
      <c r="C6">
        <v>20</v>
      </c>
      <c r="D6">
        <v>20</v>
      </c>
      <c r="E6">
        <v>19</v>
      </c>
      <c r="F6">
        <v>20</v>
      </c>
      <c r="G6">
        <v>16</v>
      </c>
      <c r="H6">
        <v>19</v>
      </c>
      <c r="I6">
        <v>20</v>
      </c>
      <c r="J6">
        <f>'oam2 (2)'!C7</f>
        <v>73</v>
      </c>
      <c r="K6">
        <f>modellek!Z78</f>
        <v>71.900000000000006</v>
      </c>
      <c r="L6">
        <f t="shared" si="0"/>
        <v>1.0999999999999943</v>
      </c>
    </row>
    <row r="7" spans="1:12" x14ac:dyDescent="0.25">
      <c r="A7">
        <v>19</v>
      </c>
      <c r="B7">
        <v>18</v>
      </c>
      <c r="C7">
        <v>18</v>
      </c>
      <c r="D7">
        <v>19</v>
      </c>
      <c r="E7">
        <v>20</v>
      </c>
      <c r="F7">
        <v>19</v>
      </c>
      <c r="G7">
        <v>13</v>
      </c>
      <c r="H7">
        <v>19</v>
      </c>
      <c r="I7">
        <v>19</v>
      </c>
      <c r="J7">
        <f>'oam2 (2)'!C8</f>
        <v>83</v>
      </c>
      <c r="K7">
        <f>modellek!Z79</f>
        <v>77.900000000000006</v>
      </c>
      <c r="L7">
        <f t="shared" si="0"/>
        <v>5.0999999999999943</v>
      </c>
    </row>
    <row r="8" spans="1:12" x14ac:dyDescent="0.25">
      <c r="A8">
        <v>17</v>
      </c>
      <c r="B8">
        <v>13</v>
      </c>
      <c r="C8">
        <v>17</v>
      </c>
      <c r="D8">
        <v>14</v>
      </c>
      <c r="E8">
        <v>8</v>
      </c>
      <c r="F8">
        <v>14</v>
      </c>
      <c r="G8">
        <v>5</v>
      </c>
      <c r="H8">
        <v>6</v>
      </c>
      <c r="I8">
        <v>15</v>
      </c>
      <c r="J8">
        <f>'oam2 (2)'!C9</f>
        <v>82</v>
      </c>
      <c r="K8">
        <f>modellek!Z80</f>
        <v>81.8</v>
      </c>
      <c r="L8">
        <f t="shared" si="0"/>
        <v>0.20000000000000284</v>
      </c>
    </row>
    <row r="9" spans="1:12" x14ac:dyDescent="0.25">
      <c r="A9">
        <v>1</v>
      </c>
      <c r="B9">
        <v>11</v>
      </c>
      <c r="C9">
        <v>12</v>
      </c>
      <c r="D9">
        <v>3</v>
      </c>
      <c r="E9">
        <v>5</v>
      </c>
      <c r="F9">
        <v>18</v>
      </c>
      <c r="G9">
        <v>9</v>
      </c>
      <c r="H9">
        <v>18</v>
      </c>
      <c r="I9">
        <v>8</v>
      </c>
      <c r="J9">
        <f>'oam2 (2)'!C10</f>
        <v>80</v>
      </c>
      <c r="K9">
        <f>modellek!Z81</f>
        <v>80.3</v>
      </c>
      <c r="L9">
        <f t="shared" si="0"/>
        <v>-0.29999999999999716</v>
      </c>
    </row>
    <row r="10" spans="1:12" x14ac:dyDescent="0.25">
      <c r="A10">
        <v>15</v>
      </c>
      <c r="B10">
        <v>18</v>
      </c>
      <c r="C10">
        <v>10</v>
      </c>
      <c r="D10">
        <v>14</v>
      </c>
      <c r="E10">
        <v>14</v>
      </c>
      <c r="F10">
        <v>17</v>
      </c>
      <c r="G10">
        <v>16</v>
      </c>
      <c r="H10">
        <v>16</v>
      </c>
      <c r="I10">
        <v>18</v>
      </c>
      <c r="J10">
        <f>'oam2 (2)'!C11</f>
        <v>83</v>
      </c>
      <c r="K10">
        <f>modellek!Z82</f>
        <v>80.3</v>
      </c>
      <c r="L10">
        <f t="shared" si="0"/>
        <v>2.7000000000000028</v>
      </c>
    </row>
    <row r="11" spans="1:12" x14ac:dyDescent="0.25">
      <c r="A11">
        <v>13</v>
      </c>
      <c r="B11">
        <v>10</v>
      </c>
      <c r="C11">
        <v>11</v>
      </c>
      <c r="D11">
        <v>8</v>
      </c>
      <c r="E11">
        <v>11</v>
      </c>
      <c r="F11">
        <v>11</v>
      </c>
      <c r="G11">
        <v>12</v>
      </c>
      <c r="H11">
        <v>3</v>
      </c>
      <c r="I11">
        <v>8</v>
      </c>
      <c r="J11">
        <f>'oam2 (2)'!C12</f>
        <v>78</v>
      </c>
      <c r="K11">
        <f>modellek!Z83</f>
        <v>85.7</v>
      </c>
      <c r="L11">
        <f t="shared" si="0"/>
        <v>-7.7000000000000028</v>
      </c>
    </row>
    <row r="12" spans="1:12" x14ac:dyDescent="0.25">
      <c r="A12">
        <v>14</v>
      </c>
      <c r="B12">
        <v>13</v>
      </c>
      <c r="C12">
        <v>6</v>
      </c>
      <c r="D12">
        <v>10</v>
      </c>
      <c r="E12">
        <v>13</v>
      </c>
      <c r="F12">
        <v>4</v>
      </c>
      <c r="G12">
        <v>14</v>
      </c>
      <c r="H12">
        <v>3</v>
      </c>
      <c r="I12">
        <v>5</v>
      </c>
      <c r="J12">
        <f>'oam2 (2)'!C13</f>
        <v>80</v>
      </c>
      <c r="K12">
        <f>modellek!Z84</f>
        <v>86.2</v>
      </c>
      <c r="L12">
        <f t="shared" si="0"/>
        <v>-6.2000000000000028</v>
      </c>
    </row>
    <row r="13" spans="1:12" x14ac:dyDescent="0.25">
      <c r="A13">
        <v>9</v>
      </c>
      <c r="B13">
        <v>11</v>
      </c>
      <c r="C13">
        <v>13</v>
      </c>
      <c r="D13">
        <v>2</v>
      </c>
      <c r="E13">
        <v>1</v>
      </c>
      <c r="F13">
        <v>2</v>
      </c>
      <c r="G13">
        <v>7</v>
      </c>
      <c r="H13">
        <v>2</v>
      </c>
      <c r="I13">
        <v>8</v>
      </c>
      <c r="J13">
        <f>'oam2 (2)'!C14</f>
        <v>85</v>
      </c>
      <c r="K13">
        <f>modellek!Z85</f>
        <v>89.2</v>
      </c>
      <c r="L13">
        <f t="shared" si="0"/>
        <v>-4.2000000000000028</v>
      </c>
    </row>
    <row r="14" spans="1:12" x14ac:dyDescent="0.25">
      <c r="A14">
        <v>3</v>
      </c>
      <c r="B14">
        <v>3</v>
      </c>
      <c r="C14">
        <v>5</v>
      </c>
      <c r="D14">
        <v>6</v>
      </c>
      <c r="E14">
        <v>3</v>
      </c>
      <c r="F14">
        <v>1</v>
      </c>
      <c r="G14">
        <v>14</v>
      </c>
      <c r="H14">
        <v>1</v>
      </c>
      <c r="I14">
        <v>1</v>
      </c>
      <c r="J14">
        <f>'oam2 (2)'!C15</f>
        <v>95</v>
      </c>
      <c r="K14">
        <f>modellek!Z86</f>
        <v>93.6</v>
      </c>
      <c r="L14">
        <f t="shared" si="0"/>
        <v>1.4000000000000057</v>
      </c>
    </row>
    <row r="15" spans="1:12" x14ac:dyDescent="0.25">
      <c r="A15">
        <v>18</v>
      </c>
      <c r="B15">
        <v>15</v>
      </c>
      <c r="C15">
        <v>19</v>
      </c>
      <c r="D15">
        <v>16</v>
      </c>
      <c r="E15">
        <v>12</v>
      </c>
      <c r="F15">
        <v>14</v>
      </c>
      <c r="G15">
        <v>11</v>
      </c>
      <c r="H15">
        <v>3</v>
      </c>
      <c r="I15">
        <v>14</v>
      </c>
      <c r="J15">
        <f>'oam2 (2)'!C16</f>
        <v>96</v>
      </c>
      <c r="K15">
        <f>modellek!Z87</f>
        <v>85.7</v>
      </c>
      <c r="L15">
        <f t="shared" si="0"/>
        <v>10.299999999999997</v>
      </c>
    </row>
    <row r="16" spans="1:12" x14ac:dyDescent="0.25">
      <c r="A16">
        <v>7</v>
      </c>
      <c r="B16">
        <v>2</v>
      </c>
      <c r="C16">
        <v>3</v>
      </c>
      <c r="D16">
        <v>9</v>
      </c>
      <c r="E16">
        <v>15</v>
      </c>
      <c r="F16">
        <v>7</v>
      </c>
      <c r="G16">
        <v>8</v>
      </c>
      <c r="H16">
        <v>9</v>
      </c>
      <c r="I16">
        <v>7</v>
      </c>
      <c r="J16">
        <f>'oam2 (2)'!C17</f>
        <v>86</v>
      </c>
      <c r="K16">
        <f>modellek!Z88</f>
        <v>87.2</v>
      </c>
      <c r="L16">
        <f t="shared" si="0"/>
        <v>-1.2000000000000028</v>
      </c>
    </row>
    <row r="17" spans="1:19" x14ac:dyDescent="0.25">
      <c r="A17">
        <v>2</v>
      </c>
      <c r="B17">
        <v>17</v>
      </c>
      <c r="C17">
        <v>1</v>
      </c>
      <c r="D17">
        <v>12</v>
      </c>
      <c r="E17">
        <v>4</v>
      </c>
      <c r="F17">
        <v>12</v>
      </c>
      <c r="G17">
        <v>18</v>
      </c>
      <c r="H17">
        <v>13</v>
      </c>
      <c r="I17">
        <v>4</v>
      </c>
      <c r="J17">
        <f>'oam2 (2)'!C18</f>
        <v>95</v>
      </c>
      <c r="K17">
        <f>modellek!Z89</f>
        <v>93.6</v>
      </c>
      <c r="L17">
        <f t="shared" si="0"/>
        <v>1.4000000000000057</v>
      </c>
    </row>
    <row r="18" spans="1:19" x14ac:dyDescent="0.25">
      <c r="A18">
        <v>8</v>
      </c>
      <c r="B18">
        <v>1</v>
      </c>
      <c r="C18">
        <v>3</v>
      </c>
      <c r="D18">
        <v>4</v>
      </c>
      <c r="E18">
        <v>8</v>
      </c>
      <c r="F18">
        <v>3</v>
      </c>
      <c r="G18">
        <v>1</v>
      </c>
      <c r="H18">
        <v>6</v>
      </c>
      <c r="I18">
        <v>6</v>
      </c>
      <c r="J18">
        <f>'oam2 (2)'!C19</f>
        <v>86</v>
      </c>
      <c r="K18">
        <f>modellek!Z90</f>
        <v>92.1</v>
      </c>
      <c r="L18">
        <f t="shared" si="0"/>
        <v>-6.0999999999999943</v>
      </c>
    </row>
    <row r="19" spans="1:19" x14ac:dyDescent="0.25">
      <c r="A19">
        <v>5</v>
      </c>
      <c r="B19">
        <v>4</v>
      </c>
      <c r="C19">
        <v>15</v>
      </c>
      <c r="D19">
        <v>5</v>
      </c>
      <c r="E19">
        <v>15</v>
      </c>
      <c r="F19">
        <v>16</v>
      </c>
      <c r="G19">
        <v>3</v>
      </c>
      <c r="H19">
        <v>6</v>
      </c>
      <c r="I19">
        <v>13</v>
      </c>
      <c r="J19">
        <f>'oam2 (2)'!C20</f>
        <v>88</v>
      </c>
      <c r="K19">
        <f>modellek!Z91</f>
        <v>87.2</v>
      </c>
      <c r="L19">
        <f t="shared" si="0"/>
        <v>0.79999999999999716</v>
      </c>
    </row>
    <row r="20" spans="1:19" x14ac:dyDescent="0.25">
      <c r="A20">
        <v>10</v>
      </c>
      <c r="B20">
        <v>6</v>
      </c>
      <c r="C20">
        <v>16</v>
      </c>
      <c r="D20">
        <v>1</v>
      </c>
      <c r="E20">
        <v>7</v>
      </c>
      <c r="F20">
        <v>13</v>
      </c>
      <c r="G20">
        <v>4</v>
      </c>
      <c r="H20">
        <v>11</v>
      </c>
      <c r="I20">
        <v>15</v>
      </c>
      <c r="J20">
        <f>'oam2 (2)'!C21</f>
        <v>84</v>
      </c>
      <c r="K20">
        <f>modellek!Z92</f>
        <v>83.3</v>
      </c>
      <c r="L20">
        <f t="shared" si="0"/>
        <v>0.70000000000000284</v>
      </c>
    </row>
    <row r="21" spans="1:19" x14ac:dyDescent="0.25">
      <c r="A21">
        <v>6</v>
      </c>
      <c r="B21">
        <v>7</v>
      </c>
      <c r="C21">
        <v>9</v>
      </c>
      <c r="D21">
        <v>10</v>
      </c>
      <c r="E21">
        <v>5</v>
      </c>
      <c r="F21">
        <v>4</v>
      </c>
      <c r="G21">
        <v>5</v>
      </c>
      <c r="H21">
        <v>10</v>
      </c>
      <c r="I21">
        <v>11</v>
      </c>
      <c r="J21">
        <f>'oam2 (2)'!C22</f>
        <v>90</v>
      </c>
      <c r="K21">
        <f>modellek!Z93</f>
        <v>89.2</v>
      </c>
      <c r="L21">
        <f t="shared" si="0"/>
        <v>0.79999999999999716</v>
      </c>
    </row>
    <row r="22" spans="1:19" x14ac:dyDescent="0.25">
      <c r="N22" t="s">
        <v>91</v>
      </c>
      <c r="S22" t="s">
        <v>1678</v>
      </c>
    </row>
    <row r="23" spans="1:19" x14ac:dyDescent="0.25">
      <c r="A23" t="s">
        <v>972</v>
      </c>
      <c r="B23" t="s">
        <v>972</v>
      </c>
      <c r="C23" t="s">
        <v>972</v>
      </c>
      <c r="D23" t="s">
        <v>972</v>
      </c>
      <c r="E23" t="s">
        <v>972</v>
      </c>
      <c r="F23" t="s">
        <v>972</v>
      </c>
      <c r="G23" t="s">
        <v>972</v>
      </c>
      <c r="H23" t="s">
        <v>972</v>
      </c>
      <c r="I23" t="s">
        <v>972</v>
      </c>
      <c r="J23" t="str">
        <f>J1</f>
        <v>Mercedes</v>
      </c>
      <c r="K23" t="str">
        <f>K118</f>
        <v>Becslés</v>
      </c>
      <c r="L23" t="s">
        <v>1019</v>
      </c>
      <c r="M23" t="s">
        <v>1020</v>
      </c>
      <c r="N23" s="51" t="s">
        <v>1021</v>
      </c>
      <c r="O23" t="str">
        <f>J23</f>
        <v>Mercedes</v>
      </c>
      <c r="P23" t="str">
        <f>Z118</f>
        <v>Becslés</v>
      </c>
      <c r="Q23" t="s">
        <v>1019</v>
      </c>
      <c r="R23" t="s">
        <v>1020</v>
      </c>
      <c r="S23" s="51" t="s">
        <v>1021</v>
      </c>
    </row>
    <row r="24" spans="1:19" x14ac:dyDescent="0.25">
      <c r="A24">
        <f>21-A2</f>
        <v>17</v>
      </c>
      <c r="B24">
        <f t="shared" ref="B24:I24" si="1">21-B2</f>
        <v>13</v>
      </c>
      <c r="C24">
        <f t="shared" si="1"/>
        <v>15</v>
      </c>
      <c r="D24">
        <f t="shared" si="1"/>
        <v>3</v>
      </c>
      <c r="E24">
        <f t="shared" si="1"/>
        <v>3</v>
      </c>
      <c r="F24">
        <f t="shared" si="1"/>
        <v>12</v>
      </c>
      <c r="G24">
        <f t="shared" si="1"/>
        <v>19</v>
      </c>
      <c r="H24">
        <f t="shared" si="1"/>
        <v>8</v>
      </c>
      <c r="I24">
        <f t="shared" si="1"/>
        <v>18</v>
      </c>
      <c r="J24">
        <f t="shared" ref="J24:J43" si="2">J2</f>
        <v>100</v>
      </c>
      <c r="K24">
        <f t="shared" ref="K24:K43" si="3">K119</f>
        <v>92.5</v>
      </c>
      <c r="L24">
        <f>ROUND(J24-K24,0)</f>
        <v>8</v>
      </c>
      <c r="M24" s="23">
        <f>ROUND(J2-K2,0)</f>
        <v>1</v>
      </c>
      <c r="N24" s="51">
        <f>IF(L24*M24&lt;=0,1,0)</f>
        <v>0</v>
      </c>
      <c r="O24">
        <f t="shared" ref="O24:O45" si="4">J24</f>
        <v>100</v>
      </c>
      <c r="P24">
        <f>Z119</f>
        <v>88.3</v>
      </c>
      <c r="Q24">
        <f>ROUND(O24-P24,0)</f>
        <v>12</v>
      </c>
      <c r="R24" s="23">
        <f>M24</f>
        <v>1</v>
      </c>
      <c r="S24" s="51">
        <f>IF(Q24*R24&lt;=0,1,0)</f>
        <v>0</v>
      </c>
    </row>
    <row r="25" spans="1:19" x14ac:dyDescent="0.25">
      <c r="A25">
        <f t="shared" ref="A25:I40" si="5">21-A3</f>
        <v>11</v>
      </c>
      <c r="B25">
        <f t="shared" si="5"/>
        <v>13</v>
      </c>
      <c r="C25">
        <f t="shared" si="5"/>
        <v>19</v>
      </c>
      <c r="D25">
        <f t="shared" si="5"/>
        <v>4</v>
      </c>
      <c r="E25">
        <f t="shared" si="5"/>
        <v>4</v>
      </c>
      <c r="F25">
        <f t="shared" si="5"/>
        <v>17</v>
      </c>
      <c r="G25">
        <f t="shared" si="5"/>
        <v>2</v>
      </c>
      <c r="H25">
        <f t="shared" si="5"/>
        <v>8</v>
      </c>
      <c r="I25">
        <f t="shared" si="5"/>
        <v>10</v>
      </c>
      <c r="J25">
        <f t="shared" si="2"/>
        <v>85</v>
      </c>
      <c r="K25">
        <f t="shared" si="3"/>
        <v>112.8</v>
      </c>
      <c r="L25">
        <f t="shared" ref="L25:L43" si="6">ROUND(J25-K25,0)</f>
        <v>-28</v>
      </c>
      <c r="M25">
        <f t="shared" ref="M25:M43" si="7">ROUND(J3-K3,0)</f>
        <v>1</v>
      </c>
      <c r="N25" s="51">
        <f t="shared" ref="N25:N43" si="8">IF(L25*M25&lt;=0,1,0)</f>
        <v>1</v>
      </c>
      <c r="O25">
        <f t="shared" si="4"/>
        <v>85</v>
      </c>
      <c r="P25">
        <f>Z120</f>
        <v>91.9</v>
      </c>
      <c r="Q25">
        <f t="shared" ref="Q25:Q43" si="9">ROUND(O25-P25,0)</f>
        <v>-7</v>
      </c>
      <c r="R25">
        <f t="shared" ref="R25:R43" si="10">M25</f>
        <v>1</v>
      </c>
      <c r="S25" s="51">
        <f t="shared" ref="S25:S43" si="11">IF(Q25*R25&lt;=0,1,0)</f>
        <v>1</v>
      </c>
    </row>
    <row r="26" spans="1:19" x14ac:dyDescent="0.25">
      <c r="A26">
        <f t="shared" si="5"/>
        <v>6</v>
      </c>
      <c r="B26">
        <f t="shared" si="5"/>
        <v>16</v>
      </c>
      <c r="C26">
        <f t="shared" si="5"/>
        <v>7</v>
      </c>
      <c r="D26">
        <f t="shared" si="5"/>
        <v>8</v>
      </c>
      <c r="E26">
        <f t="shared" si="5"/>
        <v>13</v>
      </c>
      <c r="F26">
        <f t="shared" si="5"/>
        <v>14</v>
      </c>
      <c r="G26">
        <f t="shared" si="5"/>
        <v>11</v>
      </c>
      <c r="H26">
        <f t="shared" si="5"/>
        <v>4</v>
      </c>
      <c r="I26">
        <f t="shared" si="5"/>
        <v>4</v>
      </c>
      <c r="J26">
        <f t="shared" si="2"/>
        <v>76</v>
      </c>
      <c r="K26">
        <f t="shared" si="3"/>
        <v>110.7</v>
      </c>
      <c r="L26">
        <f t="shared" si="6"/>
        <v>-35</v>
      </c>
      <c r="M26">
        <f t="shared" si="7"/>
        <v>-2</v>
      </c>
      <c r="N26" s="51">
        <f t="shared" si="8"/>
        <v>0</v>
      </c>
      <c r="O26">
        <f t="shared" si="4"/>
        <v>76</v>
      </c>
      <c r="P26">
        <f>Z121</f>
        <v>83.2</v>
      </c>
      <c r="Q26">
        <f t="shared" si="9"/>
        <v>-7</v>
      </c>
      <c r="R26" s="63">
        <f t="shared" si="10"/>
        <v>-2</v>
      </c>
      <c r="S26" s="51">
        <f t="shared" si="11"/>
        <v>0</v>
      </c>
    </row>
    <row r="27" spans="1:19" x14ac:dyDescent="0.25">
      <c r="A27">
        <f t="shared" si="5"/>
        <v>9</v>
      </c>
      <c r="B27">
        <f t="shared" si="5"/>
        <v>5</v>
      </c>
      <c r="C27">
        <f t="shared" si="5"/>
        <v>13</v>
      </c>
      <c r="D27">
        <f t="shared" si="5"/>
        <v>15</v>
      </c>
      <c r="E27">
        <f t="shared" si="5"/>
        <v>19</v>
      </c>
      <c r="F27">
        <f t="shared" si="5"/>
        <v>12</v>
      </c>
      <c r="G27">
        <f t="shared" si="5"/>
        <v>1</v>
      </c>
      <c r="H27">
        <f t="shared" si="5"/>
        <v>9</v>
      </c>
      <c r="I27">
        <f t="shared" si="5"/>
        <v>20</v>
      </c>
      <c r="J27">
        <f t="shared" si="2"/>
        <v>83</v>
      </c>
      <c r="K27">
        <f t="shared" si="3"/>
        <v>104.8</v>
      </c>
      <c r="L27">
        <f t="shared" si="6"/>
        <v>-22</v>
      </c>
      <c r="M27">
        <f t="shared" si="7"/>
        <v>1</v>
      </c>
      <c r="N27" s="51">
        <f t="shared" si="8"/>
        <v>1</v>
      </c>
      <c r="O27">
        <f t="shared" si="4"/>
        <v>83</v>
      </c>
      <c r="P27">
        <f>Z122</f>
        <v>88.3</v>
      </c>
      <c r="Q27">
        <f t="shared" si="9"/>
        <v>-5</v>
      </c>
      <c r="R27">
        <f t="shared" si="10"/>
        <v>1</v>
      </c>
      <c r="S27" s="51">
        <f t="shared" si="11"/>
        <v>1</v>
      </c>
    </row>
    <row r="28" spans="1:19" x14ac:dyDescent="0.25">
      <c r="A28">
        <f t="shared" si="5"/>
        <v>1</v>
      </c>
      <c r="B28">
        <f t="shared" si="5"/>
        <v>1</v>
      </c>
      <c r="C28">
        <f t="shared" si="5"/>
        <v>1</v>
      </c>
      <c r="D28">
        <f t="shared" si="5"/>
        <v>1</v>
      </c>
      <c r="E28">
        <f t="shared" si="5"/>
        <v>2</v>
      </c>
      <c r="F28">
        <f t="shared" si="5"/>
        <v>1</v>
      </c>
      <c r="G28">
        <f t="shared" si="5"/>
        <v>5</v>
      </c>
      <c r="H28">
        <f t="shared" si="5"/>
        <v>2</v>
      </c>
      <c r="I28">
        <f t="shared" si="5"/>
        <v>1</v>
      </c>
      <c r="J28">
        <f t="shared" si="2"/>
        <v>73</v>
      </c>
      <c r="K28">
        <f t="shared" si="3"/>
        <v>168.9</v>
      </c>
      <c r="L28">
        <f t="shared" si="6"/>
        <v>-96</v>
      </c>
      <c r="M28">
        <f t="shared" si="7"/>
        <v>1</v>
      </c>
      <c r="N28" s="51">
        <f t="shared" si="8"/>
        <v>1</v>
      </c>
      <c r="O28">
        <f t="shared" si="4"/>
        <v>73</v>
      </c>
      <c r="P28">
        <f>Z123</f>
        <v>94</v>
      </c>
      <c r="Q28">
        <f t="shared" si="9"/>
        <v>-21</v>
      </c>
      <c r="R28">
        <f t="shared" si="10"/>
        <v>1</v>
      </c>
      <c r="S28" s="51">
        <f t="shared" si="11"/>
        <v>1</v>
      </c>
    </row>
    <row r="29" spans="1:19" x14ac:dyDescent="0.25">
      <c r="A29">
        <f t="shared" si="5"/>
        <v>2</v>
      </c>
      <c r="B29">
        <f t="shared" si="5"/>
        <v>3</v>
      </c>
      <c r="C29">
        <f t="shared" si="5"/>
        <v>3</v>
      </c>
      <c r="D29">
        <f t="shared" si="5"/>
        <v>2</v>
      </c>
      <c r="E29">
        <f t="shared" si="5"/>
        <v>1</v>
      </c>
      <c r="F29">
        <f t="shared" si="5"/>
        <v>2</v>
      </c>
      <c r="G29">
        <f t="shared" si="5"/>
        <v>8</v>
      </c>
      <c r="H29">
        <f t="shared" si="5"/>
        <v>2</v>
      </c>
      <c r="I29">
        <f t="shared" si="5"/>
        <v>2</v>
      </c>
      <c r="J29">
        <f t="shared" si="2"/>
        <v>83</v>
      </c>
      <c r="K29">
        <f t="shared" si="3"/>
        <v>152.9</v>
      </c>
      <c r="L29">
        <f t="shared" si="6"/>
        <v>-70</v>
      </c>
      <c r="M29">
        <f t="shared" si="7"/>
        <v>5</v>
      </c>
      <c r="N29" s="51">
        <f t="shared" si="8"/>
        <v>1</v>
      </c>
      <c r="O29">
        <f t="shared" si="4"/>
        <v>83</v>
      </c>
      <c r="P29">
        <f>Z124</f>
        <v>93.4</v>
      </c>
      <c r="Q29">
        <f t="shared" si="9"/>
        <v>-10</v>
      </c>
      <c r="R29" s="63">
        <f t="shared" si="10"/>
        <v>5</v>
      </c>
      <c r="S29" s="51">
        <f t="shared" si="11"/>
        <v>1</v>
      </c>
    </row>
    <row r="30" spans="1:19" x14ac:dyDescent="0.25">
      <c r="A30">
        <f t="shared" si="5"/>
        <v>4</v>
      </c>
      <c r="B30">
        <f t="shared" si="5"/>
        <v>8</v>
      </c>
      <c r="C30">
        <f t="shared" si="5"/>
        <v>4</v>
      </c>
      <c r="D30">
        <f t="shared" si="5"/>
        <v>7</v>
      </c>
      <c r="E30">
        <f t="shared" si="5"/>
        <v>13</v>
      </c>
      <c r="F30">
        <f t="shared" si="5"/>
        <v>7</v>
      </c>
      <c r="G30">
        <f t="shared" si="5"/>
        <v>16</v>
      </c>
      <c r="H30">
        <f t="shared" si="5"/>
        <v>15</v>
      </c>
      <c r="I30">
        <f t="shared" si="5"/>
        <v>6</v>
      </c>
      <c r="J30">
        <f t="shared" si="2"/>
        <v>82</v>
      </c>
      <c r="K30">
        <f t="shared" si="3"/>
        <v>112.8</v>
      </c>
      <c r="L30">
        <f t="shared" si="6"/>
        <v>-31</v>
      </c>
      <c r="M30">
        <f t="shared" si="7"/>
        <v>0</v>
      </c>
      <c r="N30" s="51">
        <f t="shared" si="8"/>
        <v>1</v>
      </c>
      <c r="O30">
        <f t="shared" si="4"/>
        <v>82</v>
      </c>
      <c r="P30">
        <f>Z125</f>
        <v>83.2</v>
      </c>
      <c r="Q30">
        <f t="shared" si="9"/>
        <v>-1</v>
      </c>
      <c r="R30">
        <f t="shared" si="10"/>
        <v>0</v>
      </c>
      <c r="S30" s="51">
        <f t="shared" si="11"/>
        <v>1</v>
      </c>
    </row>
    <row r="31" spans="1:19" x14ac:dyDescent="0.25">
      <c r="A31">
        <f t="shared" si="5"/>
        <v>20</v>
      </c>
      <c r="B31">
        <f t="shared" si="5"/>
        <v>10</v>
      </c>
      <c r="C31">
        <f t="shared" si="5"/>
        <v>9</v>
      </c>
      <c r="D31">
        <f t="shared" si="5"/>
        <v>18</v>
      </c>
      <c r="E31">
        <f t="shared" si="5"/>
        <v>16</v>
      </c>
      <c r="F31">
        <f t="shared" si="5"/>
        <v>3</v>
      </c>
      <c r="G31">
        <f t="shared" si="5"/>
        <v>12</v>
      </c>
      <c r="H31">
        <f t="shared" si="5"/>
        <v>3</v>
      </c>
      <c r="I31">
        <f t="shared" si="5"/>
        <v>13</v>
      </c>
      <c r="J31">
        <f t="shared" si="2"/>
        <v>80</v>
      </c>
      <c r="K31">
        <f t="shared" si="3"/>
        <v>58.2</v>
      </c>
      <c r="L31">
        <f t="shared" si="6"/>
        <v>22</v>
      </c>
      <c r="M31">
        <f t="shared" si="7"/>
        <v>0</v>
      </c>
      <c r="N31" s="51">
        <f t="shared" si="8"/>
        <v>1</v>
      </c>
      <c r="O31">
        <f t="shared" si="4"/>
        <v>80</v>
      </c>
      <c r="P31">
        <f>Z126</f>
        <v>78.099999999999994</v>
      </c>
      <c r="Q31">
        <f t="shared" si="9"/>
        <v>2</v>
      </c>
      <c r="R31" s="63">
        <f t="shared" si="10"/>
        <v>0</v>
      </c>
      <c r="S31" s="51">
        <f t="shared" si="11"/>
        <v>1</v>
      </c>
    </row>
    <row r="32" spans="1:19" x14ac:dyDescent="0.25">
      <c r="A32">
        <f t="shared" si="5"/>
        <v>6</v>
      </c>
      <c r="B32">
        <f t="shared" si="5"/>
        <v>3</v>
      </c>
      <c r="C32">
        <f t="shared" si="5"/>
        <v>11</v>
      </c>
      <c r="D32">
        <f t="shared" si="5"/>
        <v>7</v>
      </c>
      <c r="E32">
        <f t="shared" si="5"/>
        <v>7</v>
      </c>
      <c r="F32">
        <f t="shared" si="5"/>
        <v>4</v>
      </c>
      <c r="G32">
        <f t="shared" si="5"/>
        <v>5</v>
      </c>
      <c r="H32">
        <f t="shared" si="5"/>
        <v>5</v>
      </c>
      <c r="I32">
        <f t="shared" si="5"/>
        <v>3</v>
      </c>
      <c r="J32">
        <f t="shared" si="2"/>
        <v>83</v>
      </c>
      <c r="K32">
        <f t="shared" si="3"/>
        <v>142.69999999999999</v>
      </c>
      <c r="L32">
        <f t="shared" si="6"/>
        <v>-60</v>
      </c>
      <c r="M32">
        <f t="shared" si="7"/>
        <v>3</v>
      </c>
      <c r="N32" s="51">
        <f t="shared" si="8"/>
        <v>1</v>
      </c>
      <c r="O32">
        <f t="shared" si="4"/>
        <v>83</v>
      </c>
      <c r="P32">
        <f>Z127</f>
        <v>85.8</v>
      </c>
      <c r="Q32">
        <f t="shared" si="9"/>
        <v>-3</v>
      </c>
      <c r="R32" s="63">
        <f t="shared" si="10"/>
        <v>3</v>
      </c>
      <c r="S32" s="51">
        <f t="shared" si="11"/>
        <v>1</v>
      </c>
    </row>
    <row r="33" spans="1:19" x14ac:dyDescent="0.25">
      <c r="A33">
        <f t="shared" si="5"/>
        <v>8</v>
      </c>
      <c r="B33">
        <f t="shared" si="5"/>
        <v>11</v>
      </c>
      <c r="C33">
        <f t="shared" si="5"/>
        <v>10</v>
      </c>
      <c r="D33">
        <f t="shared" si="5"/>
        <v>13</v>
      </c>
      <c r="E33">
        <f t="shared" si="5"/>
        <v>10</v>
      </c>
      <c r="F33">
        <f t="shared" si="5"/>
        <v>10</v>
      </c>
      <c r="G33">
        <f t="shared" si="5"/>
        <v>9</v>
      </c>
      <c r="H33">
        <f t="shared" si="5"/>
        <v>18</v>
      </c>
      <c r="I33">
        <f t="shared" si="5"/>
        <v>13</v>
      </c>
      <c r="J33">
        <f t="shared" si="2"/>
        <v>78</v>
      </c>
      <c r="K33">
        <f t="shared" si="3"/>
        <v>96.8</v>
      </c>
      <c r="L33">
        <f t="shared" si="6"/>
        <v>-19</v>
      </c>
      <c r="M33">
        <f t="shared" si="7"/>
        <v>-8</v>
      </c>
      <c r="N33" s="51">
        <f t="shared" si="8"/>
        <v>0</v>
      </c>
      <c r="O33">
        <f t="shared" si="4"/>
        <v>78</v>
      </c>
      <c r="P33">
        <f>Z128</f>
        <v>83.2</v>
      </c>
      <c r="Q33">
        <f t="shared" si="9"/>
        <v>-5</v>
      </c>
      <c r="R33" s="63">
        <f t="shared" si="10"/>
        <v>-8</v>
      </c>
      <c r="S33" s="51">
        <f t="shared" si="11"/>
        <v>0</v>
      </c>
    </row>
    <row r="34" spans="1:19" x14ac:dyDescent="0.25">
      <c r="A34">
        <f t="shared" si="5"/>
        <v>7</v>
      </c>
      <c r="B34">
        <f t="shared" si="5"/>
        <v>8</v>
      </c>
      <c r="C34">
        <f t="shared" si="5"/>
        <v>15</v>
      </c>
      <c r="D34">
        <f t="shared" si="5"/>
        <v>11</v>
      </c>
      <c r="E34">
        <f t="shared" si="5"/>
        <v>8</v>
      </c>
      <c r="F34">
        <f t="shared" si="5"/>
        <v>17</v>
      </c>
      <c r="G34">
        <f t="shared" si="5"/>
        <v>7</v>
      </c>
      <c r="H34">
        <f t="shared" si="5"/>
        <v>18</v>
      </c>
      <c r="I34">
        <f t="shared" si="5"/>
        <v>16</v>
      </c>
      <c r="J34">
        <f t="shared" si="2"/>
        <v>80</v>
      </c>
      <c r="K34">
        <f t="shared" si="3"/>
        <v>101.9</v>
      </c>
      <c r="L34">
        <f t="shared" si="6"/>
        <v>-22</v>
      </c>
      <c r="M34">
        <f t="shared" si="7"/>
        <v>-6</v>
      </c>
      <c r="N34" s="51">
        <f t="shared" si="8"/>
        <v>0</v>
      </c>
      <c r="O34">
        <f t="shared" si="4"/>
        <v>80</v>
      </c>
      <c r="P34">
        <f>Z129</f>
        <v>85.8</v>
      </c>
      <c r="Q34">
        <f t="shared" si="9"/>
        <v>-6</v>
      </c>
      <c r="R34" s="63">
        <f t="shared" si="10"/>
        <v>-6</v>
      </c>
      <c r="S34" s="51">
        <f t="shared" si="11"/>
        <v>0</v>
      </c>
    </row>
    <row r="35" spans="1:19" x14ac:dyDescent="0.25">
      <c r="A35">
        <f t="shared" si="5"/>
        <v>12</v>
      </c>
      <c r="B35">
        <f t="shared" si="5"/>
        <v>10</v>
      </c>
      <c r="C35">
        <f t="shared" si="5"/>
        <v>8</v>
      </c>
      <c r="D35">
        <f t="shared" si="5"/>
        <v>19</v>
      </c>
      <c r="E35">
        <f t="shared" si="5"/>
        <v>20</v>
      </c>
      <c r="F35">
        <f t="shared" si="5"/>
        <v>19</v>
      </c>
      <c r="G35">
        <f t="shared" si="5"/>
        <v>14</v>
      </c>
      <c r="H35">
        <f t="shared" si="5"/>
        <v>19</v>
      </c>
      <c r="I35">
        <f t="shared" si="5"/>
        <v>13</v>
      </c>
      <c r="J35">
        <f t="shared" si="2"/>
        <v>85</v>
      </c>
      <c r="K35">
        <f t="shared" si="3"/>
        <v>61.9</v>
      </c>
      <c r="L35">
        <f t="shared" si="6"/>
        <v>23</v>
      </c>
      <c r="M35">
        <f t="shared" si="7"/>
        <v>-4</v>
      </c>
      <c r="N35" s="51">
        <f t="shared" si="8"/>
        <v>1</v>
      </c>
      <c r="O35">
        <f t="shared" si="4"/>
        <v>85</v>
      </c>
      <c r="P35">
        <f>Z130</f>
        <v>80.7</v>
      </c>
      <c r="Q35">
        <f t="shared" si="9"/>
        <v>4</v>
      </c>
      <c r="R35" s="63">
        <f t="shared" si="10"/>
        <v>-4</v>
      </c>
      <c r="S35" s="51">
        <f t="shared" si="11"/>
        <v>1</v>
      </c>
    </row>
    <row r="36" spans="1:19" x14ac:dyDescent="0.25">
      <c r="A36">
        <f t="shared" si="5"/>
        <v>18</v>
      </c>
      <c r="B36">
        <f t="shared" si="5"/>
        <v>18</v>
      </c>
      <c r="C36">
        <f t="shared" si="5"/>
        <v>16</v>
      </c>
      <c r="D36">
        <f t="shared" si="5"/>
        <v>15</v>
      </c>
      <c r="E36">
        <f t="shared" si="5"/>
        <v>18</v>
      </c>
      <c r="F36">
        <f t="shared" si="5"/>
        <v>20</v>
      </c>
      <c r="G36">
        <f t="shared" si="5"/>
        <v>7</v>
      </c>
      <c r="H36">
        <f t="shared" si="5"/>
        <v>20</v>
      </c>
      <c r="I36">
        <f t="shared" si="5"/>
        <v>20</v>
      </c>
      <c r="J36">
        <f t="shared" si="2"/>
        <v>95</v>
      </c>
      <c r="K36">
        <f t="shared" si="3"/>
        <v>69.2</v>
      </c>
      <c r="L36">
        <f t="shared" si="6"/>
        <v>26</v>
      </c>
      <c r="M36" s="23">
        <f t="shared" si="7"/>
        <v>1</v>
      </c>
      <c r="N36" s="51">
        <f t="shared" si="8"/>
        <v>0</v>
      </c>
      <c r="O36">
        <f t="shared" si="4"/>
        <v>95</v>
      </c>
      <c r="P36">
        <f>Z131</f>
        <v>84.8</v>
      </c>
      <c r="Q36">
        <f t="shared" si="9"/>
        <v>10</v>
      </c>
      <c r="R36" s="23">
        <f t="shared" si="10"/>
        <v>1</v>
      </c>
      <c r="S36" s="51">
        <f t="shared" si="11"/>
        <v>0</v>
      </c>
    </row>
    <row r="37" spans="1:19" x14ac:dyDescent="0.25">
      <c r="A37">
        <f t="shared" si="5"/>
        <v>3</v>
      </c>
      <c r="B37">
        <f t="shared" si="5"/>
        <v>6</v>
      </c>
      <c r="C37">
        <f t="shared" si="5"/>
        <v>2</v>
      </c>
      <c r="D37">
        <f t="shared" si="5"/>
        <v>5</v>
      </c>
      <c r="E37">
        <f t="shared" si="5"/>
        <v>9</v>
      </c>
      <c r="F37">
        <f t="shared" si="5"/>
        <v>7</v>
      </c>
      <c r="G37">
        <f t="shared" si="5"/>
        <v>10</v>
      </c>
      <c r="H37">
        <f t="shared" si="5"/>
        <v>18</v>
      </c>
      <c r="I37">
        <f t="shared" si="5"/>
        <v>7</v>
      </c>
      <c r="J37">
        <f t="shared" si="2"/>
        <v>96</v>
      </c>
      <c r="K37">
        <f t="shared" si="3"/>
        <v>122.3</v>
      </c>
      <c r="L37">
        <f t="shared" si="6"/>
        <v>-26</v>
      </c>
      <c r="M37">
        <f t="shared" si="7"/>
        <v>10</v>
      </c>
      <c r="N37" s="51">
        <f t="shared" si="8"/>
        <v>1</v>
      </c>
      <c r="O37">
        <f t="shared" si="4"/>
        <v>96</v>
      </c>
      <c r="P37">
        <f>Z132</f>
        <v>86.3</v>
      </c>
      <c r="Q37">
        <f t="shared" si="9"/>
        <v>10</v>
      </c>
      <c r="R37" s="63">
        <f t="shared" si="10"/>
        <v>10</v>
      </c>
      <c r="S37" s="51">
        <f t="shared" si="11"/>
        <v>0</v>
      </c>
    </row>
    <row r="38" spans="1:19" x14ac:dyDescent="0.25">
      <c r="A38">
        <f t="shared" si="5"/>
        <v>14</v>
      </c>
      <c r="B38">
        <f t="shared" si="5"/>
        <v>19</v>
      </c>
      <c r="C38">
        <f t="shared" si="5"/>
        <v>18</v>
      </c>
      <c r="D38">
        <f t="shared" si="5"/>
        <v>12</v>
      </c>
      <c r="E38">
        <f t="shared" si="5"/>
        <v>6</v>
      </c>
      <c r="F38">
        <f t="shared" si="5"/>
        <v>14</v>
      </c>
      <c r="G38">
        <f t="shared" si="5"/>
        <v>13</v>
      </c>
      <c r="H38">
        <f t="shared" si="5"/>
        <v>12</v>
      </c>
      <c r="I38">
        <f t="shared" si="5"/>
        <v>14</v>
      </c>
      <c r="J38">
        <f t="shared" si="2"/>
        <v>86</v>
      </c>
      <c r="K38">
        <f t="shared" si="3"/>
        <v>82.3</v>
      </c>
      <c r="L38">
        <f t="shared" si="6"/>
        <v>4</v>
      </c>
      <c r="M38">
        <f t="shared" si="7"/>
        <v>-1</v>
      </c>
      <c r="N38" s="51">
        <f t="shared" si="8"/>
        <v>1</v>
      </c>
      <c r="O38">
        <f t="shared" si="4"/>
        <v>86</v>
      </c>
      <c r="P38">
        <f>Z133</f>
        <v>81.2</v>
      </c>
      <c r="Q38">
        <f t="shared" si="9"/>
        <v>5</v>
      </c>
      <c r="R38" s="63">
        <f t="shared" si="10"/>
        <v>-1</v>
      </c>
      <c r="S38" s="51">
        <f t="shared" si="11"/>
        <v>1</v>
      </c>
    </row>
    <row r="39" spans="1:19" x14ac:dyDescent="0.25">
      <c r="A39">
        <f t="shared" si="5"/>
        <v>19</v>
      </c>
      <c r="B39">
        <f t="shared" si="5"/>
        <v>4</v>
      </c>
      <c r="C39">
        <f t="shared" si="5"/>
        <v>20</v>
      </c>
      <c r="D39">
        <f t="shared" si="5"/>
        <v>9</v>
      </c>
      <c r="E39">
        <f t="shared" si="5"/>
        <v>17</v>
      </c>
      <c r="F39">
        <f t="shared" si="5"/>
        <v>9</v>
      </c>
      <c r="G39">
        <f t="shared" si="5"/>
        <v>3</v>
      </c>
      <c r="H39">
        <f t="shared" si="5"/>
        <v>8</v>
      </c>
      <c r="I39">
        <f t="shared" si="5"/>
        <v>17</v>
      </c>
      <c r="J39">
        <f t="shared" si="2"/>
        <v>95</v>
      </c>
      <c r="K39">
        <f t="shared" si="3"/>
        <v>74.3</v>
      </c>
      <c r="L39">
        <f t="shared" si="6"/>
        <v>21</v>
      </c>
      <c r="M39" s="23">
        <f t="shared" si="7"/>
        <v>1</v>
      </c>
      <c r="N39" s="51">
        <f t="shared" si="8"/>
        <v>0</v>
      </c>
      <c r="O39">
        <f t="shared" si="4"/>
        <v>95</v>
      </c>
      <c r="P39">
        <f>Z134</f>
        <v>91.9</v>
      </c>
      <c r="Q39">
        <f t="shared" si="9"/>
        <v>3</v>
      </c>
      <c r="R39" s="23">
        <f t="shared" si="10"/>
        <v>1</v>
      </c>
      <c r="S39" s="51">
        <f t="shared" si="11"/>
        <v>0</v>
      </c>
    </row>
    <row r="40" spans="1:19" x14ac:dyDescent="0.25">
      <c r="A40">
        <f t="shared" si="5"/>
        <v>13</v>
      </c>
      <c r="B40">
        <f t="shared" si="5"/>
        <v>20</v>
      </c>
      <c r="C40">
        <f t="shared" si="5"/>
        <v>18</v>
      </c>
      <c r="D40">
        <f t="shared" si="5"/>
        <v>17</v>
      </c>
      <c r="E40">
        <f t="shared" si="5"/>
        <v>13</v>
      </c>
      <c r="F40">
        <f t="shared" si="5"/>
        <v>18</v>
      </c>
      <c r="G40">
        <f t="shared" si="5"/>
        <v>20</v>
      </c>
      <c r="H40">
        <f t="shared" si="5"/>
        <v>15</v>
      </c>
      <c r="I40">
        <f t="shared" si="5"/>
        <v>15</v>
      </c>
      <c r="J40">
        <f t="shared" si="2"/>
        <v>86</v>
      </c>
      <c r="K40">
        <f t="shared" si="3"/>
        <v>62.6</v>
      </c>
      <c r="L40">
        <f t="shared" si="6"/>
        <v>23</v>
      </c>
      <c r="M40">
        <f t="shared" si="7"/>
        <v>-6</v>
      </c>
      <c r="N40" s="51">
        <f t="shared" si="8"/>
        <v>1</v>
      </c>
      <c r="O40">
        <f t="shared" si="4"/>
        <v>86</v>
      </c>
      <c r="P40">
        <f>Z135</f>
        <v>81.2</v>
      </c>
      <c r="Q40">
        <f t="shared" si="9"/>
        <v>5</v>
      </c>
      <c r="R40" s="63">
        <f t="shared" si="10"/>
        <v>-6</v>
      </c>
      <c r="S40" s="51">
        <f t="shared" si="11"/>
        <v>1</v>
      </c>
    </row>
    <row r="41" spans="1:19" x14ac:dyDescent="0.25">
      <c r="A41">
        <f t="shared" ref="A41:I43" si="12">21-A19</f>
        <v>16</v>
      </c>
      <c r="B41">
        <f t="shared" si="12"/>
        <v>17</v>
      </c>
      <c r="C41">
        <f t="shared" si="12"/>
        <v>6</v>
      </c>
      <c r="D41">
        <f t="shared" si="12"/>
        <v>16</v>
      </c>
      <c r="E41">
        <f t="shared" si="12"/>
        <v>6</v>
      </c>
      <c r="F41">
        <f t="shared" si="12"/>
        <v>5</v>
      </c>
      <c r="G41">
        <f t="shared" si="12"/>
        <v>18</v>
      </c>
      <c r="H41">
        <f t="shared" si="12"/>
        <v>15</v>
      </c>
      <c r="I41">
        <f t="shared" si="12"/>
        <v>8</v>
      </c>
      <c r="J41">
        <f t="shared" si="2"/>
        <v>88</v>
      </c>
      <c r="K41">
        <f t="shared" si="3"/>
        <v>93.2</v>
      </c>
      <c r="L41">
        <f t="shared" si="6"/>
        <v>-5</v>
      </c>
      <c r="M41">
        <f t="shared" si="7"/>
        <v>1</v>
      </c>
      <c r="N41" s="51">
        <f t="shared" si="8"/>
        <v>1</v>
      </c>
      <c r="O41">
        <f t="shared" si="4"/>
        <v>88</v>
      </c>
      <c r="P41">
        <f>Z136</f>
        <v>83.2</v>
      </c>
      <c r="Q41">
        <f t="shared" si="9"/>
        <v>5</v>
      </c>
      <c r="R41" s="23">
        <f t="shared" si="10"/>
        <v>1</v>
      </c>
      <c r="S41" s="51">
        <f t="shared" si="11"/>
        <v>0</v>
      </c>
    </row>
    <row r="42" spans="1:19" x14ac:dyDescent="0.25">
      <c r="A42">
        <f t="shared" si="12"/>
        <v>11</v>
      </c>
      <c r="B42">
        <f t="shared" si="12"/>
        <v>15</v>
      </c>
      <c r="C42">
        <f t="shared" si="12"/>
        <v>5</v>
      </c>
      <c r="D42">
        <f t="shared" si="12"/>
        <v>20</v>
      </c>
      <c r="E42">
        <f t="shared" si="12"/>
        <v>14</v>
      </c>
      <c r="F42">
        <f t="shared" si="12"/>
        <v>8</v>
      </c>
      <c r="G42">
        <f t="shared" si="12"/>
        <v>17</v>
      </c>
      <c r="H42">
        <f t="shared" si="12"/>
        <v>10</v>
      </c>
      <c r="I42">
        <f t="shared" si="12"/>
        <v>6</v>
      </c>
      <c r="J42">
        <f t="shared" si="2"/>
        <v>84</v>
      </c>
      <c r="K42">
        <f t="shared" si="3"/>
        <v>82.3</v>
      </c>
      <c r="L42">
        <f t="shared" si="6"/>
        <v>2</v>
      </c>
      <c r="M42" s="23">
        <f t="shared" si="7"/>
        <v>1</v>
      </c>
      <c r="N42" s="51">
        <f t="shared" si="8"/>
        <v>0</v>
      </c>
      <c r="O42">
        <f t="shared" si="4"/>
        <v>84</v>
      </c>
      <c r="P42">
        <f>Z137</f>
        <v>80.2</v>
      </c>
      <c r="Q42">
        <f t="shared" si="9"/>
        <v>4</v>
      </c>
      <c r="R42" s="23">
        <f t="shared" si="10"/>
        <v>1</v>
      </c>
      <c r="S42" s="51">
        <f t="shared" si="11"/>
        <v>0</v>
      </c>
    </row>
    <row r="43" spans="1:19" x14ac:dyDescent="0.25">
      <c r="A43">
        <f t="shared" si="12"/>
        <v>15</v>
      </c>
      <c r="B43">
        <f t="shared" si="12"/>
        <v>14</v>
      </c>
      <c r="C43">
        <f t="shared" si="12"/>
        <v>12</v>
      </c>
      <c r="D43">
        <f t="shared" si="12"/>
        <v>11</v>
      </c>
      <c r="E43">
        <f t="shared" si="12"/>
        <v>16</v>
      </c>
      <c r="F43">
        <f t="shared" si="12"/>
        <v>17</v>
      </c>
      <c r="G43">
        <f t="shared" si="12"/>
        <v>16</v>
      </c>
      <c r="H43">
        <f t="shared" si="12"/>
        <v>11</v>
      </c>
      <c r="I43">
        <f t="shared" si="12"/>
        <v>10</v>
      </c>
      <c r="J43">
        <f t="shared" si="2"/>
        <v>90</v>
      </c>
      <c r="K43">
        <f t="shared" si="3"/>
        <v>82.3</v>
      </c>
      <c r="L43">
        <f t="shared" si="6"/>
        <v>8</v>
      </c>
      <c r="M43" s="23">
        <f t="shared" si="7"/>
        <v>1</v>
      </c>
      <c r="N43" s="51">
        <f t="shared" si="8"/>
        <v>0</v>
      </c>
      <c r="O43">
        <f t="shared" si="4"/>
        <v>90</v>
      </c>
      <c r="P43">
        <f>Z138</f>
        <v>83.2</v>
      </c>
      <c r="Q43">
        <f t="shared" si="9"/>
        <v>7</v>
      </c>
      <c r="R43" s="23">
        <f t="shared" si="10"/>
        <v>1</v>
      </c>
      <c r="S43" s="51">
        <f t="shared" si="11"/>
        <v>0</v>
      </c>
    </row>
    <row r="44" spans="1:19" x14ac:dyDescent="0.25">
      <c r="J44">
        <f>SUM(J24:J43)</f>
        <v>1708</v>
      </c>
      <c r="K44">
        <f>SUM(K24:K43)</f>
        <v>1985.3999999999999</v>
      </c>
      <c r="O44">
        <f>SUM(O24:O43)</f>
        <v>1708</v>
      </c>
      <c r="P44">
        <f>SUM(P24:P43)</f>
        <v>1707.9000000000003</v>
      </c>
    </row>
    <row r="45" spans="1:19" x14ac:dyDescent="0.25">
      <c r="J45">
        <f>B143</f>
        <v>1708</v>
      </c>
      <c r="K45">
        <f>B142</f>
        <v>1985.4</v>
      </c>
      <c r="M45" t="s">
        <v>1225</v>
      </c>
      <c r="N45" s="23">
        <v>5</v>
      </c>
      <c r="O45">
        <f>Q143</f>
        <v>1708</v>
      </c>
      <c r="P45">
        <f>Q142</f>
        <v>1707.9</v>
      </c>
      <c r="R45" t="s">
        <v>1225</v>
      </c>
      <c r="S45" s="23">
        <v>6</v>
      </c>
    </row>
    <row r="46" spans="1:19" ht="18" x14ac:dyDescent="0.25">
      <c r="A46" s="8"/>
      <c r="P46" s="8"/>
    </row>
    <row r="47" spans="1:19" x14ac:dyDescent="0.25">
      <c r="A47" s="9"/>
      <c r="P47" s="9"/>
    </row>
    <row r="50" spans="1:27" ht="18" x14ac:dyDescent="0.25">
      <c r="A50" s="10" t="s">
        <v>92</v>
      </c>
      <c r="B50" s="11">
        <v>5382735</v>
      </c>
      <c r="C50" s="10" t="s">
        <v>93</v>
      </c>
      <c r="D50" s="11">
        <v>20</v>
      </c>
      <c r="E50" s="10" t="s">
        <v>94</v>
      </c>
      <c r="F50" s="11">
        <v>9</v>
      </c>
      <c r="G50" s="10" t="s">
        <v>95</v>
      </c>
      <c r="H50" s="11">
        <v>20</v>
      </c>
      <c r="I50" s="10" t="s">
        <v>96</v>
      </c>
      <c r="J50" s="11">
        <v>0</v>
      </c>
      <c r="K50" s="10" t="s">
        <v>97</v>
      </c>
      <c r="L50" s="11" t="s">
        <v>1226</v>
      </c>
      <c r="P50" s="10" t="s">
        <v>92</v>
      </c>
      <c r="Q50" s="11">
        <v>7313681</v>
      </c>
      <c r="R50" s="10" t="s">
        <v>93</v>
      </c>
      <c r="S50" s="11">
        <v>20</v>
      </c>
      <c r="T50" s="10" t="s">
        <v>94</v>
      </c>
      <c r="U50" s="11">
        <v>9</v>
      </c>
      <c r="V50" s="10" t="s">
        <v>95</v>
      </c>
      <c r="W50" s="11">
        <v>20</v>
      </c>
      <c r="X50" s="10" t="s">
        <v>96</v>
      </c>
      <c r="Y50" s="11">
        <v>0</v>
      </c>
      <c r="Z50" s="10" t="s">
        <v>97</v>
      </c>
      <c r="AA50" s="11" t="s">
        <v>1746</v>
      </c>
    </row>
    <row r="51" spans="1:27" ht="18.600000000000001" thickBot="1" x14ac:dyDescent="0.3">
      <c r="A51" s="8"/>
      <c r="P51" s="8"/>
    </row>
    <row r="52" spans="1:27" ht="13.8" thickBot="1" x14ac:dyDescent="0.3">
      <c r="A52" s="12" t="s">
        <v>99</v>
      </c>
      <c r="B52" s="12" t="s">
        <v>100</v>
      </c>
      <c r="C52" s="12" t="s">
        <v>101</v>
      </c>
      <c r="D52" s="12" t="s">
        <v>102</v>
      </c>
      <c r="E52" s="12" t="s">
        <v>103</v>
      </c>
      <c r="F52" s="12" t="s">
        <v>104</v>
      </c>
      <c r="G52" s="12" t="s">
        <v>105</v>
      </c>
      <c r="H52" s="12" t="s">
        <v>106</v>
      </c>
      <c r="I52" s="12" t="s">
        <v>107</v>
      </c>
      <c r="J52" s="12" t="s">
        <v>108</v>
      </c>
      <c r="K52" s="12" t="s">
        <v>515</v>
      </c>
      <c r="P52" s="12" t="s">
        <v>99</v>
      </c>
      <c r="Q52" s="12" t="s">
        <v>100</v>
      </c>
      <c r="R52" s="12" t="s">
        <v>101</v>
      </c>
      <c r="S52" s="12" t="s">
        <v>102</v>
      </c>
      <c r="T52" s="12" t="s">
        <v>103</v>
      </c>
      <c r="U52" s="12" t="s">
        <v>104</v>
      </c>
      <c r="V52" s="12" t="s">
        <v>105</v>
      </c>
      <c r="W52" s="12" t="s">
        <v>106</v>
      </c>
      <c r="X52" s="12" t="s">
        <v>107</v>
      </c>
      <c r="Y52" s="12" t="s">
        <v>108</v>
      </c>
      <c r="Z52" s="12" t="s">
        <v>515</v>
      </c>
    </row>
    <row r="53" spans="1:27" ht="13.8" thickBot="1" x14ac:dyDescent="0.3">
      <c r="A53" s="12" t="s">
        <v>111</v>
      </c>
      <c r="B53" s="13">
        <v>17</v>
      </c>
      <c r="C53" s="13">
        <v>13</v>
      </c>
      <c r="D53" s="13">
        <v>15</v>
      </c>
      <c r="E53" s="13">
        <v>3</v>
      </c>
      <c r="F53" s="13">
        <v>3</v>
      </c>
      <c r="G53" s="13">
        <v>12</v>
      </c>
      <c r="H53" s="13">
        <v>19</v>
      </c>
      <c r="I53" s="13">
        <v>8</v>
      </c>
      <c r="J53" s="13">
        <v>18</v>
      </c>
      <c r="K53" s="13">
        <v>100</v>
      </c>
      <c r="P53" s="12" t="s">
        <v>111</v>
      </c>
      <c r="Q53" s="13">
        <v>17</v>
      </c>
      <c r="R53" s="13">
        <v>13</v>
      </c>
      <c r="S53" s="13">
        <v>15</v>
      </c>
      <c r="T53" s="13">
        <v>3</v>
      </c>
      <c r="U53" s="13">
        <v>3</v>
      </c>
      <c r="V53" s="13">
        <v>12</v>
      </c>
      <c r="W53" s="13">
        <v>19</v>
      </c>
      <c r="X53" s="13">
        <v>8</v>
      </c>
      <c r="Y53" s="13">
        <v>18</v>
      </c>
      <c r="Z53" s="13">
        <v>100</v>
      </c>
    </row>
    <row r="54" spans="1:27" ht="13.8" thickBot="1" x14ac:dyDescent="0.3">
      <c r="A54" s="12" t="s">
        <v>112</v>
      </c>
      <c r="B54" s="13">
        <v>11</v>
      </c>
      <c r="C54" s="13">
        <v>13</v>
      </c>
      <c r="D54" s="13">
        <v>19</v>
      </c>
      <c r="E54" s="13">
        <v>4</v>
      </c>
      <c r="F54" s="13">
        <v>4</v>
      </c>
      <c r="G54" s="13">
        <v>17</v>
      </c>
      <c r="H54" s="13">
        <v>2</v>
      </c>
      <c r="I54" s="13">
        <v>8</v>
      </c>
      <c r="J54" s="13">
        <v>10</v>
      </c>
      <c r="K54" s="13">
        <v>85</v>
      </c>
      <c r="P54" s="12" t="s">
        <v>112</v>
      </c>
      <c r="Q54" s="13">
        <v>11</v>
      </c>
      <c r="R54" s="13">
        <v>13</v>
      </c>
      <c r="S54" s="13">
        <v>19</v>
      </c>
      <c r="T54" s="13">
        <v>4</v>
      </c>
      <c r="U54" s="13">
        <v>4</v>
      </c>
      <c r="V54" s="13">
        <v>17</v>
      </c>
      <c r="W54" s="13">
        <v>2</v>
      </c>
      <c r="X54" s="13">
        <v>8</v>
      </c>
      <c r="Y54" s="13">
        <v>10</v>
      </c>
      <c r="Z54" s="13">
        <v>85</v>
      </c>
    </row>
    <row r="55" spans="1:27" ht="13.8" thickBot="1" x14ac:dyDescent="0.3">
      <c r="A55" s="12" t="s">
        <v>113</v>
      </c>
      <c r="B55" s="13">
        <v>6</v>
      </c>
      <c r="C55" s="13">
        <v>16</v>
      </c>
      <c r="D55" s="13">
        <v>7</v>
      </c>
      <c r="E55" s="13">
        <v>8</v>
      </c>
      <c r="F55" s="13">
        <v>13</v>
      </c>
      <c r="G55" s="13">
        <v>14</v>
      </c>
      <c r="H55" s="13">
        <v>11</v>
      </c>
      <c r="I55" s="13">
        <v>4</v>
      </c>
      <c r="J55" s="13">
        <v>4</v>
      </c>
      <c r="K55" s="13">
        <v>76</v>
      </c>
      <c r="P55" s="12" t="s">
        <v>113</v>
      </c>
      <c r="Q55" s="13">
        <v>6</v>
      </c>
      <c r="R55" s="13">
        <v>16</v>
      </c>
      <c r="S55" s="13">
        <v>7</v>
      </c>
      <c r="T55" s="13">
        <v>8</v>
      </c>
      <c r="U55" s="13">
        <v>13</v>
      </c>
      <c r="V55" s="13">
        <v>14</v>
      </c>
      <c r="W55" s="13">
        <v>11</v>
      </c>
      <c r="X55" s="13">
        <v>4</v>
      </c>
      <c r="Y55" s="13">
        <v>4</v>
      </c>
      <c r="Z55" s="13">
        <v>76</v>
      </c>
    </row>
    <row r="56" spans="1:27" ht="13.8" thickBot="1" x14ac:dyDescent="0.3">
      <c r="A56" s="12" t="s">
        <v>114</v>
      </c>
      <c r="B56" s="13">
        <v>9</v>
      </c>
      <c r="C56" s="13">
        <v>5</v>
      </c>
      <c r="D56" s="13">
        <v>13</v>
      </c>
      <c r="E56" s="13">
        <v>15</v>
      </c>
      <c r="F56" s="13">
        <v>19</v>
      </c>
      <c r="G56" s="13">
        <v>12</v>
      </c>
      <c r="H56" s="13">
        <v>1</v>
      </c>
      <c r="I56" s="13">
        <v>9</v>
      </c>
      <c r="J56" s="13">
        <v>20</v>
      </c>
      <c r="K56" s="13">
        <v>83</v>
      </c>
      <c r="P56" s="12" t="s">
        <v>114</v>
      </c>
      <c r="Q56" s="13">
        <v>9</v>
      </c>
      <c r="R56" s="13">
        <v>5</v>
      </c>
      <c r="S56" s="13">
        <v>13</v>
      </c>
      <c r="T56" s="13">
        <v>15</v>
      </c>
      <c r="U56" s="13">
        <v>19</v>
      </c>
      <c r="V56" s="13">
        <v>12</v>
      </c>
      <c r="W56" s="13">
        <v>1</v>
      </c>
      <c r="X56" s="13">
        <v>9</v>
      </c>
      <c r="Y56" s="13">
        <v>20</v>
      </c>
      <c r="Z56" s="13">
        <v>83</v>
      </c>
    </row>
    <row r="57" spans="1:27" ht="13.8" thickBot="1" x14ac:dyDescent="0.3">
      <c r="A57" s="12" t="s">
        <v>115</v>
      </c>
      <c r="B57" s="13">
        <v>1</v>
      </c>
      <c r="C57" s="13">
        <v>1</v>
      </c>
      <c r="D57" s="13">
        <v>1</v>
      </c>
      <c r="E57" s="13">
        <v>1</v>
      </c>
      <c r="F57" s="13">
        <v>2</v>
      </c>
      <c r="G57" s="13">
        <v>1</v>
      </c>
      <c r="H57" s="13">
        <v>5</v>
      </c>
      <c r="I57" s="13">
        <v>2</v>
      </c>
      <c r="J57" s="13">
        <v>1</v>
      </c>
      <c r="K57" s="13">
        <v>73</v>
      </c>
      <c r="P57" s="12" t="s">
        <v>115</v>
      </c>
      <c r="Q57" s="13">
        <v>1</v>
      </c>
      <c r="R57" s="13">
        <v>1</v>
      </c>
      <c r="S57" s="13">
        <v>1</v>
      </c>
      <c r="T57" s="13">
        <v>1</v>
      </c>
      <c r="U57" s="13">
        <v>2</v>
      </c>
      <c r="V57" s="13">
        <v>1</v>
      </c>
      <c r="W57" s="13">
        <v>5</v>
      </c>
      <c r="X57" s="13">
        <v>2</v>
      </c>
      <c r="Y57" s="13">
        <v>1</v>
      </c>
      <c r="Z57" s="13">
        <v>73</v>
      </c>
    </row>
    <row r="58" spans="1:27" ht="13.8" thickBot="1" x14ac:dyDescent="0.3">
      <c r="A58" s="12" t="s">
        <v>116</v>
      </c>
      <c r="B58" s="13">
        <v>2</v>
      </c>
      <c r="C58" s="13">
        <v>3</v>
      </c>
      <c r="D58" s="13">
        <v>3</v>
      </c>
      <c r="E58" s="13">
        <v>2</v>
      </c>
      <c r="F58" s="13">
        <v>1</v>
      </c>
      <c r="G58" s="13">
        <v>2</v>
      </c>
      <c r="H58" s="13">
        <v>8</v>
      </c>
      <c r="I58" s="13">
        <v>2</v>
      </c>
      <c r="J58" s="13">
        <v>2</v>
      </c>
      <c r="K58" s="13">
        <v>83</v>
      </c>
      <c r="P58" s="12" t="s">
        <v>116</v>
      </c>
      <c r="Q58" s="13">
        <v>2</v>
      </c>
      <c r="R58" s="13">
        <v>3</v>
      </c>
      <c r="S58" s="13">
        <v>3</v>
      </c>
      <c r="T58" s="13">
        <v>2</v>
      </c>
      <c r="U58" s="13">
        <v>1</v>
      </c>
      <c r="V58" s="13">
        <v>2</v>
      </c>
      <c r="W58" s="13">
        <v>8</v>
      </c>
      <c r="X58" s="13">
        <v>2</v>
      </c>
      <c r="Y58" s="13">
        <v>2</v>
      </c>
      <c r="Z58" s="13">
        <v>83</v>
      </c>
    </row>
    <row r="59" spans="1:27" ht="13.8" thickBot="1" x14ac:dyDescent="0.3">
      <c r="A59" s="12" t="s">
        <v>117</v>
      </c>
      <c r="B59" s="13">
        <v>4</v>
      </c>
      <c r="C59" s="13">
        <v>8</v>
      </c>
      <c r="D59" s="13">
        <v>4</v>
      </c>
      <c r="E59" s="13">
        <v>7</v>
      </c>
      <c r="F59" s="13">
        <v>13</v>
      </c>
      <c r="G59" s="13">
        <v>7</v>
      </c>
      <c r="H59" s="13">
        <v>16</v>
      </c>
      <c r="I59" s="13">
        <v>15</v>
      </c>
      <c r="J59" s="13">
        <v>6</v>
      </c>
      <c r="K59" s="13">
        <v>82</v>
      </c>
      <c r="P59" s="12" t="s">
        <v>117</v>
      </c>
      <c r="Q59" s="13">
        <v>4</v>
      </c>
      <c r="R59" s="13">
        <v>8</v>
      </c>
      <c r="S59" s="13">
        <v>4</v>
      </c>
      <c r="T59" s="13">
        <v>7</v>
      </c>
      <c r="U59" s="13">
        <v>13</v>
      </c>
      <c r="V59" s="13">
        <v>7</v>
      </c>
      <c r="W59" s="13">
        <v>16</v>
      </c>
      <c r="X59" s="13">
        <v>15</v>
      </c>
      <c r="Y59" s="13">
        <v>6</v>
      </c>
      <c r="Z59" s="13">
        <v>82</v>
      </c>
    </row>
    <row r="60" spans="1:27" ht="13.8" thickBot="1" x14ac:dyDescent="0.3">
      <c r="A60" s="12" t="s">
        <v>118</v>
      </c>
      <c r="B60" s="13">
        <v>20</v>
      </c>
      <c r="C60" s="13">
        <v>10</v>
      </c>
      <c r="D60" s="13">
        <v>9</v>
      </c>
      <c r="E60" s="13">
        <v>18</v>
      </c>
      <c r="F60" s="13">
        <v>16</v>
      </c>
      <c r="G60" s="13">
        <v>3</v>
      </c>
      <c r="H60" s="13">
        <v>12</v>
      </c>
      <c r="I60" s="13">
        <v>3</v>
      </c>
      <c r="J60" s="13">
        <v>13</v>
      </c>
      <c r="K60" s="13">
        <v>80</v>
      </c>
      <c r="P60" s="12" t="s">
        <v>118</v>
      </c>
      <c r="Q60" s="13">
        <v>20</v>
      </c>
      <c r="R60" s="13">
        <v>10</v>
      </c>
      <c r="S60" s="13">
        <v>9</v>
      </c>
      <c r="T60" s="13">
        <v>18</v>
      </c>
      <c r="U60" s="13">
        <v>16</v>
      </c>
      <c r="V60" s="13">
        <v>3</v>
      </c>
      <c r="W60" s="13">
        <v>12</v>
      </c>
      <c r="X60" s="13">
        <v>3</v>
      </c>
      <c r="Y60" s="13">
        <v>13</v>
      </c>
      <c r="Z60" s="13">
        <v>80</v>
      </c>
    </row>
    <row r="61" spans="1:27" ht="13.8" thickBot="1" x14ac:dyDescent="0.3">
      <c r="A61" s="12" t="s">
        <v>119</v>
      </c>
      <c r="B61" s="13">
        <v>6</v>
      </c>
      <c r="C61" s="13">
        <v>3</v>
      </c>
      <c r="D61" s="13">
        <v>11</v>
      </c>
      <c r="E61" s="13">
        <v>7</v>
      </c>
      <c r="F61" s="13">
        <v>7</v>
      </c>
      <c r="G61" s="13">
        <v>4</v>
      </c>
      <c r="H61" s="13">
        <v>5</v>
      </c>
      <c r="I61" s="13">
        <v>5</v>
      </c>
      <c r="J61" s="13">
        <v>3</v>
      </c>
      <c r="K61" s="13">
        <v>83</v>
      </c>
      <c r="P61" s="12" t="s">
        <v>119</v>
      </c>
      <c r="Q61" s="13">
        <v>6</v>
      </c>
      <c r="R61" s="13">
        <v>3</v>
      </c>
      <c r="S61" s="13">
        <v>11</v>
      </c>
      <c r="T61" s="13">
        <v>7</v>
      </c>
      <c r="U61" s="13">
        <v>7</v>
      </c>
      <c r="V61" s="13">
        <v>4</v>
      </c>
      <c r="W61" s="13">
        <v>5</v>
      </c>
      <c r="X61" s="13">
        <v>5</v>
      </c>
      <c r="Y61" s="13">
        <v>3</v>
      </c>
      <c r="Z61" s="13">
        <v>83</v>
      </c>
    </row>
    <row r="62" spans="1:27" ht="13.8" thickBot="1" x14ac:dyDescent="0.3">
      <c r="A62" s="12" t="s">
        <v>120</v>
      </c>
      <c r="B62" s="13">
        <v>8</v>
      </c>
      <c r="C62" s="13">
        <v>11</v>
      </c>
      <c r="D62" s="13">
        <v>10</v>
      </c>
      <c r="E62" s="13">
        <v>13</v>
      </c>
      <c r="F62" s="13">
        <v>10</v>
      </c>
      <c r="G62" s="13">
        <v>10</v>
      </c>
      <c r="H62" s="13">
        <v>9</v>
      </c>
      <c r="I62" s="13">
        <v>18</v>
      </c>
      <c r="J62" s="13">
        <v>13</v>
      </c>
      <c r="K62" s="13">
        <v>78</v>
      </c>
      <c r="P62" s="12" t="s">
        <v>120</v>
      </c>
      <c r="Q62" s="13">
        <v>8</v>
      </c>
      <c r="R62" s="13">
        <v>11</v>
      </c>
      <c r="S62" s="13">
        <v>10</v>
      </c>
      <c r="T62" s="13">
        <v>13</v>
      </c>
      <c r="U62" s="13">
        <v>10</v>
      </c>
      <c r="V62" s="13">
        <v>10</v>
      </c>
      <c r="W62" s="13">
        <v>9</v>
      </c>
      <c r="X62" s="13">
        <v>18</v>
      </c>
      <c r="Y62" s="13">
        <v>13</v>
      </c>
      <c r="Z62" s="13">
        <v>78</v>
      </c>
    </row>
    <row r="63" spans="1:27" ht="13.8" thickBot="1" x14ac:dyDescent="0.3">
      <c r="A63" s="12" t="s">
        <v>121</v>
      </c>
      <c r="B63" s="13">
        <v>7</v>
      </c>
      <c r="C63" s="13">
        <v>8</v>
      </c>
      <c r="D63" s="13">
        <v>15</v>
      </c>
      <c r="E63" s="13">
        <v>11</v>
      </c>
      <c r="F63" s="13">
        <v>8</v>
      </c>
      <c r="G63" s="13">
        <v>17</v>
      </c>
      <c r="H63" s="13">
        <v>7</v>
      </c>
      <c r="I63" s="13">
        <v>18</v>
      </c>
      <c r="J63" s="13">
        <v>16</v>
      </c>
      <c r="K63" s="13">
        <v>80</v>
      </c>
      <c r="P63" s="12" t="s">
        <v>121</v>
      </c>
      <c r="Q63" s="13">
        <v>7</v>
      </c>
      <c r="R63" s="13">
        <v>8</v>
      </c>
      <c r="S63" s="13">
        <v>15</v>
      </c>
      <c r="T63" s="13">
        <v>11</v>
      </c>
      <c r="U63" s="13">
        <v>8</v>
      </c>
      <c r="V63" s="13">
        <v>17</v>
      </c>
      <c r="W63" s="13">
        <v>7</v>
      </c>
      <c r="X63" s="13">
        <v>18</v>
      </c>
      <c r="Y63" s="13">
        <v>16</v>
      </c>
      <c r="Z63" s="13">
        <v>80</v>
      </c>
    </row>
    <row r="64" spans="1:27" ht="13.8" thickBot="1" x14ac:dyDescent="0.3">
      <c r="A64" s="12" t="s">
        <v>122</v>
      </c>
      <c r="B64" s="13">
        <v>12</v>
      </c>
      <c r="C64" s="13">
        <v>10</v>
      </c>
      <c r="D64" s="13">
        <v>8</v>
      </c>
      <c r="E64" s="13">
        <v>19</v>
      </c>
      <c r="F64" s="13">
        <v>20</v>
      </c>
      <c r="G64" s="13">
        <v>19</v>
      </c>
      <c r="H64" s="13">
        <v>14</v>
      </c>
      <c r="I64" s="13">
        <v>19</v>
      </c>
      <c r="J64" s="13">
        <v>13</v>
      </c>
      <c r="K64" s="13">
        <v>85</v>
      </c>
      <c r="P64" s="12" t="s">
        <v>122</v>
      </c>
      <c r="Q64" s="13">
        <v>12</v>
      </c>
      <c r="R64" s="13">
        <v>10</v>
      </c>
      <c r="S64" s="13">
        <v>8</v>
      </c>
      <c r="T64" s="13">
        <v>19</v>
      </c>
      <c r="U64" s="13">
        <v>20</v>
      </c>
      <c r="V64" s="13">
        <v>19</v>
      </c>
      <c r="W64" s="13">
        <v>14</v>
      </c>
      <c r="X64" s="13">
        <v>19</v>
      </c>
      <c r="Y64" s="13">
        <v>13</v>
      </c>
      <c r="Z64" s="13">
        <v>85</v>
      </c>
    </row>
    <row r="65" spans="1:26" ht="13.8" thickBot="1" x14ac:dyDescent="0.3">
      <c r="A65" s="12" t="s">
        <v>123</v>
      </c>
      <c r="B65" s="13">
        <v>18</v>
      </c>
      <c r="C65" s="13">
        <v>18</v>
      </c>
      <c r="D65" s="13">
        <v>16</v>
      </c>
      <c r="E65" s="13">
        <v>15</v>
      </c>
      <c r="F65" s="13">
        <v>18</v>
      </c>
      <c r="G65" s="13">
        <v>20</v>
      </c>
      <c r="H65" s="13">
        <v>7</v>
      </c>
      <c r="I65" s="13">
        <v>20</v>
      </c>
      <c r="J65" s="13">
        <v>20</v>
      </c>
      <c r="K65" s="13">
        <v>95</v>
      </c>
      <c r="P65" s="12" t="s">
        <v>123</v>
      </c>
      <c r="Q65" s="13">
        <v>18</v>
      </c>
      <c r="R65" s="13">
        <v>18</v>
      </c>
      <c r="S65" s="13">
        <v>16</v>
      </c>
      <c r="T65" s="13">
        <v>15</v>
      </c>
      <c r="U65" s="13">
        <v>18</v>
      </c>
      <c r="V65" s="13">
        <v>20</v>
      </c>
      <c r="W65" s="13">
        <v>7</v>
      </c>
      <c r="X65" s="13">
        <v>20</v>
      </c>
      <c r="Y65" s="13">
        <v>20</v>
      </c>
      <c r="Z65" s="13">
        <v>95</v>
      </c>
    </row>
    <row r="66" spans="1:26" ht="13.8" thickBot="1" x14ac:dyDescent="0.3">
      <c r="A66" s="12" t="s">
        <v>124</v>
      </c>
      <c r="B66" s="13">
        <v>3</v>
      </c>
      <c r="C66" s="13">
        <v>6</v>
      </c>
      <c r="D66" s="13">
        <v>2</v>
      </c>
      <c r="E66" s="13">
        <v>5</v>
      </c>
      <c r="F66" s="13">
        <v>9</v>
      </c>
      <c r="G66" s="13">
        <v>7</v>
      </c>
      <c r="H66" s="13">
        <v>10</v>
      </c>
      <c r="I66" s="13">
        <v>18</v>
      </c>
      <c r="J66" s="13">
        <v>7</v>
      </c>
      <c r="K66" s="13">
        <v>96</v>
      </c>
      <c r="P66" s="12" t="s">
        <v>124</v>
      </c>
      <c r="Q66" s="13">
        <v>3</v>
      </c>
      <c r="R66" s="13">
        <v>6</v>
      </c>
      <c r="S66" s="13">
        <v>2</v>
      </c>
      <c r="T66" s="13">
        <v>5</v>
      </c>
      <c r="U66" s="13">
        <v>9</v>
      </c>
      <c r="V66" s="13">
        <v>7</v>
      </c>
      <c r="W66" s="13">
        <v>10</v>
      </c>
      <c r="X66" s="13">
        <v>18</v>
      </c>
      <c r="Y66" s="13">
        <v>7</v>
      </c>
      <c r="Z66" s="13">
        <v>96</v>
      </c>
    </row>
    <row r="67" spans="1:26" ht="13.8" thickBot="1" x14ac:dyDescent="0.3">
      <c r="A67" s="12" t="s">
        <v>125</v>
      </c>
      <c r="B67" s="13">
        <v>14</v>
      </c>
      <c r="C67" s="13">
        <v>19</v>
      </c>
      <c r="D67" s="13">
        <v>18</v>
      </c>
      <c r="E67" s="13">
        <v>12</v>
      </c>
      <c r="F67" s="13">
        <v>6</v>
      </c>
      <c r="G67" s="13">
        <v>14</v>
      </c>
      <c r="H67" s="13">
        <v>13</v>
      </c>
      <c r="I67" s="13">
        <v>12</v>
      </c>
      <c r="J67" s="13">
        <v>14</v>
      </c>
      <c r="K67" s="13">
        <v>86</v>
      </c>
      <c r="P67" s="12" t="s">
        <v>125</v>
      </c>
      <c r="Q67" s="13">
        <v>14</v>
      </c>
      <c r="R67" s="13">
        <v>19</v>
      </c>
      <c r="S67" s="13">
        <v>18</v>
      </c>
      <c r="T67" s="13">
        <v>12</v>
      </c>
      <c r="U67" s="13">
        <v>6</v>
      </c>
      <c r="V67" s="13">
        <v>14</v>
      </c>
      <c r="W67" s="13">
        <v>13</v>
      </c>
      <c r="X67" s="13">
        <v>12</v>
      </c>
      <c r="Y67" s="13">
        <v>14</v>
      </c>
      <c r="Z67" s="13">
        <v>86</v>
      </c>
    </row>
    <row r="68" spans="1:26" ht="13.8" thickBot="1" x14ac:dyDescent="0.3">
      <c r="A68" s="12" t="s">
        <v>126</v>
      </c>
      <c r="B68" s="13">
        <v>19</v>
      </c>
      <c r="C68" s="13">
        <v>4</v>
      </c>
      <c r="D68" s="13">
        <v>20</v>
      </c>
      <c r="E68" s="13">
        <v>9</v>
      </c>
      <c r="F68" s="13">
        <v>17</v>
      </c>
      <c r="G68" s="13">
        <v>9</v>
      </c>
      <c r="H68" s="13">
        <v>3</v>
      </c>
      <c r="I68" s="13">
        <v>8</v>
      </c>
      <c r="J68" s="13">
        <v>17</v>
      </c>
      <c r="K68" s="13">
        <v>95</v>
      </c>
      <c r="P68" s="12" t="s">
        <v>126</v>
      </c>
      <c r="Q68" s="13">
        <v>19</v>
      </c>
      <c r="R68" s="13">
        <v>4</v>
      </c>
      <c r="S68" s="13">
        <v>20</v>
      </c>
      <c r="T68" s="13">
        <v>9</v>
      </c>
      <c r="U68" s="13">
        <v>17</v>
      </c>
      <c r="V68" s="13">
        <v>9</v>
      </c>
      <c r="W68" s="13">
        <v>3</v>
      </c>
      <c r="X68" s="13">
        <v>8</v>
      </c>
      <c r="Y68" s="13">
        <v>17</v>
      </c>
      <c r="Z68" s="13">
        <v>95</v>
      </c>
    </row>
    <row r="69" spans="1:26" ht="13.8" thickBot="1" x14ac:dyDescent="0.3">
      <c r="A69" s="12" t="s">
        <v>127</v>
      </c>
      <c r="B69" s="13">
        <v>13</v>
      </c>
      <c r="C69" s="13">
        <v>20</v>
      </c>
      <c r="D69" s="13">
        <v>18</v>
      </c>
      <c r="E69" s="13">
        <v>17</v>
      </c>
      <c r="F69" s="13">
        <v>13</v>
      </c>
      <c r="G69" s="13">
        <v>18</v>
      </c>
      <c r="H69" s="13">
        <v>20</v>
      </c>
      <c r="I69" s="13">
        <v>15</v>
      </c>
      <c r="J69" s="13">
        <v>15</v>
      </c>
      <c r="K69" s="13">
        <v>86</v>
      </c>
      <c r="P69" s="12" t="s">
        <v>127</v>
      </c>
      <c r="Q69" s="13">
        <v>13</v>
      </c>
      <c r="R69" s="13">
        <v>20</v>
      </c>
      <c r="S69" s="13">
        <v>18</v>
      </c>
      <c r="T69" s="13">
        <v>17</v>
      </c>
      <c r="U69" s="13">
        <v>13</v>
      </c>
      <c r="V69" s="13">
        <v>18</v>
      </c>
      <c r="W69" s="13">
        <v>20</v>
      </c>
      <c r="X69" s="13">
        <v>15</v>
      </c>
      <c r="Y69" s="13">
        <v>15</v>
      </c>
      <c r="Z69" s="13">
        <v>86</v>
      </c>
    </row>
    <row r="70" spans="1:26" ht="13.8" thickBot="1" x14ac:dyDescent="0.3">
      <c r="A70" s="12" t="s">
        <v>128</v>
      </c>
      <c r="B70" s="13">
        <v>16</v>
      </c>
      <c r="C70" s="13">
        <v>17</v>
      </c>
      <c r="D70" s="13">
        <v>6</v>
      </c>
      <c r="E70" s="13">
        <v>16</v>
      </c>
      <c r="F70" s="13">
        <v>6</v>
      </c>
      <c r="G70" s="13">
        <v>5</v>
      </c>
      <c r="H70" s="13">
        <v>18</v>
      </c>
      <c r="I70" s="13">
        <v>15</v>
      </c>
      <c r="J70" s="13">
        <v>8</v>
      </c>
      <c r="K70" s="13">
        <v>88</v>
      </c>
      <c r="P70" s="12" t="s">
        <v>128</v>
      </c>
      <c r="Q70" s="13">
        <v>16</v>
      </c>
      <c r="R70" s="13">
        <v>17</v>
      </c>
      <c r="S70" s="13">
        <v>6</v>
      </c>
      <c r="T70" s="13">
        <v>16</v>
      </c>
      <c r="U70" s="13">
        <v>6</v>
      </c>
      <c r="V70" s="13">
        <v>5</v>
      </c>
      <c r="W70" s="13">
        <v>18</v>
      </c>
      <c r="X70" s="13">
        <v>15</v>
      </c>
      <c r="Y70" s="13">
        <v>8</v>
      </c>
      <c r="Z70" s="13">
        <v>88</v>
      </c>
    </row>
    <row r="71" spans="1:26" ht="13.8" thickBot="1" x14ac:dyDescent="0.3">
      <c r="A71" s="12" t="s">
        <v>129</v>
      </c>
      <c r="B71" s="13">
        <v>11</v>
      </c>
      <c r="C71" s="13">
        <v>15</v>
      </c>
      <c r="D71" s="13">
        <v>5</v>
      </c>
      <c r="E71" s="13">
        <v>20</v>
      </c>
      <c r="F71" s="13">
        <v>14</v>
      </c>
      <c r="G71" s="13">
        <v>8</v>
      </c>
      <c r="H71" s="13">
        <v>17</v>
      </c>
      <c r="I71" s="13">
        <v>10</v>
      </c>
      <c r="J71" s="13">
        <v>6</v>
      </c>
      <c r="K71" s="13">
        <v>84</v>
      </c>
      <c r="P71" s="12" t="s">
        <v>129</v>
      </c>
      <c r="Q71" s="13">
        <v>11</v>
      </c>
      <c r="R71" s="13">
        <v>15</v>
      </c>
      <c r="S71" s="13">
        <v>5</v>
      </c>
      <c r="T71" s="13">
        <v>20</v>
      </c>
      <c r="U71" s="13">
        <v>14</v>
      </c>
      <c r="V71" s="13">
        <v>8</v>
      </c>
      <c r="W71" s="13">
        <v>17</v>
      </c>
      <c r="X71" s="13">
        <v>10</v>
      </c>
      <c r="Y71" s="13">
        <v>6</v>
      </c>
      <c r="Z71" s="13">
        <v>84</v>
      </c>
    </row>
    <row r="72" spans="1:26" ht="13.8" thickBot="1" x14ac:dyDescent="0.3">
      <c r="A72" s="12" t="s">
        <v>130</v>
      </c>
      <c r="B72" s="13">
        <v>15</v>
      </c>
      <c r="C72" s="13">
        <v>14</v>
      </c>
      <c r="D72" s="13">
        <v>12</v>
      </c>
      <c r="E72" s="13">
        <v>11</v>
      </c>
      <c r="F72" s="13">
        <v>16</v>
      </c>
      <c r="G72" s="13">
        <v>17</v>
      </c>
      <c r="H72" s="13">
        <v>16</v>
      </c>
      <c r="I72" s="13">
        <v>11</v>
      </c>
      <c r="J72" s="13">
        <v>10</v>
      </c>
      <c r="K72" s="13">
        <v>90</v>
      </c>
      <c r="P72" s="12" t="s">
        <v>130</v>
      </c>
      <c r="Q72" s="13">
        <v>15</v>
      </c>
      <c r="R72" s="13">
        <v>14</v>
      </c>
      <c r="S72" s="13">
        <v>12</v>
      </c>
      <c r="T72" s="13">
        <v>11</v>
      </c>
      <c r="U72" s="13">
        <v>16</v>
      </c>
      <c r="V72" s="13">
        <v>17</v>
      </c>
      <c r="W72" s="13">
        <v>16</v>
      </c>
      <c r="X72" s="13">
        <v>11</v>
      </c>
      <c r="Y72" s="13">
        <v>10</v>
      </c>
      <c r="Z72" s="13">
        <v>90</v>
      </c>
    </row>
    <row r="73" spans="1:26" ht="18.600000000000001" thickBot="1" x14ac:dyDescent="0.3">
      <c r="A73" s="8"/>
      <c r="P73" s="8"/>
    </row>
    <row r="74" spans="1:26" ht="13.8" thickBot="1" x14ac:dyDescent="0.3">
      <c r="A74" s="12" t="s">
        <v>131</v>
      </c>
      <c r="B74" s="12" t="s">
        <v>100</v>
      </c>
      <c r="C74" s="12" t="s">
        <v>101</v>
      </c>
      <c r="D74" s="12" t="s">
        <v>102</v>
      </c>
      <c r="E74" s="12" t="s">
        <v>103</v>
      </c>
      <c r="F74" s="12" t="s">
        <v>104</v>
      </c>
      <c r="G74" s="12" t="s">
        <v>105</v>
      </c>
      <c r="H74" s="12" t="s">
        <v>106</v>
      </c>
      <c r="I74" s="12" t="s">
        <v>107</v>
      </c>
      <c r="J74" s="12" t="s">
        <v>108</v>
      </c>
      <c r="P74" s="12" t="s">
        <v>131</v>
      </c>
      <c r="Q74" s="12" t="s">
        <v>100</v>
      </c>
      <c r="R74" s="12" t="s">
        <v>101</v>
      </c>
      <c r="S74" s="12" t="s">
        <v>102</v>
      </c>
      <c r="T74" s="12" t="s">
        <v>103</v>
      </c>
      <c r="U74" s="12" t="s">
        <v>104</v>
      </c>
      <c r="V74" s="12" t="s">
        <v>105</v>
      </c>
      <c r="W74" s="12" t="s">
        <v>106</v>
      </c>
      <c r="X74" s="12" t="s">
        <v>107</v>
      </c>
      <c r="Y74" s="12" t="s">
        <v>108</v>
      </c>
    </row>
    <row r="75" spans="1:26" ht="13.8" thickBot="1" x14ac:dyDescent="0.3">
      <c r="A75" s="12" t="s">
        <v>132</v>
      </c>
      <c r="B75" s="13" t="s">
        <v>1227</v>
      </c>
      <c r="C75" s="13" t="s">
        <v>1098</v>
      </c>
      <c r="D75" s="13" t="s">
        <v>1046</v>
      </c>
      <c r="E75" s="13" t="s">
        <v>1057</v>
      </c>
      <c r="F75" s="13" t="s">
        <v>1098</v>
      </c>
      <c r="G75" s="13" t="s">
        <v>1098</v>
      </c>
      <c r="H75" s="13" t="s">
        <v>1228</v>
      </c>
      <c r="I75" s="13" t="s">
        <v>1098</v>
      </c>
      <c r="J75" s="13" t="s">
        <v>1098</v>
      </c>
      <c r="P75" s="12" t="s">
        <v>132</v>
      </c>
      <c r="Q75" s="13" t="s">
        <v>1747</v>
      </c>
      <c r="R75" s="13" t="s">
        <v>1748</v>
      </c>
      <c r="S75" s="13" t="s">
        <v>1749</v>
      </c>
      <c r="T75" s="13" t="s">
        <v>1750</v>
      </c>
      <c r="U75" s="13" t="s">
        <v>1751</v>
      </c>
      <c r="V75" s="13" t="s">
        <v>248</v>
      </c>
      <c r="W75" s="13" t="s">
        <v>1752</v>
      </c>
      <c r="X75" s="13" t="s">
        <v>248</v>
      </c>
      <c r="Y75" s="13" t="s">
        <v>1753</v>
      </c>
    </row>
    <row r="76" spans="1:26" ht="13.8" thickBot="1" x14ac:dyDescent="0.3">
      <c r="A76" s="12" t="s">
        <v>140</v>
      </c>
      <c r="B76" s="13" t="s">
        <v>1229</v>
      </c>
      <c r="C76" s="13" t="s">
        <v>1056</v>
      </c>
      <c r="D76" s="13" t="s">
        <v>1049</v>
      </c>
      <c r="E76" s="13" t="s">
        <v>1061</v>
      </c>
      <c r="F76" s="13" t="s">
        <v>1056</v>
      </c>
      <c r="G76" s="13" t="s">
        <v>1056</v>
      </c>
      <c r="H76" s="13" t="s">
        <v>1129</v>
      </c>
      <c r="I76" s="13" t="s">
        <v>1056</v>
      </c>
      <c r="J76" s="13" t="s">
        <v>1056</v>
      </c>
      <c r="P76" s="12" t="s">
        <v>140</v>
      </c>
      <c r="Q76" s="13" t="s">
        <v>1747</v>
      </c>
      <c r="R76" s="13" t="s">
        <v>1748</v>
      </c>
      <c r="S76" s="13" t="s">
        <v>1749</v>
      </c>
      <c r="T76" s="13" t="s">
        <v>1750</v>
      </c>
      <c r="U76" s="13" t="s">
        <v>1754</v>
      </c>
      <c r="V76" s="13" t="s">
        <v>248</v>
      </c>
      <c r="W76" s="13" t="s">
        <v>1752</v>
      </c>
      <c r="X76" s="13" t="s">
        <v>248</v>
      </c>
      <c r="Y76" s="13" t="s">
        <v>1753</v>
      </c>
    </row>
    <row r="77" spans="1:26" ht="13.8" thickBot="1" x14ac:dyDescent="0.3">
      <c r="A77" s="12" t="s">
        <v>147</v>
      </c>
      <c r="B77" s="13" t="s">
        <v>1230</v>
      </c>
      <c r="C77" s="13" t="s">
        <v>1060</v>
      </c>
      <c r="D77" s="13" t="s">
        <v>1051</v>
      </c>
      <c r="E77" s="13" t="s">
        <v>1120</v>
      </c>
      <c r="F77" s="13" t="s">
        <v>1060</v>
      </c>
      <c r="G77" s="13" t="s">
        <v>1060</v>
      </c>
      <c r="H77" s="13" t="s">
        <v>1132</v>
      </c>
      <c r="I77" s="13" t="s">
        <v>1060</v>
      </c>
      <c r="J77" s="13" t="s">
        <v>1060</v>
      </c>
      <c r="P77" s="12" t="s">
        <v>147</v>
      </c>
      <c r="Q77" s="13" t="s">
        <v>1747</v>
      </c>
      <c r="R77" s="13" t="s">
        <v>1748</v>
      </c>
      <c r="S77" s="13" t="s">
        <v>248</v>
      </c>
      <c r="T77" s="13" t="s">
        <v>1750</v>
      </c>
      <c r="U77" s="13" t="s">
        <v>1754</v>
      </c>
      <c r="V77" s="13" t="s">
        <v>248</v>
      </c>
      <c r="W77" s="13" t="s">
        <v>1752</v>
      </c>
      <c r="X77" s="13" t="s">
        <v>248</v>
      </c>
      <c r="Y77" s="13" t="s">
        <v>1753</v>
      </c>
    </row>
    <row r="78" spans="1:26" ht="13.8" thickBot="1" x14ac:dyDescent="0.3">
      <c r="A78" s="12" t="s">
        <v>153</v>
      </c>
      <c r="B78" s="13" t="s">
        <v>1206</v>
      </c>
      <c r="C78" s="13" t="s">
        <v>1106</v>
      </c>
      <c r="D78" s="13" t="s">
        <v>1052</v>
      </c>
      <c r="E78" s="13" t="s">
        <v>1231</v>
      </c>
      <c r="F78" s="13" t="s">
        <v>1106</v>
      </c>
      <c r="G78" s="13" t="s">
        <v>1106</v>
      </c>
      <c r="H78" s="13" t="s">
        <v>1232</v>
      </c>
      <c r="I78" s="13" t="s">
        <v>1106</v>
      </c>
      <c r="J78" s="13" t="s">
        <v>1106</v>
      </c>
      <c r="P78" s="12" t="s">
        <v>153</v>
      </c>
      <c r="Q78" s="13" t="s">
        <v>1747</v>
      </c>
      <c r="R78" s="13" t="s">
        <v>1748</v>
      </c>
      <c r="S78" s="13" t="s">
        <v>248</v>
      </c>
      <c r="T78" s="13" t="s">
        <v>1749</v>
      </c>
      <c r="U78" s="13" t="s">
        <v>1754</v>
      </c>
      <c r="V78" s="13" t="s">
        <v>248</v>
      </c>
      <c r="W78" s="13" t="s">
        <v>1754</v>
      </c>
      <c r="X78" s="13" t="s">
        <v>248</v>
      </c>
      <c r="Y78" s="13" t="s">
        <v>1753</v>
      </c>
    </row>
    <row r="79" spans="1:26" ht="13.8" thickBot="1" x14ac:dyDescent="0.3">
      <c r="A79" s="12" t="s">
        <v>159</v>
      </c>
      <c r="B79" s="13" t="s">
        <v>1233</v>
      </c>
      <c r="C79" s="13" t="s">
        <v>1108</v>
      </c>
      <c r="D79" s="13" t="s">
        <v>1098</v>
      </c>
      <c r="E79" s="13" t="s">
        <v>1228</v>
      </c>
      <c r="F79" s="13" t="s">
        <v>1108</v>
      </c>
      <c r="G79" s="13" t="s">
        <v>1108</v>
      </c>
      <c r="H79" s="13" t="s">
        <v>1234</v>
      </c>
      <c r="I79" s="13" t="s">
        <v>1108</v>
      </c>
      <c r="J79" s="13" t="s">
        <v>1108</v>
      </c>
      <c r="P79" s="12" t="s">
        <v>159</v>
      </c>
      <c r="Q79" s="13" t="s">
        <v>1747</v>
      </c>
      <c r="R79" s="13" t="s">
        <v>1748</v>
      </c>
      <c r="S79" s="13" t="s">
        <v>248</v>
      </c>
      <c r="T79" s="13" t="s">
        <v>1749</v>
      </c>
      <c r="U79" s="13" t="s">
        <v>1754</v>
      </c>
      <c r="V79" s="13" t="s">
        <v>248</v>
      </c>
      <c r="W79" s="13" t="s">
        <v>1754</v>
      </c>
      <c r="X79" s="13" t="s">
        <v>248</v>
      </c>
      <c r="Y79" s="13" t="s">
        <v>1753</v>
      </c>
    </row>
    <row r="80" spans="1:26" ht="13.8" thickBot="1" x14ac:dyDescent="0.3">
      <c r="A80" s="12" t="s">
        <v>165</v>
      </c>
      <c r="B80" s="13" t="s">
        <v>1235</v>
      </c>
      <c r="C80" s="13" t="s">
        <v>1110</v>
      </c>
      <c r="D80" s="13" t="s">
        <v>1056</v>
      </c>
      <c r="E80" s="13" t="s">
        <v>1129</v>
      </c>
      <c r="F80" s="13" t="s">
        <v>1110</v>
      </c>
      <c r="G80" s="13" t="s">
        <v>1110</v>
      </c>
      <c r="H80" s="13" t="s">
        <v>1010</v>
      </c>
      <c r="I80" s="13" t="s">
        <v>1110</v>
      </c>
      <c r="J80" s="13" t="s">
        <v>1110</v>
      </c>
      <c r="P80" s="12" t="s">
        <v>165</v>
      </c>
      <c r="Q80" s="13" t="s">
        <v>1747</v>
      </c>
      <c r="R80" s="13" t="s">
        <v>1748</v>
      </c>
      <c r="S80" s="13" t="s">
        <v>248</v>
      </c>
      <c r="T80" s="13" t="s">
        <v>1749</v>
      </c>
      <c r="U80" s="13" t="s">
        <v>1754</v>
      </c>
      <c r="V80" s="13" t="s">
        <v>248</v>
      </c>
      <c r="W80" s="13" t="s">
        <v>1754</v>
      </c>
      <c r="X80" s="13" t="s">
        <v>248</v>
      </c>
      <c r="Y80" s="13" t="s">
        <v>1753</v>
      </c>
    </row>
    <row r="81" spans="1:25" ht="13.8" thickBot="1" x14ac:dyDescent="0.3">
      <c r="A81" s="12" t="s">
        <v>171</v>
      </c>
      <c r="B81" s="13" t="s">
        <v>975</v>
      </c>
      <c r="C81" s="13" t="s">
        <v>1236</v>
      </c>
      <c r="D81" s="13" t="s">
        <v>1060</v>
      </c>
      <c r="E81" s="13" t="s">
        <v>1132</v>
      </c>
      <c r="F81" s="13" t="s">
        <v>1236</v>
      </c>
      <c r="G81" s="13" t="s">
        <v>1236</v>
      </c>
      <c r="H81" s="13" t="s">
        <v>1012</v>
      </c>
      <c r="I81" s="13" t="s">
        <v>1236</v>
      </c>
      <c r="J81" s="13" t="s">
        <v>1236</v>
      </c>
      <c r="P81" s="12" t="s">
        <v>171</v>
      </c>
      <c r="Q81" s="13" t="s">
        <v>1747</v>
      </c>
      <c r="R81" s="13" t="s">
        <v>1748</v>
      </c>
      <c r="S81" s="13" t="s">
        <v>248</v>
      </c>
      <c r="T81" s="13" t="s">
        <v>1749</v>
      </c>
      <c r="U81" s="13" t="s">
        <v>1754</v>
      </c>
      <c r="V81" s="13" t="s">
        <v>248</v>
      </c>
      <c r="W81" s="13" t="s">
        <v>1754</v>
      </c>
      <c r="X81" s="13" t="s">
        <v>248</v>
      </c>
      <c r="Y81" s="13" t="s">
        <v>1753</v>
      </c>
    </row>
    <row r="82" spans="1:25" ht="13.8" thickBot="1" x14ac:dyDescent="0.3">
      <c r="A82" s="12" t="s">
        <v>177</v>
      </c>
      <c r="B82" s="13" t="s">
        <v>979</v>
      </c>
      <c r="C82" s="13" t="s">
        <v>1115</v>
      </c>
      <c r="D82" s="13" t="s">
        <v>1106</v>
      </c>
      <c r="E82" s="13" t="s">
        <v>1232</v>
      </c>
      <c r="F82" s="13" t="s">
        <v>1115</v>
      </c>
      <c r="G82" s="13" t="s">
        <v>1115</v>
      </c>
      <c r="H82" s="13" t="s">
        <v>1115</v>
      </c>
      <c r="I82" s="13" t="s">
        <v>1115</v>
      </c>
      <c r="J82" s="13" t="s">
        <v>1115</v>
      </c>
      <c r="P82" s="12" t="s">
        <v>177</v>
      </c>
      <c r="Q82" s="13" t="s">
        <v>1747</v>
      </c>
      <c r="R82" s="13" t="s">
        <v>1748</v>
      </c>
      <c r="S82" s="13" t="s">
        <v>248</v>
      </c>
      <c r="T82" s="13" t="s">
        <v>1749</v>
      </c>
      <c r="U82" s="13" t="s">
        <v>1754</v>
      </c>
      <c r="V82" s="13" t="s">
        <v>248</v>
      </c>
      <c r="W82" s="13" t="s">
        <v>248</v>
      </c>
      <c r="X82" s="13" t="s">
        <v>248</v>
      </c>
      <c r="Y82" s="13" t="s">
        <v>1753</v>
      </c>
    </row>
    <row r="83" spans="1:25" ht="13.8" thickBot="1" x14ac:dyDescent="0.3">
      <c r="A83" s="12" t="s">
        <v>183</v>
      </c>
      <c r="B83" s="13" t="s">
        <v>983</v>
      </c>
      <c r="C83" s="13" t="s">
        <v>881</v>
      </c>
      <c r="D83" s="13" t="s">
        <v>1108</v>
      </c>
      <c r="E83" s="13" t="s">
        <v>1234</v>
      </c>
      <c r="F83" s="13" t="s">
        <v>881</v>
      </c>
      <c r="G83" s="13" t="s">
        <v>881</v>
      </c>
      <c r="H83" s="13" t="s">
        <v>881</v>
      </c>
      <c r="I83" s="13" t="s">
        <v>881</v>
      </c>
      <c r="J83" s="13" t="s">
        <v>881</v>
      </c>
      <c r="P83" s="12" t="s">
        <v>183</v>
      </c>
      <c r="Q83" s="13" t="s">
        <v>1747</v>
      </c>
      <c r="R83" s="13" t="s">
        <v>1748</v>
      </c>
      <c r="S83" s="13" t="s">
        <v>248</v>
      </c>
      <c r="T83" s="13" t="s">
        <v>1749</v>
      </c>
      <c r="U83" s="13" t="s">
        <v>1754</v>
      </c>
      <c r="V83" s="13" t="s">
        <v>248</v>
      </c>
      <c r="W83" s="13" t="s">
        <v>248</v>
      </c>
      <c r="X83" s="13" t="s">
        <v>248</v>
      </c>
      <c r="Y83" s="13" t="s">
        <v>1753</v>
      </c>
    </row>
    <row r="84" spans="1:25" ht="13.8" thickBot="1" x14ac:dyDescent="0.3">
      <c r="A84" s="12" t="s">
        <v>189</v>
      </c>
      <c r="B84" s="13" t="s">
        <v>987</v>
      </c>
      <c r="C84" s="13" t="s">
        <v>1119</v>
      </c>
      <c r="D84" s="13" t="s">
        <v>1110</v>
      </c>
      <c r="E84" s="13" t="s">
        <v>1010</v>
      </c>
      <c r="F84" s="13" t="s">
        <v>1119</v>
      </c>
      <c r="G84" s="13" t="s">
        <v>1119</v>
      </c>
      <c r="H84" s="13" t="s">
        <v>1119</v>
      </c>
      <c r="I84" s="13" t="s">
        <v>1119</v>
      </c>
      <c r="J84" s="13" t="s">
        <v>1119</v>
      </c>
      <c r="P84" s="12" t="s">
        <v>189</v>
      </c>
      <c r="Q84" s="13" t="s">
        <v>1747</v>
      </c>
      <c r="R84" s="13" t="s">
        <v>1748</v>
      </c>
      <c r="S84" s="13" t="s">
        <v>248</v>
      </c>
      <c r="T84" s="13" t="s">
        <v>1749</v>
      </c>
      <c r="U84" s="13" t="s">
        <v>1754</v>
      </c>
      <c r="V84" s="13" t="s">
        <v>248</v>
      </c>
      <c r="W84" s="13" t="s">
        <v>248</v>
      </c>
      <c r="X84" s="13" t="s">
        <v>248</v>
      </c>
      <c r="Y84" s="13" t="s">
        <v>1753</v>
      </c>
    </row>
    <row r="85" spans="1:25" ht="13.8" thickBot="1" x14ac:dyDescent="0.3">
      <c r="A85" s="12" t="s">
        <v>195</v>
      </c>
      <c r="B85" s="13" t="s">
        <v>1127</v>
      </c>
      <c r="C85" s="13" t="s">
        <v>1237</v>
      </c>
      <c r="D85" s="13" t="s">
        <v>1236</v>
      </c>
      <c r="E85" s="13" t="s">
        <v>1012</v>
      </c>
      <c r="F85" s="13" t="s">
        <v>1237</v>
      </c>
      <c r="G85" s="13" t="s">
        <v>1237</v>
      </c>
      <c r="H85" s="13" t="s">
        <v>1237</v>
      </c>
      <c r="I85" s="13" t="s">
        <v>1237</v>
      </c>
      <c r="J85" s="13" t="s">
        <v>1237</v>
      </c>
      <c r="P85" s="12" t="s">
        <v>195</v>
      </c>
      <c r="Q85" s="13" t="s">
        <v>1747</v>
      </c>
      <c r="R85" s="13" t="s">
        <v>1748</v>
      </c>
      <c r="S85" s="13" t="s">
        <v>248</v>
      </c>
      <c r="T85" s="13" t="s">
        <v>1749</v>
      </c>
      <c r="U85" s="13" t="s">
        <v>1754</v>
      </c>
      <c r="V85" s="13" t="s">
        <v>248</v>
      </c>
      <c r="W85" s="13" t="s">
        <v>248</v>
      </c>
      <c r="X85" s="13" t="s">
        <v>248</v>
      </c>
      <c r="Y85" s="13" t="s">
        <v>1753</v>
      </c>
    </row>
    <row r="86" spans="1:25" ht="13.8" thickBot="1" x14ac:dyDescent="0.3">
      <c r="A86" s="12" t="s">
        <v>201</v>
      </c>
      <c r="B86" s="13" t="s">
        <v>1238</v>
      </c>
      <c r="C86" s="13" t="s">
        <v>1125</v>
      </c>
      <c r="D86" s="13" t="s">
        <v>1115</v>
      </c>
      <c r="E86" s="13" t="s">
        <v>1014</v>
      </c>
      <c r="F86" s="13" t="s">
        <v>1125</v>
      </c>
      <c r="G86" s="13" t="s">
        <v>1125</v>
      </c>
      <c r="H86" s="13" t="s">
        <v>1125</v>
      </c>
      <c r="I86" s="13" t="s">
        <v>1125</v>
      </c>
      <c r="J86" s="13" t="s">
        <v>1125</v>
      </c>
      <c r="P86" s="12" t="s">
        <v>201</v>
      </c>
      <c r="Q86" s="13" t="s">
        <v>1747</v>
      </c>
      <c r="R86" s="13" t="s">
        <v>1748</v>
      </c>
      <c r="S86" s="13" t="s">
        <v>248</v>
      </c>
      <c r="T86" s="13" t="s">
        <v>1749</v>
      </c>
      <c r="U86" s="13" t="s">
        <v>1754</v>
      </c>
      <c r="V86" s="13" t="s">
        <v>248</v>
      </c>
      <c r="W86" s="13" t="s">
        <v>248</v>
      </c>
      <c r="X86" s="13" t="s">
        <v>248</v>
      </c>
      <c r="Y86" s="13" t="s">
        <v>1753</v>
      </c>
    </row>
    <row r="87" spans="1:25" ht="13.8" thickBot="1" x14ac:dyDescent="0.3">
      <c r="A87" s="12" t="s">
        <v>207</v>
      </c>
      <c r="B87" s="13" t="s">
        <v>1023</v>
      </c>
      <c r="C87" s="13" t="s">
        <v>1128</v>
      </c>
      <c r="D87" s="13" t="s">
        <v>881</v>
      </c>
      <c r="E87" s="13" t="s">
        <v>1046</v>
      </c>
      <c r="F87" s="13" t="s">
        <v>1128</v>
      </c>
      <c r="G87" s="13" t="s">
        <v>1128</v>
      </c>
      <c r="H87" s="13" t="s">
        <v>1128</v>
      </c>
      <c r="I87" s="13" t="s">
        <v>1128</v>
      </c>
      <c r="J87" s="13" t="s">
        <v>1128</v>
      </c>
      <c r="P87" s="12" t="s">
        <v>207</v>
      </c>
      <c r="Q87" s="13" t="s">
        <v>1747</v>
      </c>
      <c r="R87" s="13" t="s">
        <v>1748</v>
      </c>
      <c r="S87" s="13" t="s">
        <v>248</v>
      </c>
      <c r="T87" s="13" t="s">
        <v>1749</v>
      </c>
      <c r="U87" s="13" t="s">
        <v>1754</v>
      </c>
      <c r="V87" s="13" t="s">
        <v>248</v>
      </c>
      <c r="W87" s="13" t="s">
        <v>248</v>
      </c>
      <c r="X87" s="13" t="s">
        <v>248</v>
      </c>
      <c r="Y87" s="13" t="s">
        <v>1753</v>
      </c>
    </row>
    <row r="88" spans="1:25" ht="13.8" thickBot="1" x14ac:dyDescent="0.3">
      <c r="A88" s="12" t="s">
        <v>213</v>
      </c>
      <c r="B88" s="13" t="s">
        <v>1101</v>
      </c>
      <c r="C88" s="13" t="s">
        <v>1131</v>
      </c>
      <c r="D88" s="13" t="s">
        <v>1119</v>
      </c>
      <c r="E88" s="13" t="s">
        <v>1049</v>
      </c>
      <c r="F88" s="13" t="s">
        <v>1131</v>
      </c>
      <c r="G88" s="13" t="s">
        <v>1131</v>
      </c>
      <c r="H88" s="13" t="s">
        <v>1131</v>
      </c>
      <c r="I88" s="13" t="s">
        <v>1131</v>
      </c>
      <c r="J88" s="13" t="s">
        <v>1131</v>
      </c>
      <c r="P88" s="12" t="s">
        <v>213</v>
      </c>
      <c r="Q88" s="13" t="s">
        <v>1747</v>
      </c>
      <c r="R88" s="13" t="s">
        <v>1748</v>
      </c>
      <c r="S88" s="13" t="s">
        <v>248</v>
      </c>
      <c r="T88" s="13" t="s">
        <v>1749</v>
      </c>
      <c r="U88" s="13" t="s">
        <v>1754</v>
      </c>
      <c r="V88" s="13" t="s">
        <v>248</v>
      </c>
      <c r="W88" s="13" t="s">
        <v>248</v>
      </c>
      <c r="X88" s="13" t="s">
        <v>248</v>
      </c>
      <c r="Y88" s="13" t="s">
        <v>1753</v>
      </c>
    </row>
    <row r="89" spans="1:25" ht="13.8" thickBot="1" x14ac:dyDescent="0.3">
      <c r="A89" s="12" t="s">
        <v>219</v>
      </c>
      <c r="B89" s="13" t="s">
        <v>1239</v>
      </c>
      <c r="C89" s="13" t="s">
        <v>1133</v>
      </c>
      <c r="D89" s="13" t="s">
        <v>1237</v>
      </c>
      <c r="E89" s="13" t="s">
        <v>1051</v>
      </c>
      <c r="F89" s="13" t="s">
        <v>1133</v>
      </c>
      <c r="G89" s="13" t="s">
        <v>1133</v>
      </c>
      <c r="H89" s="13" t="s">
        <v>1133</v>
      </c>
      <c r="I89" s="13" t="s">
        <v>1133</v>
      </c>
      <c r="J89" s="13" t="s">
        <v>1133</v>
      </c>
      <c r="P89" s="12" t="s">
        <v>219</v>
      </c>
      <c r="Q89" s="13" t="s">
        <v>1747</v>
      </c>
      <c r="R89" s="13" t="s">
        <v>1748</v>
      </c>
      <c r="S89" s="13" t="s">
        <v>248</v>
      </c>
      <c r="T89" s="13" t="s">
        <v>1749</v>
      </c>
      <c r="U89" s="13" t="s">
        <v>1754</v>
      </c>
      <c r="V89" s="13" t="s">
        <v>248</v>
      </c>
      <c r="W89" s="13" t="s">
        <v>248</v>
      </c>
      <c r="X89" s="13" t="s">
        <v>248</v>
      </c>
      <c r="Y89" s="13" t="s">
        <v>1753</v>
      </c>
    </row>
    <row r="90" spans="1:25" ht="13.8" thickBot="1" x14ac:dyDescent="0.3">
      <c r="A90" s="12" t="s">
        <v>225</v>
      </c>
      <c r="B90" s="13" t="s">
        <v>1240</v>
      </c>
      <c r="C90" s="13" t="s">
        <v>1134</v>
      </c>
      <c r="D90" s="13" t="s">
        <v>1125</v>
      </c>
      <c r="E90" s="13" t="s">
        <v>1052</v>
      </c>
      <c r="F90" s="13" t="s">
        <v>1134</v>
      </c>
      <c r="G90" s="13" t="s">
        <v>1134</v>
      </c>
      <c r="H90" s="13" t="s">
        <v>1134</v>
      </c>
      <c r="I90" s="13" t="s">
        <v>1134</v>
      </c>
      <c r="J90" s="13" t="s">
        <v>1134</v>
      </c>
      <c r="P90" s="12" t="s">
        <v>225</v>
      </c>
      <c r="Q90" s="13" t="s">
        <v>1747</v>
      </c>
      <c r="R90" s="13" t="s">
        <v>1748</v>
      </c>
      <c r="S90" s="13" t="s">
        <v>248</v>
      </c>
      <c r="T90" s="13" t="s">
        <v>1749</v>
      </c>
      <c r="U90" s="13" t="s">
        <v>1754</v>
      </c>
      <c r="V90" s="13" t="s">
        <v>248</v>
      </c>
      <c r="W90" s="13" t="s">
        <v>248</v>
      </c>
      <c r="X90" s="13" t="s">
        <v>248</v>
      </c>
      <c r="Y90" s="13" t="s">
        <v>1753</v>
      </c>
    </row>
    <row r="91" spans="1:25" ht="13.8" thickBot="1" x14ac:dyDescent="0.3">
      <c r="A91" s="12" t="s">
        <v>231</v>
      </c>
      <c r="B91" s="13" t="s">
        <v>1241</v>
      </c>
      <c r="C91" s="13" t="s">
        <v>1135</v>
      </c>
      <c r="D91" s="13" t="s">
        <v>1128</v>
      </c>
      <c r="E91" s="13" t="s">
        <v>1098</v>
      </c>
      <c r="F91" s="13" t="s">
        <v>1135</v>
      </c>
      <c r="G91" s="13" t="s">
        <v>1135</v>
      </c>
      <c r="H91" s="13" t="s">
        <v>1135</v>
      </c>
      <c r="I91" s="13" t="s">
        <v>1135</v>
      </c>
      <c r="J91" s="13" t="s">
        <v>1135</v>
      </c>
      <c r="P91" s="12" t="s">
        <v>231</v>
      </c>
      <c r="Q91" s="13" t="s">
        <v>1747</v>
      </c>
      <c r="R91" s="13" t="s">
        <v>1748</v>
      </c>
      <c r="S91" s="13" t="s">
        <v>248</v>
      </c>
      <c r="T91" s="13" t="s">
        <v>1749</v>
      </c>
      <c r="U91" s="13" t="s">
        <v>1754</v>
      </c>
      <c r="V91" s="13" t="s">
        <v>248</v>
      </c>
      <c r="W91" s="13" t="s">
        <v>248</v>
      </c>
      <c r="X91" s="13" t="s">
        <v>248</v>
      </c>
      <c r="Y91" s="13" t="s">
        <v>1753</v>
      </c>
    </row>
    <row r="92" spans="1:25" ht="13.8" thickBot="1" x14ac:dyDescent="0.3">
      <c r="A92" s="12" t="s">
        <v>236</v>
      </c>
      <c r="B92" s="13" t="s">
        <v>1073</v>
      </c>
      <c r="C92" s="13" t="s">
        <v>1136</v>
      </c>
      <c r="D92" s="13" t="s">
        <v>1131</v>
      </c>
      <c r="E92" s="13" t="s">
        <v>1136</v>
      </c>
      <c r="F92" s="13" t="s">
        <v>1136</v>
      </c>
      <c r="G92" s="13" t="s">
        <v>1136</v>
      </c>
      <c r="H92" s="13" t="s">
        <v>1136</v>
      </c>
      <c r="I92" s="13" t="s">
        <v>1136</v>
      </c>
      <c r="J92" s="13" t="s">
        <v>1136</v>
      </c>
      <c r="P92" s="12" t="s">
        <v>236</v>
      </c>
      <c r="Q92" s="13" t="s">
        <v>1747</v>
      </c>
      <c r="R92" s="13" t="s">
        <v>1748</v>
      </c>
      <c r="S92" s="13" t="s">
        <v>248</v>
      </c>
      <c r="T92" s="13" t="s">
        <v>1749</v>
      </c>
      <c r="U92" s="13" t="s">
        <v>1754</v>
      </c>
      <c r="V92" s="13" t="s">
        <v>248</v>
      </c>
      <c r="W92" s="13" t="s">
        <v>248</v>
      </c>
      <c r="X92" s="13" t="s">
        <v>248</v>
      </c>
      <c r="Y92" s="13" t="s">
        <v>1753</v>
      </c>
    </row>
    <row r="93" spans="1:25" ht="13.8" thickBot="1" x14ac:dyDescent="0.3">
      <c r="A93" s="12" t="s">
        <v>241</v>
      </c>
      <c r="B93" s="13" t="s">
        <v>1018</v>
      </c>
      <c r="C93" s="13" t="s">
        <v>1018</v>
      </c>
      <c r="D93" s="13" t="s">
        <v>1018</v>
      </c>
      <c r="E93" s="13" t="s">
        <v>1018</v>
      </c>
      <c r="F93" s="13" t="s">
        <v>1018</v>
      </c>
      <c r="G93" s="13" t="s">
        <v>1018</v>
      </c>
      <c r="H93" s="13" t="s">
        <v>1018</v>
      </c>
      <c r="I93" s="13" t="s">
        <v>1018</v>
      </c>
      <c r="J93" s="13" t="s">
        <v>1018</v>
      </c>
      <c r="P93" s="12" t="s">
        <v>241</v>
      </c>
      <c r="Q93" s="13" t="s">
        <v>1747</v>
      </c>
      <c r="R93" s="13" t="s">
        <v>248</v>
      </c>
      <c r="S93" s="13" t="s">
        <v>248</v>
      </c>
      <c r="T93" s="13" t="s">
        <v>1749</v>
      </c>
      <c r="U93" s="13" t="s">
        <v>248</v>
      </c>
      <c r="V93" s="13" t="s">
        <v>248</v>
      </c>
      <c r="W93" s="13" t="s">
        <v>248</v>
      </c>
      <c r="X93" s="13" t="s">
        <v>248</v>
      </c>
      <c r="Y93" s="13" t="s">
        <v>1755</v>
      </c>
    </row>
    <row r="94" spans="1:25" ht="13.8" thickBot="1" x14ac:dyDescent="0.3">
      <c r="A94" s="12" t="s">
        <v>246</v>
      </c>
      <c r="B94" s="13" t="s">
        <v>902</v>
      </c>
      <c r="C94" s="13" t="s">
        <v>902</v>
      </c>
      <c r="D94" s="13" t="s">
        <v>902</v>
      </c>
      <c r="E94" s="13" t="s">
        <v>902</v>
      </c>
      <c r="F94" s="13" t="s">
        <v>902</v>
      </c>
      <c r="G94" s="13" t="s">
        <v>902</v>
      </c>
      <c r="H94" s="13" t="s">
        <v>902</v>
      </c>
      <c r="I94" s="13" t="s">
        <v>902</v>
      </c>
      <c r="J94" s="13" t="s">
        <v>902</v>
      </c>
      <c r="P94" s="12" t="s">
        <v>246</v>
      </c>
      <c r="Q94" s="13" t="s">
        <v>248</v>
      </c>
      <c r="R94" s="13" t="s">
        <v>248</v>
      </c>
      <c r="S94" s="13" t="s">
        <v>248</v>
      </c>
      <c r="T94" s="13" t="s">
        <v>248</v>
      </c>
      <c r="U94" s="13" t="s">
        <v>248</v>
      </c>
      <c r="V94" s="13" t="s">
        <v>248</v>
      </c>
      <c r="W94" s="13" t="s">
        <v>248</v>
      </c>
      <c r="X94" s="13" t="s">
        <v>248</v>
      </c>
      <c r="Y94" s="13" t="s">
        <v>1755</v>
      </c>
    </row>
    <row r="95" spans="1:25" ht="18.600000000000001" thickBot="1" x14ac:dyDescent="0.3">
      <c r="A95" s="8"/>
      <c r="P95" s="8"/>
    </row>
    <row r="96" spans="1:25" ht="13.8" thickBot="1" x14ac:dyDescent="0.3">
      <c r="A96" s="12" t="s">
        <v>250</v>
      </c>
      <c r="B96" s="12" t="s">
        <v>100</v>
      </c>
      <c r="C96" s="12" t="s">
        <v>101</v>
      </c>
      <c r="D96" s="12" t="s">
        <v>102</v>
      </c>
      <c r="E96" s="12" t="s">
        <v>103</v>
      </c>
      <c r="F96" s="12" t="s">
        <v>104</v>
      </c>
      <c r="G96" s="12" t="s">
        <v>105</v>
      </c>
      <c r="H96" s="12" t="s">
        <v>106</v>
      </c>
      <c r="I96" s="12" t="s">
        <v>107</v>
      </c>
      <c r="J96" s="12" t="s">
        <v>108</v>
      </c>
      <c r="P96" s="12" t="s">
        <v>250</v>
      </c>
      <c r="Q96" s="12" t="s">
        <v>100</v>
      </c>
      <c r="R96" s="12" t="s">
        <v>101</v>
      </c>
      <c r="S96" s="12" t="s">
        <v>102</v>
      </c>
      <c r="T96" s="12" t="s">
        <v>103</v>
      </c>
      <c r="U96" s="12" t="s">
        <v>104</v>
      </c>
      <c r="V96" s="12" t="s">
        <v>105</v>
      </c>
      <c r="W96" s="12" t="s">
        <v>106</v>
      </c>
      <c r="X96" s="12" t="s">
        <v>107</v>
      </c>
      <c r="Y96" s="12" t="s">
        <v>108</v>
      </c>
    </row>
    <row r="97" spans="1:25" ht="13.8" thickBot="1" x14ac:dyDescent="0.3">
      <c r="A97" s="12" t="s">
        <v>132</v>
      </c>
      <c r="B97" s="13">
        <v>39.299999999999997</v>
      </c>
      <c r="C97" s="13">
        <v>13.8</v>
      </c>
      <c r="D97" s="13">
        <v>16.7</v>
      </c>
      <c r="E97" s="13">
        <v>25.5</v>
      </c>
      <c r="F97" s="13">
        <v>13.8</v>
      </c>
      <c r="G97" s="13">
        <v>13.8</v>
      </c>
      <c r="H97" s="13">
        <v>22.6</v>
      </c>
      <c r="I97" s="13">
        <v>13.8</v>
      </c>
      <c r="J97" s="13">
        <v>13.8</v>
      </c>
      <c r="P97" s="12" t="s">
        <v>132</v>
      </c>
      <c r="Q97" s="13">
        <v>5.0999999999999996</v>
      </c>
      <c r="R97" s="13">
        <v>2</v>
      </c>
      <c r="S97" s="13">
        <v>3.1</v>
      </c>
      <c r="T97" s="13">
        <v>8.1999999999999993</v>
      </c>
      <c r="U97" s="13">
        <v>7.7</v>
      </c>
      <c r="V97" s="13">
        <v>0</v>
      </c>
      <c r="W97" s="13">
        <v>8.6999999999999993</v>
      </c>
      <c r="X97" s="13">
        <v>0</v>
      </c>
      <c r="Y97" s="13">
        <v>70.5</v>
      </c>
    </row>
    <row r="98" spans="1:25" ht="13.8" thickBot="1" x14ac:dyDescent="0.3">
      <c r="A98" s="12" t="s">
        <v>140</v>
      </c>
      <c r="B98" s="13">
        <v>38.6</v>
      </c>
      <c r="C98" s="13">
        <v>13.1</v>
      </c>
      <c r="D98" s="13">
        <v>16</v>
      </c>
      <c r="E98" s="13">
        <v>24.8</v>
      </c>
      <c r="F98" s="13">
        <v>13.1</v>
      </c>
      <c r="G98" s="13">
        <v>13.1</v>
      </c>
      <c r="H98" s="13">
        <v>21.8</v>
      </c>
      <c r="I98" s="13">
        <v>13.1</v>
      </c>
      <c r="J98" s="13">
        <v>13.1</v>
      </c>
      <c r="P98" s="12" t="s">
        <v>140</v>
      </c>
      <c r="Q98" s="13">
        <v>5.0999999999999996</v>
      </c>
      <c r="R98" s="13">
        <v>2</v>
      </c>
      <c r="S98" s="13">
        <v>3.1</v>
      </c>
      <c r="T98" s="13">
        <v>8.1999999999999993</v>
      </c>
      <c r="U98" s="13">
        <v>2.6</v>
      </c>
      <c r="V98" s="13">
        <v>0</v>
      </c>
      <c r="W98" s="13">
        <v>8.6999999999999993</v>
      </c>
      <c r="X98" s="13">
        <v>0</v>
      </c>
      <c r="Y98" s="13">
        <v>70.5</v>
      </c>
    </row>
    <row r="99" spans="1:25" ht="13.8" thickBot="1" x14ac:dyDescent="0.3">
      <c r="A99" s="12" t="s">
        <v>147</v>
      </c>
      <c r="B99" s="13">
        <v>37.9</v>
      </c>
      <c r="C99" s="13">
        <v>12.4</v>
      </c>
      <c r="D99" s="13">
        <v>15.3</v>
      </c>
      <c r="E99" s="13">
        <v>24</v>
      </c>
      <c r="F99" s="13">
        <v>12.4</v>
      </c>
      <c r="G99" s="13">
        <v>12.4</v>
      </c>
      <c r="H99" s="13">
        <v>21.1</v>
      </c>
      <c r="I99" s="13">
        <v>12.4</v>
      </c>
      <c r="J99" s="13">
        <v>12.4</v>
      </c>
      <c r="P99" s="12" t="s">
        <v>147</v>
      </c>
      <c r="Q99" s="13">
        <v>5.0999999999999996</v>
      </c>
      <c r="R99" s="13">
        <v>2</v>
      </c>
      <c r="S99" s="13">
        <v>0</v>
      </c>
      <c r="T99" s="13">
        <v>8.1999999999999993</v>
      </c>
      <c r="U99" s="13">
        <v>2.6</v>
      </c>
      <c r="V99" s="13">
        <v>0</v>
      </c>
      <c r="W99" s="13">
        <v>8.6999999999999993</v>
      </c>
      <c r="X99" s="13">
        <v>0</v>
      </c>
      <c r="Y99" s="13">
        <v>70.5</v>
      </c>
    </row>
    <row r="100" spans="1:25" ht="13.8" thickBot="1" x14ac:dyDescent="0.3">
      <c r="A100" s="12" t="s">
        <v>153</v>
      </c>
      <c r="B100" s="13">
        <v>37.1</v>
      </c>
      <c r="C100" s="13">
        <v>11.6</v>
      </c>
      <c r="D100" s="13">
        <v>14.6</v>
      </c>
      <c r="E100" s="13">
        <v>23.3</v>
      </c>
      <c r="F100" s="13">
        <v>11.6</v>
      </c>
      <c r="G100" s="13">
        <v>11.6</v>
      </c>
      <c r="H100" s="13">
        <v>20.399999999999999</v>
      </c>
      <c r="I100" s="13">
        <v>11.6</v>
      </c>
      <c r="J100" s="13">
        <v>11.6</v>
      </c>
      <c r="P100" s="12" t="s">
        <v>153</v>
      </c>
      <c r="Q100" s="13">
        <v>5.0999999999999996</v>
      </c>
      <c r="R100" s="13">
        <v>2</v>
      </c>
      <c r="S100" s="13">
        <v>0</v>
      </c>
      <c r="T100" s="13">
        <v>3.1</v>
      </c>
      <c r="U100" s="13">
        <v>2.6</v>
      </c>
      <c r="V100" s="13">
        <v>0</v>
      </c>
      <c r="W100" s="13">
        <v>2.6</v>
      </c>
      <c r="X100" s="13">
        <v>0</v>
      </c>
      <c r="Y100" s="13">
        <v>70.5</v>
      </c>
    </row>
    <row r="101" spans="1:25" ht="13.8" thickBot="1" x14ac:dyDescent="0.3">
      <c r="A101" s="12" t="s">
        <v>159</v>
      </c>
      <c r="B101" s="13">
        <v>36.4</v>
      </c>
      <c r="C101" s="13">
        <v>10.9</v>
      </c>
      <c r="D101" s="13">
        <v>13.8</v>
      </c>
      <c r="E101" s="13">
        <v>22.6</v>
      </c>
      <c r="F101" s="13">
        <v>10.9</v>
      </c>
      <c r="G101" s="13">
        <v>10.9</v>
      </c>
      <c r="H101" s="13">
        <v>19.7</v>
      </c>
      <c r="I101" s="13">
        <v>10.9</v>
      </c>
      <c r="J101" s="13">
        <v>10.9</v>
      </c>
      <c r="P101" s="12" t="s">
        <v>159</v>
      </c>
      <c r="Q101" s="13">
        <v>5.0999999999999996</v>
      </c>
      <c r="R101" s="13">
        <v>2</v>
      </c>
      <c r="S101" s="13">
        <v>0</v>
      </c>
      <c r="T101" s="13">
        <v>3.1</v>
      </c>
      <c r="U101" s="13">
        <v>2.6</v>
      </c>
      <c r="V101" s="13">
        <v>0</v>
      </c>
      <c r="W101" s="13">
        <v>2.6</v>
      </c>
      <c r="X101" s="13">
        <v>0</v>
      </c>
      <c r="Y101" s="13">
        <v>70.5</v>
      </c>
    </row>
    <row r="102" spans="1:25" ht="13.8" thickBot="1" x14ac:dyDescent="0.3">
      <c r="A102" s="12" t="s">
        <v>165</v>
      </c>
      <c r="B102" s="13">
        <v>35.700000000000003</v>
      </c>
      <c r="C102" s="13">
        <v>10.199999999999999</v>
      </c>
      <c r="D102" s="13">
        <v>13.1</v>
      </c>
      <c r="E102" s="13">
        <v>21.8</v>
      </c>
      <c r="F102" s="13">
        <v>10.199999999999999</v>
      </c>
      <c r="G102" s="13">
        <v>10.199999999999999</v>
      </c>
      <c r="H102" s="13">
        <v>18.899999999999999</v>
      </c>
      <c r="I102" s="13">
        <v>10.199999999999999</v>
      </c>
      <c r="J102" s="13">
        <v>10.199999999999999</v>
      </c>
      <c r="P102" s="12" t="s">
        <v>165</v>
      </c>
      <c r="Q102" s="13">
        <v>5.0999999999999996</v>
      </c>
      <c r="R102" s="13">
        <v>2</v>
      </c>
      <c r="S102" s="13">
        <v>0</v>
      </c>
      <c r="T102" s="13">
        <v>3.1</v>
      </c>
      <c r="U102" s="13">
        <v>2.6</v>
      </c>
      <c r="V102" s="13">
        <v>0</v>
      </c>
      <c r="W102" s="13">
        <v>2.6</v>
      </c>
      <c r="X102" s="13">
        <v>0</v>
      </c>
      <c r="Y102" s="13">
        <v>70.5</v>
      </c>
    </row>
    <row r="103" spans="1:25" ht="13.8" thickBot="1" x14ac:dyDescent="0.3">
      <c r="A103" s="12" t="s">
        <v>171</v>
      </c>
      <c r="B103" s="13">
        <v>34.9</v>
      </c>
      <c r="C103" s="13">
        <v>9.5</v>
      </c>
      <c r="D103" s="13">
        <v>12.4</v>
      </c>
      <c r="E103" s="13">
        <v>21.1</v>
      </c>
      <c r="F103" s="13">
        <v>9.5</v>
      </c>
      <c r="G103" s="13">
        <v>9.5</v>
      </c>
      <c r="H103" s="13">
        <v>18.2</v>
      </c>
      <c r="I103" s="13">
        <v>9.5</v>
      </c>
      <c r="J103" s="13">
        <v>9.5</v>
      </c>
      <c r="P103" s="12" t="s">
        <v>171</v>
      </c>
      <c r="Q103" s="13">
        <v>5.0999999999999996</v>
      </c>
      <c r="R103" s="13">
        <v>2</v>
      </c>
      <c r="S103" s="13">
        <v>0</v>
      </c>
      <c r="T103" s="13">
        <v>3.1</v>
      </c>
      <c r="U103" s="13">
        <v>2.6</v>
      </c>
      <c r="V103" s="13">
        <v>0</v>
      </c>
      <c r="W103" s="13">
        <v>2.6</v>
      </c>
      <c r="X103" s="13">
        <v>0</v>
      </c>
      <c r="Y103" s="13">
        <v>70.5</v>
      </c>
    </row>
    <row r="104" spans="1:25" ht="13.8" thickBot="1" x14ac:dyDescent="0.3">
      <c r="A104" s="12" t="s">
        <v>177</v>
      </c>
      <c r="B104" s="13">
        <v>34.200000000000003</v>
      </c>
      <c r="C104" s="13">
        <v>8.6999999999999993</v>
      </c>
      <c r="D104" s="13">
        <v>11.6</v>
      </c>
      <c r="E104" s="13">
        <v>20.399999999999999</v>
      </c>
      <c r="F104" s="13">
        <v>8.6999999999999993</v>
      </c>
      <c r="G104" s="13">
        <v>8.6999999999999993</v>
      </c>
      <c r="H104" s="13">
        <v>8.6999999999999993</v>
      </c>
      <c r="I104" s="13">
        <v>8.6999999999999993</v>
      </c>
      <c r="J104" s="13">
        <v>8.6999999999999993</v>
      </c>
      <c r="P104" s="12" t="s">
        <v>177</v>
      </c>
      <c r="Q104" s="13">
        <v>5.0999999999999996</v>
      </c>
      <c r="R104" s="13">
        <v>2</v>
      </c>
      <c r="S104" s="13">
        <v>0</v>
      </c>
      <c r="T104" s="13">
        <v>3.1</v>
      </c>
      <c r="U104" s="13">
        <v>2.6</v>
      </c>
      <c r="V104" s="13">
        <v>0</v>
      </c>
      <c r="W104" s="13">
        <v>0</v>
      </c>
      <c r="X104" s="13">
        <v>0</v>
      </c>
      <c r="Y104" s="13">
        <v>70.5</v>
      </c>
    </row>
    <row r="105" spans="1:25" ht="13.8" thickBot="1" x14ac:dyDescent="0.3">
      <c r="A105" s="12" t="s">
        <v>183</v>
      </c>
      <c r="B105" s="13">
        <v>33.5</v>
      </c>
      <c r="C105" s="13">
        <v>8</v>
      </c>
      <c r="D105" s="13">
        <v>10.9</v>
      </c>
      <c r="E105" s="13">
        <v>19.7</v>
      </c>
      <c r="F105" s="13">
        <v>8</v>
      </c>
      <c r="G105" s="13">
        <v>8</v>
      </c>
      <c r="H105" s="13">
        <v>8</v>
      </c>
      <c r="I105" s="13">
        <v>8</v>
      </c>
      <c r="J105" s="13">
        <v>8</v>
      </c>
      <c r="P105" s="12" t="s">
        <v>183</v>
      </c>
      <c r="Q105" s="13">
        <v>5.0999999999999996</v>
      </c>
      <c r="R105" s="13">
        <v>2</v>
      </c>
      <c r="S105" s="13">
        <v>0</v>
      </c>
      <c r="T105" s="13">
        <v>3.1</v>
      </c>
      <c r="U105" s="13">
        <v>2.6</v>
      </c>
      <c r="V105" s="13">
        <v>0</v>
      </c>
      <c r="W105" s="13">
        <v>0</v>
      </c>
      <c r="X105" s="13">
        <v>0</v>
      </c>
      <c r="Y105" s="13">
        <v>70.5</v>
      </c>
    </row>
    <row r="106" spans="1:25" ht="13.8" thickBot="1" x14ac:dyDescent="0.3">
      <c r="A106" s="12" t="s">
        <v>189</v>
      </c>
      <c r="B106" s="13">
        <v>32.799999999999997</v>
      </c>
      <c r="C106" s="13">
        <v>7.3</v>
      </c>
      <c r="D106" s="13">
        <v>10.199999999999999</v>
      </c>
      <c r="E106" s="13">
        <v>18.899999999999999</v>
      </c>
      <c r="F106" s="13">
        <v>7.3</v>
      </c>
      <c r="G106" s="13">
        <v>7.3</v>
      </c>
      <c r="H106" s="13">
        <v>7.3</v>
      </c>
      <c r="I106" s="13">
        <v>7.3</v>
      </c>
      <c r="J106" s="13">
        <v>7.3</v>
      </c>
      <c r="P106" s="12" t="s">
        <v>189</v>
      </c>
      <c r="Q106" s="13">
        <v>5.0999999999999996</v>
      </c>
      <c r="R106" s="13">
        <v>2</v>
      </c>
      <c r="S106" s="13">
        <v>0</v>
      </c>
      <c r="T106" s="13">
        <v>3.1</v>
      </c>
      <c r="U106" s="13">
        <v>2.6</v>
      </c>
      <c r="V106" s="13">
        <v>0</v>
      </c>
      <c r="W106" s="13">
        <v>0</v>
      </c>
      <c r="X106" s="13">
        <v>0</v>
      </c>
      <c r="Y106" s="13">
        <v>70.5</v>
      </c>
    </row>
    <row r="107" spans="1:25" ht="13.8" thickBot="1" x14ac:dyDescent="0.3">
      <c r="A107" s="12" t="s">
        <v>195</v>
      </c>
      <c r="B107" s="13">
        <v>32</v>
      </c>
      <c r="C107" s="13">
        <v>6.6</v>
      </c>
      <c r="D107" s="13">
        <v>9.5</v>
      </c>
      <c r="E107" s="13">
        <v>18.2</v>
      </c>
      <c r="F107" s="13">
        <v>6.6</v>
      </c>
      <c r="G107" s="13">
        <v>6.6</v>
      </c>
      <c r="H107" s="13">
        <v>6.6</v>
      </c>
      <c r="I107" s="13">
        <v>6.6</v>
      </c>
      <c r="J107" s="13">
        <v>6.6</v>
      </c>
      <c r="P107" s="12" t="s">
        <v>195</v>
      </c>
      <c r="Q107" s="13">
        <v>5.0999999999999996</v>
      </c>
      <c r="R107" s="13">
        <v>2</v>
      </c>
      <c r="S107" s="13">
        <v>0</v>
      </c>
      <c r="T107" s="13">
        <v>3.1</v>
      </c>
      <c r="U107" s="13">
        <v>2.6</v>
      </c>
      <c r="V107" s="13">
        <v>0</v>
      </c>
      <c r="W107" s="13">
        <v>0</v>
      </c>
      <c r="X107" s="13">
        <v>0</v>
      </c>
      <c r="Y107" s="13">
        <v>70.5</v>
      </c>
    </row>
    <row r="108" spans="1:25" ht="13.8" thickBot="1" x14ac:dyDescent="0.3">
      <c r="A108" s="12" t="s">
        <v>201</v>
      </c>
      <c r="B108" s="13">
        <v>31.3</v>
      </c>
      <c r="C108" s="13">
        <v>5.8</v>
      </c>
      <c r="D108" s="13">
        <v>8.6999999999999993</v>
      </c>
      <c r="E108" s="13">
        <v>17.5</v>
      </c>
      <c r="F108" s="13">
        <v>5.8</v>
      </c>
      <c r="G108" s="13">
        <v>5.8</v>
      </c>
      <c r="H108" s="13">
        <v>5.8</v>
      </c>
      <c r="I108" s="13">
        <v>5.8</v>
      </c>
      <c r="J108" s="13">
        <v>5.8</v>
      </c>
      <c r="P108" s="12" t="s">
        <v>201</v>
      </c>
      <c r="Q108" s="13">
        <v>5.0999999999999996</v>
      </c>
      <c r="R108" s="13">
        <v>2</v>
      </c>
      <c r="S108" s="13">
        <v>0</v>
      </c>
      <c r="T108" s="13">
        <v>3.1</v>
      </c>
      <c r="U108" s="13">
        <v>2.6</v>
      </c>
      <c r="V108" s="13">
        <v>0</v>
      </c>
      <c r="W108" s="13">
        <v>0</v>
      </c>
      <c r="X108" s="13">
        <v>0</v>
      </c>
      <c r="Y108" s="13">
        <v>70.5</v>
      </c>
    </row>
    <row r="109" spans="1:25" ht="13.8" thickBot="1" x14ac:dyDescent="0.3">
      <c r="A109" s="12" t="s">
        <v>207</v>
      </c>
      <c r="B109" s="13">
        <v>30.6</v>
      </c>
      <c r="C109" s="13">
        <v>5.0999999999999996</v>
      </c>
      <c r="D109" s="13">
        <v>8</v>
      </c>
      <c r="E109" s="13">
        <v>16.7</v>
      </c>
      <c r="F109" s="13">
        <v>5.0999999999999996</v>
      </c>
      <c r="G109" s="13">
        <v>5.0999999999999996</v>
      </c>
      <c r="H109" s="13">
        <v>5.0999999999999996</v>
      </c>
      <c r="I109" s="13">
        <v>5.0999999999999996</v>
      </c>
      <c r="J109" s="13">
        <v>5.0999999999999996</v>
      </c>
      <c r="P109" s="12" t="s">
        <v>207</v>
      </c>
      <c r="Q109" s="13">
        <v>5.0999999999999996</v>
      </c>
      <c r="R109" s="13">
        <v>2</v>
      </c>
      <c r="S109" s="13">
        <v>0</v>
      </c>
      <c r="T109" s="13">
        <v>3.1</v>
      </c>
      <c r="U109" s="13">
        <v>2.6</v>
      </c>
      <c r="V109" s="13">
        <v>0</v>
      </c>
      <c r="W109" s="13">
        <v>0</v>
      </c>
      <c r="X109" s="13">
        <v>0</v>
      </c>
      <c r="Y109" s="13">
        <v>70.5</v>
      </c>
    </row>
    <row r="110" spans="1:25" ht="13.8" thickBot="1" x14ac:dyDescent="0.3">
      <c r="A110" s="12" t="s">
        <v>213</v>
      </c>
      <c r="B110" s="13">
        <v>29.8</v>
      </c>
      <c r="C110" s="13">
        <v>4.4000000000000004</v>
      </c>
      <c r="D110" s="13">
        <v>7.3</v>
      </c>
      <c r="E110" s="13">
        <v>16</v>
      </c>
      <c r="F110" s="13">
        <v>4.4000000000000004</v>
      </c>
      <c r="G110" s="13">
        <v>4.4000000000000004</v>
      </c>
      <c r="H110" s="13">
        <v>4.4000000000000004</v>
      </c>
      <c r="I110" s="13">
        <v>4.4000000000000004</v>
      </c>
      <c r="J110" s="13">
        <v>4.4000000000000004</v>
      </c>
      <c r="P110" s="12" t="s">
        <v>213</v>
      </c>
      <c r="Q110" s="13">
        <v>5.0999999999999996</v>
      </c>
      <c r="R110" s="13">
        <v>2</v>
      </c>
      <c r="S110" s="13">
        <v>0</v>
      </c>
      <c r="T110" s="13">
        <v>3.1</v>
      </c>
      <c r="U110" s="13">
        <v>2.6</v>
      </c>
      <c r="V110" s="13">
        <v>0</v>
      </c>
      <c r="W110" s="13">
        <v>0</v>
      </c>
      <c r="X110" s="13">
        <v>0</v>
      </c>
      <c r="Y110" s="13">
        <v>70.5</v>
      </c>
    </row>
    <row r="111" spans="1:25" ht="13.8" thickBot="1" x14ac:dyDescent="0.3">
      <c r="A111" s="12" t="s">
        <v>219</v>
      </c>
      <c r="B111" s="13">
        <v>29.1</v>
      </c>
      <c r="C111" s="13">
        <v>3.6</v>
      </c>
      <c r="D111" s="13">
        <v>6.6</v>
      </c>
      <c r="E111" s="13">
        <v>15.3</v>
      </c>
      <c r="F111" s="13">
        <v>3.6</v>
      </c>
      <c r="G111" s="13">
        <v>3.6</v>
      </c>
      <c r="H111" s="13">
        <v>3.6</v>
      </c>
      <c r="I111" s="13">
        <v>3.6</v>
      </c>
      <c r="J111" s="13">
        <v>3.6</v>
      </c>
      <c r="P111" s="12" t="s">
        <v>219</v>
      </c>
      <c r="Q111" s="13">
        <v>5.0999999999999996</v>
      </c>
      <c r="R111" s="13">
        <v>2</v>
      </c>
      <c r="S111" s="13">
        <v>0</v>
      </c>
      <c r="T111" s="13">
        <v>3.1</v>
      </c>
      <c r="U111" s="13">
        <v>2.6</v>
      </c>
      <c r="V111" s="13">
        <v>0</v>
      </c>
      <c r="W111" s="13">
        <v>0</v>
      </c>
      <c r="X111" s="13">
        <v>0</v>
      </c>
      <c r="Y111" s="13">
        <v>70.5</v>
      </c>
    </row>
    <row r="112" spans="1:25" ht="13.8" thickBot="1" x14ac:dyDescent="0.3">
      <c r="A112" s="12" t="s">
        <v>225</v>
      </c>
      <c r="B112" s="13">
        <v>28.4</v>
      </c>
      <c r="C112" s="13">
        <v>2.9</v>
      </c>
      <c r="D112" s="13">
        <v>5.8</v>
      </c>
      <c r="E112" s="13">
        <v>14.6</v>
      </c>
      <c r="F112" s="13">
        <v>2.9</v>
      </c>
      <c r="G112" s="13">
        <v>2.9</v>
      </c>
      <c r="H112" s="13">
        <v>2.9</v>
      </c>
      <c r="I112" s="13">
        <v>2.9</v>
      </c>
      <c r="J112" s="13">
        <v>2.9</v>
      </c>
      <c r="P112" s="12" t="s">
        <v>225</v>
      </c>
      <c r="Q112" s="13">
        <v>5.0999999999999996</v>
      </c>
      <c r="R112" s="13">
        <v>2</v>
      </c>
      <c r="S112" s="13">
        <v>0</v>
      </c>
      <c r="T112" s="13">
        <v>3.1</v>
      </c>
      <c r="U112" s="13">
        <v>2.6</v>
      </c>
      <c r="V112" s="13">
        <v>0</v>
      </c>
      <c r="W112" s="13">
        <v>0</v>
      </c>
      <c r="X112" s="13">
        <v>0</v>
      </c>
      <c r="Y112" s="13">
        <v>70.5</v>
      </c>
    </row>
    <row r="113" spans="1:29" ht="13.8" thickBot="1" x14ac:dyDescent="0.3">
      <c r="A113" s="12" t="s">
        <v>231</v>
      </c>
      <c r="B113" s="13">
        <v>27.7</v>
      </c>
      <c r="C113" s="13">
        <v>2.2000000000000002</v>
      </c>
      <c r="D113" s="13">
        <v>5.0999999999999996</v>
      </c>
      <c r="E113" s="13">
        <v>13.8</v>
      </c>
      <c r="F113" s="13">
        <v>2.2000000000000002</v>
      </c>
      <c r="G113" s="13">
        <v>2.2000000000000002</v>
      </c>
      <c r="H113" s="13">
        <v>2.2000000000000002</v>
      </c>
      <c r="I113" s="13">
        <v>2.2000000000000002</v>
      </c>
      <c r="J113" s="13">
        <v>2.2000000000000002</v>
      </c>
      <c r="P113" s="12" t="s">
        <v>231</v>
      </c>
      <c r="Q113" s="13">
        <v>5.0999999999999996</v>
      </c>
      <c r="R113" s="13">
        <v>2</v>
      </c>
      <c r="S113" s="13">
        <v>0</v>
      </c>
      <c r="T113" s="13">
        <v>3.1</v>
      </c>
      <c r="U113" s="13">
        <v>2.6</v>
      </c>
      <c r="V113" s="13">
        <v>0</v>
      </c>
      <c r="W113" s="13">
        <v>0</v>
      </c>
      <c r="X113" s="13">
        <v>0</v>
      </c>
      <c r="Y113" s="13">
        <v>70.5</v>
      </c>
    </row>
    <row r="114" spans="1:29" ht="13.8" thickBot="1" x14ac:dyDescent="0.3">
      <c r="A114" s="12" t="s">
        <v>236</v>
      </c>
      <c r="B114" s="13">
        <v>26.9</v>
      </c>
      <c r="C114" s="13">
        <v>1.5</v>
      </c>
      <c r="D114" s="13">
        <v>4.4000000000000004</v>
      </c>
      <c r="E114" s="13">
        <v>1.5</v>
      </c>
      <c r="F114" s="13">
        <v>1.5</v>
      </c>
      <c r="G114" s="13">
        <v>1.5</v>
      </c>
      <c r="H114" s="13">
        <v>1.5</v>
      </c>
      <c r="I114" s="13">
        <v>1.5</v>
      </c>
      <c r="J114" s="13">
        <v>1.5</v>
      </c>
      <c r="P114" s="12" t="s">
        <v>236</v>
      </c>
      <c r="Q114" s="13">
        <v>5.0999999999999996</v>
      </c>
      <c r="R114" s="13">
        <v>2</v>
      </c>
      <c r="S114" s="13">
        <v>0</v>
      </c>
      <c r="T114" s="13">
        <v>3.1</v>
      </c>
      <c r="U114" s="13">
        <v>2.6</v>
      </c>
      <c r="V114" s="13">
        <v>0</v>
      </c>
      <c r="W114" s="13">
        <v>0</v>
      </c>
      <c r="X114" s="13">
        <v>0</v>
      </c>
      <c r="Y114" s="13">
        <v>70.5</v>
      </c>
    </row>
    <row r="115" spans="1:29" ht="13.8" thickBot="1" x14ac:dyDescent="0.3">
      <c r="A115" s="12" t="s">
        <v>241</v>
      </c>
      <c r="B115" s="13">
        <v>0.7</v>
      </c>
      <c r="C115" s="13">
        <v>0.7</v>
      </c>
      <c r="D115" s="13">
        <v>0.7</v>
      </c>
      <c r="E115" s="13">
        <v>0.7</v>
      </c>
      <c r="F115" s="13">
        <v>0.7</v>
      </c>
      <c r="G115" s="13">
        <v>0.7</v>
      </c>
      <c r="H115" s="13">
        <v>0.7</v>
      </c>
      <c r="I115" s="13">
        <v>0.7</v>
      </c>
      <c r="J115" s="13">
        <v>0.7</v>
      </c>
      <c r="P115" s="12" t="s">
        <v>241</v>
      </c>
      <c r="Q115" s="13">
        <v>5.0999999999999996</v>
      </c>
      <c r="R115" s="13">
        <v>0</v>
      </c>
      <c r="S115" s="13">
        <v>0</v>
      </c>
      <c r="T115" s="13">
        <v>3.1</v>
      </c>
      <c r="U115" s="13">
        <v>0</v>
      </c>
      <c r="V115" s="13">
        <v>0</v>
      </c>
      <c r="W115" s="13">
        <v>0</v>
      </c>
      <c r="X115" s="13">
        <v>0</v>
      </c>
      <c r="Y115" s="13">
        <v>69.400000000000006</v>
      </c>
    </row>
    <row r="116" spans="1:29" ht="13.8" thickBot="1" x14ac:dyDescent="0.3">
      <c r="A116" s="12" t="s">
        <v>246</v>
      </c>
      <c r="B116" s="13">
        <v>0</v>
      </c>
      <c r="C116" s="13">
        <v>0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P116" s="12" t="s">
        <v>246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69.400000000000006</v>
      </c>
    </row>
    <row r="117" spans="1:29" ht="18.600000000000001" thickBot="1" x14ac:dyDescent="0.3">
      <c r="A117" s="8"/>
      <c r="P117" s="8"/>
    </row>
    <row r="118" spans="1:29" ht="13.8" thickBot="1" x14ac:dyDescent="0.3">
      <c r="A118" s="12" t="s">
        <v>251</v>
      </c>
      <c r="B118" s="12" t="s">
        <v>100</v>
      </c>
      <c r="C118" s="12" t="s">
        <v>101</v>
      </c>
      <c r="D118" s="12" t="s">
        <v>102</v>
      </c>
      <c r="E118" s="12" t="s">
        <v>103</v>
      </c>
      <c r="F118" s="12" t="s">
        <v>104</v>
      </c>
      <c r="G118" s="12" t="s">
        <v>105</v>
      </c>
      <c r="H118" s="12" t="s">
        <v>106</v>
      </c>
      <c r="I118" s="12" t="s">
        <v>107</v>
      </c>
      <c r="J118" s="12" t="s">
        <v>108</v>
      </c>
      <c r="K118" s="12" t="s">
        <v>252</v>
      </c>
      <c r="L118" s="12" t="s">
        <v>253</v>
      </c>
      <c r="M118" s="12" t="s">
        <v>254</v>
      </c>
      <c r="N118" s="12" t="s">
        <v>255</v>
      </c>
      <c r="P118" s="12" t="s">
        <v>536</v>
      </c>
      <c r="Q118" s="12" t="s">
        <v>100</v>
      </c>
      <c r="R118" s="12" t="s">
        <v>101</v>
      </c>
      <c r="S118" s="12" t="s">
        <v>102</v>
      </c>
      <c r="T118" s="12" t="s">
        <v>103</v>
      </c>
      <c r="U118" s="12" t="s">
        <v>104</v>
      </c>
      <c r="V118" s="12" t="s">
        <v>105</v>
      </c>
      <c r="W118" s="12" t="s">
        <v>106</v>
      </c>
      <c r="X118" s="12" t="s">
        <v>107</v>
      </c>
      <c r="Y118" s="12" t="s">
        <v>108</v>
      </c>
      <c r="Z118" s="12" t="s">
        <v>252</v>
      </c>
      <c r="AA118" s="12" t="s">
        <v>253</v>
      </c>
      <c r="AB118" s="12" t="s">
        <v>254</v>
      </c>
      <c r="AC118" s="12" t="s">
        <v>255</v>
      </c>
    </row>
    <row r="119" spans="1:29" ht="13.8" thickBot="1" x14ac:dyDescent="0.3">
      <c r="A119" s="12" t="s">
        <v>111</v>
      </c>
      <c r="B119" s="13">
        <v>27.7</v>
      </c>
      <c r="C119" s="13">
        <v>5.0999999999999996</v>
      </c>
      <c r="D119" s="13">
        <v>6.6</v>
      </c>
      <c r="E119" s="13">
        <v>24</v>
      </c>
      <c r="F119" s="13">
        <v>12.4</v>
      </c>
      <c r="G119" s="13">
        <v>5.8</v>
      </c>
      <c r="H119" s="13">
        <v>0.7</v>
      </c>
      <c r="I119" s="13">
        <v>8.6999999999999993</v>
      </c>
      <c r="J119" s="13">
        <v>1.5</v>
      </c>
      <c r="K119" s="13">
        <v>92.5</v>
      </c>
      <c r="L119" s="13">
        <v>100</v>
      </c>
      <c r="M119" s="13">
        <v>7.5</v>
      </c>
      <c r="N119" s="13">
        <v>7.5</v>
      </c>
      <c r="P119" s="12" t="s">
        <v>111</v>
      </c>
      <c r="Q119" s="13">
        <v>5.0999999999999996</v>
      </c>
      <c r="R119" s="13">
        <v>2</v>
      </c>
      <c r="S119" s="13">
        <v>0</v>
      </c>
      <c r="T119" s="13">
        <v>8.1999999999999993</v>
      </c>
      <c r="U119" s="13">
        <v>2.6</v>
      </c>
      <c r="V119" s="13">
        <v>0</v>
      </c>
      <c r="W119" s="13">
        <v>0</v>
      </c>
      <c r="X119" s="13">
        <v>0</v>
      </c>
      <c r="Y119" s="13">
        <v>70.5</v>
      </c>
      <c r="Z119" s="13">
        <v>88.3</v>
      </c>
      <c r="AA119" s="13">
        <v>100</v>
      </c>
      <c r="AB119" s="13">
        <v>11.7</v>
      </c>
      <c r="AC119" s="13">
        <v>11.7</v>
      </c>
    </row>
    <row r="120" spans="1:29" ht="13.8" thickBot="1" x14ac:dyDescent="0.3">
      <c r="A120" s="12" t="s">
        <v>112</v>
      </c>
      <c r="B120" s="13">
        <v>32</v>
      </c>
      <c r="C120" s="13">
        <v>5.0999999999999996</v>
      </c>
      <c r="D120" s="13">
        <v>0.7</v>
      </c>
      <c r="E120" s="13">
        <v>23.3</v>
      </c>
      <c r="F120" s="13">
        <v>11.6</v>
      </c>
      <c r="G120" s="13">
        <v>2.2000000000000002</v>
      </c>
      <c r="H120" s="13">
        <v>21.8</v>
      </c>
      <c r="I120" s="13">
        <v>8.6999999999999993</v>
      </c>
      <c r="J120" s="13">
        <v>7.3</v>
      </c>
      <c r="K120" s="13">
        <v>112.8</v>
      </c>
      <c r="L120" s="13">
        <v>85</v>
      </c>
      <c r="M120" s="13">
        <v>-27.8</v>
      </c>
      <c r="N120" s="13">
        <v>-32.71</v>
      </c>
      <c r="P120" s="12" t="s">
        <v>112</v>
      </c>
      <c r="Q120" s="13">
        <v>5.0999999999999996</v>
      </c>
      <c r="R120" s="13">
        <v>2</v>
      </c>
      <c r="S120" s="13">
        <v>0</v>
      </c>
      <c r="T120" s="13">
        <v>3.1</v>
      </c>
      <c r="U120" s="13">
        <v>2.6</v>
      </c>
      <c r="V120" s="13">
        <v>0</v>
      </c>
      <c r="W120" s="13">
        <v>8.6999999999999993</v>
      </c>
      <c r="X120" s="13">
        <v>0</v>
      </c>
      <c r="Y120" s="13">
        <v>70.5</v>
      </c>
      <c r="Z120" s="13">
        <v>91.9</v>
      </c>
      <c r="AA120" s="13">
        <v>85</v>
      </c>
      <c r="AB120" s="13">
        <v>-6.9</v>
      </c>
      <c r="AC120" s="13">
        <v>-8.1199999999999992</v>
      </c>
    </row>
    <row r="121" spans="1:29" ht="13.8" thickBot="1" x14ac:dyDescent="0.3">
      <c r="A121" s="12" t="s">
        <v>113</v>
      </c>
      <c r="B121" s="13">
        <v>35.700000000000003</v>
      </c>
      <c r="C121" s="13">
        <v>2.9</v>
      </c>
      <c r="D121" s="13">
        <v>12.4</v>
      </c>
      <c r="E121" s="13">
        <v>20.399999999999999</v>
      </c>
      <c r="F121" s="13">
        <v>5.0999999999999996</v>
      </c>
      <c r="G121" s="13">
        <v>4.4000000000000004</v>
      </c>
      <c r="H121" s="13">
        <v>6.6</v>
      </c>
      <c r="I121" s="13">
        <v>11.6</v>
      </c>
      <c r="J121" s="13">
        <v>11.6</v>
      </c>
      <c r="K121" s="13">
        <v>110.7</v>
      </c>
      <c r="L121" s="13">
        <v>76</v>
      </c>
      <c r="M121" s="13">
        <v>-34.700000000000003</v>
      </c>
      <c r="N121" s="13">
        <v>-45.66</v>
      </c>
      <c r="P121" s="12" t="s">
        <v>113</v>
      </c>
      <c r="Q121" s="13">
        <v>5.0999999999999996</v>
      </c>
      <c r="R121" s="13">
        <v>2</v>
      </c>
      <c r="S121" s="13">
        <v>0</v>
      </c>
      <c r="T121" s="13">
        <v>3.1</v>
      </c>
      <c r="U121" s="13">
        <v>2.6</v>
      </c>
      <c r="V121" s="13">
        <v>0</v>
      </c>
      <c r="W121" s="13">
        <v>0</v>
      </c>
      <c r="X121" s="13">
        <v>0</v>
      </c>
      <c r="Y121" s="13">
        <v>70.5</v>
      </c>
      <c r="Z121" s="13">
        <v>83.2</v>
      </c>
      <c r="AA121" s="13">
        <v>76</v>
      </c>
      <c r="AB121" s="13">
        <v>-7.2</v>
      </c>
      <c r="AC121" s="13">
        <v>-9.4700000000000006</v>
      </c>
    </row>
    <row r="122" spans="1:29" ht="13.8" thickBot="1" x14ac:dyDescent="0.3">
      <c r="A122" s="12" t="s">
        <v>114</v>
      </c>
      <c r="B122" s="13">
        <v>33.5</v>
      </c>
      <c r="C122" s="13">
        <v>10.9</v>
      </c>
      <c r="D122" s="13">
        <v>8</v>
      </c>
      <c r="E122" s="13">
        <v>15.3</v>
      </c>
      <c r="F122" s="13">
        <v>0.7</v>
      </c>
      <c r="G122" s="13">
        <v>5.8</v>
      </c>
      <c r="H122" s="13">
        <v>22.6</v>
      </c>
      <c r="I122" s="13">
        <v>8</v>
      </c>
      <c r="J122" s="13">
        <v>0</v>
      </c>
      <c r="K122" s="13">
        <v>104.8</v>
      </c>
      <c r="L122" s="13">
        <v>83</v>
      </c>
      <c r="M122" s="13">
        <v>-21.8</v>
      </c>
      <c r="N122" s="13">
        <v>-26.27</v>
      </c>
      <c r="P122" s="12" t="s">
        <v>114</v>
      </c>
      <c r="Q122" s="13">
        <v>5.0999999999999996</v>
      </c>
      <c r="R122" s="13">
        <v>2</v>
      </c>
      <c r="S122" s="13">
        <v>0</v>
      </c>
      <c r="T122" s="13">
        <v>3.1</v>
      </c>
      <c r="U122" s="13">
        <v>0</v>
      </c>
      <c r="V122" s="13">
        <v>0</v>
      </c>
      <c r="W122" s="13">
        <v>8.6999999999999993</v>
      </c>
      <c r="X122" s="13">
        <v>0</v>
      </c>
      <c r="Y122" s="13">
        <v>69.400000000000006</v>
      </c>
      <c r="Z122" s="13">
        <v>88.3</v>
      </c>
      <c r="AA122" s="13">
        <v>83</v>
      </c>
      <c r="AB122" s="13">
        <v>-5.3</v>
      </c>
      <c r="AC122" s="13">
        <v>-6.39</v>
      </c>
    </row>
    <row r="123" spans="1:29" ht="13.8" thickBot="1" x14ac:dyDescent="0.3">
      <c r="A123" s="12" t="s">
        <v>115</v>
      </c>
      <c r="B123" s="13">
        <v>39.299999999999997</v>
      </c>
      <c r="C123" s="13">
        <v>13.8</v>
      </c>
      <c r="D123" s="13">
        <v>16.7</v>
      </c>
      <c r="E123" s="13">
        <v>25.5</v>
      </c>
      <c r="F123" s="13">
        <v>13.1</v>
      </c>
      <c r="G123" s="13">
        <v>13.8</v>
      </c>
      <c r="H123" s="13">
        <v>19.7</v>
      </c>
      <c r="I123" s="13">
        <v>13.1</v>
      </c>
      <c r="J123" s="13">
        <v>13.8</v>
      </c>
      <c r="K123" s="13">
        <v>168.9</v>
      </c>
      <c r="L123" s="13">
        <v>73</v>
      </c>
      <c r="M123" s="13">
        <v>-95.9</v>
      </c>
      <c r="N123" s="13">
        <v>-131.37</v>
      </c>
      <c r="P123" s="12" t="s">
        <v>115</v>
      </c>
      <c r="Q123" s="13">
        <v>5.0999999999999996</v>
      </c>
      <c r="R123" s="13">
        <v>2</v>
      </c>
      <c r="S123" s="13">
        <v>3.1</v>
      </c>
      <c r="T123" s="13">
        <v>8.1999999999999993</v>
      </c>
      <c r="U123" s="13">
        <v>2.6</v>
      </c>
      <c r="V123" s="13">
        <v>0</v>
      </c>
      <c r="W123" s="13">
        <v>2.6</v>
      </c>
      <c r="X123" s="13">
        <v>0</v>
      </c>
      <c r="Y123" s="13">
        <v>70.5</v>
      </c>
      <c r="Z123" s="13">
        <v>94</v>
      </c>
      <c r="AA123" s="13">
        <v>73</v>
      </c>
      <c r="AB123" s="13">
        <v>-21</v>
      </c>
      <c r="AC123" s="13">
        <v>-28.77</v>
      </c>
    </row>
    <row r="124" spans="1:29" ht="13.8" thickBot="1" x14ac:dyDescent="0.3">
      <c r="A124" s="12" t="s">
        <v>116</v>
      </c>
      <c r="B124" s="13">
        <v>38.6</v>
      </c>
      <c r="C124" s="13">
        <v>12.4</v>
      </c>
      <c r="D124" s="13">
        <v>15.3</v>
      </c>
      <c r="E124" s="13">
        <v>24.8</v>
      </c>
      <c r="F124" s="13">
        <v>13.8</v>
      </c>
      <c r="G124" s="13">
        <v>13.1</v>
      </c>
      <c r="H124" s="13">
        <v>8.6999999999999993</v>
      </c>
      <c r="I124" s="13">
        <v>13.1</v>
      </c>
      <c r="J124" s="13">
        <v>13.1</v>
      </c>
      <c r="K124" s="13">
        <v>152.9</v>
      </c>
      <c r="L124" s="13">
        <v>83</v>
      </c>
      <c r="M124" s="13">
        <v>-69.900000000000006</v>
      </c>
      <c r="N124" s="13">
        <v>-84.22</v>
      </c>
      <c r="P124" s="12" t="s">
        <v>116</v>
      </c>
      <c r="Q124" s="13">
        <v>5.0999999999999996</v>
      </c>
      <c r="R124" s="13">
        <v>2</v>
      </c>
      <c r="S124" s="13">
        <v>0</v>
      </c>
      <c r="T124" s="13">
        <v>8.1999999999999993</v>
      </c>
      <c r="U124" s="13">
        <v>7.7</v>
      </c>
      <c r="V124" s="13">
        <v>0</v>
      </c>
      <c r="W124" s="13">
        <v>0</v>
      </c>
      <c r="X124" s="13">
        <v>0</v>
      </c>
      <c r="Y124" s="13">
        <v>70.5</v>
      </c>
      <c r="Z124" s="13">
        <v>93.4</v>
      </c>
      <c r="AA124" s="13">
        <v>83</v>
      </c>
      <c r="AB124" s="13">
        <v>-10.4</v>
      </c>
      <c r="AC124" s="13">
        <v>-12.53</v>
      </c>
    </row>
    <row r="125" spans="1:29" ht="13.8" thickBot="1" x14ac:dyDescent="0.3">
      <c r="A125" s="12" t="s">
        <v>117</v>
      </c>
      <c r="B125" s="13">
        <v>37.1</v>
      </c>
      <c r="C125" s="13">
        <v>8.6999999999999993</v>
      </c>
      <c r="D125" s="13">
        <v>14.6</v>
      </c>
      <c r="E125" s="13">
        <v>21.1</v>
      </c>
      <c r="F125" s="13">
        <v>5.0999999999999996</v>
      </c>
      <c r="G125" s="13">
        <v>9.5</v>
      </c>
      <c r="H125" s="13">
        <v>2.9</v>
      </c>
      <c r="I125" s="13">
        <v>3.6</v>
      </c>
      <c r="J125" s="13">
        <v>10.199999999999999</v>
      </c>
      <c r="K125" s="13">
        <v>112.8</v>
      </c>
      <c r="L125" s="13">
        <v>82</v>
      </c>
      <c r="M125" s="13">
        <v>-30.8</v>
      </c>
      <c r="N125" s="13">
        <v>-37.56</v>
      </c>
      <c r="P125" s="12" t="s">
        <v>117</v>
      </c>
      <c r="Q125" s="13">
        <v>5.0999999999999996</v>
      </c>
      <c r="R125" s="13">
        <v>2</v>
      </c>
      <c r="S125" s="13">
        <v>0</v>
      </c>
      <c r="T125" s="13">
        <v>3.1</v>
      </c>
      <c r="U125" s="13">
        <v>2.6</v>
      </c>
      <c r="V125" s="13">
        <v>0</v>
      </c>
      <c r="W125" s="13">
        <v>0</v>
      </c>
      <c r="X125" s="13">
        <v>0</v>
      </c>
      <c r="Y125" s="13">
        <v>70.5</v>
      </c>
      <c r="Z125" s="13">
        <v>83.2</v>
      </c>
      <c r="AA125" s="13">
        <v>82</v>
      </c>
      <c r="AB125" s="13">
        <v>-1.2</v>
      </c>
      <c r="AC125" s="13">
        <v>-1.46</v>
      </c>
    </row>
    <row r="126" spans="1:29" ht="13.8" thickBot="1" x14ac:dyDescent="0.3">
      <c r="A126" s="12" t="s">
        <v>118</v>
      </c>
      <c r="B126" s="13">
        <v>0</v>
      </c>
      <c r="C126" s="13">
        <v>7.3</v>
      </c>
      <c r="D126" s="13">
        <v>10.9</v>
      </c>
      <c r="E126" s="13">
        <v>1.5</v>
      </c>
      <c r="F126" s="13">
        <v>2.9</v>
      </c>
      <c r="G126" s="13">
        <v>12.4</v>
      </c>
      <c r="H126" s="13">
        <v>5.8</v>
      </c>
      <c r="I126" s="13">
        <v>12.4</v>
      </c>
      <c r="J126" s="13">
        <v>5.0999999999999996</v>
      </c>
      <c r="K126" s="13">
        <v>58.2</v>
      </c>
      <c r="L126" s="13">
        <v>80</v>
      </c>
      <c r="M126" s="13">
        <v>21.8</v>
      </c>
      <c r="N126" s="13">
        <v>27.25</v>
      </c>
      <c r="P126" s="12" t="s">
        <v>118</v>
      </c>
      <c r="Q126" s="13">
        <v>0</v>
      </c>
      <c r="R126" s="13">
        <v>2</v>
      </c>
      <c r="S126" s="13">
        <v>0</v>
      </c>
      <c r="T126" s="13">
        <v>3.1</v>
      </c>
      <c r="U126" s="13">
        <v>2.6</v>
      </c>
      <c r="V126" s="13">
        <v>0</v>
      </c>
      <c r="W126" s="13">
        <v>0</v>
      </c>
      <c r="X126" s="13">
        <v>0</v>
      </c>
      <c r="Y126" s="13">
        <v>70.5</v>
      </c>
      <c r="Z126" s="13">
        <v>78.099999999999994</v>
      </c>
      <c r="AA126" s="13">
        <v>80</v>
      </c>
      <c r="AB126" s="13">
        <v>1.9</v>
      </c>
      <c r="AC126" s="13">
        <v>2.38</v>
      </c>
    </row>
    <row r="127" spans="1:29" ht="13.8" thickBot="1" x14ac:dyDescent="0.3">
      <c r="A127" s="12" t="s">
        <v>119</v>
      </c>
      <c r="B127" s="13">
        <v>35.700000000000003</v>
      </c>
      <c r="C127" s="13">
        <v>12.4</v>
      </c>
      <c r="D127" s="13">
        <v>9.5</v>
      </c>
      <c r="E127" s="13">
        <v>21.1</v>
      </c>
      <c r="F127" s="13">
        <v>9.5</v>
      </c>
      <c r="G127" s="13">
        <v>11.6</v>
      </c>
      <c r="H127" s="13">
        <v>19.7</v>
      </c>
      <c r="I127" s="13">
        <v>10.9</v>
      </c>
      <c r="J127" s="13">
        <v>12.4</v>
      </c>
      <c r="K127" s="13">
        <v>142.69999999999999</v>
      </c>
      <c r="L127" s="13">
        <v>83</v>
      </c>
      <c r="M127" s="13">
        <v>-59.7</v>
      </c>
      <c r="N127" s="13">
        <v>-71.930000000000007</v>
      </c>
      <c r="P127" s="12" t="s">
        <v>119</v>
      </c>
      <c r="Q127" s="13">
        <v>5.0999999999999996</v>
      </c>
      <c r="R127" s="13">
        <v>2</v>
      </c>
      <c r="S127" s="13">
        <v>0</v>
      </c>
      <c r="T127" s="13">
        <v>3.1</v>
      </c>
      <c r="U127" s="13">
        <v>2.6</v>
      </c>
      <c r="V127" s="13">
        <v>0</v>
      </c>
      <c r="W127" s="13">
        <v>2.6</v>
      </c>
      <c r="X127" s="13">
        <v>0</v>
      </c>
      <c r="Y127" s="13">
        <v>70.5</v>
      </c>
      <c r="Z127" s="13">
        <v>85.8</v>
      </c>
      <c r="AA127" s="13">
        <v>83</v>
      </c>
      <c r="AB127" s="13">
        <v>-2.8</v>
      </c>
      <c r="AC127" s="13">
        <v>-3.37</v>
      </c>
    </row>
    <row r="128" spans="1:29" ht="13.8" thickBot="1" x14ac:dyDescent="0.3">
      <c r="A128" s="12" t="s">
        <v>120</v>
      </c>
      <c r="B128" s="13">
        <v>34.200000000000003</v>
      </c>
      <c r="C128" s="13">
        <v>6.6</v>
      </c>
      <c r="D128" s="13">
        <v>10.199999999999999</v>
      </c>
      <c r="E128" s="13">
        <v>16.7</v>
      </c>
      <c r="F128" s="13">
        <v>7.3</v>
      </c>
      <c r="G128" s="13">
        <v>7.3</v>
      </c>
      <c r="H128" s="13">
        <v>8</v>
      </c>
      <c r="I128" s="13">
        <v>1.5</v>
      </c>
      <c r="J128" s="13">
        <v>5.0999999999999996</v>
      </c>
      <c r="K128" s="13">
        <v>96.8</v>
      </c>
      <c r="L128" s="13">
        <v>78</v>
      </c>
      <c r="M128" s="13">
        <v>-18.8</v>
      </c>
      <c r="N128" s="13">
        <v>-24.1</v>
      </c>
      <c r="P128" s="12" t="s">
        <v>120</v>
      </c>
      <c r="Q128" s="13">
        <v>5.0999999999999996</v>
      </c>
      <c r="R128" s="13">
        <v>2</v>
      </c>
      <c r="S128" s="13">
        <v>0</v>
      </c>
      <c r="T128" s="13">
        <v>3.1</v>
      </c>
      <c r="U128" s="13">
        <v>2.6</v>
      </c>
      <c r="V128" s="13">
        <v>0</v>
      </c>
      <c r="W128" s="13">
        <v>0</v>
      </c>
      <c r="X128" s="13">
        <v>0</v>
      </c>
      <c r="Y128" s="13">
        <v>70.5</v>
      </c>
      <c r="Z128" s="13">
        <v>83.2</v>
      </c>
      <c r="AA128" s="13">
        <v>78</v>
      </c>
      <c r="AB128" s="13">
        <v>-5.2</v>
      </c>
      <c r="AC128" s="13">
        <v>-6.67</v>
      </c>
    </row>
    <row r="129" spans="1:29" ht="13.8" thickBot="1" x14ac:dyDescent="0.3">
      <c r="A129" s="12" t="s">
        <v>121</v>
      </c>
      <c r="B129" s="13">
        <v>34.9</v>
      </c>
      <c r="C129" s="13">
        <v>8.6999999999999993</v>
      </c>
      <c r="D129" s="13">
        <v>6.6</v>
      </c>
      <c r="E129" s="13">
        <v>18.2</v>
      </c>
      <c r="F129" s="13">
        <v>8.6999999999999993</v>
      </c>
      <c r="G129" s="13">
        <v>2.2000000000000002</v>
      </c>
      <c r="H129" s="13">
        <v>18.2</v>
      </c>
      <c r="I129" s="13">
        <v>1.5</v>
      </c>
      <c r="J129" s="13">
        <v>2.9</v>
      </c>
      <c r="K129" s="13">
        <v>101.9</v>
      </c>
      <c r="L129" s="13">
        <v>80</v>
      </c>
      <c r="M129" s="13">
        <v>-21.9</v>
      </c>
      <c r="N129" s="13">
        <v>-27.38</v>
      </c>
      <c r="P129" s="12" t="s">
        <v>121</v>
      </c>
      <c r="Q129" s="13">
        <v>5.0999999999999996</v>
      </c>
      <c r="R129" s="13">
        <v>2</v>
      </c>
      <c r="S129" s="13">
        <v>0</v>
      </c>
      <c r="T129" s="13">
        <v>3.1</v>
      </c>
      <c r="U129" s="13">
        <v>2.6</v>
      </c>
      <c r="V129" s="13">
        <v>0</v>
      </c>
      <c r="W129" s="13">
        <v>2.6</v>
      </c>
      <c r="X129" s="13">
        <v>0</v>
      </c>
      <c r="Y129" s="13">
        <v>70.5</v>
      </c>
      <c r="Z129" s="13">
        <v>85.8</v>
      </c>
      <c r="AA129" s="13">
        <v>80</v>
      </c>
      <c r="AB129" s="13">
        <v>-5.8</v>
      </c>
      <c r="AC129" s="13">
        <v>-7.25</v>
      </c>
    </row>
    <row r="130" spans="1:29" ht="13.8" thickBot="1" x14ac:dyDescent="0.3">
      <c r="A130" s="12" t="s">
        <v>122</v>
      </c>
      <c r="B130" s="13">
        <v>31.3</v>
      </c>
      <c r="C130" s="13">
        <v>7.3</v>
      </c>
      <c r="D130" s="13">
        <v>11.6</v>
      </c>
      <c r="E130" s="13">
        <v>0.7</v>
      </c>
      <c r="F130" s="13">
        <v>0</v>
      </c>
      <c r="G130" s="13">
        <v>0.7</v>
      </c>
      <c r="H130" s="13">
        <v>4.4000000000000004</v>
      </c>
      <c r="I130" s="13">
        <v>0.7</v>
      </c>
      <c r="J130" s="13">
        <v>5.0999999999999996</v>
      </c>
      <c r="K130" s="13">
        <v>61.9</v>
      </c>
      <c r="L130" s="13">
        <v>85</v>
      </c>
      <c r="M130" s="13">
        <v>23.1</v>
      </c>
      <c r="N130" s="13">
        <v>27.18</v>
      </c>
      <c r="P130" s="12" t="s">
        <v>122</v>
      </c>
      <c r="Q130" s="13">
        <v>5.0999999999999996</v>
      </c>
      <c r="R130" s="13">
        <v>2</v>
      </c>
      <c r="S130" s="13">
        <v>0</v>
      </c>
      <c r="T130" s="13">
        <v>3.1</v>
      </c>
      <c r="U130" s="13">
        <v>0</v>
      </c>
      <c r="V130" s="13">
        <v>0</v>
      </c>
      <c r="W130" s="13">
        <v>0</v>
      </c>
      <c r="X130" s="13">
        <v>0</v>
      </c>
      <c r="Y130" s="13">
        <v>70.5</v>
      </c>
      <c r="Z130" s="13">
        <v>80.7</v>
      </c>
      <c r="AA130" s="13">
        <v>85</v>
      </c>
      <c r="AB130" s="13">
        <v>4.3</v>
      </c>
      <c r="AC130" s="13">
        <v>5.0599999999999996</v>
      </c>
    </row>
    <row r="131" spans="1:29" ht="13.8" thickBot="1" x14ac:dyDescent="0.3">
      <c r="A131" s="12" t="s">
        <v>123</v>
      </c>
      <c r="B131" s="13">
        <v>26.9</v>
      </c>
      <c r="C131" s="13">
        <v>1.5</v>
      </c>
      <c r="D131" s="13">
        <v>5.8</v>
      </c>
      <c r="E131" s="13">
        <v>15.3</v>
      </c>
      <c r="F131" s="13">
        <v>1.5</v>
      </c>
      <c r="G131" s="13">
        <v>0</v>
      </c>
      <c r="H131" s="13">
        <v>18.2</v>
      </c>
      <c r="I131" s="13">
        <v>0</v>
      </c>
      <c r="J131" s="13">
        <v>0</v>
      </c>
      <c r="K131" s="13">
        <v>69.2</v>
      </c>
      <c r="L131" s="13">
        <v>95</v>
      </c>
      <c r="M131" s="13">
        <v>25.8</v>
      </c>
      <c r="N131" s="13">
        <v>27.16</v>
      </c>
      <c r="P131" s="12" t="s">
        <v>123</v>
      </c>
      <c r="Q131" s="13">
        <v>5.0999999999999996</v>
      </c>
      <c r="R131" s="13">
        <v>2</v>
      </c>
      <c r="S131" s="13">
        <v>0</v>
      </c>
      <c r="T131" s="13">
        <v>3.1</v>
      </c>
      <c r="U131" s="13">
        <v>2.6</v>
      </c>
      <c r="V131" s="13">
        <v>0</v>
      </c>
      <c r="W131" s="13">
        <v>2.6</v>
      </c>
      <c r="X131" s="13">
        <v>0</v>
      </c>
      <c r="Y131" s="13">
        <v>69.400000000000006</v>
      </c>
      <c r="Z131" s="13">
        <v>84.8</v>
      </c>
      <c r="AA131" s="13">
        <v>95</v>
      </c>
      <c r="AB131" s="13">
        <v>10.199999999999999</v>
      </c>
      <c r="AC131" s="13">
        <v>10.74</v>
      </c>
    </row>
    <row r="132" spans="1:29" ht="13.8" thickBot="1" x14ac:dyDescent="0.3">
      <c r="A132" s="12" t="s">
        <v>124</v>
      </c>
      <c r="B132" s="13">
        <v>37.9</v>
      </c>
      <c r="C132" s="13">
        <v>10.199999999999999</v>
      </c>
      <c r="D132" s="13">
        <v>16</v>
      </c>
      <c r="E132" s="13">
        <v>22.6</v>
      </c>
      <c r="F132" s="13">
        <v>8</v>
      </c>
      <c r="G132" s="13">
        <v>9.5</v>
      </c>
      <c r="H132" s="13">
        <v>7.3</v>
      </c>
      <c r="I132" s="13">
        <v>1.5</v>
      </c>
      <c r="J132" s="13">
        <v>9.5</v>
      </c>
      <c r="K132" s="13">
        <v>122.3</v>
      </c>
      <c r="L132" s="13">
        <v>96</v>
      </c>
      <c r="M132" s="13">
        <v>-26.3</v>
      </c>
      <c r="N132" s="13">
        <v>-27.4</v>
      </c>
      <c r="P132" s="12" t="s">
        <v>124</v>
      </c>
      <c r="Q132" s="13">
        <v>5.0999999999999996</v>
      </c>
      <c r="R132" s="13">
        <v>2</v>
      </c>
      <c r="S132" s="13">
        <v>3.1</v>
      </c>
      <c r="T132" s="13">
        <v>3.1</v>
      </c>
      <c r="U132" s="13">
        <v>2.6</v>
      </c>
      <c r="V132" s="13">
        <v>0</v>
      </c>
      <c r="W132" s="13">
        <v>0</v>
      </c>
      <c r="X132" s="13">
        <v>0</v>
      </c>
      <c r="Y132" s="13">
        <v>70.5</v>
      </c>
      <c r="Z132" s="13">
        <v>86.3</v>
      </c>
      <c r="AA132" s="13">
        <v>96</v>
      </c>
      <c r="AB132" s="13">
        <v>9.6999999999999993</v>
      </c>
      <c r="AC132" s="13">
        <v>10.1</v>
      </c>
    </row>
    <row r="133" spans="1:29" ht="13.8" thickBot="1" x14ac:dyDescent="0.3">
      <c r="A133" s="12" t="s">
        <v>125</v>
      </c>
      <c r="B133" s="13">
        <v>29.8</v>
      </c>
      <c r="C133" s="13">
        <v>0.7</v>
      </c>
      <c r="D133" s="13">
        <v>4.4000000000000004</v>
      </c>
      <c r="E133" s="13">
        <v>17.5</v>
      </c>
      <c r="F133" s="13">
        <v>10.199999999999999</v>
      </c>
      <c r="G133" s="13">
        <v>4.4000000000000004</v>
      </c>
      <c r="H133" s="13">
        <v>5.0999999999999996</v>
      </c>
      <c r="I133" s="13">
        <v>5.8</v>
      </c>
      <c r="J133" s="13">
        <v>4.4000000000000004</v>
      </c>
      <c r="K133" s="13">
        <v>82.3</v>
      </c>
      <c r="L133" s="13">
        <v>86</v>
      </c>
      <c r="M133" s="13">
        <v>3.7</v>
      </c>
      <c r="N133" s="13">
        <v>4.3</v>
      </c>
      <c r="P133" s="12" t="s">
        <v>125</v>
      </c>
      <c r="Q133" s="13">
        <v>5.0999999999999996</v>
      </c>
      <c r="R133" s="13">
        <v>0</v>
      </c>
      <c r="S133" s="13">
        <v>0</v>
      </c>
      <c r="T133" s="13">
        <v>3.1</v>
      </c>
      <c r="U133" s="13">
        <v>2.6</v>
      </c>
      <c r="V133" s="13">
        <v>0</v>
      </c>
      <c r="W133" s="13">
        <v>0</v>
      </c>
      <c r="X133" s="13">
        <v>0</v>
      </c>
      <c r="Y133" s="13">
        <v>70.5</v>
      </c>
      <c r="Z133" s="13">
        <v>81.2</v>
      </c>
      <c r="AA133" s="13">
        <v>86</v>
      </c>
      <c r="AB133" s="13">
        <v>4.8</v>
      </c>
      <c r="AC133" s="13">
        <v>5.58</v>
      </c>
    </row>
    <row r="134" spans="1:29" ht="13.8" thickBot="1" x14ac:dyDescent="0.3">
      <c r="A134" s="12" t="s">
        <v>126</v>
      </c>
      <c r="B134" s="13">
        <v>0.7</v>
      </c>
      <c r="C134" s="13">
        <v>11.6</v>
      </c>
      <c r="D134" s="13">
        <v>0</v>
      </c>
      <c r="E134" s="13">
        <v>19.7</v>
      </c>
      <c r="F134" s="13">
        <v>2.2000000000000002</v>
      </c>
      <c r="G134" s="13">
        <v>8</v>
      </c>
      <c r="H134" s="13">
        <v>21.1</v>
      </c>
      <c r="I134" s="13">
        <v>8.6999999999999993</v>
      </c>
      <c r="J134" s="13">
        <v>2.2000000000000002</v>
      </c>
      <c r="K134" s="13">
        <v>74.3</v>
      </c>
      <c r="L134" s="13">
        <v>95</v>
      </c>
      <c r="M134" s="13">
        <v>20.7</v>
      </c>
      <c r="N134" s="13">
        <v>21.79</v>
      </c>
      <c r="P134" s="12" t="s">
        <v>126</v>
      </c>
      <c r="Q134" s="13">
        <v>5.0999999999999996</v>
      </c>
      <c r="R134" s="13">
        <v>2</v>
      </c>
      <c r="S134" s="13">
        <v>0</v>
      </c>
      <c r="T134" s="13">
        <v>3.1</v>
      </c>
      <c r="U134" s="13">
        <v>2.6</v>
      </c>
      <c r="V134" s="13">
        <v>0</v>
      </c>
      <c r="W134" s="13">
        <v>8.6999999999999993</v>
      </c>
      <c r="X134" s="13">
        <v>0</v>
      </c>
      <c r="Y134" s="13">
        <v>70.5</v>
      </c>
      <c r="Z134" s="13">
        <v>91.9</v>
      </c>
      <c r="AA134" s="13">
        <v>95</v>
      </c>
      <c r="AB134" s="13">
        <v>3.1</v>
      </c>
      <c r="AC134" s="13">
        <v>3.26</v>
      </c>
    </row>
    <row r="135" spans="1:29" ht="13.8" thickBot="1" x14ac:dyDescent="0.3">
      <c r="A135" s="12" t="s">
        <v>127</v>
      </c>
      <c r="B135" s="13">
        <v>30.6</v>
      </c>
      <c r="C135" s="13">
        <v>0</v>
      </c>
      <c r="D135" s="13">
        <v>4.4000000000000004</v>
      </c>
      <c r="E135" s="13">
        <v>13.8</v>
      </c>
      <c r="F135" s="13">
        <v>5.0999999999999996</v>
      </c>
      <c r="G135" s="13">
        <v>1.5</v>
      </c>
      <c r="H135" s="13">
        <v>0</v>
      </c>
      <c r="I135" s="13">
        <v>3.6</v>
      </c>
      <c r="J135" s="13">
        <v>3.6</v>
      </c>
      <c r="K135" s="13">
        <v>62.6</v>
      </c>
      <c r="L135" s="13">
        <v>86</v>
      </c>
      <c r="M135" s="13">
        <v>23.4</v>
      </c>
      <c r="N135" s="13">
        <v>27.21</v>
      </c>
      <c r="P135" s="12" t="s">
        <v>127</v>
      </c>
      <c r="Q135" s="13">
        <v>5.0999999999999996</v>
      </c>
      <c r="R135" s="13">
        <v>0</v>
      </c>
      <c r="S135" s="13">
        <v>0</v>
      </c>
      <c r="T135" s="13">
        <v>3.1</v>
      </c>
      <c r="U135" s="13">
        <v>2.6</v>
      </c>
      <c r="V135" s="13">
        <v>0</v>
      </c>
      <c r="W135" s="13">
        <v>0</v>
      </c>
      <c r="X135" s="13">
        <v>0</v>
      </c>
      <c r="Y135" s="13">
        <v>70.5</v>
      </c>
      <c r="Z135" s="13">
        <v>81.2</v>
      </c>
      <c r="AA135" s="13">
        <v>86</v>
      </c>
      <c r="AB135" s="13">
        <v>4.8</v>
      </c>
      <c r="AC135" s="13">
        <v>5.58</v>
      </c>
    </row>
    <row r="136" spans="1:29" ht="13.8" thickBot="1" x14ac:dyDescent="0.3">
      <c r="A136" s="12" t="s">
        <v>128</v>
      </c>
      <c r="B136" s="13">
        <v>28.4</v>
      </c>
      <c r="C136" s="13">
        <v>2.2000000000000002</v>
      </c>
      <c r="D136" s="13">
        <v>13.1</v>
      </c>
      <c r="E136" s="13">
        <v>14.6</v>
      </c>
      <c r="F136" s="13">
        <v>10.199999999999999</v>
      </c>
      <c r="G136" s="13">
        <v>10.9</v>
      </c>
      <c r="H136" s="13">
        <v>1.5</v>
      </c>
      <c r="I136" s="13">
        <v>3.6</v>
      </c>
      <c r="J136" s="13">
        <v>8.6999999999999993</v>
      </c>
      <c r="K136" s="13">
        <v>93.2</v>
      </c>
      <c r="L136" s="13">
        <v>88</v>
      </c>
      <c r="M136" s="13">
        <v>-5.2</v>
      </c>
      <c r="N136" s="13">
        <v>-5.91</v>
      </c>
      <c r="P136" s="12" t="s">
        <v>128</v>
      </c>
      <c r="Q136" s="13">
        <v>5.0999999999999996</v>
      </c>
      <c r="R136" s="13">
        <v>2</v>
      </c>
      <c r="S136" s="13">
        <v>0</v>
      </c>
      <c r="T136" s="13">
        <v>3.1</v>
      </c>
      <c r="U136" s="13">
        <v>2.6</v>
      </c>
      <c r="V136" s="13">
        <v>0</v>
      </c>
      <c r="W136" s="13">
        <v>0</v>
      </c>
      <c r="X136" s="13">
        <v>0</v>
      </c>
      <c r="Y136" s="13">
        <v>70.5</v>
      </c>
      <c r="Z136" s="13">
        <v>83.2</v>
      </c>
      <c r="AA136" s="13">
        <v>88</v>
      </c>
      <c r="AB136" s="13">
        <v>4.8</v>
      </c>
      <c r="AC136" s="13">
        <v>5.45</v>
      </c>
    </row>
    <row r="137" spans="1:29" ht="13.8" thickBot="1" x14ac:dyDescent="0.3">
      <c r="A137" s="12" t="s">
        <v>129</v>
      </c>
      <c r="B137" s="13">
        <v>32</v>
      </c>
      <c r="C137" s="13">
        <v>3.6</v>
      </c>
      <c r="D137" s="13">
        <v>13.8</v>
      </c>
      <c r="E137" s="13">
        <v>0</v>
      </c>
      <c r="F137" s="13">
        <v>4.4000000000000004</v>
      </c>
      <c r="G137" s="13">
        <v>8.6999999999999993</v>
      </c>
      <c r="H137" s="13">
        <v>2.2000000000000002</v>
      </c>
      <c r="I137" s="13">
        <v>7.3</v>
      </c>
      <c r="J137" s="13">
        <v>10.199999999999999</v>
      </c>
      <c r="K137" s="13">
        <v>82.3</v>
      </c>
      <c r="L137" s="13">
        <v>84</v>
      </c>
      <c r="M137" s="13">
        <v>1.7</v>
      </c>
      <c r="N137" s="13">
        <v>2.02</v>
      </c>
      <c r="P137" s="12" t="s">
        <v>129</v>
      </c>
      <c r="Q137" s="13">
        <v>5.0999999999999996</v>
      </c>
      <c r="R137" s="13">
        <v>2</v>
      </c>
      <c r="S137" s="13">
        <v>0</v>
      </c>
      <c r="T137" s="13">
        <v>0</v>
      </c>
      <c r="U137" s="13">
        <v>2.6</v>
      </c>
      <c r="V137" s="13">
        <v>0</v>
      </c>
      <c r="W137" s="13">
        <v>0</v>
      </c>
      <c r="X137" s="13">
        <v>0</v>
      </c>
      <c r="Y137" s="13">
        <v>70.5</v>
      </c>
      <c r="Z137" s="13">
        <v>80.2</v>
      </c>
      <c r="AA137" s="13">
        <v>84</v>
      </c>
      <c r="AB137" s="13">
        <v>3.8</v>
      </c>
      <c r="AC137" s="13">
        <v>4.5199999999999996</v>
      </c>
    </row>
    <row r="138" spans="1:29" ht="13.8" thickBot="1" x14ac:dyDescent="0.3">
      <c r="A138" s="12" t="s">
        <v>130</v>
      </c>
      <c r="B138" s="13">
        <v>29.1</v>
      </c>
      <c r="C138" s="13">
        <v>4.4000000000000004</v>
      </c>
      <c r="D138" s="13">
        <v>8.6999999999999993</v>
      </c>
      <c r="E138" s="13">
        <v>18.2</v>
      </c>
      <c r="F138" s="13">
        <v>2.9</v>
      </c>
      <c r="G138" s="13">
        <v>2.2000000000000002</v>
      </c>
      <c r="H138" s="13">
        <v>2.9</v>
      </c>
      <c r="I138" s="13">
        <v>6.6</v>
      </c>
      <c r="J138" s="13">
        <v>7.3</v>
      </c>
      <c r="K138" s="13">
        <v>82.3</v>
      </c>
      <c r="L138" s="13">
        <v>90</v>
      </c>
      <c r="M138" s="13">
        <v>7.7</v>
      </c>
      <c r="N138" s="13">
        <v>8.56</v>
      </c>
      <c r="P138" s="12" t="s">
        <v>130</v>
      </c>
      <c r="Q138" s="13">
        <v>5.0999999999999996</v>
      </c>
      <c r="R138" s="13">
        <v>2</v>
      </c>
      <c r="S138" s="13">
        <v>0</v>
      </c>
      <c r="T138" s="13">
        <v>3.1</v>
      </c>
      <c r="U138" s="13">
        <v>2.6</v>
      </c>
      <c r="V138" s="13">
        <v>0</v>
      </c>
      <c r="W138" s="13">
        <v>0</v>
      </c>
      <c r="X138" s="13">
        <v>0</v>
      </c>
      <c r="Y138" s="13">
        <v>70.5</v>
      </c>
      <c r="Z138" s="13">
        <v>83.2</v>
      </c>
      <c r="AA138" s="13">
        <v>90</v>
      </c>
      <c r="AB138" s="13">
        <v>6.8</v>
      </c>
      <c r="AC138" s="13">
        <v>7.56</v>
      </c>
    </row>
    <row r="139" spans="1:29" ht="13.8" thickBot="1" x14ac:dyDescent="0.3"/>
    <row r="140" spans="1:29" ht="13.8" thickBot="1" x14ac:dyDescent="0.3">
      <c r="A140" s="14" t="s">
        <v>256</v>
      </c>
      <c r="B140" s="15">
        <v>173.1</v>
      </c>
      <c r="P140" s="14" t="s">
        <v>256</v>
      </c>
      <c r="Q140" s="15">
        <v>105.3</v>
      </c>
    </row>
    <row r="141" spans="1:29" ht="13.8" thickBot="1" x14ac:dyDescent="0.3">
      <c r="A141" s="14" t="s">
        <v>257</v>
      </c>
      <c r="B141" s="15">
        <v>0</v>
      </c>
      <c r="P141" s="14" t="s">
        <v>257</v>
      </c>
      <c r="Q141" s="15">
        <v>69.400000000000006</v>
      </c>
    </row>
    <row r="142" spans="1:29" ht="13.8" thickBot="1" x14ac:dyDescent="0.3">
      <c r="A142" s="14" t="s">
        <v>258</v>
      </c>
      <c r="B142" s="15">
        <v>1985.4</v>
      </c>
      <c r="P142" s="14" t="s">
        <v>258</v>
      </c>
      <c r="Q142" s="15">
        <v>1707.9</v>
      </c>
    </row>
    <row r="143" spans="1:29" ht="13.8" thickBot="1" x14ac:dyDescent="0.3">
      <c r="A143" s="14" t="s">
        <v>259</v>
      </c>
      <c r="B143" s="15">
        <v>1708</v>
      </c>
      <c r="P143" s="14" t="s">
        <v>259</v>
      </c>
      <c r="Q143" s="15">
        <v>1708</v>
      </c>
    </row>
    <row r="144" spans="1:29" ht="13.8" thickBot="1" x14ac:dyDescent="0.3">
      <c r="A144" s="14" t="s">
        <v>260</v>
      </c>
      <c r="B144" s="15">
        <v>277.39999999999998</v>
      </c>
      <c r="P144" s="14" t="s">
        <v>260</v>
      </c>
      <c r="Q144" s="15">
        <v>-0.1</v>
      </c>
    </row>
    <row r="145" spans="1:17" ht="13.8" thickBot="1" x14ac:dyDescent="0.3">
      <c r="A145" s="14" t="s">
        <v>261</v>
      </c>
      <c r="B145" s="15"/>
      <c r="P145" s="14" t="s">
        <v>261</v>
      </c>
      <c r="Q145" s="15"/>
    </row>
    <row r="146" spans="1:17" ht="13.8" thickBot="1" x14ac:dyDescent="0.3">
      <c r="A146" s="14" t="s">
        <v>262</v>
      </c>
      <c r="B146" s="15"/>
      <c r="P146" s="14" t="s">
        <v>262</v>
      </c>
      <c r="Q146" s="15"/>
    </row>
    <row r="147" spans="1:17" ht="13.8" thickBot="1" x14ac:dyDescent="0.3">
      <c r="A147" s="14" t="s">
        <v>263</v>
      </c>
      <c r="B147" s="15">
        <v>0</v>
      </c>
      <c r="P147" s="14" t="s">
        <v>263</v>
      </c>
      <c r="Q147" s="15">
        <v>0</v>
      </c>
    </row>
    <row r="149" spans="1:17" x14ac:dyDescent="0.25">
      <c r="A149" s="16" t="s">
        <v>264</v>
      </c>
      <c r="P149" s="16" t="s">
        <v>264</v>
      </c>
    </row>
    <row r="151" spans="1:17" x14ac:dyDescent="0.25">
      <c r="A151" s="17" t="s">
        <v>265</v>
      </c>
      <c r="P151" s="17" t="s">
        <v>265</v>
      </c>
    </row>
    <row r="152" spans="1:17" x14ac:dyDescent="0.25">
      <c r="A152" s="17" t="s">
        <v>381</v>
      </c>
      <c r="P152" s="17" t="s">
        <v>1659</v>
      </c>
    </row>
  </sheetData>
  <conditionalFormatting sqref="L2:L2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4:N4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4:S4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49" r:id="rId1" display="https://miau.my-x.hu/myx-free/coco/test/538273520231012100901.html" xr:uid="{2F9C1756-9C8E-432C-8E10-F16BA45C5716}"/>
    <hyperlink ref="P149" r:id="rId2" display="https://miau.my-x.hu/myx-free/coco/test/731368120231012120121.html" xr:uid="{445CD8B2-6330-4F5C-8A61-A8ED396705C3}"/>
  </hyperlinks>
  <pageMargins left="0.7" right="0.7" top="0.75" bottom="0.75" header="0.3" footer="0.3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32F86-BC09-4D53-8933-B78726404721}">
  <dimension ref="A1:AC152"/>
  <sheetViews>
    <sheetView topLeftCell="A5" zoomScale="58" workbookViewId="0">
      <selection activeCell="S45" sqref="S45"/>
    </sheetView>
  </sheetViews>
  <sheetFormatPr defaultRowHeight="13.2" x14ac:dyDescent="0.25"/>
  <sheetData>
    <row r="1" spans="1:12" x14ac:dyDescent="0.25">
      <c r="A1" t="str">
        <f>'oam2'!N1</f>
        <v>Audi</v>
      </c>
      <c r="B1" t="str">
        <f>'oam2'!O1</f>
        <v>Mercedes</v>
      </c>
      <c r="C1" t="str">
        <f>'oam2'!Q1</f>
        <v>Volkswagen</v>
      </c>
      <c r="D1" t="str">
        <f>'oam2'!R1</f>
        <v>Seat</v>
      </c>
      <c r="E1" t="str">
        <f>'oam2'!S1</f>
        <v>Skoda</v>
      </c>
      <c r="F1" t="str">
        <f>'oam2'!T1</f>
        <v>Suzuki</v>
      </c>
      <c r="G1" t="str">
        <f>'oam2'!U1</f>
        <v>Volvo</v>
      </c>
      <c r="H1" t="str">
        <f>'oam2'!V1</f>
        <v>Ford</v>
      </c>
      <c r="I1" t="str">
        <f>'oam2'!W1</f>
        <v>Opel</v>
      </c>
      <c r="J1" t="str">
        <f>'oam2'!D1</f>
        <v>Fiat</v>
      </c>
      <c r="K1" t="str">
        <f>modellek!AO73</f>
        <v>Becslés</v>
      </c>
      <c r="L1" t="s">
        <v>90</v>
      </c>
    </row>
    <row r="2" spans="1:12" x14ac:dyDescent="0.25">
      <c r="A2">
        <f>'oam2'!N2</f>
        <v>4</v>
      </c>
      <c r="B2">
        <f>'oam2'!O2</f>
        <v>1</v>
      </c>
      <c r="C2">
        <f>'oam2'!Q2</f>
        <v>6</v>
      </c>
      <c r="D2">
        <f>'oam2'!R2</f>
        <v>18</v>
      </c>
      <c r="E2">
        <f>'oam2'!S2</f>
        <v>18</v>
      </c>
      <c r="F2">
        <f>'oam2'!T2</f>
        <v>9</v>
      </c>
      <c r="G2">
        <f>'oam2'!U2</f>
        <v>2</v>
      </c>
      <c r="H2">
        <f>'oam2'!V2</f>
        <v>13</v>
      </c>
      <c r="I2">
        <f>'oam2'!W2</f>
        <v>3</v>
      </c>
      <c r="J2">
        <f>'oam2'!D2</f>
        <v>79</v>
      </c>
      <c r="K2">
        <f>modellek!AO74</f>
        <v>78.599999999999994</v>
      </c>
      <c r="L2">
        <f>J2-K2</f>
        <v>0.40000000000000568</v>
      </c>
    </row>
    <row r="3" spans="1:12" x14ac:dyDescent="0.25">
      <c r="A3">
        <f>'oam2'!N3</f>
        <v>10</v>
      </c>
      <c r="B3">
        <f>'oam2'!O3</f>
        <v>9</v>
      </c>
      <c r="C3">
        <f>'oam2'!Q3</f>
        <v>2</v>
      </c>
      <c r="D3">
        <f>'oam2'!R3</f>
        <v>17</v>
      </c>
      <c r="E3">
        <f>'oam2'!S3</f>
        <v>17</v>
      </c>
      <c r="F3">
        <f>'oam2'!T3</f>
        <v>4</v>
      </c>
      <c r="G3">
        <f>'oam2'!U3</f>
        <v>19</v>
      </c>
      <c r="H3">
        <f>'oam2'!V3</f>
        <v>13</v>
      </c>
      <c r="I3">
        <f>'oam2'!W3</f>
        <v>11</v>
      </c>
      <c r="J3">
        <f>'oam2'!D3</f>
        <v>79</v>
      </c>
      <c r="K3">
        <f>modellek!AO75</f>
        <v>71.2</v>
      </c>
      <c r="L3">
        <f t="shared" ref="L3:L21" si="0">J3-K3</f>
        <v>7.7999999999999972</v>
      </c>
    </row>
    <row r="4" spans="1:12" x14ac:dyDescent="0.25">
      <c r="A4">
        <f>'oam2'!N4</f>
        <v>15</v>
      </c>
      <c r="B4">
        <f>'oam2'!O4</f>
        <v>19</v>
      </c>
      <c r="C4">
        <f>'oam2'!Q4</f>
        <v>14</v>
      </c>
      <c r="D4">
        <f>'oam2'!R4</f>
        <v>13</v>
      </c>
      <c r="E4">
        <f>'oam2'!S4</f>
        <v>8</v>
      </c>
      <c r="F4">
        <f>'oam2'!T4</f>
        <v>7</v>
      </c>
      <c r="G4">
        <f>'oam2'!U4</f>
        <v>10</v>
      </c>
      <c r="H4">
        <f>'oam2'!V4</f>
        <v>17</v>
      </c>
      <c r="I4">
        <f>'oam2'!W4</f>
        <v>17</v>
      </c>
      <c r="J4">
        <f>'oam2'!D4</f>
        <v>84</v>
      </c>
      <c r="K4">
        <f>modellek!AO76</f>
        <v>78.599999999999994</v>
      </c>
      <c r="L4">
        <f t="shared" si="0"/>
        <v>5.4000000000000057</v>
      </c>
    </row>
    <row r="5" spans="1:12" x14ac:dyDescent="0.25">
      <c r="A5">
        <f>'oam2'!N5</f>
        <v>12</v>
      </c>
      <c r="B5">
        <f>'oam2'!O5</f>
        <v>12</v>
      </c>
      <c r="C5">
        <f>'oam2'!Q5</f>
        <v>8</v>
      </c>
      <c r="D5">
        <f>'oam2'!R5</f>
        <v>6</v>
      </c>
      <c r="E5">
        <f>'oam2'!S5</f>
        <v>2</v>
      </c>
      <c r="F5">
        <f>'oam2'!T5</f>
        <v>9</v>
      </c>
      <c r="G5">
        <f>'oam2'!U5</f>
        <v>20</v>
      </c>
      <c r="H5">
        <f>'oam2'!V5</f>
        <v>12</v>
      </c>
      <c r="I5">
        <f>'oam2'!W5</f>
        <v>1</v>
      </c>
      <c r="J5">
        <f>'oam2'!D5</f>
        <v>70</v>
      </c>
      <c r="K5">
        <f>modellek!AO77</f>
        <v>70.2</v>
      </c>
      <c r="L5">
        <f t="shared" si="0"/>
        <v>-0.20000000000000284</v>
      </c>
    </row>
    <row r="6" spans="1:12" x14ac:dyDescent="0.25">
      <c r="A6">
        <f>'oam2'!N6</f>
        <v>20</v>
      </c>
      <c r="B6">
        <f>'oam2'!O6</f>
        <v>20</v>
      </c>
      <c r="C6">
        <f>'oam2'!Q6</f>
        <v>20</v>
      </c>
      <c r="D6">
        <f>'oam2'!R6</f>
        <v>20</v>
      </c>
      <c r="E6">
        <f>'oam2'!S6</f>
        <v>19</v>
      </c>
      <c r="F6">
        <f>'oam2'!T6</f>
        <v>20</v>
      </c>
      <c r="G6">
        <f>'oam2'!U6</f>
        <v>16</v>
      </c>
      <c r="H6">
        <f>'oam2'!V6</f>
        <v>19</v>
      </c>
      <c r="I6">
        <f>'oam2'!W6</f>
        <v>20</v>
      </c>
      <c r="J6">
        <f>'oam2'!D6</f>
        <v>50</v>
      </c>
      <c r="K6">
        <f>modellek!AO78</f>
        <v>49.9</v>
      </c>
      <c r="L6">
        <f t="shared" si="0"/>
        <v>0.10000000000000142</v>
      </c>
    </row>
    <row r="7" spans="1:12" x14ac:dyDescent="0.25">
      <c r="A7">
        <f>'oam2'!N7</f>
        <v>19</v>
      </c>
      <c r="B7">
        <f>'oam2'!O7</f>
        <v>12</v>
      </c>
      <c r="C7">
        <f>'oam2'!Q7</f>
        <v>18</v>
      </c>
      <c r="D7">
        <f>'oam2'!R7</f>
        <v>19</v>
      </c>
      <c r="E7">
        <f>'oam2'!S7</f>
        <v>20</v>
      </c>
      <c r="F7">
        <f>'oam2'!T7</f>
        <v>19</v>
      </c>
      <c r="G7">
        <f>'oam2'!U7</f>
        <v>13</v>
      </c>
      <c r="H7">
        <f>'oam2'!V7</f>
        <v>19</v>
      </c>
      <c r="I7">
        <f>'oam2'!W7</f>
        <v>19</v>
      </c>
      <c r="J7">
        <f>'oam2'!D7</f>
        <v>57</v>
      </c>
      <c r="K7">
        <f>modellek!AO79</f>
        <v>56.4</v>
      </c>
      <c r="L7">
        <f t="shared" si="0"/>
        <v>0.60000000000000142</v>
      </c>
    </row>
    <row r="8" spans="1:12" x14ac:dyDescent="0.25">
      <c r="A8">
        <f>'oam2'!N8</f>
        <v>17</v>
      </c>
      <c r="B8">
        <f>'oam2'!O8</f>
        <v>15</v>
      </c>
      <c r="C8">
        <f>'oam2'!Q8</f>
        <v>17</v>
      </c>
      <c r="D8">
        <f>'oam2'!R8</f>
        <v>14</v>
      </c>
      <c r="E8">
        <f>'oam2'!S8</f>
        <v>8</v>
      </c>
      <c r="F8">
        <f>'oam2'!T8</f>
        <v>14</v>
      </c>
      <c r="G8">
        <f>'oam2'!U8</f>
        <v>5</v>
      </c>
      <c r="H8">
        <f>'oam2'!V8</f>
        <v>6</v>
      </c>
      <c r="I8">
        <f>'oam2'!W8</f>
        <v>15</v>
      </c>
      <c r="J8">
        <f>'oam2'!D8</f>
        <v>73</v>
      </c>
      <c r="K8">
        <f>modellek!AO80</f>
        <v>73.2</v>
      </c>
      <c r="L8">
        <f t="shared" si="0"/>
        <v>-0.20000000000000284</v>
      </c>
    </row>
    <row r="9" spans="1:12" x14ac:dyDescent="0.25">
      <c r="A9">
        <f>'oam2'!N9</f>
        <v>1</v>
      </c>
      <c r="B9">
        <f>'oam2'!O9</f>
        <v>16</v>
      </c>
      <c r="C9">
        <f>'oam2'!Q9</f>
        <v>12</v>
      </c>
      <c r="D9">
        <f>'oam2'!R9</f>
        <v>3</v>
      </c>
      <c r="E9">
        <f>'oam2'!S9</f>
        <v>5</v>
      </c>
      <c r="F9">
        <f>'oam2'!T9</f>
        <v>18</v>
      </c>
      <c r="G9">
        <f>'oam2'!U9</f>
        <v>9</v>
      </c>
      <c r="H9">
        <f>'oam2'!V9</f>
        <v>18</v>
      </c>
      <c r="I9">
        <f>'oam2'!W9</f>
        <v>8</v>
      </c>
      <c r="J9">
        <f>'oam2'!D9</f>
        <v>75</v>
      </c>
      <c r="K9">
        <f>modellek!AO81</f>
        <v>75.2</v>
      </c>
      <c r="L9">
        <f t="shared" si="0"/>
        <v>-0.20000000000000284</v>
      </c>
    </row>
    <row r="10" spans="1:12" x14ac:dyDescent="0.25">
      <c r="A10">
        <f>'oam2'!N10</f>
        <v>15</v>
      </c>
      <c r="B10">
        <f>'oam2'!O10</f>
        <v>12</v>
      </c>
      <c r="C10">
        <f>'oam2'!Q10</f>
        <v>10</v>
      </c>
      <c r="D10">
        <f>'oam2'!R10</f>
        <v>14</v>
      </c>
      <c r="E10">
        <f>'oam2'!S10</f>
        <v>14</v>
      </c>
      <c r="F10">
        <f>'oam2'!T10</f>
        <v>17</v>
      </c>
      <c r="G10">
        <f>'oam2'!U10</f>
        <v>16</v>
      </c>
      <c r="H10">
        <f>'oam2'!V10</f>
        <v>16</v>
      </c>
      <c r="I10">
        <f>'oam2'!W10</f>
        <v>18</v>
      </c>
      <c r="J10">
        <f>'oam2'!D10</f>
        <v>57</v>
      </c>
      <c r="K10">
        <f>modellek!AO82</f>
        <v>56.9</v>
      </c>
      <c r="L10">
        <f t="shared" si="0"/>
        <v>0.10000000000000142</v>
      </c>
    </row>
    <row r="11" spans="1:12" x14ac:dyDescent="0.25">
      <c r="A11">
        <f>'oam2'!N11</f>
        <v>13</v>
      </c>
      <c r="B11">
        <f>'oam2'!O11</f>
        <v>18</v>
      </c>
      <c r="C11">
        <f>'oam2'!Q11</f>
        <v>11</v>
      </c>
      <c r="D11">
        <f>'oam2'!R11</f>
        <v>8</v>
      </c>
      <c r="E11">
        <f>'oam2'!S11</f>
        <v>11</v>
      </c>
      <c r="F11">
        <f>'oam2'!T11</f>
        <v>11</v>
      </c>
      <c r="G11">
        <f>'oam2'!U11</f>
        <v>12</v>
      </c>
      <c r="H11">
        <f>'oam2'!V11</f>
        <v>3</v>
      </c>
      <c r="I11">
        <f>'oam2'!W11</f>
        <v>8</v>
      </c>
      <c r="J11">
        <f>'oam2'!D11</f>
        <v>76</v>
      </c>
      <c r="K11">
        <f>modellek!AO83</f>
        <v>76.2</v>
      </c>
      <c r="L11">
        <f t="shared" si="0"/>
        <v>-0.20000000000000284</v>
      </c>
    </row>
    <row r="12" spans="1:12" x14ac:dyDescent="0.25">
      <c r="A12">
        <f>'oam2'!N12</f>
        <v>14</v>
      </c>
      <c r="B12">
        <f>'oam2'!O12</f>
        <v>16</v>
      </c>
      <c r="C12">
        <f>'oam2'!Q12</f>
        <v>6</v>
      </c>
      <c r="D12">
        <f>'oam2'!R12</f>
        <v>10</v>
      </c>
      <c r="E12">
        <f>'oam2'!S12</f>
        <v>13</v>
      </c>
      <c r="F12">
        <f>'oam2'!T12</f>
        <v>4</v>
      </c>
      <c r="G12">
        <f>'oam2'!U12</f>
        <v>14</v>
      </c>
      <c r="H12">
        <f>'oam2'!V12</f>
        <v>3</v>
      </c>
      <c r="I12">
        <f>'oam2'!W12</f>
        <v>5</v>
      </c>
      <c r="J12">
        <f>'oam2'!D12</f>
        <v>73</v>
      </c>
      <c r="K12">
        <f>modellek!AO84</f>
        <v>73.2</v>
      </c>
      <c r="L12">
        <f t="shared" si="0"/>
        <v>-0.20000000000000284</v>
      </c>
    </row>
    <row r="13" spans="1:12" x14ac:dyDescent="0.25">
      <c r="A13">
        <f>'oam2'!N13</f>
        <v>9</v>
      </c>
      <c r="B13">
        <f>'oam2'!O13</f>
        <v>9</v>
      </c>
      <c r="C13">
        <f>'oam2'!Q13</f>
        <v>13</v>
      </c>
      <c r="D13">
        <f>'oam2'!R13</f>
        <v>2</v>
      </c>
      <c r="E13">
        <f>'oam2'!S13</f>
        <v>1</v>
      </c>
      <c r="F13">
        <f>'oam2'!T13</f>
        <v>2</v>
      </c>
      <c r="G13">
        <f>'oam2'!U13</f>
        <v>7</v>
      </c>
      <c r="H13">
        <f>'oam2'!V13</f>
        <v>2</v>
      </c>
      <c r="I13">
        <f>'oam2'!W13</f>
        <v>8</v>
      </c>
      <c r="J13">
        <f>'oam2'!D13</f>
        <v>75</v>
      </c>
      <c r="K13">
        <f>modellek!AO85</f>
        <v>83.6</v>
      </c>
      <c r="L13">
        <f t="shared" si="0"/>
        <v>-8.5999999999999943</v>
      </c>
    </row>
    <row r="14" spans="1:12" x14ac:dyDescent="0.25">
      <c r="A14">
        <f>'oam2'!N14</f>
        <v>3</v>
      </c>
      <c r="B14">
        <f>'oam2'!O14</f>
        <v>3</v>
      </c>
      <c r="C14">
        <f>'oam2'!Q14</f>
        <v>5</v>
      </c>
      <c r="D14">
        <f>'oam2'!R14</f>
        <v>6</v>
      </c>
      <c r="E14">
        <f>'oam2'!S14</f>
        <v>3</v>
      </c>
      <c r="F14">
        <f>'oam2'!T14</f>
        <v>1</v>
      </c>
      <c r="G14">
        <f>'oam2'!U14</f>
        <v>14</v>
      </c>
      <c r="H14">
        <f>'oam2'!V14</f>
        <v>1</v>
      </c>
      <c r="I14">
        <f>'oam2'!W14</f>
        <v>1</v>
      </c>
      <c r="J14">
        <f>'oam2'!D14</f>
        <v>92</v>
      </c>
      <c r="K14">
        <f>modellek!AO86</f>
        <v>92.5</v>
      </c>
      <c r="L14">
        <f t="shared" si="0"/>
        <v>-0.5</v>
      </c>
    </row>
    <row r="15" spans="1:12" x14ac:dyDescent="0.25">
      <c r="A15">
        <f>'oam2'!N15</f>
        <v>18</v>
      </c>
      <c r="B15">
        <f>'oam2'!O15</f>
        <v>2</v>
      </c>
      <c r="C15">
        <f>'oam2'!Q15</f>
        <v>19</v>
      </c>
      <c r="D15">
        <f>'oam2'!R15</f>
        <v>16</v>
      </c>
      <c r="E15">
        <f>'oam2'!S15</f>
        <v>12</v>
      </c>
      <c r="F15">
        <f>'oam2'!T15</f>
        <v>14</v>
      </c>
      <c r="G15">
        <f>'oam2'!U15</f>
        <v>11</v>
      </c>
      <c r="H15">
        <f>'oam2'!V15</f>
        <v>3</v>
      </c>
      <c r="I15">
        <f>'oam2'!W15</f>
        <v>14</v>
      </c>
      <c r="J15">
        <f>'oam2'!D15</f>
        <v>72</v>
      </c>
      <c r="K15">
        <f>modellek!AO87</f>
        <v>72.2</v>
      </c>
      <c r="L15">
        <f t="shared" si="0"/>
        <v>-0.20000000000000284</v>
      </c>
    </row>
    <row r="16" spans="1:12" x14ac:dyDescent="0.25">
      <c r="A16">
        <f>'oam2'!N16</f>
        <v>7</v>
      </c>
      <c r="B16">
        <f>'oam2'!O16</f>
        <v>7</v>
      </c>
      <c r="C16">
        <f>'oam2'!Q16</f>
        <v>3</v>
      </c>
      <c r="D16">
        <f>'oam2'!R16</f>
        <v>9</v>
      </c>
      <c r="E16">
        <f>'oam2'!S16</f>
        <v>15</v>
      </c>
      <c r="F16">
        <f>'oam2'!T16</f>
        <v>7</v>
      </c>
      <c r="G16">
        <f>'oam2'!U16</f>
        <v>8</v>
      </c>
      <c r="H16">
        <f>'oam2'!V16</f>
        <v>9</v>
      </c>
      <c r="I16">
        <f>'oam2'!W16</f>
        <v>7</v>
      </c>
      <c r="J16">
        <f>'oam2'!D16</f>
        <v>94</v>
      </c>
      <c r="K16">
        <f>modellek!AO88</f>
        <v>94</v>
      </c>
      <c r="L16">
        <f t="shared" si="0"/>
        <v>0</v>
      </c>
    </row>
    <row r="17" spans="1:19" x14ac:dyDescent="0.25">
      <c r="A17">
        <f>'oam2'!N17</f>
        <v>2</v>
      </c>
      <c r="B17">
        <f>'oam2'!O17</f>
        <v>3</v>
      </c>
      <c r="C17">
        <f>'oam2'!Q17</f>
        <v>1</v>
      </c>
      <c r="D17">
        <f>'oam2'!R17</f>
        <v>12</v>
      </c>
      <c r="E17">
        <f>'oam2'!S17</f>
        <v>4</v>
      </c>
      <c r="F17">
        <f>'oam2'!T17</f>
        <v>12</v>
      </c>
      <c r="G17">
        <f>'oam2'!U17</f>
        <v>18</v>
      </c>
      <c r="H17">
        <f>'oam2'!V17</f>
        <v>13</v>
      </c>
      <c r="I17">
        <f>'oam2'!W17</f>
        <v>4</v>
      </c>
      <c r="J17">
        <f>'oam2'!D17</f>
        <v>60</v>
      </c>
      <c r="K17">
        <f>modellek!AO89</f>
        <v>64.3</v>
      </c>
      <c r="L17">
        <f t="shared" si="0"/>
        <v>-4.2999999999999972</v>
      </c>
    </row>
    <row r="18" spans="1:19" x14ac:dyDescent="0.25">
      <c r="A18">
        <f>'oam2'!N18</f>
        <v>8</v>
      </c>
      <c r="B18">
        <f>'oam2'!O18</f>
        <v>7</v>
      </c>
      <c r="C18">
        <f>'oam2'!Q18</f>
        <v>3</v>
      </c>
      <c r="D18">
        <f>'oam2'!R18</f>
        <v>4</v>
      </c>
      <c r="E18">
        <f>'oam2'!S18</f>
        <v>8</v>
      </c>
      <c r="F18">
        <f>'oam2'!T18</f>
        <v>3</v>
      </c>
      <c r="G18">
        <f>'oam2'!U18</f>
        <v>1</v>
      </c>
      <c r="H18">
        <f>'oam2'!V18</f>
        <v>6</v>
      </c>
      <c r="I18">
        <f>'oam2'!W18</f>
        <v>6</v>
      </c>
      <c r="J18">
        <f>'oam2'!D18</f>
        <v>100</v>
      </c>
      <c r="K18">
        <f>modellek!AO90</f>
        <v>100.9</v>
      </c>
      <c r="L18">
        <f t="shared" si="0"/>
        <v>-0.90000000000000568</v>
      </c>
    </row>
    <row r="19" spans="1:19" x14ac:dyDescent="0.25">
      <c r="A19">
        <f>'oam2'!N19</f>
        <v>5</v>
      </c>
      <c r="B19">
        <f>'oam2'!O19</f>
        <v>6</v>
      </c>
      <c r="C19">
        <f>'oam2'!Q19</f>
        <v>15</v>
      </c>
      <c r="D19">
        <f>'oam2'!R19</f>
        <v>5</v>
      </c>
      <c r="E19">
        <f>'oam2'!S19</f>
        <v>15</v>
      </c>
      <c r="F19">
        <f>'oam2'!T19</f>
        <v>16</v>
      </c>
      <c r="G19">
        <f>'oam2'!U19</f>
        <v>3</v>
      </c>
      <c r="H19">
        <f>'oam2'!V19</f>
        <v>6</v>
      </c>
      <c r="I19">
        <f>'oam2'!W19</f>
        <v>13</v>
      </c>
      <c r="J19">
        <f>'oam2'!D19</f>
        <v>90</v>
      </c>
      <c r="K19">
        <f>modellek!AO91</f>
        <v>85.1</v>
      </c>
      <c r="L19">
        <f t="shared" si="0"/>
        <v>4.9000000000000057</v>
      </c>
    </row>
    <row r="20" spans="1:19" x14ac:dyDescent="0.25">
      <c r="A20">
        <f>'oam2'!N20</f>
        <v>10</v>
      </c>
      <c r="B20">
        <f>'oam2'!O20</f>
        <v>11</v>
      </c>
      <c r="C20">
        <f>'oam2'!Q20</f>
        <v>16</v>
      </c>
      <c r="D20">
        <f>'oam2'!R20</f>
        <v>1</v>
      </c>
      <c r="E20">
        <f>'oam2'!S20</f>
        <v>7</v>
      </c>
      <c r="F20">
        <f>'oam2'!T20</f>
        <v>13</v>
      </c>
      <c r="G20">
        <f>'oam2'!U20</f>
        <v>4</v>
      </c>
      <c r="H20">
        <f>'oam2'!V20</f>
        <v>11</v>
      </c>
      <c r="I20">
        <f>'oam2'!W20</f>
        <v>15</v>
      </c>
      <c r="J20">
        <f>'oam2'!D20</f>
        <v>81</v>
      </c>
      <c r="K20">
        <f>modellek!AO92</f>
        <v>81.599999999999994</v>
      </c>
      <c r="L20">
        <f t="shared" si="0"/>
        <v>-0.59999999999999432</v>
      </c>
    </row>
    <row r="21" spans="1:19" x14ac:dyDescent="0.25">
      <c r="A21">
        <f>'oam2'!N21</f>
        <v>6</v>
      </c>
      <c r="B21">
        <f>'oam2'!O21</f>
        <v>5</v>
      </c>
      <c r="C21">
        <f>'oam2'!Q21</f>
        <v>9</v>
      </c>
      <c r="D21">
        <f>'oam2'!R21</f>
        <v>10</v>
      </c>
      <c r="E21">
        <f>'oam2'!S21</f>
        <v>5</v>
      </c>
      <c r="F21">
        <f>'oam2'!T21</f>
        <v>4</v>
      </c>
      <c r="G21">
        <f>'oam2'!U21</f>
        <v>5</v>
      </c>
      <c r="H21">
        <f>'oam2'!V21</f>
        <v>10</v>
      </c>
      <c r="I21">
        <f>'oam2'!W21</f>
        <v>11</v>
      </c>
      <c r="J21">
        <f>'oam2'!D21</f>
        <v>80</v>
      </c>
      <c r="K21">
        <f>modellek!AO93</f>
        <v>83.6</v>
      </c>
      <c r="L21">
        <f t="shared" si="0"/>
        <v>-3.5999999999999943</v>
      </c>
    </row>
    <row r="22" spans="1:19" x14ac:dyDescent="0.25">
      <c r="N22" t="s">
        <v>91</v>
      </c>
      <c r="S22" t="s">
        <v>1678</v>
      </c>
    </row>
    <row r="23" spans="1:19" x14ac:dyDescent="0.25">
      <c r="A23" t="s">
        <v>972</v>
      </c>
      <c r="B23" t="s">
        <v>972</v>
      </c>
      <c r="C23" t="s">
        <v>972</v>
      </c>
      <c r="D23" t="s">
        <v>972</v>
      </c>
      <c r="E23" t="s">
        <v>972</v>
      </c>
      <c r="F23" t="s">
        <v>972</v>
      </c>
      <c r="G23" t="s">
        <v>972</v>
      </c>
      <c r="H23" t="s">
        <v>972</v>
      </c>
      <c r="I23" t="s">
        <v>972</v>
      </c>
      <c r="J23" t="str">
        <f>J1</f>
        <v>Fiat</v>
      </c>
      <c r="K23" t="str">
        <f>K118</f>
        <v>Becslés</v>
      </c>
      <c r="L23" t="s">
        <v>1019</v>
      </c>
      <c r="M23" t="s">
        <v>1020</v>
      </c>
      <c r="N23" s="51" t="s">
        <v>1021</v>
      </c>
      <c r="O23" t="str">
        <f>J23</f>
        <v>Fiat</v>
      </c>
      <c r="P23" t="str">
        <f>Z118</f>
        <v>Becslés</v>
      </c>
      <c r="Q23" t="s">
        <v>1019</v>
      </c>
      <c r="R23" t="s">
        <v>1020</v>
      </c>
      <c r="S23" s="51" t="s">
        <v>1021</v>
      </c>
    </row>
    <row r="24" spans="1:19" x14ac:dyDescent="0.25">
      <c r="A24">
        <f>21-A2</f>
        <v>17</v>
      </c>
      <c r="B24">
        <f t="shared" ref="B24:I24" si="1">21-B2</f>
        <v>20</v>
      </c>
      <c r="C24">
        <f t="shared" si="1"/>
        <v>15</v>
      </c>
      <c r="D24">
        <f t="shared" si="1"/>
        <v>3</v>
      </c>
      <c r="E24">
        <f t="shared" si="1"/>
        <v>3</v>
      </c>
      <c r="F24">
        <f t="shared" si="1"/>
        <v>12</v>
      </c>
      <c r="G24">
        <f t="shared" si="1"/>
        <v>19</v>
      </c>
      <c r="H24">
        <f t="shared" si="1"/>
        <v>8</v>
      </c>
      <c r="I24">
        <f t="shared" si="1"/>
        <v>18</v>
      </c>
      <c r="J24">
        <f t="shared" ref="J24:J43" si="2">J2</f>
        <v>79</v>
      </c>
      <c r="K24">
        <f t="shared" ref="K24:K43" si="3">K119</f>
        <v>66.7</v>
      </c>
      <c r="L24">
        <f>ROUND(J24-K24,0)</f>
        <v>12</v>
      </c>
      <c r="M24">
        <f>ROUND(J2-K2,0)</f>
        <v>0</v>
      </c>
      <c r="N24" s="51">
        <f>IF(L24*M24&lt;=0,1,0)</f>
        <v>1</v>
      </c>
      <c r="O24">
        <f t="shared" ref="O24:O45" si="4">J24</f>
        <v>79</v>
      </c>
      <c r="P24">
        <f>Z119</f>
        <v>69</v>
      </c>
      <c r="Q24">
        <f>ROUND(O24-P24,0)</f>
        <v>10</v>
      </c>
      <c r="R24" s="63">
        <f>M24</f>
        <v>0</v>
      </c>
      <c r="S24" s="51">
        <f>IF(Q24*R24&lt;=0,1,0)</f>
        <v>1</v>
      </c>
    </row>
    <row r="25" spans="1:19" x14ac:dyDescent="0.25">
      <c r="A25">
        <f t="shared" ref="A25:I40" si="5">21-A3</f>
        <v>11</v>
      </c>
      <c r="B25">
        <f t="shared" si="5"/>
        <v>12</v>
      </c>
      <c r="C25">
        <f t="shared" si="5"/>
        <v>19</v>
      </c>
      <c r="D25">
        <f t="shared" si="5"/>
        <v>4</v>
      </c>
      <c r="E25">
        <f t="shared" si="5"/>
        <v>4</v>
      </c>
      <c r="F25">
        <f t="shared" si="5"/>
        <v>17</v>
      </c>
      <c r="G25">
        <f t="shared" si="5"/>
        <v>2</v>
      </c>
      <c r="H25">
        <f t="shared" si="5"/>
        <v>8</v>
      </c>
      <c r="I25">
        <f t="shared" si="5"/>
        <v>10</v>
      </c>
      <c r="J25">
        <f t="shared" si="2"/>
        <v>79</v>
      </c>
      <c r="K25">
        <f t="shared" si="3"/>
        <v>108</v>
      </c>
      <c r="L25">
        <f t="shared" ref="L25:L43" si="6">ROUND(J25-K25,0)</f>
        <v>-29</v>
      </c>
      <c r="M25">
        <f t="shared" ref="M25:M43" si="7">ROUND(J3-K3,0)</f>
        <v>8</v>
      </c>
      <c r="N25" s="51">
        <f t="shared" ref="N25:N43" si="8">IF(L25*M25&lt;=0,1,0)</f>
        <v>1</v>
      </c>
      <c r="O25">
        <f t="shared" si="4"/>
        <v>79</v>
      </c>
      <c r="P25">
        <f>Z120</f>
        <v>79.599999999999994</v>
      </c>
      <c r="Q25">
        <f t="shared" ref="Q25:Q43" si="9">ROUND(O25-P25,0)</f>
        <v>-1</v>
      </c>
      <c r="R25" s="63">
        <f t="shared" ref="R25:R43" si="10">M25</f>
        <v>8</v>
      </c>
      <c r="S25" s="51">
        <f t="shared" ref="S25:S43" si="11">IF(Q25*R25&lt;=0,1,0)</f>
        <v>1</v>
      </c>
    </row>
    <row r="26" spans="1:19" x14ac:dyDescent="0.25">
      <c r="A26">
        <f t="shared" si="5"/>
        <v>6</v>
      </c>
      <c r="B26">
        <f t="shared" si="5"/>
        <v>2</v>
      </c>
      <c r="C26">
        <f t="shared" si="5"/>
        <v>7</v>
      </c>
      <c r="D26">
        <f t="shared" si="5"/>
        <v>8</v>
      </c>
      <c r="E26">
        <f t="shared" si="5"/>
        <v>13</v>
      </c>
      <c r="F26">
        <f t="shared" si="5"/>
        <v>14</v>
      </c>
      <c r="G26">
        <f t="shared" si="5"/>
        <v>11</v>
      </c>
      <c r="H26">
        <f t="shared" si="5"/>
        <v>4</v>
      </c>
      <c r="I26">
        <f t="shared" si="5"/>
        <v>4</v>
      </c>
      <c r="J26">
        <f t="shared" si="2"/>
        <v>84</v>
      </c>
      <c r="K26">
        <f t="shared" si="3"/>
        <v>119.7</v>
      </c>
      <c r="L26">
        <f t="shared" si="6"/>
        <v>-36</v>
      </c>
      <c r="M26">
        <f t="shared" si="7"/>
        <v>5</v>
      </c>
      <c r="N26" s="51">
        <f t="shared" si="8"/>
        <v>1</v>
      </c>
      <c r="O26">
        <f t="shared" si="4"/>
        <v>84</v>
      </c>
      <c r="P26">
        <f>Z121</f>
        <v>80.099999999999994</v>
      </c>
      <c r="Q26">
        <f t="shared" si="9"/>
        <v>4</v>
      </c>
      <c r="R26" s="63">
        <f t="shared" si="10"/>
        <v>5</v>
      </c>
      <c r="S26" s="51">
        <f t="shared" si="11"/>
        <v>0</v>
      </c>
    </row>
    <row r="27" spans="1:19" x14ac:dyDescent="0.25">
      <c r="A27">
        <f t="shared" si="5"/>
        <v>9</v>
      </c>
      <c r="B27">
        <f t="shared" si="5"/>
        <v>9</v>
      </c>
      <c r="C27">
        <f t="shared" si="5"/>
        <v>13</v>
      </c>
      <c r="D27">
        <f t="shared" si="5"/>
        <v>15</v>
      </c>
      <c r="E27">
        <f t="shared" si="5"/>
        <v>19</v>
      </c>
      <c r="F27">
        <f t="shared" si="5"/>
        <v>12</v>
      </c>
      <c r="G27">
        <f t="shared" si="5"/>
        <v>1</v>
      </c>
      <c r="H27">
        <f t="shared" si="5"/>
        <v>9</v>
      </c>
      <c r="I27">
        <f t="shared" si="5"/>
        <v>20</v>
      </c>
      <c r="J27">
        <f t="shared" si="2"/>
        <v>70</v>
      </c>
      <c r="K27">
        <f t="shared" si="3"/>
        <v>94.3</v>
      </c>
      <c r="L27">
        <f t="shared" si="6"/>
        <v>-24</v>
      </c>
      <c r="M27">
        <f t="shared" si="7"/>
        <v>0</v>
      </c>
      <c r="N27" s="51">
        <f t="shared" si="8"/>
        <v>1</v>
      </c>
      <c r="O27">
        <f t="shared" si="4"/>
        <v>70</v>
      </c>
      <c r="P27">
        <f>Z122</f>
        <v>77.5</v>
      </c>
      <c r="Q27">
        <f t="shared" si="9"/>
        <v>-8</v>
      </c>
      <c r="R27" s="63">
        <f t="shared" si="10"/>
        <v>0</v>
      </c>
      <c r="S27" s="51">
        <f t="shared" si="11"/>
        <v>1</v>
      </c>
    </row>
    <row r="28" spans="1:19" x14ac:dyDescent="0.25">
      <c r="A28">
        <f t="shared" si="5"/>
        <v>1</v>
      </c>
      <c r="B28">
        <f t="shared" si="5"/>
        <v>1</v>
      </c>
      <c r="C28">
        <f t="shared" si="5"/>
        <v>1</v>
      </c>
      <c r="D28">
        <f t="shared" si="5"/>
        <v>1</v>
      </c>
      <c r="E28">
        <f t="shared" si="5"/>
        <v>2</v>
      </c>
      <c r="F28">
        <f t="shared" si="5"/>
        <v>1</v>
      </c>
      <c r="G28">
        <f t="shared" si="5"/>
        <v>5</v>
      </c>
      <c r="H28">
        <f t="shared" si="5"/>
        <v>2</v>
      </c>
      <c r="I28">
        <f t="shared" si="5"/>
        <v>1</v>
      </c>
      <c r="J28">
        <f t="shared" si="2"/>
        <v>50</v>
      </c>
      <c r="K28">
        <f t="shared" si="3"/>
        <v>157.6</v>
      </c>
      <c r="L28">
        <f t="shared" si="6"/>
        <v>-108</v>
      </c>
      <c r="M28">
        <f t="shared" si="7"/>
        <v>0</v>
      </c>
      <c r="N28" s="51">
        <f t="shared" si="8"/>
        <v>1</v>
      </c>
      <c r="O28">
        <f t="shared" si="4"/>
        <v>50</v>
      </c>
      <c r="P28">
        <f>Z123</f>
        <v>80.099999999999994</v>
      </c>
      <c r="Q28">
        <f t="shared" si="9"/>
        <v>-30</v>
      </c>
      <c r="R28" s="63">
        <f t="shared" si="10"/>
        <v>0</v>
      </c>
      <c r="S28" s="51">
        <f t="shared" si="11"/>
        <v>1</v>
      </c>
    </row>
    <row r="29" spans="1:19" x14ac:dyDescent="0.25">
      <c r="A29">
        <f t="shared" si="5"/>
        <v>2</v>
      </c>
      <c r="B29">
        <f t="shared" si="5"/>
        <v>9</v>
      </c>
      <c r="C29">
        <f t="shared" si="5"/>
        <v>3</v>
      </c>
      <c r="D29">
        <f t="shared" si="5"/>
        <v>2</v>
      </c>
      <c r="E29">
        <f t="shared" si="5"/>
        <v>1</v>
      </c>
      <c r="F29">
        <f t="shared" si="5"/>
        <v>2</v>
      </c>
      <c r="G29">
        <f t="shared" si="5"/>
        <v>8</v>
      </c>
      <c r="H29">
        <f t="shared" si="5"/>
        <v>2</v>
      </c>
      <c r="I29">
        <f t="shared" si="5"/>
        <v>2</v>
      </c>
      <c r="J29">
        <f t="shared" si="2"/>
        <v>57</v>
      </c>
      <c r="K29">
        <f t="shared" si="3"/>
        <v>145.9</v>
      </c>
      <c r="L29">
        <f t="shared" si="6"/>
        <v>-89</v>
      </c>
      <c r="M29">
        <f t="shared" si="7"/>
        <v>1</v>
      </c>
      <c r="N29" s="51">
        <f t="shared" si="8"/>
        <v>1</v>
      </c>
      <c r="O29">
        <f t="shared" si="4"/>
        <v>57</v>
      </c>
      <c r="P29">
        <f>Z124</f>
        <v>83.9</v>
      </c>
      <c r="Q29">
        <f t="shared" si="9"/>
        <v>-27</v>
      </c>
      <c r="R29" s="63">
        <f t="shared" si="10"/>
        <v>1</v>
      </c>
      <c r="S29" s="51">
        <f t="shared" si="11"/>
        <v>1</v>
      </c>
    </row>
    <row r="30" spans="1:19" x14ac:dyDescent="0.25">
      <c r="A30">
        <f t="shared" si="5"/>
        <v>4</v>
      </c>
      <c r="B30">
        <f t="shared" si="5"/>
        <v>6</v>
      </c>
      <c r="C30">
        <f t="shared" si="5"/>
        <v>4</v>
      </c>
      <c r="D30">
        <f t="shared" si="5"/>
        <v>7</v>
      </c>
      <c r="E30">
        <f t="shared" si="5"/>
        <v>13</v>
      </c>
      <c r="F30">
        <f t="shared" si="5"/>
        <v>7</v>
      </c>
      <c r="G30">
        <f t="shared" si="5"/>
        <v>16</v>
      </c>
      <c r="H30">
        <f t="shared" si="5"/>
        <v>15</v>
      </c>
      <c r="I30">
        <f t="shared" si="5"/>
        <v>6</v>
      </c>
      <c r="J30">
        <f t="shared" si="2"/>
        <v>73</v>
      </c>
      <c r="K30">
        <f t="shared" si="3"/>
        <v>113.5</v>
      </c>
      <c r="L30">
        <f t="shared" si="6"/>
        <v>-41</v>
      </c>
      <c r="M30">
        <f t="shared" si="7"/>
        <v>0</v>
      </c>
      <c r="N30" s="51">
        <f t="shared" si="8"/>
        <v>1</v>
      </c>
      <c r="O30">
        <f t="shared" si="4"/>
        <v>73</v>
      </c>
      <c r="P30">
        <f>Z125</f>
        <v>80.099999999999994</v>
      </c>
      <c r="Q30">
        <f t="shared" si="9"/>
        <v>-7</v>
      </c>
      <c r="R30" s="63">
        <f t="shared" si="10"/>
        <v>0</v>
      </c>
      <c r="S30" s="51">
        <f t="shared" si="11"/>
        <v>1</v>
      </c>
    </row>
    <row r="31" spans="1:19" x14ac:dyDescent="0.25">
      <c r="A31">
        <f t="shared" si="5"/>
        <v>20</v>
      </c>
      <c r="B31">
        <f t="shared" si="5"/>
        <v>5</v>
      </c>
      <c r="C31">
        <f t="shared" si="5"/>
        <v>9</v>
      </c>
      <c r="D31">
        <f t="shared" si="5"/>
        <v>18</v>
      </c>
      <c r="E31">
        <f t="shared" si="5"/>
        <v>16</v>
      </c>
      <c r="F31">
        <f t="shared" si="5"/>
        <v>3</v>
      </c>
      <c r="G31">
        <f t="shared" si="5"/>
        <v>12</v>
      </c>
      <c r="H31">
        <f t="shared" si="5"/>
        <v>3</v>
      </c>
      <c r="I31">
        <f t="shared" si="5"/>
        <v>13</v>
      </c>
      <c r="J31">
        <f t="shared" si="2"/>
        <v>75</v>
      </c>
      <c r="K31">
        <f t="shared" si="3"/>
        <v>77.099999999999994</v>
      </c>
      <c r="L31">
        <f t="shared" si="6"/>
        <v>-2</v>
      </c>
      <c r="M31">
        <f t="shared" si="7"/>
        <v>0</v>
      </c>
      <c r="N31" s="51">
        <f t="shared" si="8"/>
        <v>1</v>
      </c>
      <c r="O31">
        <f t="shared" si="4"/>
        <v>75</v>
      </c>
      <c r="P31">
        <f>Z126</f>
        <v>66.900000000000006</v>
      </c>
      <c r="Q31">
        <f t="shared" si="9"/>
        <v>8</v>
      </c>
      <c r="R31" s="63">
        <f t="shared" si="10"/>
        <v>0</v>
      </c>
      <c r="S31" s="51">
        <f t="shared" si="11"/>
        <v>1</v>
      </c>
    </row>
    <row r="32" spans="1:19" x14ac:dyDescent="0.25">
      <c r="A32">
        <f t="shared" si="5"/>
        <v>6</v>
      </c>
      <c r="B32">
        <f t="shared" si="5"/>
        <v>9</v>
      </c>
      <c r="C32">
        <f t="shared" si="5"/>
        <v>11</v>
      </c>
      <c r="D32">
        <f t="shared" si="5"/>
        <v>7</v>
      </c>
      <c r="E32">
        <f t="shared" si="5"/>
        <v>7</v>
      </c>
      <c r="F32">
        <f t="shared" si="5"/>
        <v>4</v>
      </c>
      <c r="G32">
        <f t="shared" si="5"/>
        <v>5</v>
      </c>
      <c r="H32">
        <f t="shared" si="5"/>
        <v>5</v>
      </c>
      <c r="I32">
        <f t="shared" si="5"/>
        <v>3</v>
      </c>
      <c r="J32">
        <f t="shared" si="2"/>
        <v>57</v>
      </c>
      <c r="K32">
        <f t="shared" si="3"/>
        <v>128.69999999999999</v>
      </c>
      <c r="L32">
        <f t="shared" si="6"/>
        <v>-72</v>
      </c>
      <c r="M32">
        <f t="shared" si="7"/>
        <v>0</v>
      </c>
      <c r="N32" s="51">
        <f t="shared" si="8"/>
        <v>1</v>
      </c>
      <c r="O32">
        <f t="shared" si="4"/>
        <v>57</v>
      </c>
      <c r="P32">
        <f>Z127</f>
        <v>80.099999999999994</v>
      </c>
      <c r="Q32">
        <f t="shared" si="9"/>
        <v>-23</v>
      </c>
      <c r="R32" s="63">
        <f t="shared" si="10"/>
        <v>0</v>
      </c>
      <c r="S32" s="51">
        <f t="shared" si="11"/>
        <v>1</v>
      </c>
    </row>
    <row r="33" spans="1:19" x14ac:dyDescent="0.25">
      <c r="A33">
        <f t="shared" si="5"/>
        <v>8</v>
      </c>
      <c r="B33">
        <f t="shared" si="5"/>
        <v>3</v>
      </c>
      <c r="C33">
        <f t="shared" si="5"/>
        <v>10</v>
      </c>
      <c r="D33">
        <f t="shared" si="5"/>
        <v>13</v>
      </c>
      <c r="E33">
        <f t="shared" si="5"/>
        <v>10</v>
      </c>
      <c r="F33">
        <f t="shared" si="5"/>
        <v>10</v>
      </c>
      <c r="G33">
        <f t="shared" si="5"/>
        <v>9</v>
      </c>
      <c r="H33">
        <f t="shared" si="5"/>
        <v>18</v>
      </c>
      <c r="I33">
        <f t="shared" si="5"/>
        <v>13</v>
      </c>
      <c r="J33">
        <f t="shared" si="2"/>
        <v>76</v>
      </c>
      <c r="K33">
        <f t="shared" si="3"/>
        <v>102.5</v>
      </c>
      <c r="L33">
        <f t="shared" si="6"/>
        <v>-27</v>
      </c>
      <c r="M33">
        <f t="shared" si="7"/>
        <v>0</v>
      </c>
      <c r="N33" s="51">
        <f t="shared" si="8"/>
        <v>1</v>
      </c>
      <c r="O33">
        <f t="shared" si="4"/>
        <v>76</v>
      </c>
      <c r="P33">
        <f>Z128</f>
        <v>80.099999999999994</v>
      </c>
      <c r="Q33">
        <f t="shared" si="9"/>
        <v>-4</v>
      </c>
      <c r="R33" s="63">
        <f t="shared" si="10"/>
        <v>0</v>
      </c>
      <c r="S33" s="51">
        <f t="shared" si="11"/>
        <v>1</v>
      </c>
    </row>
    <row r="34" spans="1:19" x14ac:dyDescent="0.25">
      <c r="A34">
        <f t="shared" si="5"/>
        <v>7</v>
      </c>
      <c r="B34">
        <f t="shared" si="5"/>
        <v>5</v>
      </c>
      <c r="C34">
        <f t="shared" si="5"/>
        <v>15</v>
      </c>
      <c r="D34">
        <f t="shared" si="5"/>
        <v>11</v>
      </c>
      <c r="E34">
        <f t="shared" si="5"/>
        <v>8</v>
      </c>
      <c r="F34">
        <f t="shared" si="5"/>
        <v>17</v>
      </c>
      <c r="G34">
        <f t="shared" si="5"/>
        <v>7</v>
      </c>
      <c r="H34">
        <f t="shared" si="5"/>
        <v>18</v>
      </c>
      <c r="I34">
        <f t="shared" si="5"/>
        <v>16</v>
      </c>
      <c r="J34">
        <f t="shared" si="2"/>
        <v>73</v>
      </c>
      <c r="K34">
        <f t="shared" si="3"/>
        <v>96.3</v>
      </c>
      <c r="L34">
        <f t="shared" si="6"/>
        <v>-23</v>
      </c>
      <c r="M34">
        <f t="shared" si="7"/>
        <v>0</v>
      </c>
      <c r="N34" s="51">
        <f t="shared" si="8"/>
        <v>1</v>
      </c>
      <c r="O34">
        <f t="shared" si="4"/>
        <v>73</v>
      </c>
      <c r="P34">
        <f>Z129</f>
        <v>80.099999999999994</v>
      </c>
      <c r="Q34">
        <f t="shared" si="9"/>
        <v>-7</v>
      </c>
      <c r="R34" s="63">
        <f t="shared" si="10"/>
        <v>0</v>
      </c>
      <c r="S34" s="51">
        <f t="shared" si="11"/>
        <v>1</v>
      </c>
    </row>
    <row r="35" spans="1:19" x14ac:dyDescent="0.25">
      <c r="A35">
        <f t="shared" si="5"/>
        <v>12</v>
      </c>
      <c r="B35">
        <f t="shared" si="5"/>
        <v>12</v>
      </c>
      <c r="C35">
        <f t="shared" si="5"/>
        <v>8</v>
      </c>
      <c r="D35">
        <f t="shared" si="5"/>
        <v>19</v>
      </c>
      <c r="E35">
        <f t="shared" si="5"/>
        <v>20</v>
      </c>
      <c r="F35">
        <f t="shared" si="5"/>
        <v>19</v>
      </c>
      <c r="G35">
        <f t="shared" si="5"/>
        <v>14</v>
      </c>
      <c r="H35">
        <f t="shared" si="5"/>
        <v>19</v>
      </c>
      <c r="I35">
        <f t="shared" si="5"/>
        <v>13</v>
      </c>
      <c r="J35">
        <f t="shared" si="2"/>
        <v>75</v>
      </c>
      <c r="K35">
        <f t="shared" si="3"/>
        <v>51.6</v>
      </c>
      <c r="L35">
        <f t="shared" si="6"/>
        <v>23</v>
      </c>
      <c r="M35">
        <f t="shared" si="7"/>
        <v>-9</v>
      </c>
      <c r="N35" s="51">
        <f t="shared" si="8"/>
        <v>1</v>
      </c>
      <c r="O35">
        <f t="shared" si="4"/>
        <v>75</v>
      </c>
      <c r="P35">
        <f>Z130</f>
        <v>66.900000000000006</v>
      </c>
      <c r="Q35">
        <f t="shared" si="9"/>
        <v>8</v>
      </c>
      <c r="R35" s="63">
        <f t="shared" si="10"/>
        <v>-9</v>
      </c>
      <c r="S35" s="51">
        <f t="shared" si="11"/>
        <v>1</v>
      </c>
    </row>
    <row r="36" spans="1:19" x14ac:dyDescent="0.25">
      <c r="A36">
        <f t="shared" si="5"/>
        <v>18</v>
      </c>
      <c r="B36">
        <f t="shared" si="5"/>
        <v>18</v>
      </c>
      <c r="C36">
        <f t="shared" si="5"/>
        <v>16</v>
      </c>
      <c r="D36">
        <f t="shared" si="5"/>
        <v>15</v>
      </c>
      <c r="E36">
        <f t="shared" si="5"/>
        <v>18</v>
      </c>
      <c r="F36">
        <f t="shared" si="5"/>
        <v>20</v>
      </c>
      <c r="G36">
        <f t="shared" si="5"/>
        <v>7</v>
      </c>
      <c r="H36">
        <f t="shared" si="5"/>
        <v>20</v>
      </c>
      <c r="I36">
        <f t="shared" si="5"/>
        <v>20</v>
      </c>
      <c r="J36">
        <f t="shared" si="2"/>
        <v>92</v>
      </c>
      <c r="K36">
        <f t="shared" si="3"/>
        <v>63.3</v>
      </c>
      <c r="L36">
        <f t="shared" si="6"/>
        <v>29</v>
      </c>
      <c r="M36">
        <f t="shared" si="7"/>
        <v>-1</v>
      </c>
      <c r="N36" s="51">
        <f t="shared" si="8"/>
        <v>1</v>
      </c>
      <c r="O36">
        <f t="shared" si="4"/>
        <v>92</v>
      </c>
      <c r="P36">
        <f>Z131</f>
        <v>75.900000000000006</v>
      </c>
      <c r="Q36">
        <f t="shared" si="9"/>
        <v>16</v>
      </c>
      <c r="R36" s="63">
        <f t="shared" si="10"/>
        <v>-1</v>
      </c>
      <c r="S36" s="51">
        <f t="shared" si="11"/>
        <v>1</v>
      </c>
    </row>
    <row r="37" spans="1:19" x14ac:dyDescent="0.25">
      <c r="A37">
        <f t="shared" si="5"/>
        <v>3</v>
      </c>
      <c r="B37">
        <f t="shared" si="5"/>
        <v>19</v>
      </c>
      <c r="C37">
        <f t="shared" si="5"/>
        <v>2</v>
      </c>
      <c r="D37">
        <f t="shared" si="5"/>
        <v>5</v>
      </c>
      <c r="E37">
        <f t="shared" si="5"/>
        <v>9</v>
      </c>
      <c r="F37">
        <f t="shared" si="5"/>
        <v>7</v>
      </c>
      <c r="G37">
        <f t="shared" si="5"/>
        <v>10</v>
      </c>
      <c r="H37">
        <f t="shared" si="5"/>
        <v>18</v>
      </c>
      <c r="I37">
        <f t="shared" si="5"/>
        <v>7</v>
      </c>
      <c r="J37">
        <f t="shared" si="2"/>
        <v>72</v>
      </c>
      <c r="K37">
        <f t="shared" si="3"/>
        <v>90.8</v>
      </c>
      <c r="L37">
        <f t="shared" si="6"/>
        <v>-19</v>
      </c>
      <c r="M37">
        <f t="shared" si="7"/>
        <v>0</v>
      </c>
      <c r="N37" s="51">
        <f t="shared" si="8"/>
        <v>1</v>
      </c>
      <c r="O37">
        <f t="shared" si="4"/>
        <v>72</v>
      </c>
      <c r="P37">
        <f>Z132</f>
        <v>72.2</v>
      </c>
      <c r="Q37">
        <f t="shared" si="9"/>
        <v>0</v>
      </c>
      <c r="R37" s="63">
        <f t="shared" si="10"/>
        <v>0</v>
      </c>
      <c r="S37" s="51">
        <f t="shared" si="11"/>
        <v>1</v>
      </c>
    </row>
    <row r="38" spans="1:19" x14ac:dyDescent="0.25">
      <c r="A38">
        <f t="shared" si="5"/>
        <v>14</v>
      </c>
      <c r="B38">
        <f t="shared" si="5"/>
        <v>14</v>
      </c>
      <c r="C38">
        <f t="shared" si="5"/>
        <v>18</v>
      </c>
      <c r="D38">
        <f t="shared" si="5"/>
        <v>12</v>
      </c>
      <c r="E38">
        <f t="shared" si="5"/>
        <v>6</v>
      </c>
      <c r="F38">
        <f t="shared" si="5"/>
        <v>14</v>
      </c>
      <c r="G38">
        <f t="shared" si="5"/>
        <v>13</v>
      </c>
      <c r="H38">
        <f t="shared" si="5"/>
        <v>12</v>
      </c>
      <c r="I38">
        <f t="shared" si="5"/>
        <v>14</v>
      </c>
      <c r="J38">
        <f t="shared" si="2"/>
        <v>94</v>
      </c>
      <c r="K38">
        <f t="shared" si="3"/>
        <v>86.7</v>
      </c>
      <c r="L38">
        <f t="shared" si="6"/>
        <v>7</v>
      </c>
      <c r="M38">
        <f t="shared" si="7"/>
        <v>0</v>
      </c>
      <c r="N38" s="51">
        <f t="shared" si="8"/>
        <v>1</v>
      </c>
      <c r="O38">
        <f t="shared" si="4"/>
        <v>94</v>
      </c>
      <c r="P38">
        <f>Z133</f>
        <v>77</v>
      </c>
      <c r="Q38">
        <f t="shared" si="9"/>
        <v>17</v>
      </c>
      <c r="R38" s="63">
        <f t="shared" si="10"/>
        <v>0</v>
      </c>
      <c r="S38" s="51">
        <f t="shared" si="11"/>
        <v>1</v>
      </c>
    </row>
    <row r="39" spans="1:19" x14ac:dyDescent="0.25">
      <c r="A39">
        <f t="shared" si="5"/>
        <v>19</v>
      </c>
      <c r="B39">
        <f t="shared" si="5"/>
        <v>18</v>
      </c>
      <c r="C39">
        <f t="shared" si="5"/>
        <v>20</v>
      </c>
      <c r="D39">
        <f t="shared" si="5"/>
        <v>9</v>
      </c>
      <c r="E39">
        <f t="shared" si="5"/>
        <v>17</v>
      </c>
      <c r="F39">
        <f t="shared" si="5"/>
        <v>9</v>
      </c>
      <c r="G39">
        <f t="shared" si="5"/>
        <v>3</v>
      </c>
      <c r="H39">
        <f t="shared" si="5"/>
        <v>8</v>
      </c>
      <c r="I39">
        <f t="shared" si="5"/>
        <v>17</v>
      </c>
      <c r="J39">
        <f t="shared" si="2"/>
        <v>60</v>
      </c>
      <c r="K39">
        <f t="shared" si="3"/>
        <v>85.3</v>
      </c>
      <c r="L39">
        <f t="shared" si="6"/>
        <v>-25</v>
      </c>
      <c r="M39">
        <f t="shared" si="7"/>
        <v>-4</v>
      </c>
      <c r="N39" s="51">
        <f t="shared" si="8"/>
        <v>0</v>
      </c>
      <c r="O39">
        <f t="shared" si="4"/>
        <v>60</v>
      </c>
      <c r="P39">
        <f>Z134</f>
        <v>64.2</v>
      </c>
      <c r="Q39">
        <f t="shared" si="9"/>
        <v>-4</v>
      </c>
      <c r="R39" s="63">
        <f t="shared" si="10"/>
        <v>-4</v>
      </c>
      <c r="S39" s="51">
        <f t="shared" si="11"/>
        <v>0</v>
      </c>
    </row>
    <row r="40" spans="1:19" x14ac:dyDescent="0.25">
      <c r="A40">
        <f t="shared" si="5"/>
        <v>13</v>
      </c>
      <c r="B40">
        <f t="shared" si="5"/>
        <v>14</v>
      </c>
      <c r="C40">
        <f t="shared" si="5"/>
        <v>18</v>
      </c>
      <c r="D40">
        <f t="shared" si="5"/>
        <v>17</v>
      </c>
      <c r="E40">
        <f t="shared" si="5"/>
        <v>13</v>
      </c>
      <c r="F40">
        <f t="shared" si="5"/>
        <v>18</v>
      </c>
      <c r="G40">
        <f t="shared" si="5"/>
        <v>20</v>
      </c>
      <c r="H40">
        <f t="shared" si="5"/>
        <v>15</v>
      </c>
      <c r="I40">
        <f t="shared" si="5"/>
        <v>15</v>
      </c>
      <c r="J40">
        <f t="shared" si="2"/>
        <v>100</v>
      </c>
      <c r="K40">
        <f t="shared" si="3"/>
        <v>68.8</v>
      </c>
      <c r="L40">
        <f t="shared" si="6"/>
        <v>31</v>
      </c>
      <c r="M40">
        <f t="shared" si="7"/>
        <v>-1</v>
      </c>
      <c r="N40" s="51">
        <f t="shared" si="8"/>
        <v>1</v>
      </c>
      <c r="O40">
        <f t="shared" si="4"/>
        <v>100</v>
      </c>
      <c r="P40">
        <f>Z135</f>
        <v>80.099999999999994</v>
      </c>
      <c r="Q40">
        <f t="shared" si="9"/>
        <v>20</v>
      </c>
      <c r="R40" s="63">
        <f t="shared" si="10"/>
        <v>-1</v>
      </c>
      <c r="S40" s="51">
        <f t="shared" si="11"/>
        <v>1</v>
      </c>
    </row>
    <row r="41" spans="1:19" x14ac:dyDescent="0.25">
      <c r="A41">
        <f t="shared" ref="A41:I43" si="12">21-A19</f>
        <v>16</v>
      </c>
      <c r="B41">
        <f t="shared" si="12"/>
        <v>15</v>
      </c>
      <c r="C41">
        <f t="shared" si="12"/>
        <v>6</v>
      </c>
      <c r="D41">
        <f t="shared" si="12"/>
        <v>16</v>
      </c>
      <c r="E41">
        <f t="shared" si="12"/>
        <v>6</v>
      </c>
      <c r="F41">
        <f t="shared" si="12"/>
        <v>5</v>
      </c>
      <c r="G41">
        <f t="shared" si="12"/>
        <v>18</v>
      </c>
      <c r="H41">
        <f t="shared" si="12"/>
        <v>15</v>
      </c>
      <c r="I41">
        <f t="shared" si="12"/>
        <v>8</v>
      </c>
      <c r="J41">
        <f t="shared" si="2"/>
        <v>90</v>
      </c>
      <c r="K41">
        <f t="shared" si="3"/>
        <v>95</v>
      </c>
      <c r="L41">
        <f t="shared" si="6"/>
        <v>-5</v>
      </c>
      <c r="M41">
        <f t="shared" si="7"/>
        <v>5</v>
      </c>
      <c r="N41" s="51">
        <f t="shared" si="8"/>
        <v>1</v>
      </c>
      <c r="O41">
        <f t="shared" si="4"/>
        <v>90</v>
      </c>
      <c r="P41">
        <f>Z136</f>
        <v>77</v>
      </c>
      <c r="Q41">
        <f t="shared" si="9"/>
        <v>13</v>
      </c>
      <c r="R41" s="63">
        <f t="shared" si="10"/>
        <v>5</v>
      </c>
      <c r="S41" s="51">
        <f t="shared" si="11"/>
        <v>0</v>
      </c>
    </row>
    <row r="42" spans="1:19" x14ac:dyDescent="0.25">
      <c r="A42">
        <f t="shared" si="12"/>
        <v>11</v>
      </c>
      <c r="B42">
        <f t="shared" si="12"/>
        <v>10</v>
      </c>
      <c r="C42">
        <f t="shared" si="12"/>
        <v>5</v>
      </c>
      <c r="D42">
        <f t="shared" si="12"/>
        <v>20</v>
      </c>
      <c r="E42">
        <f t="shared" si="12"/>
        <v>14</v>
      </c>
      <c r="F42">
        <f t="shared" si="12"/>
        <v>8</v>
      </c>
      <c r="G42">
        <f t="shared" si="12"/>
        <v>17</v>
      </c>
      <c r="H42">
        <f t="shared" si="12"/>
        <v>10</v>
      </c>
      <c r="I42">
        <f t="shared" si="12"/>
        <v>6</v>
      </c>
      <c r="J42">
        <f t="shared" si="2"/>
        <v>81</v>
      </c>
      <c r="K42">
        <f t="shared" si="3"/>
        <v>75.7</v>
      </c>
      <c r="L42">
        <f t="shared" si="6"/>
        <v>5</v>
      </c>
      <c r="M42">
        <f t="shared" si="7"/>
        <v>-1</v>
      </c>
      <c r="N42" s="51">
        <f t="shared" si="8"/>
        <v>1</v>
      </c>
      <c r="O42">
        <f t="shared" si="4"/>
        <v>81</v>
      </c>
      <c r="P42">
        <f>Z137</f>
        <v>70.099999999999994</v>
      </c>
      <c r="Q42">
        <f t="shared" si="9"/>
        <v>11</v>
      </c>
      <c r="R42" s="63">
        <f t="shared" si="10"/>
        <v>-1</v>
      </c>
      <c r="S42" s="51">
        <f t="shared" si="11"/>
        <v>1</v>
      </c>
    </row>
    <row r="43" spans="1:19" x14ac:dyDescent="0.25">
      <c r="A43">
        <f t="shared" si="12"/>
        <v>15</v>
      </c>
      <c r="B43">
        <f t="shared" si="12"/>
        <v>16</v>
      </c>
      <c r="C43">
        <f t="shared" si="12"/>
        <v>12</v>
      </c>
      <c r="D43">
        <f t="shared" si="12"/>
        <v>11</v>
      </c>
      <c r="E43">
        <f t="shared" si="12"/>
        <v>16</v>
      </c>
      <c r="F43">
        <f t="shared" si="12"/>
        <v>17</v>
      </c>
      <c r="G43">
        <f t="shared" si="12"/>
        <v>16</v>
      </c>
      <c r="H43">
        <f t="shared" si="12"/>
        <v>11</v>
      </c>
      <c r="I43">
        <f t="shared" si="12"/>
        <v>10</v>
      </c>
      <c r="J43">
        <f t="shared" si="2"/>
        <v>80</v>
      </c>
      <c r="K43">
        <f t="shared" si="3"/>
        <v>81.900000000000006</v>
      </c>
      <c r="L43">
        <f t="shared" si="6"/>
        <v>-2</v>
      </c>
      <c r="M43">
        <f t="shared" si="7"/>
        <v>-4</v>
      </c>
      <c r="N43" s="51">
        <f t="shared" si="8"/>
        <v>0</v>
      </c>
      <c r="O43">
        <f t="shared" si="4"/>
        <v>80</v>
      </c>
      <c r="P43">
        <f>Z138</f>
        <v>75.900000000000006</v>
      </c>
      <c r="Q43">
        <f t="shared" si="9"/>
        <v>4</v>
      </c>
      <c r="R43" s="63">
        <f t="shared" si="10"/>
        <v>-4</v>
      </c>
      <c r="S43" s="51">
        <f t="shared" si="11"/>
        <v>1</v>
      </c>
    </row>
    <row r="44" spans="1:19" x14ac:dyDescent="0.25">
      <c r="J44">
        <f>SUM(J24:J43)</f>
        <v>1517</v>
      </c>
      <c r="K44">
        <f>SUM(K24:K43)</f>
        <v>1909.3999999999999</v>
      </c>
      <c r="O44">
        <f>SUM(O24:O43)</f>
        <v>1517</v>
      </c>
      <c r="P44">
        <f>SUM(P24:P43)</f>
        <v>1516.8</v>
      </c>
    </row>
    <row r="45" spans="1:19" x14ac:dyDescent="0.25">
      <c r="J45">
        <f>B143</f>
        <v>1517</v>
      </c>
      <c r="K45">
        <f>B142</f>
        <v>1909.4</v>
      </c>
      <c r="M45" t="s">
        <v>1225</v>
      </c>
      <c r="N45" s="23">
        <v>0</v>
      </c>
      <c r="O45">
        <f>Q143</f>
        <v>1517</v>
      </c>
      <c r="P45">
        <f>Q142</f>
        <v>1516.8</v>
      </c>
      <c r="R45" t="s">
        <v>1225</v>
      </c>
      <c r="S45" s="23">
        <v>0</v>
      </c>
    </row>
    <row r="46" spans="1:19" ht="18" x14ac:dyDescent="0.25">
      <c r="A46" s="8"/>
      <c r="P46" s="8"/>
    </row>
    <row r="47" spans="1:19" x14ac:dyDescent="0.25">
      <c r="A47" s="9"/>
      <c r="P47" s="9"/>
    </row>
    <row r="50" spans="1:27" ht="18" x14ac:dyDescent="0.25">
      <c r="A50" s="10" t="s">
        <v>92</v>
      </c>
      <c r="B50" s="11">
        <v>2986487</v>
      </c>
      <c r="C50" s="10" t="s">
        <v>93</v>
      </c>
      <c r="D50" s="11">
        <v>20</v>
      </c>
      <c r="E50" s="10" t="s">
        <v>94</v>
      </c>
      <c r="F50" s="11">
        <v>9</v>
      </c>
      <c r="G50" s="10" t="s">
        <v>95</v>
      </c>
      <c r="H50" s="11">
        <v>20</v>
      </c>
      <c r="I50" s="10" t="s">
        <v>96</v>
      </c>
      <c r="J50" s="11">
        <v>0</v>
      </c>
      <c r="K50" s="10" t="s">
        <v>97</v>
      </c>
      <c r="L50" s="11" t="s">
        <v>1242</v>
      </c>
      <c r="P50" s="10" t="s">
        <v>92</v>
      </c>
      <c r="Q50" s="11">
        <v>3651193</v>
      </c>
      <c r="R50" s="10" t="s">
        <v>93</v>
      </c>
      <c r="S50" s="11">
        <v>20</v>
      </c>
      <c r="T50" s="10" t="s">
        <v>94</v>
      </c>
      <c r="U50" s="11">
        <v>9</v>
      </c>
      <c r="V50" s="10" t="s">
        <v>95</v>
      </c>
      <c r="W50" s="11">
        <v>20</v>
      </c>
      <c r="X50" s="10" t="s">
        <v>96</v>
      </c>
      <c r="Y50" s="11">
        <v>0</v>
      </c>
      <c r="Z50" s="10" t="s">
        <v>97</v>
      </c>
      <c r="AA50" s="11" t="s">
        <v>1756</v>
      </c>
    </row>
    <row r="51" spans="1:27" ht="18.600000000000001" thickBot="1" x14ac:dyDescent="0.3">
      <c r="A51" s="8"/>
      <c r="P51" s="8"/>
    </row>
    <row r="52" spans="1:27" ht="13.8" thickBot="1" x14ac:dyDescent="0.3">
      <c r="A52" s="12" t="s">
        <v>99</v>
      </c>
      <c r="B52" s="12" t="s">
        <v>100</v>
      </c>
      <c r="C52" s="12" t="s">
        <v>101</v>
      </c>
      <c r="D52" s="12" t="s">
        <v>102</v>
      </c>
      <c r="E52" s="12" t="s">
        <v>103</v>
      </c>
      <c r="F52" s="12" t="s">
        <v>104</v>
      </c>
      <c r="G52" s="12" t="s">
        <v>105</v>
      </c>
      <c r="H52" s="12" t="s">
        <v>106</v>
      </c>
      <c r="I52" s="12" t="s">
        <v>107</v>
      </c>
      <c r="J52" s="12" t="s">
        <v>108</v>
      </c>
      <c r="K52" s="12" t="s">
        <v>515</v>
      </c>
      <c r="P52" s="12" t="s">
        <v>99</v>
      </c>
      <c r="Q52" s="12" t="s">
        <v>100</v>
      </c>
      <c r="R52" s="12" t="s">
        <v>101</v>
      </c>
      <c r="S52" s="12" t="s">
        <v>102</v>
      </c>
      <c r="T52" s="12" t="s">
        <v>103</v>
      </c>
      <c r="U52" s="12" t="s">
        <v>104</v>
      </c>
      <c r="V52" s="12" t="s">
        <v>105</v>
      </c>
      <c r="W52" s="12" t="s">
        <v>106</v>
      </c>
      <c r="X52" s="12" t="s">
        <v>107</v>
      </c>
      <c r="Y52" s="12" t="s">
        <v>108</v>
      </c>
      <c r="Z52" s="12" t="s">
        <v>515</v>
      </c>
    </row>
    <row r="53" spans="1:27" ht="13.8" thickBot="1" x14ac:dyDescent="0.3">
      <c r="A53" s="12" t="s">
        <v>111</v>
      </c>
      <c r="B53" s="13">
        <v>17</v>
      </c>
      <c r="C53" s="13">
        <v>20</v>
      </c>
      <c r="D53" s="13">
        <v>15</v>
      </c>
      <c r="E53" s="13">
        <v>3</v>
      </c>
      <c r="F53" s="13">
        <v>3</v>
      </c>
      <c r="G53" s="13">
        <v>12</v>
      </c>
      <c r="H53" s="13">
        <v>19</v>
      </c>
      <c r="I53" s="13">
        <v>8</v>
      </c>
      <c r="J53" s="13">
        <v>18</v>
      </c>
      <c r="K53" s="13">
        <v>79</v>
      </c>
      <c r="P53" s="12" t="s">
        <v>111</v>
      </c>
      <c r="Q53" s="13">
        <v>17</v>
      </c>
      <c r="R53" s="13">
        <v>20</v>
      </c>
      <c r="S53" s="13">
        <v>15</v>
      </c>
      <c r="T53" s="13">
        <v>3</v>
      </c>
      <c r="U53" s="13">
        <v>3</v>
      </c>
      <c r="V53" s="13">
        <v>12</v>
      </c>
      <c r="W53" s="13">
        <v>19</v>
      </c>
      <c r="X53" s="13">
        <v>8</v>
      </c>
      <c r="Y53" s="13">
        <v>18</v>
      </c>
      <c r="Z53" s="13">
        <v>79</v>
      </c>
    </row>
    <row r="54" spans="1:27" ht="13.8" thickBot="1" x14ac:dyDescent="0.3">
      <c r="A54" s="12" t="s">
        <v>112</v>
      </c>
      <c r="B54" s="13">
        <v>11</v>
      </c>
      <c r="C54" s="13">
        <v>12</v>
      </c>
      <c r="D54" s="13">
        <v>19</v>
      </c>
      <c r="E54" s="13">
        <v>4</v>
      </c>
      <c r="F54" s="13">
        <v>4</v>
      </c>
      <c r="G54" s="13">
        <v>17</v>
      </c>
      <c r="H54" s="13">
        <v>2</v>
      </c>
      <c r="I54" s="13">
        <v>8</v>
      </c>
      <c r="J54" s="13">
        <v>10</v>
      </c>
      <c r="K54" s="13">
        <v>79</v>
      </c>
      <c r="P54" s="12" t="s">
        <v>112</v>
      </c>
      <c r="Q54" s="13">
        <v>11</v>
      </c>
      <c r="R54" s="13">
        <v>12</v>
      </c>
      <c r="S54" s="13">
        <v>19</v>
      </c>
      <c r="T54" s="13">
        <v>4</v>
      </c>
      <c r="U54" s="13">
        <v>4</v>
      </c>
      <c r="V54" s="13">
        <v>17</v>
      </c>
      <c r="W54" s="13">
        <v>2</v>
      </c>
      <c r="X54" s="13">
        <v>8</v>
      </c>
      <c r="Y54" s="13">
        <v>10</v>
      </c>
      <c r="Z54" s="13">
        <v>79</v>
      </c>
    </row>
    <row r="55" spans="1:27" ht="13.8" thickBot="1" x14ac:dyDescent="0.3">
      <c r="A55" s="12" t="s">
        <v>113</v>
      </c>
      <c r="B55" s="13">
        <v>6</v>
      </c>
      <c r="C55" s="13">
        <v>2</v>
      </c>
      <c r="D55" s="13">
        <v>7</v>
      </c>
      <c r="E55" s="13">
        <v>8</v>
      </c>
      <c r="F55" s="13">
        <v>13</v>
      </c>
      <c r="G55" s="13">
        <v>14</v>
      </c>
      <c r="H55" s="13">
        <v>11</v>
      </c>
      <c r="I55" s="13">
        <v>4</v>
      </c>
      <c r="J55" s="13">
        <v>4</v>
      </c>
      <c r="K55" s="13">
        <v>84</v>
      </c>
      <c r="P55" s="12" t="s">
        <v>113</v>
      </c>
      <c r="Q55" s="13">
        <v>6</v>
      </c>
      <c r="R55" s="13">
        <v>2</v>
      </c>
      <c r="S55" s="13">
        <v>7</v>
      </c>
      <c r="T55" s="13">
        <v>8</v>
      </c>
      <c r="U55" s="13">
        <v>13</v>
      </c>
      <c r="V55" s="13">
        <v>14</v>
      </c>
      <c r="W55" s="13">
        <v>11</v>
      </c>
      <c r="X55" s="13">
        <v>4</v>
      </c>
      <c r="Y55" s="13">
        <v>4</v>
      </c>
      <c r="Z55" s="13">
        <v>84</v>
      </c>
    </row>
    <row r="56" spans="1:27" ht="13.8" thickBot="1" x14ac:dyDescent="0.3">
      <c r="A56" s="12" t="s">
        <v>114</v>
      </c>
      <c r="B56" s="13">
        <v>9</v>
      </c>
      <c r="C56" s="13">
        <v>9</v>
      </c>
      <c r="D56" s="13">
        <v>13</v>
      </c>
      <c r="E56" s="13">
        <v>15</v>
      </c>
      <c r="F56" s="13">
        <v>19</v>
      </c>
      <c r="G56" s="13">
        <v>12</v>
      </c>
      <c r="H56" s="13">
        <v>1</v>
      </c>
      <c r="I56" s="13">
        <v>9</v>
      </c>
      <c r="J56" s="13">
        <v>20</v>
      </c>
      <c r="K56" s="13">
        <v>70</v>
      </c>
      <c r="P56" s="12" t="s">
        <v>114</v>
      </c>
      <c r="Q56" s="13">
        <v>9</v>
      </c>
      <c r="R56" s="13">
        <v>9</v>
      </c>
      <c r="S56" s="13">
        <v>13</v>
      </c>
      <c r="T56" s="13">
        <v>15</v>
      </c>
      <c r="U56" s="13">
        <v>19</v>
      </c>
      <c r="V56" s="13">
        <v>12</v>
      </c>
      <c r="W56" s="13">
        <v>1</v>
      </c>
      <c r="X56" s="13">
        <v>9</v>
      </c>
      <c r="Y56" s="13">
        <v>20</v>
      </c>
      <c r="Z56" s="13">
        <v>70</v>
      </c>
    </row>
    <row r="57" spans="1:27" ht="13.8" thickBot="1" x14ac:dyDescent="0.3">
      <c r="A57" s="12" t="s">
        <v>115</v>
      </c>
      <c r="B57" s="13">
        <v>1</v>
      </c>
      <c r="C57" s="13">
        <v>1</v>
      </c>
      <c r="D57" s="13">
        <v>1</v>
      </c>
      <c r="E57" s="13">
        <v>1</v>
      </c>
      <c r="F57" s="13">
        <v>2</v>
      </c>
      <c r="G57" s="13">
        <v>1</v>
      </c>
      <c r="H57" s="13">
        <v>5</v>
      </c>
      <c r="I57" s="13">
        <v>2</v>
      </c>
      <c r="J57" s="13">
        <v>1</v>
      </c>
      <c r="K57" s="13">
        <v>50</v>
      </c>
      <c r="P57" s="12" t="s">
        <v>115</v>
      </c>
      <c r="Q57" s="13">
        <v>1</v>
      </c>
      <c r="R57" s="13">
        <v>1</v>
      </c>
      <c r="S57" s="13">
        <v>1</v>
      </c>
      <c r="T57" s="13">
        <v>1</v>
      </c>
      <c r="U57" s="13">
        <v>2</v>
      </c>
      <c r="V57" s="13">
        <v>1</v>
      </c>
      <c r="W57" s="13">
        <v>5</v>
      </c>
      <c r="X57" s="13">
        <v>2</v>
      </c>
      <c r="Y57" s="13">
        <v>1</v>
      </c>
      <c r="Z57" s="13">
        <v>50</v>
      </c>
    </row>
    <row r="58" spans="1:27" ht="13.8" thickBot="1" x14ac:dyDescent="0.3">
      <c r="A58" s="12" t="s">
        <v>116</v>
      </c>
      <c r="B58" s="13">
        <v>2</v>
      </c>
      <c r="C58" s="13">
        <v>9</v>
      </c>
      <c r="D58" s="13">
        <v>3</v>
      </c>
      <c r="E58" s="13">
        <v>2</v>
      </c>
      <c r="F58" s="13">
        <v>1</v>
      </c>
      <c r="G58" s="13">
        <v>2</v>
      </c>
      <c r="H58" s="13">
        <v>8</v>
      </c>
      <c r="I58" s="13">
        <v>2</v>
      </c>
      <c r="J58" s="13">
        <v>2</v>
      </c>
      <c r="K58" s="13">
        <v>57</v>
      </c>
      <c r="P58" s="12" t="s">
        <v>116</v>
      </c>
      <c r="Q58" s="13">
        <v>2</v>
      </c>
      <c r="R58" s="13">
        <v>9</v>
      </c>
      <c r="S58" s="13">
        <v>3</v>
      </c>
      <c r="T58" s="13">
        <v>2</v>
      </c>
      <c r="U58" s="13">
        <v>1</v>
      </c>
      <c r="V58" s="13">
        <v>2</v>
      </c>
      <c r="W58" s="13">
        <v>8</v>
      </c>
      <c r="X58" s="13">
        <v>2</v>
      </c>
      <c r="Y58" s="13">
        <v>2</v>
      </c>
      <c r="Z58" s="13">
        <v>57</v>
      </c>
    </row>
    <row r="59" spans="1:27" ht="13.8" thickBot="1" x14ac:dyDescent="0.3">
      <c r="A59" s="12" t="s">
        <v>117</v>
      </c>
      <c r="B59" s="13">
        <v>4</v>
      </c>
      <c r="C59" s="13">
        <v>6</v>
      </c>
      <c r="D59" s="13">
        <v>4</v>
      </c>
      <c r="E59" s="13">
        <v>7</v>
      </c>
      <c r="F59" s="13">
        <v>13</v>
      </c>
      <c r="G59" s="13">
        <v>7</v>
      </c>
      <c r="H59" s="13">
        <v>16</v>
      </c>
      <c r="I59" s="13">
        <v>15</v>
      </c>
      <c r="J59" s="13">
        <v>6</v>
      </c>
      <c r="K59" s="13">
        <v>73</v>
      </c>
      <c r="P59" s="12" t="s">
        <v>117</v>
      </c>
      <c r="Q59" s="13">
        <v>4</v>
      </c>
      <c r="R59" s="13">
        <v>6</v>
      </c>
      <c r="S59" s="13">
        <v>4</v>
      </c>
      <c r="T59" s="13">
        <v>7</v>
      </c>
      <c r="U59" s="13">
        <v>13</v>
      </c>
      <c r="V59" s="13">
        <v>7</v>
      </c>
      <c r="W59" s="13">
        <v>16</v>
      </c>
      <c r="X59" s="13">
        <v>15</v>
      </c>
      <c r="Y59" s="13">
        <v>6</v>
      </c>
      <c r="Z59" s="13">
        <v>73</v>
      </c>
    </row>
    <row r="60" spans="1:27" ht="13.8" thickBot="1" x14ac:dyDescent="0.3">
      <c r="A60" s="12" t="s">
        <v>118</v>
      </c>
      <c r="B60" s="13">
        <v>20</v>
      </c>
      <c r="C60" s="13">
        <v>5</v>
      </c>
      <c r="D60" s="13">
        <v>9</v>
      </c>
      <c r="E60" s="13">
        <v>18</v>
      </c>
      <c r="F60" s="13">
        <v>16</v>
      </c>
      <c r="G60" s="13">
        <v>3</v>
      </c>
      <c r="H60" s="13">
        <v>12</v>
      </c>
      <c r="I60" s="13">
        <v>3</v>
      </c>
      <c r="J60" s="13">
        <v>13</v>
      </c>
      <c r="K60" s="13">
        <v>75</v>
      </c>
      <c r="P60" s="12" t="s">
        <v>118</v>
      </c>
      <c r="Q60" s="13">
        <v>20</v>
      </c>
      <c r="R60" s="13">
        <v>5</v>
      </c>
      <c r="S60" s="13">
        <v>9</v>
      </c>
      <c r="T60" s="13">
        <v>18</v>
      </c>
      <c r="U60" s="13">
        <v>16</v>
      </c>
      <c r="V60" s="13">
        <v>3</v>
      </c>
      <c r="W60" s="13">
        <v>12</v>
      </c>
      <c r="X60" s="13">
        <v>3</v>
      </c>
      <c r="Y60" s="13">
        <v>13</v>
      </c>
      <c r="Z60" s="13">
        <v>75</v>
      </c>
    </row>
    <row r="61" spans="1:27" ht="13.8" thickBot="1" x14ac:dyDescent="0.3">
      <c r="A61" s="12" t="s">
        <v>119</v>
      </c>
      <c r="B61" s="13">
        <v>6</v>
      </c>
      <c r="C61" s="13">
        <v>9</v>
      </c>
      <c r="D61" s="13">
        <v>11</v>
      </c>
      <c r="E61" s="13">
        <v>7</v>
      </c>
      <c r="F61" s="13">
        <v>7</v>
      </c>
      <c r="G61" s="13">
        <v>4</v>
      </c>
      <c r="H61" s="13">
        <v>5</v>
      </c>
      <c r="I61" s="13">
        <v>5</v>
      </c>
      <c r="J61" s="13">
        <v>3</v>
      </c>
      <c r="K61" s="13">
        <v>57</v>
      </c>
      <c r="P61" s="12" t="s">
        <v>119</v>
      </c>
      <c r="Q61" s="13">
        <v>6</v>
      </c>
      <c r="R61" s="13">
        <v>9</v>
      </c>
      <c r="S61" s="13">
        <v>11</v>
      </c>
      <c r="T61" s="13">
        <v>7</v>
      </c>
      <c r="U61" s="13">
        <v>7</v>
      </c>
      <c r="V61" s="13">
        <v>4</v>
      </c>
      <c r="W61" s="13">
        <v>5</v>
      </c>
      <c r="X61" s="13">
        <v>5</v>
      </c>
      <c r="Y61" s="13">
        <v>3</v>
      </c>
      <c r="Z61" s="13">
        <v>57</v>
      </c>
    </row>
    <row r="62" spans="1:27" ht="13.8" thickBot="1" x14ac:dyDescent="0.3">
      <c r="A62" s="12" t="s">
        <v>120</v>
      </c>
      <c r="B62" s="13">
        <v>8</v>
      </c>
      <c r="C62" s="13">
        <v>3</v>
      </c>
      <c r="D62" s="13">
        <v>10</v>
      </c>
      <c r="E62" s="13">
        <v>13</v>
      </c>
      <c r="F62" s="13">
        <v>10</v>
      </c>
      <c r="G62" s="13">
        <v>10</v>
      </c>
      <c r="H62" s="13">
        <v>9</v>
      </c>
      <c r="I62" s="13">
        <v>18</v>
      </c>
      <c r="J62" s="13">
        <v>13</v>
      </c>
      <c r="K62" s="13">
        <v>76</v>
      </c>
      <c r="P62" s="12" t="s">
        <v>120</v>
      </c>
      <c r="Q62" s="13">
        <v>8</v>
      </c>
      <c r="R62" s="13">
        <v>3</v>
      </c>
      <c r="S62" s="13">
        <v>10</v>
      </c>
      <c r="T62" s="13">
        <v>13</v>
      </c>
      <c r="U62" s="13">
        <v>10</v>
      </c>
      <c r="V62" s="13">
        <v>10</v>
      </c>
      <c r="W62" s="13">
        <v>9</v>
      </c>
      <c r="X62" s="13">
        <v>18</v>
      </c>
      <c r="Y62" s="13">
        <v>13</v>
      </c>
      <c r="Z62" s="13">
        <v>76</v>
      </c>
    </row>
    <row r="63" spans="1:27" ht="13.8" thickBot="1" x14ac:dyDescent="0.3">
      <c r="A63" s="12" t="s">
        <v>121</v>
      </c>
      <c r="B63" s="13">
        <v>7</v>
      </c>
      <c r="C63" s="13">
        <v>5</v>
      </c>
      <c r="D63" s="13">
        <v>15</v>
      </c>
      <c r="E63" s="13">
        <v>11</v>
      </c>
      <c r="F63" s="13">
        <v>8</v>
      </c>
      <c r="G63" s="13">
        <v>17</v>
      </c>
      <c r="H63" s="13">
        <v>7</v>
      </c>
      <c r="I63" s="13">
        <v>18</v>
      </c>
      <c r="J63" s="13">
        <v>16</v>
      </c>
      <c r="K63" s="13">
        <v>73</v>
      </c>
      <c r="P63" s="12" t="s">
        <v>121</v>
      </c>
      <c r="Q63" s="13">
        <v>7</v>
      </c>
      <c r="R63" s="13">
        <v>5</v>
      </c>
      <c r="S63" s="13">
        <v>15</v>
      </c>
      <c r="T63" s="13">
        <v>11</v>
      </c>
      <c r="U63" s="13">
        <v>8</v>
      </c>
      <c r="V63" s="13">
        <v>17</v>
      </c>
      <c r="W63" s="13">
        <v>7</v>
      </c>
      <c r="X63" s="13">
        <v>18</v>
      </c>
      <c r="Y63" s="13">
        <v>16</v>
      </c>
      <c r="Z63" s="13">
        <v>73</v>
      </c>
    </row>
    <row r="64" spans="1:27" ht="13.8" thickBot="1" x14ac:dyDescent="0.3">
      <c r="A64" s="12" t="s">
        <v>122</v>
      </c>
      <c r="B64" s="13">
        <v>12</v>
      </c>
      <c r="C64" s="13">
        <v>12</v>
      </c>
      <c r="D64" s="13">
        <v>8</v>
      </c>
      <c r="E64" s="13">
        <v>19</v>
      </c>
      <c r="F64" s="13">
        <v>20</v>
      </c>
      <c r="G64" s="13">
        <v>19</v>
      </c>
      <c r="H64" s="13">
        <v>14</v>
      </c>
      <c r="I64" s="13">
        <v>19</v>
      </c>
      <c r="J64" s="13">
        <v>13</v>
      </c>
      <c r="K64" s="13">
        <v>75</v>
      </c>
      <c r="P64" s="12" t="s">
        <v>122</v>
      </c>
      <c r="Q64" s="13">
        <v>12</v>
      </c>
      <c r="R64" s="13">
        <v>12</v>
      </c>
      <c r="S64" s="13">
        <v>8</v>
      </c>
      <c r="T64" s="13">
        <v>19</v>
      </c>
      <c r="U64" s="13">
        <v>20</v>
      </c>
      <c r="V64" s="13">
        <v>19</v>
      </c>
      <c r="W64" s="13">
        <v>14</v>
      </c>
      <c r="X64" s="13">
        <v>19</v>
      </c>
      <c r="Y64" s="13">
        <v>13</v>
      </c>
      <c r="Z64" s="13">
        <v>75</v>
      </c>
    </row>
    <row r="65" spans="1:26" ht="13.8" thickBot="1" x14ac:dyDescent="0.3">
      <c r="A65" s="12" t="s">
        <v>123</v>
      </c>
      <c r="B65" s="13">
        <v>18</v>
      </c>
      <c r="C65" s="13">
        <v>18</v>
      </c>
      <c r="D65" s="13">
        <v>16</v>
      </c>
      <c r="E65" s="13">
        <v>15</v>
      </c>
      <c r="F65" s="13">
        <v>18</v>
      </c>
      <c r="G65" s="13">
        <v>20</v>
      </c>
      <c r="H65" s="13">
        <v>7</v>
      </c>
      <c r="I65" s="13">
        <v>20</v>
      </c>
      <c r="J65" s="13">
        <v>20</v>
      </c>
      <c r="K65" s="13">
        <v>92</v>
      </c>
      <c r="P65" s="12" t="s">
        <v>123</v>
      </c>
      <c r="Q65" s="13">
        <v>18</v>
      </c>
      <c r="R65" s="13">
        <v>18</v>
      </c>
      <c r="S65" s="13">
        <v>16</v>
      </c>
      <c r="T65" s="13">
        <v>15</v>
      </c>
      <c r="U65" s="13">
        <v>18</v>
      </c>
      <c r="V65" s="13">
        <v>20</v>
      </c>
      <c r="W65" s="13">
        <v>7</v>
      </c>
      <c r="X65" s="13">
        <v>20</v>
      </c>
      <c r="Y65" s="13">
        <v>20</v>
      </c>
      <c r="Z65" s="13">
        <v>92</v>
      </c>
    </row>
    <row r="66" spans="1:26" ht="13.8" thickBot="1" x14ac:dyDescent="0.3">
      <c r="A66" s="12" t="s">
        <v>124</v>
      </c>
      <c r="B66" s="13">
        <v>3</v>
      </c>
      <c r="C66" s="13">
        <v>19</v>
      </c>
      <c r="D66" s="13">
        <v>2</v>
      </c>
      <c r="E66" s="13">
        <v>5</v>
      </c>
      <c r="F66" s="13">
        <v>9</v>
      </c>
      <c r="G66" s="13">
        <v>7</v>
      </c>
      <c r="H66" s="13">
        <v>10</v>
      </c>
      <c r="I66" s="13">
        <v>18</v>
      </c>
      <c r="J66" s="13">
        <v>7</v>
      </c>
      <c r="K66" s="13">
        <v>72</v>
      </c>
      <c r="P66" s="12" t="s">
        <v>124</v>
      </c>
      <c r="Q66" s="13">
        <v>3</v>
      </c>
      <c r="R66" s="13">
        <v>19</v>
      </c>
      <c r="S66" s="13">
        <v>2</v>
      </c>
      <c r="T66" s="13">
        <v>5</v>
      </c>
      <c r="U66" s="13">
        <v>9</v>
      </c>
      <c r="V66" s="13">
        <v>7</v>
      </c>
      <c r="W66" s="13">
        <v>10</v>
      </c>
      <c r="X66" s="13">
        <v>18</v>
      </c>
      <c r="Y66" s="13">
        <v>7</v>
      </c>
      <c r="Z66" s="13">
        <v>72</v>
      </c>
    </row>
    <row r="67" spans="1:26" ht="13.8" thickBot="1" x14ac:dyDescent="0.3">
      <c r="A67" s="12" t="s">
        <v>125</v>
      </c>
      <c r="B67" s="13">
        <v>14</v>
      </c>
      <c r="C67" s="13">
        <v>14</v>
      </c>
      <c r="D67" s="13">
        <v>18</v>
      </c>
      <c r="E67" s="13">
        <v>12</v>
      </c>
      <c r="F67" s="13">
        <v>6</v>
      </c>
      <c r="G67" s="13">
        <v>14</v>
      </c>
      <c r="H67" s="13">
        <v>13</v>
      </c>
      <c r="I67" s="13">
        <v>12</v>
      </c>
      <c r="J67" s="13">
        <v>14</v>
      </c>
      <c r="K67" s="13">
        <v>94</v>
      </c>
      <c r="P67" s="12" t="s">
        <v>125</v>
      </c>
      <c r="Q67" s="13">
        <v>14</v>
      </c>
      <c r="R67" s="13">
        <v>14</v>
      </c>
      <c r="S67" s="13">
        <v>18</v>
      </c>
      <c r="T67" s="13">
        <v>12</v>
      </c>
      <c r="U67" s="13">
        <v>6</v>
      </c>
      <c r="V67" s="13">
        <v>14</v>
      </c>
      <c r="W67" s="13">
        <v>13</v>
      </c>
      <c r="X67" s="13">
        <v>12</v>
      </c>
      <c r="Y67" s="13">
        <v>14</v>
      </c>
      <c r="Z67" s="13">
        <v>94</v>
      </c>
    </row>
    <row r="68" spans="1:26" ht="13.8" thickBot="1" x14ac:dyDescent="0.3">
      <c r="A68" s="12" t="s">
        <v>126</v>
      </c>
      <c r="B68" s="13">
        <v>19</v>
      </c>
      <c r="C68" s="13">
        <v>18</v>
      </c>
      <c r="D68" s="13">
        <v>20</v>
      </c>
      <c r="E68" s="13">
        <v>9</v>
      </c>
      <c r="F68" s="13">
        <v>17</v>
      </c>
      <c r="G68" s="13">
        <v>9</v>
      </c>
      <c r="H68" s="13">
        <v>3</v>
      </c>
      <c r="I68" s="13">
        <v>8</v>
      </c>
      <c r="J68" s="13">
        <v>17</v>
      </c>
      <c r="K68" s="13">
        <v>60</v>
      </c>
      <c r="P68" s="12" t="s">
        <v>126</v>
      </c>
      <c r="Q68" s="13">
        <v>19</v>
      </c>
      <c r="R68" s="13">
        <v>18</v>
      </c>
      <c r="S68" s="13">
        <v>20</v>
      </c>
      <c r="T68" s="13">
        <v>9</v>
      </c>
      <c r="U68" s="13">
        <v>17</v>
      </c>
      <c r="V68" s="13">
        <v>9</v>
      </c>
      <c r="W68" s="13">
        <v>3</v>
      </c>
      <c r="X68" s="13">
        <v>8</v>
      </c>
      <c r="Y68" s="13">
        <v>17</v>
      </c>
      <c r="Z68" s="13">
        <v>60</v>
      </c>
    </row>
    <row r="69" spans="1:26" ht="13.8" thickBot="1" x14ac:dyDescent="0.3">
      <c r="A69" s="12" t="s">
        <v>127</v>
      </c>
      <c r="B69" s="13">
        <v>13</v>
      </c>
      <c r="C69" s="13">
        <v>14</v>
      </c>
      <c r="D69" s="13">
        <v>18</v>
      </c>
      <c r="E69" s="13">
        <v>17</v>
      </c>
      <c r="F69" s="13">
        <v>13</v>
      </c>
      <c r="G69" s="13">
        <v>18</v>
      </c>
      <c r="H69" s="13">
        <v>20</v>
      </c>
      <c r="I69" s="13">
        <v>15</v>
      </c>
      <c r="J69" s="13">
        <v>15</v>
      </c>
      <c r="K69" s="13">
        <v>100</v>
      </c>
      <c r="P69" s="12" t="s">
        <v>127</v>
      </c>
      <c r="Q69" s="13">
        <v>13</v>
      </c>
      <c r="R69" s="13">
        <v>14</v>
      </c>
      <c r="S69" s="13">
        <v>18</v>
      </c>
      <c r="T69" s="13">
        <v>17</v>
      </c>
      <c r="U69" s="13">
        <v>13</v>
      </c>
      <c r="V69" s="13">
        <v>18</v>
      </c>
      <c r="W69" s="13">
        <v>20</v>
      </c>
      <c r="X69" s="13">
        <v>15</v>
      </c>
      <c r="Y69" s="13">
        <v>15</v>
      </c>
      <c r="Z69" s="13">
        <v>100</v>
      </c>
    </row>
    <row r="70" spans="1:26" ht="13.8" thickBot="1" x14ac:dyDescent="0.3">
      <c r="A70" s="12" t="s">
        <v>128</v>
      </c>
      <c r="B70" s="13">
        <v>16</v>
      </c>
      <c r="C70" s="13">
        <v>15</v>
      </c>
      <c r="D70" s="13">
        <v>6</v>
      </c>
      <c r="E70" s="13">
        <v>16</v>
      </c>
      <c r="F70" s="13">
        <v>6</v>
      </c>
      <c r="G70" s="13">
        <v>5</v>
      </c>
      <c r="H70" s="13">
        <v>18</v>
      </c>
      <c r="I70" s="13">
        <v>15</v>
      </c>
      <c r="J70" s="13">
        <v>8</v>
      </c>
      <c r="K70" s="13">
        <v>90</v>
      </c>
      <c r="P70" s="12" t="s">
        <v>128</v>
      </c>
      <c r="Q70" s="13">
        <v>16</v>
      </c>
      <c r="R70" s="13">
        <v>15</v>
      </c>
      <c r="S70" s="13">
        <v>6</v>
      </c>
      <c r="T70" s="13">
        <v>16</v>
      </c>
      <c r="U70" s="13">
        <v>6</v>
      </c>
      <c r="V70" s="13">
        <v>5</v>
      </c>
      <c r="W70" s="13">
        <v>18</v>
      </c>
      <c r="X70" s="13">
        <v>15</v>
      </c>
      <c r="Y70" s="13">
        <v>8</v>
      </c>
      <c r="Z70" s="13">
        <v>90</v>
      </c>
    </row>
    <row r="71" spans="1:26" ht="13.8" thickBot="1" x14ac:dyDescent="0.3">
      <c r="A71" s="12" t="s">
        <v>129</v>
      </c>
      <c r="B71" s="13">
        <v>11</v>
      </c>
      <c r="C71" s="13">
        <v>10</v>
      </c>
      <c r="D71" s="13">
        <v>5</v>
      </c>
      <c r="E71" s="13">
        <v>20</v>
      </c>
      <c r="F71" s="13">
        <v>14</v>
      </c>
      <c r="G71" s="13">
        <v>8</v>
      </c>
      <c r="H71" s="13">
        <v>17</v>
      </c>
      <c r="I71" s="13">
        <v>10</v>
      </c>
      <c r="J71" s="13">
        <v>6</v>
      </c>
      <c r="K71" s="13">
        <v>81</v>
      </c>
      <c r="P71" s="12" t="s">
        <v>129</v>
      </c>
      <c r="Q71" s="13">
        <v>11</v>
      </c>
      <c r="R71" s="13">
        <v>10</v>
      </c>
      <c r="S71" s="13">
        <v>5</v>
      </c>
      <c r="T71" s="13">
        <v>20</v>
      </c>
      <c r="U71" s="13">
        <v>14</v>
      </c>
      <c r="V71" s="13">
        <v>8</v>
      </c>
      <c r="W71" s="13">
        <v>17</v>
      </c>
      <c r="X71" s="13">
        <v>10</v>
      </c>
      <c r="Y71" s="13">
        <v>6</v>
      </c>
      <c r="Z71" s="13">
        <v>81</v>
      </c>
    </row>
    <row r="72" spans="1:26" ht="13.8" thickBot="1" x14ac:dyDescent="0.3">
      <c r="A72" s="12" t="s">
        <v>130</v>
      </c>
      <c r="B72" s="13">
        <v>15</v>
      </c>
      <c r="C72" s="13">
        <v>16</v>
      </c>
      <c r="D72" s="13">
        <v>12</v>
      </c>
      <c r="E72" s="13">
        <v>11</v>
      </c>
      <c r="F72" s="13">
        <v>16</v>
      </c>
      <c r="G72" s="13">
        <v>17</v>
      </c>
      <c r="H72" s="13">
        <v>16</v>
      </c>
      <c r="I72" s="13">
        <v>11</v>
      </c>
      <c r="J72" s="13">
        <v>10</v>
      </c>
      <c r="K72" s="13">
        <v>80</v>
      </c>
      <c r="P72" s="12" t="s">
        <v>130</v>
      </c>
      <c r="Q72" s="13">
        <v>15</v>
      </c>
      <c r="R72" s="13">
        <v>16</v>
      </c>
      <c r="S72" s="13">
        <v>12</v>
      </c>
      <c r="T72" s="13">
        <v>11</v>
      </c>
      <c r="U72" s="13">
        <v>16</v>
      </c>
      <c r="V72" s="13">
        <v>17</v>
      </c>
      <c r="W72" s="13">
        <v>16</v>
      </c>
      <c r="X72" s="13">
        <v>11</v>
      </c>
      <c r="Y72" s="13">
        <v>10</v>
      </c>
      <c r="Z72" s="13">
        <v>80</v>
      </c>
    </row>
    <row r="73" spans="1:26" ht="18.600000000000001" thickBot="1" x14ac:dyDescent="0.3">
      <c r="A73" s="8"/>
      <c r="P73" s="8"/>
    </row>
    <row r="74" spans="1:26" ht="13.8" thickBot="1" x14ac:dyDescent="0.3">
      <c r="A74" s="12" t="s">
        <v>131</v>
      </c>
      <c r="B74" s="12" t="s">
        <v>100</v>
      </c>
      <c r="C74" s="12" t="s">
        <v>101</v>
      </c>
      <c r="D74" s="12" t="s">
        <v>102</v>
      </c>
      <c r="E74" s="12" t="s">
        <v>103</v>
      </c>
      <c r="F74" s="12" t="s">
        <v>104</v>
      </c>
      <c r="G74" s="12" t="s">
        <v>105</v>
      </c>
      <c r="H74" s="12" t="s">
        <v>106</v>
      </c>
      <c r="I74" s="12" t="s">
        <v>107</v>
      </c>
      <c r="J74" s="12" t="s">
        <v>108</v>
      </c>
      <c r="P74" s="12" t="s">
        <v>131</v>
      </c>
      <c r="Q74" s="12" t="s">
        <v>100</v>
      </c>
      <c r="R74" s="12" t="s">
        <v>101</v>
      </c>
      <c r="S74" s="12" t="s">
        <v>102</v>
      </c>
      <c r="T74" s="12" t="s">
        <v>103</v>
      </c>
      <c r="U74" s="12" t="s">
        <v>104</v>
      </c>
      <c r="V74" s="12" t="s">
        <v>105</v>
      </c>
      <c r="W74" s="12" t="s">
        <v>106</v>
      </c>
      <c r="X74" s="12" t="s">
        <v>107</v>
      </c>
      <c r="Y74" s="12" t="s">
        <v>108</v>
      </c>
    </row>
    <row r="75" spans="1:26" ht="13.8" thickBot="1" x14ac:dyDescent="0.3">
      <c r="A75" s="12" t="s">
        <v>132</v>
      </c>
      <c r="B75" s="13" t="s">
        <v>1056</v>
      </c>
      <c r="C75" s="13" t="s">
        <v>1243</v>
      </c>
      <c r="D75" s="13" t="s">
        <v>1056</v>
      </c>
      <c r="E75" s="13" t="s">
        <v>1244</v>
      </c>
      <c r="F75" s="13" t="s">
        <v>1056</v>
      </c>
      <c r="G75" s="13" t="s">
        <v>1056</v>
      </c>
      <c r="H75" s="13" t="s">
        <v>1098</v>
      </c>
      <c r="I75" s="13" t="s">
        <v>1056</v>
      </c>
      <c r="J75" s="13" t="s">
        <v>1056</v>
      </c>
      <c r="P75" s="12" t="s">
        <v>132</v>
      </c>
      <c r="Q75" s="13" t="s">
        <v>1757</v>
      </c>
      <c r="R75" s="13" t="s">
        <v>1758</v>
      </c>
      <c r="S75" s="13" t="s">
        <v>1759</v>
      </c>
      <c r="T75" s="13" t="s">
        <v>1760</v>
      </c>
      <c r="U75" s="13" t="s">
        <v>1761</v>
      </c>
      <c r="V75" s="13" t="s">
        <v>248</v>
      </c>
      <c r="W75" s="13" t="s">
        <v>1762</v>
      </c>
      <c r="X75" s="13" t="s">
        <v>248</v>
      </c>
      <c r="Y75" s="13" t="s">
        <v>1763</v>
      </c>
    </row>
    <row r="76" spans="1:26" ht="13.8" thickBot="1" x14ac:dyDescent="0.3">
      <c r="A76" s="12" t="s">
        <v>140</v>
      </c>
      <c r="B76" s="13" t="s">
        <v>1060</v>
      </c>
      <c r="C76" s="13" t="s">
        <v>1245</v>
      </c>
      <c r="D76" s="13" t="s">
        <v>1060</v>
      </c>
      <c r="E76" s="13" t="s">
        <v>1243</v>
      </c>
      <c r="F76" s="13" t="s">
        <v>1060</v>
      </c>
      <c r="G76" s="13" t="s">
        <v>1060</v>
      </c>
      <c r="H76" s="13" t="s">
        <v>1056</v>
      </c>
      <c r="I76" s="13" t="s">
        <v>1060</v>
      </c>
      <c r="J76" s="13" t="s">
        <v>1060</v>
      </c>
      <c r="P76" s="12" t="s">
        <v>140</v>
      </c>
      <c r="Q76" s="13" t="s">
        <v>1757</v>
      </c>
      <c r="R76" s="13" t="s">
        <v>1758</v>
      </c>
      <c r="S76" s="13" t="s">
        <v>1759</v>
      </c>
      <c r="T76" s="13" t="s">
        <v>1760</v>
      </c>
      <c r="U76" s="13" t="s">
        <v>1764</v>
      </c>
      <c r="V76" s="13" t="s">
        <v>248</v>
      </c>
      <c r="W76" s="13" t="s">
        <v>1762</v>
      </c>
      <c r="X76" s="13" t="s">
        <v>248</v>
      </c>
      <c r="Y76" s="13" t="s">
        <v>1763</v>
      </c>
    </row>
    <row r="77" spans="1:26" ht="13.8" thickBot="1" x14ac:dyDescent="0.3">
      <c r="A77" s="12" t="s">
        <v>147</v>
      </c>
      <c r="B77" s="13" t="s">
        <v>1064</v>
      </c>
      <c r="C77" s="13" t="s">
        <v>1246</v>
      </c>
      <c r="D77" s="13" t="s">
        <v>1064</v>
      </c>
      <c r="E77" s="13" t="s">
        <v>1245</v>
      </c>
      <c r="F77" s="13" t="s">
        <v>1064</v>
      </c>
      <c r="G77" s="13" t="s">
        <v>1064</v>
      </c>
      <c r="H77" s="13" t="s">
        <v>1060</v>
      </c>
      <c r="I77" s="13" t="s">
        <v>1064</v>
      </c>
      <c r="J77" s="13" t="s">
        <v>1064</v>
      </c>
      <c r="P77" s="12" t="s">
        <v>147</v>
      </c>
      <c r="Q77" s="13" t="s">
        <v>1757</v>
      </c>
      <c r="R77" s="13" t="s">
        <v>1758</v>
      </c>
      <c r="S77" s="13" t="s">
        <v>1759</v>
      </c>
      <c r="T77" s="13" t="s">
        <v>1760</v>
      </c>
      <c r="U77" s="13" t="s">
        <v>1764</v>
      </c>
      <c r="V77" s="13" t="s">
        <v>248</v>
      </c>
      <c r="W77" s="13" t="s">
        <v>1765</v>
      </c>
      <c r="X77" s="13" t="s">
        <v>248</v>
      </c>
      <c r="Y77" s="13" t="s">
        <v>1763</v>
      </c>
    </row>
    <row r="78" spans="1:26" ht="13.8" thickBot="1" x14ac:dyDescent="0.3">
      <c r="A78" s="12" t="s">
        <v>153</v>
      </c>
      <c r="B78" s="13" t="s">
        <v>1068</v>
      </c>
      <c r="C78" s="13" t="s">
        <v>1247</v>
      </c>
      <c r="D78" s="13" t="s">
        <v>1068</v>
      </c>
      <c r="E78" s="13" t="s">
        <v>1246</v>
      </c>
      <c r="F78" s="13" t="s">
        <v>1068</v>
      </c>
      <c r="G78" s="13" t="s">
        <v>1068</v>
      </c>
      <c r="H78" s="13" t="s">
        <v>1064</v>
      </c>
      <c r="I78" s="13" t="s">
        <v>1068</v>
      </c>
      <c r="J78" s="13" t="s">
        <v>1068</v>
      </c>
      <c r="P78" s="12" t="s">
        <v>153</v>
      </c>
      <c r="Q78" s="13" t="s">
        <v>1757</v>
      </c>
      <c r="R78" s="13" t="s">
        <v>1758</v>
      </c>
      <c r="S78" s="13" t="s">
        <v>1759</v>
      </c>
      <c r="T78" s="13" t="s">
        <v>1760</v>
      </c>
      <c r="U78" s="13" t="s">
        <v>1764</v>
      </c>
      <c r="V78" s="13" t="s">
        <v>248</v>
      </c>
      <c r="W78" s="13" t="s">
        <v>248</v>
      </c>
      <c r="X78" s="13" t="s">
        <v>248</v>
      </c>
      <c r="Y78" s="13" t="s">
        <v>1763</v>
      </c>
    </row>
    <row r="79" spans="1:26" ht="13.8" thickBot="1" x14ac:dyDescent="0.3">
      <c r="A79" s="12" t="s">
        <v>159</v>
      </c>
      <c r="B79" s="13" t="s">
        <v>1071</v>
      </c>
      <c r="C79" s="13" t="s">
        <v>1059</v>
      </c>
      <c r="D79" s="13" t="s">
        <v>1071</v>
      </c>
      <c r="E79" s="13" t="s">
        <v>1247</v>
      </c>
      <c r="F79" s="13" t="s">
        <v>1071</v>
      </c>
      <c r="G79" s="13" t="s">
        <v>1071</v>
      </c>
      <c r="H79" s="13" t="s">
        <v>1068</v>
      </c>
      <c r="I79" s="13" t="s">
        <v>1071</v>
      </c>
      <c r="J79" s="13" t="s">
        <v>1071</v>
      </c>
      <c r="P79" s="12" t="s">
        <v>159</v>
      </c>
      <c r="Q79" s="13" t="s">
        <v>1757</v>
      </c>
      <c r="R79" s="13" t="s">
        <v>1758</v>
      </c>
      <c r="S79" s="13" t="s">
        <v>1759</v>
      </c>
      <c r="T79" s="13" t="s">
        <v>1760</v>
      </c>
      <c r="U79" s="13" t="s">
        <v>1764</v>
      </c>
      <c r="V79" s="13" t="s">
        <v>248</v>
      </c>
      <c r="W79" s="13" t="s">
        <v>248</v>
      </c>
      <c r="X79" s="13" t="s">
        <v>248</v>
      </c>
      <c r="Y79" s="13" t="s">
        <v>1763</v>
      </c>
    </row>
    <row r="80" spans="1:26" ht="13.8" thickBot="1" x14ac:dyDescent="0.3">
      <c r="A80" s="12" t="s">
        <v>165</v>
      </c>
      <c r="B80" s="13" t="s">
        <v>1074</v>
      </c>
      <c r="C80" s="13" t="s">
        <v>1063</v>
      </c>
      <c r="D80" s="13" t="s">
        <v>1074</v>
      </c>
      <c r="E80" s="13" t="s">
        <v>1059</v>
      </c>
      <c r="F80" s="13" t="s">
        <v>1074</v>
      </c>
      <c r="G80" s="13" t="s">
        <v>1074</v>
      </c>
      <c r="H80" s="13" t="s">
        <v>1071</v>
      </c>
      <c r="I80" s="13" t="s">
        <v>1074</v>
      </c>
      <c r="J80" s="13" t="s">
        <v>1074</v>
      </c>
      <c r="P80" s="12" t="s">
        <v>165</v>
      </c>
      <c r="Q80" s="13" t="s">
        <v>1757</v>
      </c>
      <c r="R80" s="13" t="s">
        <v>1758</v>
      </c>
      <c r="S80" s="13" t="s">
        <v>1759</v>
      </c>
      <c r="T80" s="13" t="s">
        <v>1760</v>
      </c>
      <c r="U80" s="13" t="s">
        <v>1764</v>
      </c>
      <c r="V80" s="13" t="s">
        <v>248</v>
      </c>
      <c r="W80" s="13" t="s">
        <v>248</v>
      </c>
      <c r="X80" s="13" t="s">
        <v>248</v>
      </c>
      <c r="Y80" s="13" t="s">
        <v>1763</v>
      </c>
    </row>
    <row r="81" spans="1:25" ht="13.8" thickBot="1" x14ac:dyDescent="0.3">
      <c r="A81" s="12" t="s">
        <v>171</v>
      </c>
      <c r="B81" s="13" t="s">
        <v>1248</v>
      </c>
      <c r="C81" s="13" t="s">
        <v>1067</v>
      </c>
      <c r="D81" s="13" t="s">
        <v>1248</v>
      </c>
      <c r="E81" s="13" t="s">
        <v>1063</v>
      </c>
      <c r="F81" s="13" t="s">
        <v>1248</v>
      </c>
      <c r="G81" s="13" t="s">
        <v>1248</v>
      </c>
      <c r="H81" s="13" t="s">
        <v>1074</v>
      </c>
      <c r="I81" s="13" t="s">
        <v>1248</v>
      </c>
      <c r="J81" s="13" t="s">
        <v>1248</v>
      </c>
      <c r="P81" s="12" t="s">
        <v>171</v>
      </c>
      <c r="Q81" s="13" t="s">
        <v>1757</v>
      </c>
      <c r="R81" s="13" t="s">
        <v>1758</v>
      </c>
      <c r="S81" s="13" t="s">
        <v>1759</v>
      </c>
      <c r="T81" s="13" t="s">
        <v>1760</v>
      </c>
      <c r="U81" s="13" t="s">
        <v>1764</v>
      </c>
      <c r="V81" s="13" t="s">
        <v>248</v>
      </c>
      <c r="W81" s="13" t="s">
        <v>248</v>
      </c>
      <c r="X81" s="13" t="s">
        <v>248</v>
      </c>
      <c r="Y81" s="13" t="s">
        <v>1763</v>
      </c>
    </row>
    <row r="82" spans="1:25" ht="13.8" thickBot="1" x14ac:dyDescent="0.3">
      <c r="A82" s="12" t="s">
        <v>177</v>
      </c>
      <c r="B82" s="13" t="s">
        <v>1078</v>
      </c>
      <c r="C82" s="13" t="s">
        <v>1058</v>
      </c>
      <c r="D82" s="13" t="s">
        <v>1078</v>
      </c>
      <c r="E82" s="13" t="s">
        <v>1067</v>
      </c>
      <c r="F82" s="13" t="s">
        <v>1078</v>
      </c>
      <c r="G82" s="13" t="s">
        <v>1078</v>
      </c>
      <c r="H82" s="13" t="s">
        <v>1078</v>
      </c>
      <c r="I82" s="13" t="s">
        <v>1078</v>
      </c>
      <c r="J82" s="13" t="s">
        <v>1078</v>
      </c>
      <c r="P82" s="12" t="s">
        <v>177</v>
      </c>
      <c r="Q82" s="13" t="s">
        <v>1757</v>
      </c>
      <c r="R82" s="13" t="s">
        <v>1758</v>
      </c>
      <c r="S82" s="13" t="s">
        <v>1759</v>
      </c>
      <c r="T82" s="13" t="s">
        <v>1760</v>
      </c>
      <c r="U82" s="13" t="s">
        <v>1764</v>
      </c>
      <c r="V82" s="13" t="s">
        <v>248</v>
      </c>
      <c r="W82" s="13" t="s">
        <v>248</v>
      </c>
      <c r="X82" s="13" t="s">
        <v>248</v>
      </c>
      <c r="Y82" s="13" t="s">
        <v>1763</v>
      </c>
    </row>
    <row r="83" spans="1:25" ht="13.8" thickBot="1" x14ac:dyDescent="0.3">
      <c r="A83" s="12" t="s">
        <v>183</v>
      </c>
      <c r="B83" s="13" t="s">
        <v>1080</v>
      </c>
      <c r="C83" s="13" t="s">
        <v>1062</v>
      </c>
      <c r="D83" s="13" t="s">
        <v>1080</v>
      </c>
      <c r="E83" s="13" t="s">
        <v>1058</v>
      </c>
      <c r="F83" s="13" t="s">
        <v>1080</v>
      </c>
      <c r="G83" s="13" t="s">
        <v>1080</v>
      </c>
      <c r="H83" s="13" t="s">
        <v>1080</v>
      </c>
      <c r="I83" s="13" t="s">
        <v>1080</v>
      </c>
      <c r="J83" s="13" t="s">
        <v>1080</v>
      </c>
      <c r="P83" s="12" t="s">
        <v>183</v>
      </c>
      <c r="Q83" s="13" t="s">
        <v>1757</v>
      </c>
      <c r="R83" s="13" t="s">
        <v>1758</v>
      </c>
      <c r="S83" s="13" t="s">
        <v>1759</v>
      </c>
      <c r="T83" s="13" t="s">
        <v>1760</v>
      </c>
      <c r="U83" s="13" t="s">
        <v>1764</v>
      </c>
      <c r="V83" s="13" t="s">
        <v>248</v>
      </c>
      <c r="W83" s="13" t="s">
        <v>248</v>
      </c>
      <c r="X83" s="13" t="s">
        <v>248</v>
      </c>
      <c r="Y83" s="13" t="s">
        <v>1763</v>
      </c>
    </row>
    <row r="84" spans="1:25" ht="13.8" thickBot="1" x14ac:dyDescent="0.3">
      <c r="A84" s="12" t="s">
        <v>189</v>
      </c>
      <c r="B84" s="13" t="s">
        <v>1082</v>
      </c>
      <c r="C84" s="13" t="s">
        <v>1249</v>
      </c>
      <c r="D84" s="13" t="s">
        <v>1082</v>
      </c>
      <c r="E84" s="13" t="s">
        <v>1062</v>
      </c>
      <c r="F84" s="13" t="s">
        <v>1082</v>
      </c>
      <c r="G84" s="13" t="s">
        <v>1082</v>
      </c>
      <c r="H84" s="13" t="s">
        <v>1082</v>
      </c>
      <c r="I84" s="13" t="s">
        <v>1082</v>
      </c>
      <c r="J84" s="13" t="s">
        <v>1082</v>
      </c>
      <c r="P84" s="12" t="s">
        <v>189</v>
      </c>
      <c r="Q84" s="13" t="s">
        <v>1757</v>
      </c>
      <c r="R84" s="13" t="s">
        <v>1758</v>
      </c>
      <c r="S84" s="13" t="s">
        <v>1759</v>
      </c>
      <c r="T84" s="13" t="s">
        <v>1760</v>
      </c>
      <c r="U84" s="13" t="s">
        <v>1764</v>
      </c>
      <c r="V84" s="13" t="s">
        <v>248</v>
      </c>
      <c r="W84" s="13" t="s">
        <v>248</v>
      </c>
      <c r="X84" s="13" t="s">
        <v>248</v>
      </c>
      <c r="Y84" s="13" t="s">
        <v>1763</v>
      </c>
    </row>
    <row r="85" spans="1:25" ht="13.8" thickBot="1" x14ac:dyDescent="0.3">
      <c r="A85" s="12" t="s">
        <v>195</v>
      </c>
      <c r="B85" s="13" t="s">
        <v>1084</v>
      </c>
      <c r="C85" s="13" t="s">
        <v>1250</v>
      </c>
      <c r="D85" s="13" t="s">
        <v>1084</v>
      </c>
      <c r="E85" s="13" t="s">
        <v>1249</v>
      </c>
      <c r="F85" s="13" t="s">
        <v>1084</v>
      </c>
      <c r="G85" s="13" t="s">
        <v>1084</v>
      </c>
      <c r="H85" s="13" t="s">
        <v>1084</v>
      </c>
      <c r="I85" s="13" t="s">
        <v>1084</v>
      </c>
      <c r="J85" s="13" t="s">
        <v>1084</v>
      </c>
      <c r="P85" s="12" t="s">
        <v>195</v>
      </c>
      <c r="Q85" s="13" t="s">
        <v>1757</v>
      </c>
      <c r="R85" s="13" t="s">
        <v>1758</v>
      </c>
      <c r="S85" s="13" t="s">
        <v>1759</v>
      </c>
      <c r="T85" s="13" t="s">
        <v>1760</v>
      </c>
      <c r="U85" s="13" t="s">
        <v>1764</v>
      </c>
      <c r="V85" s="13" t="s">
        <v>248</v>
      </c>
      <c r="W85" s="13" t="s">
        <v>248</v>
      </c>
      <c r="X85" s="13" t="s">
        <v>248</v>
      </c>
      <c r="Y85" s="13" t="s">
        <v>1763</v>
      </c>
    </row>
    <row r="86" spans="1:25" ht="13.8" thickBot="1" x14ac:dyDescent="0.3">
      <c r="A86" s="12" t="s">
        <v>201</v>
      </c>
      <c r="B86" s="13" t="s">
        <v>1086</v>
      </c>
      <c r="C86" s="13" t="s">
        <v>1251</v>
      </c>
      <c r="D86" s="13" t="s">
        <v>1086</v>
      </c>
      <c r="E86" s="13" t="s">
        <v>1250</v>
      </c>
      <c r="F86" s="13" t="s">
        <v>1086</v>
      </c>
      <c r="G86" s="13" t="s">
        <v>1086</v>
      </c>
      <c r="H86" s="13" t="s">
        <v>1086</v>
      </c>
      <c r="I86" s="13" t="s">
        <v>1086</v>
      </c>
      <c r="J86" s="13" t="s">
        <v>1086</v>
      </c>
      <c r="P86" s="12" t="s">
        <v>201</v>
      </c>
      <c r="Q86" s="13" t="s">
        <v>1757</v>
      </c>
      <c r="R86" s="13" t="s">
        <v>1758</v>
      </c>
      <c r="S86" s="13" t="s">
        <v>1759</v>
      </c>
      <c r="T86" s="13" t="s">
        <v>1760</v>
      </c>
      <c r="U86" s="13" t="s">
        <v>1764</v>
      </c>
      <c r="V86" s="13" t="s">
        <v>248</v>
      </c>
      <c r="W86" s="13" t="s">
        <v>248</v>
      </c>
      <c r="X86" s="13" t="s">
        <v>248</v>
      </c>
      <c r="Y86" s="13" t="s">
        <v>1763</v>
      </c>
    </row>
    <row r="87" spans="1:25" ht="13.8" thickBot="1" x14ac:dyDescent="0.3">
      <c r="A87" s="12" t="s">
        <v>207</v>
      </c>
      <c r="B87" s="13" t="s">
        <v>1088</v>
      </c>
      <c r="C87" s="13" t="s">
        <v>1113</v>
      </c>
      <c r="D87" s="13" t="s">
        <v>1088</v>
      </c>
      <c r="E87" s="13" t="s">
        <v>1251</v>
      </c>
      <c r="F87" s="13" t="s">
        <v>1088</v>
      </c>
      <c r="G87" s="13" t="s">
        <v>1088</v>
      </c>
      <c r="H87" s="13" t="s">
        <v>1088</v>
      </c>
      <c r="I87" s="13" t="s">
        <v>1088</v>
      </c>
      <c r="J87" s="13" t="s">
        <v>1088</v>
      </c>
      <c r="P87" s="12" t="s">
        <v>207</v>
      </c>
      <c r="Q87" s="13" t="s">
        <v>1757</v>
      </c>
      <c r="R87" s="13" t="s">
        <v>1758</v>
      </c>
      <c r="S87" s="13" t="s">
        <v>1759</v>
      </c>
      <c r="T87" s="13" t="s">
        <v>1760</v>
      </c>
      <c r="U87" s="13" t="s">
        <v>1764</v>
      </c>
      <c r="V87" s="13" t="s">
        <v>248</v>
      </c>
      <c r="W87" s="13" t="s">
        <v>248</v>
      </c>
      <c r="X87" s="13" t="s">
        <v>248</v>
      </c>
      <c r="Y87" s="13" t="s">
        <v>1763</v>
      </c>
    </row>
    <row r="88" spans="1:25" ht="13.8" thickBot="1" x14ac:dyDescent="0.3">
      <c r="A88" s="12" t="s">
        <v>213</v>
      </c>
      <c r="B88" s="13" t="s">
        <v>1090</v>
      </c>
      <c r="C88" s="13" t="s">
        <v>1057</v>
      </c>
      <c r="D88" s="13" t="s">
        <v>1090</v>
      </c>
      <c r="E88" s="13" t="s">
        <v>1113</v>
      </c>
      <c r="F88" s="13" t="s">
        <v>1090</v>
      </c>
      <c r="G88" s="13" t="s">
        <v>1090</v>
      </c>
      <c r="H88" s="13" t="s">
        <v>1090</v>
      </c>
      <c r="I88" s="13" t="s">
        <v>1090</v>
      </c>
      <c r="J88" s="13" t="s">
        <v>1090</v>
      </c>
      <c r="P88" s="12" t="s">
        <v>213</v>
      </c>
      <c r="Q88" s="13" t="s">
        <v>1760</v>
      </c>
      <c r="R88" s="13" t="s">
        <v>1758</v>
      </c>
      <c r="S88" s="13" t="s">
        <v>1759</v>
      </c>
      <c r="T88" s="13" t="s">
        <v>1760</v>
      </c>
      <c r="U88" s="13" t="s">
        <v>1757</v>
      </c>
      <c r="V88" s="13" t="s">
        <v>248</v>
      </c>
      <c r="W88" s="13" t="s">
        <v>248</v>
      </c>
      <c r="X88" s="13" t="s">
        <v>248</v>
      </c>
      <c r="Y88" s="13" t="s">
        <v>1763</v>
      </c>
    </row>
    <row r="89" spans="1:25" ht="13.8" thickBot="1" x14ac:dyDescent="0.3">
      <c r="A89" s="12" t="s">
        <v>219</v>
      </c>
      <c r="B89" s="13" t="s">
        <v>1092</v>
      </c>
      <c r="C89" s="13" t="s">
        <v>1061</v>
      </c>
      <c r="D89" s="13" t="s">
        <v>1092</v>
      </c>
      <c r="E89" s="13" t="s">
        <v>1057</v>
      </c>
      <c r="F89" s="13" t="s">
        <v>1092</v>
      </c>
      <c r="G89" s="13" t="s">
        <v>1092</v>
      </c>
      <c r="H89" s="13" t="s">
        <v>1092</v>
      </c>
      <c r="I89" s="13" t="s">
        <v>1092</v>
      </c>
      <c r="J89" s="13" t="s">
        <v>1092</v>
      </c>
      <c r="P89" s="12" t="s">
        <v>219</v>
      </c>
      <c r="Q89" s="13" t="s">
        <v>1760</v>
      </c>
      <c r="R89" s="13" t="s">
        <v>1758</v>
      </c>
      <c r="S89" s="13" t="s">
        <v>1759</v>
      </c>
      <c r="T89" s="13" t="s">
        <v>1760</v>
      </c>
      <c r="U89" s="13" t="s">
        <v>1757</v>
      </c>
      <c r="V89" s="13" t="s">
        <v>248</v>
      </c>
      <c r="W89" s="13" t="s">
        <v>248</v>
      </c>
      <c r="X89" s="13" t="s">
        <v>248</v>
      </c>
      <c r="Y89" s="13" t="s">
        <v>1763</v>
      </c>
    </row>
    <row r="90" spans="1:25" ht="13.8" thickBot="1" x14ac:dyDescent="0.3">
      <c r="A90" s="12" t="s">
        <v>225</v>
      </c>
      <c r="B90" s="13" t="s">
        <v>1013</v>
      </c>
      <c r="C90" s="13" t="s">
        <v>1065</v>
      </c>
      <c r="D90" s="13" t="s">
        <v>1013</v>
      </c>
      <c r="E90" s="13" t="s">
        <v>1061</v>
      </c>
      <c r="F90" s="13" t="s">
        <v>1013</v>
      </c>
      <c r="G90" s="13" t="s">
        <v>1013</v>
      </c>
      <c r="H90" s="13" t="s">
        <v>1013</v>
      </c>
      <c r="I90" s="13" t="s">
        <v>1013</v>
      </c>
      <c r="J90" s="13" t="s">
        <v>1013</v>
      </c>
      <c r="P90" s="12" t="s">
        <v>225</v>
      </c>
      <c r="Q90" s="13" t="s">
        <v>1760</v>
      </c>
      <c r="R90" s="13" t="s">
        <v>1758</v>
      </c>
      <c r="S90" s="13" t="s">
        <v>1759</v>
      </c>
      <c r="T90" s="13" t="s">
        <v>1760</v>
      </c>
      <c r="U90" s="13" t="s">
        <v>1757</v>
      </c>
      <c r="V90" s="13" t="s">
        <v>248</v>
      </c>
      <c r="W90" s="13" t="s">
        <v>248</v>
      </c>
      <c r="X90" s="13" t="s">
        <v>248</v>
      </c>
      <c r="Y90" s="13" t="s">
        <v>1763</v>
      </c>
    </row>
    <row r="91" spans="1:25" ht="13.8" thickBot="1" x14ac:dyDescent="0.3">
      <c r="A91" s="12" t="s">
        <v>231</v>
      </c>
      <c r="B91" s="13" t="s">
        <v>1015</v>
      </c>
      <c r="C91" s="13" t="s">
        <v>1069</v>
      </c>
      <c r="D91" s="13" t="s">
        <v>1015</v>
      </c>
      <c r="E91" s="13" t="s">
        <v>1065</v>
      </c>
      <c r="F91" s="13" t="s">
        <v>1015</v>
      </c>
      <c r="G91" s="13" t="s">
        <v>1015</v>
      </c>
      <c r="H91" s="13" t="s">
        <v>1015</v>
      </c>
      <c r="I91" s="13" t="s">
        <v>1015</v>
      </c>
      <c r="J91" s="13" t="s">
        <v>1015</v>
      </c>
      <c r="P91" s="12" t="s">
        <v>231</v>
      </c>
      <c r="Q91" s="13" t="s">
        <v>1760</v>
      </c>
      <c r="R91" s="13" t="s">
        <v>1758</v>
      </c>
      <c r="S91" s="13" t="s">
        <v>1759</v>
      </c>
      <c r="T91" s="13" t="s">
        <v>1760</v>
      </c>
      <c r="U91" s="13" t="s">
        <v>1757</v>
      </c>
      <c r="V91" s="13" t="s">
        <v>248</v>
      </c>
      <c r="W91" s="13" t="s">
        <v>248</v>
      </c>
      <c r="X91" s="13" t="s">
        <v>248</v>
      </c>
      <c r="Y91" s="13" t="s">
        <v>1763</v>
      </c>
    </row>
    <row r="92" spans="1:25" ht="13.8" thickBot="1" x14ac:dyDescent="0.3">
      <c r="A92" s="12" t="s">
        <v>236</v>
      </c>
      <c r="B92" s="13" t="s">
        <v>1017</v>
      </c>
      <c r="C92" s="13" t="s">
        <v>1072</v>
      </c>
      <c r="D92" s="13" t="s">
        <v>1017</v>
      </c>
      <c r="E92" s="13" t="s">
        <v>1017</v>
      </c>
      <c r="F92" s="13" t="s">
        <v>1017</v>
      </c>
      <c r="G92" s="13" t="s">
        <v>1017</v>
      </c>
      <c r="H92" s="13" t="s">
        <v>1017</v>
      </c>
      <c r="I92" s="13" t="s">
        <v>1017</v>
      </c>
      <c r="J92" s="13" t="s">
        <v>1017</v>
      </c>
      <c r="P92" s="12" t="s">
        <v>236</v>
      </c>
      <c r="Q92" s="13" t="s">
        <v>1760</v>
      </c>
      <c r="R92" s="13" t="s">
        <v>1758</v>
      </c>
      <c r="S92" s="13" t="s">
        <v>1759</v>
      </c>
      <c r="T92" s="13" t="s">
        <v>1760</v>
      </c>
      <c r="U92" s="13" t="s">
        <v>1757</v>
      </c>
      <c r="V92" s="13" t="s">
        <v>248</v>
      </c>
      <c r="W92" s="13" t="s">
        <v>248</v>
      </c>
      <c r="X92" s="13" t="s">
        <v>248</v>
      </c>
      <c r="Y92" s="13" t="s">
        <v>1763</v>
      </c>
    </row>
    <row r="93" spans="1:25" ht="13.8" thickBot="1" x14ac:dyDescent="0.3">
      <c r="A93" s="12" t="s">
        <v>241</v>
      </c>
      <c r="B93" s="13" t="s">
        <v>1018</v>
      </c>
      <c r="C93" s="13" t="s">
        <v>1018</v>
      </c>
      <c r="D93" s="13" t="s">
        <v>1018</v>
      </c>
      <c r="E93" s="13" t="s">
        <v>1018</v>
      </c>
      <c r="F93" s="13" t="s">
        <v>1018</v>
      </c>
      <c r="G93" s="13" t="s">
        <v>1018</v>
      </c>
      <c r="H93" s="13" t="s">
        <v>1018</v>
      </c>
      <c r="I93" s="13" t="s">
        <v>1018</v>
      </c>
      <c r="J93" s="13" t="s">
        <v>1018</v>
      </c>
      <c r="P93" s="12" t="s">
        <v>241</v>
      </c>
      <c r="Q93" s="13" t="s">
        <v>1766</v>
      </c>
      <c r="R93" s="13" t="s">
        <v>248</v>
      </c>
      <c r="S93" s="13" t="s">
        <v>248</v>
      </c>
      <c r="T93" s="13" t="s">
        <v>1760</v>
      </c>
      <c r="U93" s="13" t="s">
        <v>248</v>
      </c>
      <c r="V93" s="13" t="s">
        <v>248</v>
      </c>
      <c r="W93" s="13" t="s">
        <v>248</v>
      </c>
      <c r="X93" s="13" t="s">
        <v>248</v>
      </c>
      <c r="Y93" s="13" t="s">
        <v>1763</v>
      </c>
    </row>
    <row r="94" spans="1:25" ht="13.8" thickBot="1" x14ac:dyDescent="0.3">
      <c r="A94" s="12" t="s">
        <v>246</v>
      </c>
      <c r="B94" s="13" t="s">
        <v>902</v>
      </c>
      <c r="C94" s="13" t="s">
        <v>902</v>
      </c>
      <c r="D94" s="13" t="s">
        <v>902</v>
      </c>
      <c r="E94" s="13" t="s">
        <v>902</v>
      </c>
      <c r="F94" s="13" t="s">
        <v>902</v>
      </c>
      <c r="G94" s="13" t="s">
        <v>902</v>
      </c>
      <c r="H94" s="13" t="s">
        <v>902</v>
      </c>
      <c r="I94" s="13" t="s">
        <v>902</v>
      </c>
      <c r="J94" s="13" t="s">
        <v>902</v>
      </c>
      <c r="P94" s="12" t="s">
        <v>246</v>
      </c>
      <c r="Q94" s="13" t="s">
        <v>248</v>
      </c>
      <c r="R94" s="13" t="s">
        <v>248</v>
      </c>
      <c r="S94" s="13" t="s">
        <v>248</v>
      </c>
      <c r="T94" s="13" t="s">
        <v>248</v>
      </c>
      <c r="U94" s="13" t="s">
        <v>248</v>
      </c>
      <c r="V94" s="13" t="s">
        <v>248</v>
      </c>
      <c r="W94" s="13" t="s">
        <v>248</v>
      </c>
      <c r="X94" s="13" t="s">
        <v>248</v>
      </c>
      <c r="Y94" s="13" t="s">
        <v>1763</v>
      </c>
    </row>
    <row r="95" spans="1:25" ht="18.600000000000001" thickBot="1" x14ac:dyDescent="0.3">
      <c r="A95" s="8"/>
      <c r="P95" s="8"/>
    </row>
    <row r="96" spans="1:25" ht="13.8" thickBot="1" x14ac:dyDescent="0.3">
      <c r="A96" s="12" t="s">
        <v>250</v>
      </c>
      <c r="B96" s="12" t="s">
        <v>100</v>
      </c>
      <c r="C96" s="12" t="s">
        <v>101</v>
      </c>
      <c r="D96" s="12" t="s">
        <v>102</v>
      </c>
      <c r="E96" s="12" t="s">
        <v>103</v>
      </c>
      <c r="F96" s="12" t="s">
        <v>104</v>
      </c>
      <c r="G96" s="12" t="s">
        <v>105</v>
      </c>
      <c r="H96" s="12" t="s">
        <v>106</v>
      </c>
      <c r="I96" s="12" t="s">
        <v>107</v>
      </c>
      <c r="J96" s="12" t="s">
        <v>108</v>
      </c>
      <c r="P96" s="12" t="s">
        <v>250</v>
      </c>
      <c r="Q96" s="12" t="s">
        <v>100</v>
      </c>
      <c r="R96" s="12" t="s">
        <v>101</v>
      </c>
      <c r="S96" s="12" t="s">
        <v>102</v>
      </c>
      <c r="T96" s="12" t="s">
        <v>103</v>
      </c>
      <c r="U96" s="12" t="s">
        <v>104</v>
      </c>
      <c r="V96" s="12" t="s">
        <v>105</v>
      </c>
      <c r="W96" s="12" t="s">
        <v>106</v>
      </c>
      <c r="X96" s="12" t="s">
        <v>107</v>
      </c>
      <c r="Y96" s="12" t="s">
        <v>108</v>
      </c>
    </row>
    <row r="97" spans="1:25" ht="13.8" thickBot="1" x14ac:dyDescent="0.3">
      <c r="A97" s="12" t="s">
        <v>132</v>
      </c>
      <c r="B97" s="13">
        <v>13.1</v>
      </c>
      <c r="C97" s="13">
        <v>34.4</v>
      </c>
      <c r="D97" s="13">
        <v>13.1</v>
      </c>
      <c r="E97" s="13">
        <v>35.1</v>
      </c>
      <c r="F97" s="13">
        <v>13.1</v>
      </c>
      <c r="G97" s="13">
        <v>13.1</v>
      </c>
      <c r="H97" s="13">
        <v>13.8</v>
      </c>
      <c r="I97" s="13">
        <v>13.1</v>
      </c>
      <c r="J97" s="13">
        <v>13.1</v>
      </c>
      <c r="P97" s="12" t="s">
        <v>132</v>
      </c>
      <c r="Q97" s="13">
        <v>12.2</v>
      </c>
      <c r="R97" s="13">
        <v>8</v>
      </c>
      <c r="S97" s="13">
        <v>11.1</v>
      </c>
      <c r="T97" s="13">
        <v>9</v>
      </c>
      <c r="U97" s="13">
        <v>17</v>
      </c>
      <c r="V97" s="13">
        <v>0</v>
      </c>
      <c r="W97" s="13">
        <v>10.6</v>
      </c>
      <c r="X97" s="13">
        <v>0</v>
      </c>
      <c r="Y97" s="13">
        <v>26.5</v>
      </c>
    </row>
    <row r="98" spans="1:25" ht="13.8" thickBot="1" x14ac:dyDescent="0.3">
      <c r="A98" s="12" t="s">
        <v>140</v>
      </c>
      <c r="B98" s="13">
        <v>12.4</v>
      </c>
      <c r="C98" s="13">
        <v>33.700000000000003</v>
      </c>
      <c r="D98" s="13">
        <v>12.4</v>
      </c>
      <c r="E98" s="13">
        <v>34.4</v>
      </c>
      <c r="F98" s="13">
        <v>12.4</v>
      </c>
      <c r="G98" s="13">
        <v>12.4</v>
      </c>
      <c r="H98" s="13">
        <v>13.1</v>
      </c>
      <c r="I98" s="13">
        <v>12.4</v>
      </c>
      <c r="J98" s="13">
        <v>12.4</v>
      </c>
      <c r="P98" s="12" t="s">
        <v>140</v>
      </c>
      <c r="Q98" s="13">
        <v>12.2</v>
      </c>
      <c r="R98" s="13">
        <v>8</v>
      </c>
      <c r="S98" s="13">
        <v>11.1</v>
      </c>
      <c r="T98" s="13">
        <v>9</v>
      </c>
      <c r="U98" s="13">
        <v>13.3</v>
      </c>
      <c r="V98" s="13">
        <v>0</v>
      </c>
      <c r="W98" s="13">
        <v>10.6</v>
      </c>
      <c r="X98" s="13">
        <v>0</v>
      </c>
      <c r="Y98" s="13">
        <v>26.5</v>
      </c>
    </row>
    <row r="99" spans="1:25" ht="13.8" thickBot="1" x14ac:dyDescent="0.3">
      <c r="A99" s="12" t="s">
        <v>147</v>
      </c>
      <c r="B99" s="13">
        <v>11.7</v>
      </c>
      <c r="C99" s="13">
        <v>33</v>
      </c>
      <c r="D99" s="13">
        <v>11.7</v>
      </c>
      <c r="E99" s="13">
        <v>33.700000000000003</v>
      </c>
      <c r="F99" s="13">
        <v>11.7</v>
      </c>
      <c r="G99" s="13">
        <v>11.7</v>
      </c>
      <c r="H99" s="13">
        <v>12.4</v>
      </c>
      <c r="I99" s="13">
        <v>11.7</v>
      </c>
      <c r="J99" s="13">
        <v>11.7</v>
      </c>
      <c r="P99" s="12" t="s">
        <v>147</v>
      </c>
      <c r="Q99" s="13">
        <v>12.2</v>
      </c>
      <c r="R99" s="13">
        <v>8</v>
      </c>
      <c r="S99" s="13">
        <v>11.1</v>
      </c>
      <c r="T99" s="13">
        <v>9</v>
      </c>
      <c r="U99" s="13">
        <v>13.3</v>
      </c>
      <c r="V99" s="13">
        <v>0</v>
      </c>
      <c r="W99" s="13">
        <v>5.3</v>
      </c>
      <c r="X99" s="13">
        <v>0</v>
      </c>
      <c r="Y99" s="13">
        <v>26.5</v>
      </c>
    </row>
    <row r="100" spans="1:25" ht="13.8" thickBot="1" x14ac:dyDescent="0.3">
      <c r="A100" s="12" t="s">
        <v>153</v>
      </c>
      <c r="B100" s="13">
        <v>11</v>
      </c>
      <c r="C100" s="13">
        <v>32.299999999999997</v>
      </c>
      <c r="D100" s="13">
        <v>11</v>
      </c>
      <c r="E100" s="13">
        <v>33</v>
      </c>
      <c r="F100" s="13">
        <v>11</v>
      </c>
      <c r="G100" s="13">
        <v>11</v>
      </c>
      <c r="H100" s="13">
        <v>11.7</v>
      </c>
      <c r="I100" s="13">
        <v>11</v>
      </c>
      <c r="J100" s="13">
        <v>11</v>
      </c>
      <c r="P100" s="12" t="s">
        <v>153</v>
      </c>
      <c r="Q100" s="13">
        <v>12.2</v>
      </c>
      <c r="R100" s="13">
        <v>8</v>
      </c>
      <c r="S100" s="13">
        <v>11.1</v>
      </c>
      <c r="T100" s="13">
        <v>9</v>
      </c>
      <c r="U100" s="13">
        <v>13.3</v>
      </c>
      <c r="V100" s="13">
        <v>0</v>
      </c>
      <c r="W100" s="13">
        <v>0</v>
      </c>
      <c r="X100" s="13">
        <v>0</v>
      </c>
      <c r="Y100" s="13">
        <v>26.5</v>
      </c>
    </row>
    <row r="101" spans="1:25" ht="13.8" thickBot="1" x14ac:dyDescent="0.3">
      <c r="A101" s="12" t="s">
        <v>159</v>
      </c>
      <c r="B101" s="13">
        <v>10.3</v>
      </c>
      <c r="C101" s="13">
        <v>31.7</v>
      </c>
      <c r="D101" s="13">
        <v>10.3</v>
      </c>
      <c r="E101" s="13">
        <v>32.299999999999997</v>
      </c>
      <c r="F101" s="13">
        <v>10.3</v>
      </c>
      <c r="G101" s="13">
        <v>10.3</v>
      </c>
      <c r="H101" s="13">
        <v>11</v>
      </c>
      <c r="I101" s="13">
        <v>10.3</v>
      </c>
      <c r="J101" s="13">
        <v>10.3</v>
      </c>
      <c r="P101" s="12" t="s">
        <v>159</v>
      </c>
      <c r="Q101" s="13">
        <v>12.2</v>
      </c>
      <c r="R101" s="13">
        <v>8</v>
      </c>
      <c r="S101" s="13">
        <v>11.1</v>
      </c>
      <c r="T101" s="13">
        <v>9</v>
      </c>
      <c r="U101" s="13">
        <v>13.3</v>
      </c>
      <c r="V101" s="13">
        <v>0</v>
      </c>
      <c r="W101" s="13">
        <v>0</v>
      </c>
      <c r="X101" s="13">
        <v>0</v>
      </c>
      <c r="Y101" s="13">
        <v>26.5</v>
      </c>
    </row>
    <row r="102" spans="1:25" ht="13.8" thickBot="1" x14ac:dyDescent="0.3">
      <c r="A102" s="12" t="s">
        <v>165</v>
      </c>
      <c r="B102" s="13">
        <v>9.6</v>
      </c>
      <c r="C102" s="13">
        <v>31</v>
      </c>
      <c r="D102" s="13">
        <v>9.6</v>
      </c>
      <c r="E102" s="13">
        <v>31.7</v>
      </c>
      <c r="F102" s="13">
        <v>9.6</v>
      </c>
      <c r="G102" s="13">
        <v>9.6</v>
      </c>
      <c r="H102" s="13">
        <v>10.3</v>
      </c>
      <c r="I102" s="13">
        <v>9.6</v>
      </c>
      <c r="J102" s="13">
        <v>9.6</v>
      </c>
      <c r="P102" s="12" t="s">
        <v>165</v>
      </c>
      <c r="Q102" s="13">
        <v>12.2</v>
      </c>
      <c r="R102" s="13">
        <v>8</v>
      </c>
      <c r="S102" s="13">
        <v>11.1</v>
      </c>
      <c r="T102" s="13">
        <v>9</v>
      </c>
      <c r="U102" s="13">
        <v>13.3</v>
      </c>
      <c r="V102" s="13">
        <v>0</v>
      </c>
      <c r="W102" s="13">
        <v>0</v>
      </c>
      <c r="X102" s="13">
        <v>0</v>
      </c>
      <c r="Y102" s="13">
        <v>26.5</v>
      </c>
    </row>
    <row r="103" spans="1:25" ht="13.8" thickBot="1" x14ac:dyDescent="0.3">
      <c r="A103" s="12" t="s">
        <v>171</v>
      </c>
      <c r="B103" s="13">
        <v>8.9</v>
      </c>
      <c r="C103" s="13">
        <v>30.3</v>
      </c>
      <c r="D103" s="13">
        <v>8.9</v>
      </c>
      <c r="E103" s="13">
        <v>31</v>
      </c>
      <c r="F103" s="13">
        <v>8.9</v>
      </c>
      <c r="G103" s="13">
        <v>8.9</v>
      </c>
      <c r="H103" s="13">
        <v>9.6</v>
      </c>
      <c r="I103" s="13">
        <v>8.9</v>
      </c>
      <c r="J103" s="13">
        <v>8.9</v>
      </c>
      <c r="P103" s="12" t="s">
        <v>171</v>
      </c>
      <c r="Q103" s="13">
        <v>12.2</v>
      </c>
      <c r="R103" s="13">
        <v>8</v>
      </c>
      <c r="S103" s="13">
        <v>11.1</v>
      </c>
      <c r="T103" s="13">
        <v>9</v>
      </c>
      <c r="U103" s="13">
        <v>13.3</v>
      </c>
      <c r="V103" s="13">
        <v>0</v>
      </c>
      <c r="W103" s="13">
        <v>0</v>
      </c>
      <c r="X103" s="13">
        <v>0</v>
      </c>
      <c r="Y103" s="13">
        <v>26.5</v>
      </c>
    </row>
    <row r="104" spans="1:25" ht="13.8" thickBot="1" x14ac:dyDescent="0.3">
      <c r="A104" s="12" t="s">
        <v>177</v>
      </c>
      <c r="B104" s="13">
        <v>8.3000000000000007</v>
      </c>
      <c r="C104" s="13">
        <v>29.6</v>
      </c>
      <c r="D104" s="13">
        <v>8.3000000000000007</v>
      </c>
      <c r="E104" s="13">
        <v>30.3</v>
      </c>
      <c r="F104" s="13">
        <v>8.3000000000000007</v>
      </c>
      <c r="G104" s="13">
        <v>8.3000000000000007</v>
      </c>
      <c r="H104" s="13">
        <v>8.3000000000000007</v>
      </c>
      <c r="I104" s="13">
        <v>8.3000000000000007</v>
      </c>
      <c r="J104" s="13">
        <v>8.3000000000000007</v>
      </c>
      <c r="P104" s="12" t="s">
        <v>177</v>
      </c>
      <c r="Q104" s="13">
        <v>12.2</v>
      </c>
      <c r="R104" s="13">
        <v>8</v>
      </c>
      <c r="S104" s="13">
        <v>11.1</v>
      </c>
      <c r="T104" s="13">
        <v>9</v>
      </c>
      <c r="U104" s="13">
        <v>13.3</v>
      </c>
      <c r="V104" s="13">
        <v>0</v>
      </c>
      <c r="W104" s="13">
        <v>0</v>
      </c>
      <c r="X104" s="13">
        <v>0</v>
      </c>
      <c r="Y104" s="13">
        <v>26.5</v>
      </c>
    </row>
    <row r="105" spans="1:25" ht="13.8" thickBot="1" x14ac:dyDescent="0.3">
      <c r="A105" s="12" t="s">
        <v>183</v>
      </c>
      <c r="B105" s="13">
        <v>7.6</v>
      </c>
      <c r="C105" s="13">
        <v>28.9</v>
      </c>
      <c r="D105" s="13">
        <v>7.6</v>
      </c>
      <c r="E105" s="13">
        <v>29.6</v>
      </c>
      <c r="F105" s="13">
        <v>7.6</v>
      </c>
      <c r="G105" s="13">
        <v>7.6</v>
      </c>
      <c r="H105" s="13">
        <v>7.6</v>
      </c>
      <c r="I105" s="13">
        <v>7.6</v>
      </c>
      <c r="J105" s="13">
        <v>7.6</v>
      </c>
      <c r="P105" s="12" t="s">
        <v>183</v>
      </c>
      <c r="Q105" s="13">
        <v>12.2</v>
      </c>
      <c r="R105" s="13">
        <v>8</v>
      </c>
      <c r="S105" s="13">
        <v>11.1</v>
      </c>
      <c r="T105" s="13">
        <v>9</v>
      </c>
      <c r="U105" s="13">
        <v>13.3</v>
      </c>
      <c r="V105" s="13">
        <v>0</v>
      </c>
      <c r="W105" s="13">
        <v>0</v>
      </c>
      <c r="X105" s="13">
        <v>0</v>
      </c>
      <c r="Y105" s="13">
        <v>26.5</v>
      </c>
    </row>
    <row r="106" spans="1:25" ht="13.8" thickBot="1" x14ac:dyDescent="0.3">
      <c r="A106" s="12" t="s">
        <v>189</v>
      </c>
      <c r="B106" s="13">
        <v>6.9</v>
      </c>
      <c r="C106" s="13">
        <v>28.2</v>
      </c>
      <c r="D106" s="13">
        <v>6.9</v>
      </c>
      <c r="E106" s="13">
        <v>28.9</v>
      </c>
      <c r="F106" s="13">
        <v>6.9</v>
      </c>
      <c r="G106" s="13">
        <v>6.9</v>
      </c>
      <c r="H106" s="13">
        <v>6.9</v>
      </c>
      <c r="I106" s="13">
        <v>6.9</v>
      </c>
      <c r="J106" s="13">
        <v>6.9</v>
      </c>
      <c r="P106" s="12" t="s">
        <v>189</v>
      </c>
      <c r="Q106" s="13">
        <v>12.2</v>
      </c>
      <c r="R106" s="13">
        <v>8</v>
      </c>
      <c r="S106" s="13">
        <v>11.1</v>
      </c>
      <c r="T106" s="13">
        <v>9</v>
      </c>
      <c r="U106" s="13">
        <v>13.3</v>
      </c>
      <c r="V106" s="13">
        <v>0</v>
      </c>
      <c r="W106" s="13">
        <v>0</v>
      </c>
      <c r="X106" s="13">
        <v>0</v>
      </c>
      <c r="Y106" s="13">
        <v>26.5</v>
      </c>
    </row>
    <row r="107" spans="1:25" ht="13.8" thickBot="1" x14ac:dyDescent="0.3">
      <c r="A107" s="12" t="s">
        <v>195</v>
      </c>
      <c r="B107" s="13">
        <v>6.2</v>
      </c>
      <c r="C107" s="13">
        <v>27.5</v>
      </c>
      <c r="D107" s="13">
        <v>6.2</v>
      </c>
      <c r="E107" s="13">
        <v>28.2</v>
      </c>
      <c r="F107" s="13">
        <v>6.2</v>
      </c>
      <c r="G107" s="13">
        <v>6.2</v>
      </c>
      <c r="H107" s="13">
        <v>6.2</v>
      </c>
      <c r="I107" s="13">
        <v>6.2</v>
      </c>
      <c r="J107" s="13">
        <v>6.2</v>
      </c>
      <c r="P107" s="12" t="s">
        <v>195</v>
      </c>
      <c r="Q107" s="13">
        <v>12.2</v>
      </c>
      <c r="R107" s="13">
        <v>8</v>
      </c>
      <c r="S107" s="13">
        <v>11.1</v>
      </c>
      <c r="T107" s="13">
        <v>9</v>
      </c>
      <c r="U107" s="13">
        <v>13.3</v>
      </c>
      <c r="V107" s="13">
        <v>0</v>
      </c>
      <c r="W107" s="13">
        <v>0</v>
      </c>
      <c r="X107" s="13">
        <v>0</v>
      </c>
      <c r="Y107" s="13">
        <v>26.5</v>
      </c>
    </row>
    <row r="108" spans="1:25" ht="13.8" thickBot="1" x14ac:dyDescent="0.3">
      <c r="A108" s="12" t="s">
        <v>201</v>
      </c>
      <c r="B108" s="13">
        <v>5.5</v>
      </c>
      <c r="C108" s="13">
        <v>26.8</v>
      </c>
      <c r="D108" s="13">
        <v>5.5</v>
      </c>
      <c r="E108" s="13">
        <v>27.5</v>
      </c>
      <c r="F108" s="13">
        <v>5.5</v>
      </c>
      <c r="G108" s="13">
        <v>5.5</v>
      </c>
      <c r="H108" s="13">
        <v>5.5</v>
      </c>
      <c r="I108" s="13">
        <v>5.5</v>
      </c>
      <c r="J108" s="13">
        <v>5.5</v>
      </c>
      <c r="P108" s="12" t="s">
        <v>201</v>
      </c>
      <c r="Q108" s="13">
        <v>12.2</v>
      </c>
      <c r="R108" s="13">
        <v>8</v>
      </c>
      <c r="S108" s="13">
        <v>11.1</v>
      </c>
      <c r="T108" s="13">
        <v>9</v>
      </c>
      <c r="U108" s="13">
        <v>13.3</v>
      </c>
      <c r="V108" s="13">
        <v>0</v>
      </c>
      <c r="W108" s="13">
        <v>0</v>
      </c>
      <c r="X108" s="13">
        <v>0</v>
      </c>
      <c r="Y108" s="13">
        <v>26.5</v>
      </c>
    </row>
    <row r="109" spans="1:25" ht="13.8" thickBot="1" x14ac:dyDescent="0.3">
      <c r="A109" s="12" t="s">
        <v>207</v>
      </c>
      <c r="B109" s="13">
        <v>4.8</v>
      </c>
      <c r="C109" s="13">
        <v>26.1</v>
      </c>
      <c r="D109" s="13">
        <v>4.8</v>
      </c>
      <c r="E109" s="13">
        <v>26.8</v>
      </c>
      <c r="F109" s="13">
        <v>4.8</v>
      </c>
      <c r="G109" s="13">
        <v>4.8</v>
      </c>
      <c r="H109" s="13">
        <v>4.8</v>
      </c>
      <c r="I109" s="13">
        <v>4.8</v>
      </c>
      <c r="J109" s="13">
        <v>4.8</v>
      </c>
      <c r="P109" s="12" t="s">
        <v>207</v>
      </c>
      <c r="Q109" s="13">
        <v>12.2</v>
      </c>
      <c r="R109" s="13">
        <v>8</v>
      </c>
      <c r="S109" s="13">
        <v>11.1</v>
      </c>
      <c r="T109" s="13">
        <v>9</v>
      </c>
      <c r="U109" s="13">
        <v>13.3</v>
      </c>
      <c r="V109" s="13">
        <v>0</v>
      </c>
      <c r="W109" s="13">
        <v>0</v>
      </c>
      <c r="X109" s="13">
        <v>0</v>
      </c>
      <c r="Y109" s="13">
        <v>26.5</v>
      </c>
    </row>
    <row r="110" spans="1:25" ht="13.8" thickBot="1" x14ac:dyDescent="0.3">
      <c r="A110" s="12" t="s">
        <v>213</v>
      </c>
      <c r="B110" s="13">
        <v>4.0999999999999996</v>
      </c>
      <c r="C110" s="13">
        <v>25.5</v>
      </c>
      <c r="D110" s="13">
        <v>4.0999999999999996</v>
      </c>
      <c r="E110" s="13">
        <v>26.1</v>
      </c>
      <c r="F110" s="13">
        <v>4.0999999999999996</v>
      </c>
      <c r="G110" s="13">
        <v>4.0999999999999996</v>
      </c>
      <c r="H110" s="13">
        <v>4.0999999999999996</v>
      </c>
      <c r="I110" s="13">
        <v>4.0999999999999996</v>
      </c>
      <c r="J110" s="13">
        <v>4.0999999999999996</v>
      </c>
      <c r="P110" s="12" t="s">
        <v>213</v>
      </c>
      <c r="Q110" s="13">
        <v>9</v>
      </c>
      <c r="R110" s="13">
        <v>8</v>
      </c>
      <c r="S110" s="13">
        <v>11.1</v>
      </c>
      <c r="T110" s="13">
        <v>9</v>
      </c>
      <c r="U110" s="13">
        <v>12.2</v>
      </c>
      <c r="V110" s="13">
        <v>0</v>
      </c>
      <c r="W110" s="13">
        <v>0</v>
      </c>
      <c r="X110" s="13">
        <v>0</v>
      </c>
      <c r="Y110" s="13">
        <v>26.5</v>
      </c>
    </row>
    <row r="111" spans="1:25" ht="13.8" thickBot="1" x14ac:dyDescent="0.3">
      <c r="A111" s="12" t="s">
        <v>219</v>
      </c>
      <c r="B111" s="13">
        <v>3.4</v>
      </c>
      <c r="C111" s="13">
        <v>24.8</v>
      </c>
      <c r="D111" s="13">
        <v>3.4</v>
      </c>
      <c r="E111" s="13">
        <v>25.5</v>
      </c>
      <c r="F111" s="13">
        <v>3.4</v>
      </c>
      <c r="G111" s="13">
        <v>3.4</v>
      </c>
      <c r="H111" s="13">
        <v>3.4</v>
      </c>
      <c r="I111" s="13">
        <v>3.4</v>
      </c>
      <c r="J111" s="13">
        <v>3.4</v>
      </c>
      <c r="P111" s="12" t="s">
        <v>219</v>
      </c>
      <c r="Q111" s="13">
        <v>9</v>
      </c>
      <c r="R111" s="13">
        <v>8</v>
      </c>
      <c r="S111" s="13">
        <v>11.1</v>
      </c>
      <c r="T111" s="13">
        <v>9</v>
      </c>
      <c r="U111" s="13">
        <v>12.2</v>
      </c>
      <c r="V111" s="13">
        <v>0</v>
      </c>
      <c r="W111" s="13">
        <v>0</v>
      </c>
      <c r="X111" s="13">
        <v>0</v>
      </c>
      <c r="Y111" s="13">
        <v>26.5</v>
      </c>
    </row>
    <row r="112" spans="1:25" ht="13.8" thickBot="1" x14ac:dyDescent="0.3">
      <c r="A112" s="12" t="s">
        <v>225</v>
      </c>
      <c r="B112" s="13">
        <v>2.8</v>
      </c>
      <c r="C112" s="13">
        <v>24.1</v>
      </c>
      <c r="D112" s="13">
        <v>2.8</v>
      </c>
      <c r="E112" s="13">
        <v>24.8</v>
      </c>
      <c r="F112" s="13">
        <v>2.8</v>
      </c>
      <c r="G112" s="13">
        <v>2.8</v>
      </c>
      <c r="H112" s="13">
        <v>2.8</v>
      </c>
      <c r="I112" s="13">
        <v>2.8</v>
      </c>
      <c r="J112" s="13">
        <v>2.8</v>
      </c>
      <c r="P112" s="12" t="s">
        <v>225</v>
      </c>
      <c r="Q112" s="13">
        <v>9</v>
      </c>
      <c r="R112" s="13">
        <v>8</v>
      </c>
      <c r="S112" s="13">
        <v>11.1</v>
      </c>
      <c r="T112" s="13">
        <v>9</v>
      </c>
      <c r="U112" s="13">
        <v>12.2</v>
      </c>
      <c r="V112" s="13">
        <v>0</v>
      </c>
      <c r="W112" s="13">
        <v>0</v>
      </c>
      <c r="X112" s="13">
        <v>0</v>
      </c>
      <c r="Y112" s="13">
        <v>26.5</v>
      </c>
    </row>
    <row r="113" spans="1:29" ht="13.8" thickBot="1" x14ac:dyDescent="0.3">
      <c r="A113" s="12" t="s">
        <v>231</v>
      </c>
      <c r="B113" s="13">
        <v>2.1</v>
      </c>
      <c r="C113" s="13">
        <v>23.4</v>
      </c>
      <c r="D113" s="13">
        <v>2.1</v>
      </c>
      <c r="E113" s="13">
        <v>24.1</v>
      </c>
      <c r="F113" s="13">
        <v>2.1</v>
      </c>
      <c r="G113" s="13">
        <v>2.1</v>
      </c>
      <c r="H113" s="13">
        <v>2.1</v>
      </c>
      <c r="I113" s="13">
        <v>2.1</v>
      </c>
      <c r="J113" s="13">
        <v>2.1</v>
      </c>
      <c r="P113" s="12" t="s">
        <v>231</v>
      </c>
      <c r="Q113" s="13">
        <v>9</v>
      </c>
      <c r="R113" s="13">
        <v>8</v>
      </c>
      <c r="S113" s="13">
        <v>11.1</v>
      </c>
      <c r="T113" s="13">
        <v>9</v>
      </c>
      <c r="U113" s="13">
        <v>12.2</v>
      </c>
      <c r="V113" s="13">
        <v>0</v>
      </c>
      <c r="W113" s="13">
        <v>0</v>
      </c>
      <c r="X113" s="13">
        <v>0</v>
      </c>
      <c r="Y113" s="13">
        <v>26.5</v>
      </c>
    </row>
    <row r="114" spans="1:29" ht="13.8" thickBot="1" x14ac:dyDescent="0.3">
      <c r="A114" s="12" t="s">
        <v>236</v>
      </c>
      <c r="B114" s="13">
        <v>1.4</v>
      </c>
      <c r="C114" s="13">
        <v>22.7</v>
      </c>
      <c r="D114" s="13">
        <v>1.4</v>
      </c>
      <c r="E114" s="13">
        <v>1.4</v>
      </c>
      <c r="F114" s="13">
        <v>1.4</v>
      </c>
      <c r="G114" s="13">
        <v>1.4</v>
      </c>
      <c r="H114" s="13">
        <v>1.4</v>
      </c>
      <c r="I114" s="13">
        <v>1.4</v>
      </c>
      <c r="J114" s="13">
        <v>1.4</v>
      </c>
      <c r="P114" s="12" t="s">
        <v>236</v>
      </c>
      <c r="Q114" s="13">
        <v>9</v>
      </c>
      <c r="R114" s="13">
        <v>8</v>
      </c>
      <c r="S114" s="13">
        <v>11.1</v>
      </c>
      <c r="T114" s="13">
        <v>9</v>
      </c>
      <c r="U114" s="13">
        <v>12.2</v>
      </c>
      <c r="V114" s="13">
        <v>0</v>
      </c>
      <c r="W114" s="13">
        <v>0</v>
      </c>
      <c r="X114" s="13">
        <v>0</v>
      </c>
      <c r="Y114" s="13">
        <v>26.5</v>
      </c>
    </row>
    <row r="115" spans="1:29" ht="13.8" thickBot="1" x14ac:dyDescent="0.3">
      <c r="A115" s="12" t="s">
        <v>241</v>
      </c>
      <c r="B115" s="13">
        <v>0.7</v>
      </c>
      <c r="C115" s="13">
        <v>0.7</v>
      </c>
      <c r="D115" s="13">
        <v>0.7</v>
      </c>
      <c r="E115" s="13">
        <v>0.7</v>
      </c>
      <c r="F115" s="13">
        <v>0.7</v>
      </c>
      <c r="G115" s="13">
        <v>0.7</v>
      </c>
      <c r="H115" s="13">
        <v>0.7</v>
      </c>
      <c r="I115" s="13">
        <v>0.7</v>
      </c>
      <c r="J115" s="13">
        <v>0.7</v>
      </c>
      <c r="P115" s="12" t="s">
        <v>241</v>
      </c>
      <c r="Q115" s="13">
        <v>3.2</v>
      </c>
      <c r="R115" s="13">
        <v>0</v>
      </c>
      <c r="S115" s="13">
        <v>0</v>
      </c>
      <c r="T115" s="13">
        <v>9</v>
      </c>
      <c r="U115" s="13">
        <v>0</v>
      </c>
      <c r="V115" s="13">
        <v>0</v>
      </c>
      <c r="W115" s="13">
        <v>0</v>
      </c>
      <c r="X115" s="13">
        <v>0</v>
      </c>
      <c r="Y115" s="13">
        <v>26.5</v>
      </c>
    </row>
    <row r="116" spans="1:29" ht="13.8" thickBot="1" x14ac:dyDescent="0.3">
      <c r="A116" s="12" t="s">
        <v>246</v>
      </c>
      <c r="B116" s="13">
        <v>0</v>
      </c>
      <c r="C116" s="13">
        <v>0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P116" s="12" t="s">
        <v>246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26.5</v>
      </c>
    </row>
    <row r="117" spans="1:29" ht="18.600000000000001" thickBot="1" x14ac:dyDescent="0.3">
      <c r="A117" s="8"/>
      <c r="P117" s="8"/>
    </row>
    <row r="118" spans="1:29" ht="13.8" thickBot="1" x14ac:dyDescent="0.3">
      <c r="A118" s="12" t="s">
        <v>251</v>
      </c>
      <c r="B118" s="12" t="s">
        <v>100</v>
      </c>
      <c r="C118" s="12" t="s">
        <v>101</v>
      </c>
      <c r="D118" s="12" t="s">
        <v>102</v>
      </c>
      <c r="E118" s="12" t="s">
        <v>103</v>
      </c>
      <c r="F118" s="12" t="s">
        <v>104</v>
      </c>
      <c r="G118" s="12" t="s">
        <v>105</v>
      </c>
      <c r="H118" s="12" t="s">
        <v>106</v>
      </c>
      <c r="I118" s="12" t="s">
        <v>107</v>
      </c>
      <c r="J118" s="12" t="s">
        <v>108</v>
      </c>
      <c r="K118" s="12" t="s">
        <v>252</v>
      </c>
      <c r="L118" s="12" t="s">
        <v>253</v>
      </c>
      <c r="M118" s="12" t="s">
        <v>254</v>
      </c>
      <c r="N118" s="12" t="s">
        <v>255</v>
      </c>
      <c r="P118" s="12" t="s">
        <v>536</v>
      </c>
      <c r="Q118" s="12" t="s">
        <v>100</v>
      </c>
      <c r="R118" s="12" t="s">
        <v>101</v>
      </c>
      <c r="S118" s="12" t="s">
        <v>102</v>
      </c>
      <c r="T118" s="12" t="s">
        <v>103</v>
      </c>
      <c r="U118" s="12" t="s">
        <v>104</v>
      </c>
      <c r="V118" s="12" t="s">
        <v>105</v>
      </c>
      <c r="W118" s="12" t="s">
        <v>106</v>
      </c>
      <c r="X118" s="12" t="s">
        <v>107</v>
      </c>
      <c r="Y118" s="12" t="s">
        <v>108</v>
      </c>
      <c r="Z118" s="12" t="s">
        <v>252</v>
      </c>
      <c r="AA118" s="12" t="s">
        <v>253</v>
      </c>
      <c r="AB118" s="12" t="s">
        <v>254</v>
      </c>
      <c r="AC118" s="12" t="s">
        <v>255</v>
      </c>
    </row>
    <row r="119" spans="1:29" ht="13.8" thickBot="1" x14ac:dyDescent="0.3">
      <c r="A119" s="12" t="s">
        <v>111</v>
      </c>
      <c r="B119" s="13">
        <v>2.1</v>
      </c>
      <c r="C119" s="13">
        <v>0</v>
      </c>
      <c r="D119" s="13">
        <v>3.4</v>
      </c>
      <c r="E119" s="13">
        <v>33.700000000000003</v>
      </c>
      <c r="F119" s="13">
        <v>11.7</v>
      </c>
      <c r="G119" s="13">
        <v>5.5</v>
      </c>
      <c r="H119" s="13">
        <v>0.7</v>
      </c>
      <c r="I119" s="13">
        <v>8.3000000000000007</v>
      </c>
      <c r="J119" s="13">
        <v>1.4</v>
      </c>
      <c r="K119" s="13">
        <v>66.7</v>
      </c>
      <c r="L119" s="13">
        <v>79</v>
      </c>
      <c r="M119" s="13">
        <v>12.3</v>
      </c>
      <c r="N119" s="13">
        <v>15.57</v>
      </c>
      <c r="P119" s="12" t="s">
        <v>111</v>
      </c>
      <c r="Q119" s="13">
        <v>9</v>
      </c>
      <c r="R119" s="13">
        <v>0</v>
      </c>
      <c r="S119" s="13">
        <v>11.1</v>
      </c>
      <c r="T119" s="13">
        <v>9</v>
      </c>
      <c r="U119" s="13">
        <v>13.3</v>
      </c>
      <c r="V119" s="13">
        <v>0</v>
      </c>
      <c r="W119" s="13">
        <v>0</v>
      </c>
      <c r="X119" s="13">
        <v>0</v>
      </c>
      <c r="Y119" s="13">
        <v>26.5</v>
      </c>
      <c r="Z119" s="13">
        <v>69</v>
      </c>
      <c r="AA119" s="13">
        <v>79</v>
      </c>
      <c r="AB119" s="13">
        <v>10</v>
      </c>
      <c r="AC119" s="13">
        <v>12.66</v>
      </c>
    </row>
    <row r="120" spans="1:29" ht="13.8" thickBot="1" x14ac:dyDescent="0.3">
      <c r="A120" s="12" t="s">
        <v>112</v>
      </c>
      <c r="B120" s="13">
        <v>6.2</v>
      </c>
      <c r="C120" s="13">
        <v>26.8</v>
      </c>
      <c r="D120" s="13">
        <v>0.7</v>
      </c>
      <c r="E120" s="13">
        <v>33</v>
      </c>
      <c r="F120" s="13">
        <v>11</v>
      </c>
      <c r="G120" s="13">
        <v>2.1</v>
      </c>
      <c r="H120" s="13">
        <v>13.1</v>
      </c>
      <c r="I120" s="13">
        <v>8.3000000000000007</v>
      </c>
      <c r="J120" s="13">
        <v>6.9</v>
      </c>
      <c r="K120" s="13">
        <v>108</v>
      </c>
      <c r="L120" s="13">
        <v>79</v>
      </c>
      <c r="M120" s="13">
        <v>-29</v>
      </c>
      <c r="N120" s="13">
        <v>-36.71</v>
      </c>
      <c r="P120" s="12" t="s">
        <v>112</v>
      </c>
      <c r="Q120" s="13">
        <v>12.2</v>
      </c>
      <c r="R120" s="13">
        <v>8</v>
      </c>
      <c r="S120" s="13">
        <v>0</v>
      </c>
      <c r="T120" s="13">
        <v>9</v>
      </c>
      <c r="U120" s="13">
        <v>13.3</v>
      </c>
      <c r="V120" s="13">
        <v>0</v>
      </c>
      <c r="W120" s="13">
        <v>10.6</v>
      </c>
      <c r="X120" s="13">
        <v>0</v>
      </c>
      <c r="Y120" s="13">
        <v>26.5</v>
      </c>
      <c r="Z120" s="13">
        <v>79.599999999999994</v>
      </c>
      <c r="AA120" s="13">
        <v>79</v>
      </c>
      <c r="AB120" s="13">
        <v>-0.6</v>
      </c>
      <c r="AC120" s="13">
        <v>-0.76</v>
      </c>
    </row>
    <row r="121" spans="1:29" ht="13.8" thickBot="1" x14ac:dyDescent="0.3">
      <c r="A121" s="12" t="s">
        <v>113</v>
      </c>
      <c r="B121" s="13">
        <v>9.6</v>
      </c>
      <c r="C121" s="13">
        <v>33.700000000000003</v>
      </c>
      <c r="D121" s="13">
        <v>8.9</v>
      </c>
      <c r="E121" s="13">
        <v>30.3</v>
      </c>
      <c r="F121" s="13">
        <v>4.8</v>
      </c>
      <c r="G121" s="13">
        <v>4.0999999999999996</v>
      </c>
      <c r="H121" s="13">
        <v>6.2</v>
      </c>
      <c r="I121" s="13">
        <v>11</v>
      </c>
      <c r="J121" s="13">
        <v>11</v>
      </c>
      <c r="K121" s="13">
        <v>119.7</v>
      </c>
      <c r="L121" s="13">
        <v>84</v>
      </c>
      <c r="M121" s="13">
        <v>-35.700000000000003</v>
      </c>
      <c r="N121" s="13">
        <v>-42.5</v>
      </c>
      <c r="P121" s="12" t="s">
        <v>113</v>
      </c>
      <c r="Q121" s="13">
        <v>12.2</v>
      </c>
      <c r="R121" s="13">
        <v>8</v>
      </c>
      <c r="S121" s="13">
        <v>11.1</v>
      </c>
      <c r="T121" s="13">
        <v>9</v>
      </c>
      <c r="U121" s="13">
        <v>13.3</v>
      </c>
      <c r="V121" s="13">
        <v>0</v>
      </c>
      <c r="W121" s="13">
        <v>0</v>
      </c>
      <c r="X121" s="13">
        <v>0</v>
      </c>
      <c r="Y121" s="13">
        <v>26.5</v>
      </c>
      <c r="Z121" s="13">
        <v>80.099999999999994</v>
      </c>
      <c r="AA121" s="13">
        <v>84</v>
      </c>
      <c r="AB121" s="13">
        <v>3.9</v>
      </c>
      <c r="AC121" s="13">
        <v>4.6399999999999997</v>
      </c>
    </row>
    <row r="122" spans="1:29" ht="13.8" thickBot="1" x14ac:dyDescent="0.3">
      <c r="A122" s="12" t="s">
        <v>114</v>
      </c>
      <c r="B122" s="13">
        <v>7.6</v>
      </c>
      <c r="C122" s="13">
        <v>28.9</v>
      </c>
      <c r="D122" s="13">
        <v>4.8</v>
      </c>
      <c r="E122" s="13">
        <v>25.5</v>
      </c>
      <c r="F122" s="13">
        <v>0.7</v>
      </c>
      <c r="G122" s="13">
        <v>5.5</v>
      </c>
      <c r="H122" s="13">
        <v>13.8</v>
      </c>
      <c r="I122" s="13">
        <v>7.6</v>
      </c>
      <c r="J122" s="13">
        <v>0</v>
      </c>
      <c r="K122" s="13">
        <v>94.3</v>
      </c>
      <c r="L122" s="13">
        <v>70</v>
      </c>
      <c r="M122" s="13">
        <v>-24.3</v>
      </c>
      <c r="N122" s="13">
        <v>-34.71</v>
      </c>
      <c r="P122" s="12" t="s">
        <v>114</v>
      </c>
      <c r="Q122" s="13">
        <v>12.2</v>
      </c>
      <c r="R122" s="13">
        <v>8</v>
      </c>
      <c r="S122" s="13">
        <v>11.1</v>
      </c>
      <c r="T122" s="13">
        <v>9</v>
      </c>
      <c r="U122" s="13">
        <v>0</v>
      </c>
      <c r="V122" s="13">
        <v>0</v>
      </c>
      <c r="W122" s="13">
        <v>10.6</v>
      </c>
      <c r="X122" s="13">
        <v>0</v>
      </c>
      <c r="Y122" s="13">
        <v>26.5</v>
      </c>
      <c r="Z122" s="13">
        <v>77.5</v>
      </c>
      <c r="AA122" s="13">
        <v>70</v>
      </c>
      <c r="AB122" s="13">
        <v>-7.5</v>
      </c>
      <c r="AC122" s="13">
        <v>-10.71</v>
      </c>
    </row>
    <row r="123" spans="1:29" ht="13.8" thickBot="1" x14ac:dyDescent="0.3">
      <c r="A123" s="12" t="s">
        <v>115</v>
      </c>
      <c r="B123" s="13">
        <v>13.1</v>
      </c>
      <c r="C123" s="13">
        <v>34.4</v>
      </c>
      <c r="D123" s="13">
        <v>13.1</v>
      </c>
      <c r="E123" s="13">
        <v>35.1</v>
      </c>
      <c r="F123" s="13">
        <v>12.4</v>
      </c>
      <c r="G123" s="13">
        <v>13.1</v>
      </c>
      <c r="H123" s="13">
        <v>11</v>
      </c>
      <c r="I123" s="13">
        <v>12.4</v>
      </c>
      <c r="J123" s="13">
        <v>13.1</v>
      </c>
      <c r="K123" s="13">
        <v>157.6</v>
      </c>
      <c r="L123" s="13">
        <v>50</v>
      </c>
      <c r="M123" s="13">
        <v>-107.6</v>
      </c>
      <c r="N123" s="13">
        <v>-215.2</v>
      </c>
      <c r="P123" s="12" t="s">
        <v>115</v>
      </c>
      <c r="Q123" s="13">
        <v>12.2</v>
      </c>
      <c r="R123" s="13">
        <v>8</v>
      </c>
      <c r="S123" s="13">
        <v>11.1</v>
      </c>
      <c r="T123" s="13">
        <v>9</v>
      </c>
      <c r="U123" s="13">
        <v>13.3</v>
      </c>
      <c r="V123" s="13">
        <v>0</v>
      </c>
      <c r="W123" s="13">
        <v>0</v>
      </c>
      <c r="X123" s="13">
        <v>0</v>
      </c>
      <c r="Y123" s="13">
        <v>26.5</v>
      </c>
      <c r="Z123" s="13">
        <v>80.099999999999994</v>
      </c>
      <c r="AA123" s="13">
        <v>50</v>
      </c>
      <c r="AB123" s="13">
        <v>-30.1</v>
      </c>
      <c r="AC123" s="13">
        <v>-60.2</v>
      </c>
    </row>
    <row r="124" spans="1:29" ht="13.8" thickBot="1" x14ac:dyDescent="0.3">
      <c r="A124" s="12" t="s">
        <v>116</v>
      </c>
      <c r="B124" s="13">
        <v>12.4</v>
      </c>
      <c r="C124" s="13">
        <v>28.9</v>
      </c>
      <c r="D124" s="13">
        <v>11.7</v>
      </c>
      <c r="E124" s="13">
        <v>34.4</v>
      </c>
      <c r="F124" s="13">
        <v>13.1</v>
      </c>
      <c r="G124" s="13">
        <v>12.4</v>
      </c>
      <c r="H124" s="13">
        <v>8.3000000000000007</v>
      </c>
      <c r="I124" s="13">
        <v>12.4</v>
      </c>
      <c r="J124" s="13">
        <v>12.4</v>
      </c>
      <c r="K124" s="13">
        <v>145.9</v>
      </c>
      <c r="L124" s="13">
        <v>57</v>
      </c>
      <c r="M124" s="13">
        <v>-88.9</v>
      </c>
      <c r="N124" s="13">
        <v>-155.96</v>
      </c>
      <c r="P124" s="12" t="s">
        <v>116</v>
      </c>
      <c r="Q124" s="13">
        <v>12.2</v>
      </c>
      <c r="R124" s="13">
        <v>8</v>
      </c>
      <c r="S124" s="13">
        <v>11.1</v>
      </c>
      <c r="T124" s="13">
        <v>9</v>
      </c>
      <c r="U124" s="13">
        <v>17</v>
      </c>
      <c r="V124" s="13">
        <v>0</v>
      </c>
      <c r="W124" s="13">
        <v>0</v>
      </c>
      <c r="X124" s="13">
        <v>0</v>
      </c>
      <c r="Y124" s="13">
        <v>26.5</v>
      </c>
      <c r="Z124" s="13">
        <v>83.9</v>
      </c>
      <c r="AA124" s="13">
        <v>57</v>
      </c>
      <c r="AB124" s="13">
        <v>-26.9</v>
      </c>
      <c r="AC124" s="13">
        <v>-47.19</v>
      </c>
    </row>
    <row r="125" spans="1:29" ht="13.8" thickBot="1" x14ac:dyDescent="0.3">
      <c r="A125" s="12" t="s">
        <v>117</v>
      </c>
      <c r="B125" s="13">
        <v>11</v>
      </c>
      <c r="C125" s="13">
        <v>31</v>
      </c>
      <c r="D125" s="13">
        <v>11</v>
      </c>
      <c r="E125" s="13">
        <v>31</v>
      </c>
      <c r="F125" s="13">
        <v>4.8</v>
      </c>
      <c r="G125" s="13">
        <v>8.9</v>
      </c>
      <c r="H125" s="13">
        <v>2.8</v>
      </c>
      <c r="I125" s="13">
        <v>3.4</v>
      </c>
      <c r="J125" s="13">
        <v>9.6</v>
      </c>
      <c r="K125" s="13">
        <v>113.5</v>
      </c>
      <c r="L125" s="13">
        <v>73</v>
      </c>
      <c r="M125" s="13">
        <v>-40.5</v>
      </c>
      <c r="N125" s="13">
        <v>-55.48</v>
      </c>
      <c r="P125" s="12" t="s">
        <v>117</v>
      </c>
      <c r="Q125" s="13">
        <v>12.2</v>
      </c>
      <c r="R125" s="13">
        <v>8</v>
      </c>
      <c r="S125" s="13">
        <v>11.1</v>
      </c>
      <c r="T125" s="13">
        <v>9</v>
      </c>
      <c r="U125" s="13">
        <v>13.3</v>
      </c>
      <c r="V125" s="13">
        <v>0</v>
      </c>
      <c r="W125" s="13">
        <v>0</v>
      </c>
      <c r="X125" s="13">
        <v>0</v>
      </c>
      <c r="Y125" s="13">
        <v>26.5</v>
      </c>
      <c r="Z125" s="13">
        <v>80.099999999999994</v>
      </c>
      <c r="AA125" s="13">
        <v>73</v>
      </c>
      <c r="AB125" s="13">
        <v>-7.1</v>
      </c>
      <c r="AC125" s="13">
        <v>-9.73</v>
      </c>
    </row>
    <row r="126" spans="1:29" ht="13.8" thickBot="1" x14ac:dyDescent="0.3">
      <c r="A126" s="12" t="s">
        <v>118</v>
      </c>
      <c r="B126" s="13">
        <v>0</v>
      </c>
      <c r="C126" s="13">
        <v>31.7</v>
      </c>
      <c r="D126" s="13">
        <v>7.6</v>
      </c>
      <c r="E126" s="13">
        <v>1.4</v>
      </c>
      <c r="F126" s="13">
        <v>2.8</v>
      </c>
      <c r="G126" s="13">
        <v>11.7</v>
      </c>
      <c r="H126" s="13">
        <v>5.5</v>
      </c>
      <c r="I126" s="13">
        <v>11.7</v>
      </c>
      <c r="J126" s="13">
        <v>4.8</v>
      </c>
      <c r="K126" s="13">
        <v>77.099999999999994</v>
      </c>
      <c r="L126" s="13">
        <v>75</v>
      </c>
      <c r="M126" s="13">
        <v>-2.1</v>
      </c>
      <c r="N126" s="13">
        <v>-2.8</v>
      </c>
      <c r="P126" s="12" t="s">
        <v>118</v>
      </c>
      <c r="Q126" s="13">
        <v>0</v>
      </c>
      <c r="R126" s="13">
        <v>8</v>
      </c>
      <c r="S126" s="13">
        <v>11.1</v>
      </c>
      <c r="T126" s="13">
        <v>9</v>
      </c>
      <c r="U126" s="13">
        <v>12.2</v>
      </c>
      <c r="V126" s="13">
        <v>0</v>
      </c>
      <c r="W126" s="13">
        <v>0</v>
      </c>
      <c r="X126" s="13">
        <v>0</v>
      </c>
      <c r="Y126" s="13">
        <v>26.5</v>
      </c>
      <c r="Z126" s="13">
        <v>66.900000000000006</v>
      </c>
      <c r="AA126" s="13">
        <v>75</v>
      </c>
      <c r="AB126" s="13">
        <v>8.1</v>
      </c>
      <c r="AC126" s="13">
        <v>10.8</v>
      </c>
    </row>
    <row r="127" spans="1:29" ht="13.8" thickBot="1" x14ac:dyDescent="0.3">
      <c r="A127" s="12" t="s">
        <v>119</v>
      </c>
      <c r="B127" s="13">
        <v>9.6</v>
      </c>
      <c r="C127" s="13">
        <v>28.9</v>
      </c>
      <c r="D127" s="13">
        <v>6.2</v>
      </c>
      <c r="E127" s="13">
        <v>31</v>
      </c>
      <c r="F127" s="13">
        <v>8.9</v>
      </c>
      <c r="G127" s="13">
        <v>11</v>
      </c>
      <c r="H127" s="13">
        <v>11</v>
      </c>
      <c r="I127" s="13">
        <v>10.3</v>
      </c>
      <c r="J127" s="13">
        <v>11.7</v>
      </c>
      <c r="K127" s="13">
        <v>128.69999999999999</v>
      </c>
      <c r="L127" s="13">
        <v>57</v>
      </c>
      <c r="M127" s="13">
        <v>-71.7</v>
      </c>
      <c r="N127" s="13">
        <v>-125.79</v>
      </c>
      <c r="P127" s="12" t="s">
        <v>119</v>
      </c>
      <c r="Q127" s="13">
        <v>12.2</v>
      </c>
      <c r="R127" s="13">
        <v>8</v>
      </c>
      <c r="S127" s="13">
        <v>11.1</v>
      </c>
      <c r="T127" s="13">
        <v>9</v>
      </c>
      <c r="U127" s="13">
        <v>13.3</v>
      </c>
      <c r="V127" s="13">
        <v>0</v>
      </c>
      <c r="W127" s="13">
        <v>0</v>
      </c>
      <c r="X127" s="13">
        <v>0</v>
      </c>
      <c r="Y127" s="13">
        <v>26.5</v>
      </c>
      <c r="Z127" s="13">
        <v>80.099999999999994</v>
      </c>
      <c r="AA127" s="13">
        <v>57</v>
      </c>
      <c r="AB127" s="13">
        <v>-23.1</v>
      </c>
      <c r="AC127" s="13">
        <v>-40.53</v>
      </c>
    </row>
    <row r="128" spans="1:29" ht="13.8" thickBot="1" x14ac:dyDescent="0.3">
      <c r="A128" s="12" t="s">
        <v>120</v>
      </c>
      <c r="B128" s="13">
        <v>8.3000000000000007</v>
      </c>
      <c r="C128" s="13">
        <v>33</v>
      </c>
      <c r="D128" s="13">
        <v>6.9</v>
      </c>
      <c r="E128" s="13">
        <v>26.8</v>
      </c>
      <c r="F128" s="13">
        <v>6.9</v>
      </c>
      <c r="G128" s="13">
        <v>6.9</v>
      </c>
      <c r="H128" s="13">
        <v>7.6</v>
      </c>
      <c r="I128" s="13">
        <v>1.4</v>
      </c>
      <c r="J128" s="13">
        <v>4.8</v>
      </c>
      <c r="K128" s="13">
        <v>102.5</v>
      </c>
      <c r="L128" s="13">
        <v>76</v>
      </c>
      <c r="M128" s="13">
        <v>-26.5</v>
      </c>
      <c r="N128" s="13">
        <v>-34.869999999999997</v>
      </c>
      <c r="P128" s="12" t="s">
        <v>120</v>
      </c>
      <c r="Q128" s="13">
        <v>12.2</v>
      </c>
      <c r="R128" s="13">
        <v>8</v>
      </c>
      <c r="S128" s="13">
        <v>11.1</v>
      </c>
      <c r="T128" s="13">
        <v>9</v>
      </c>
      <c r="U128" s="13">
        <v>13.3</v>
      </c>
      <c r="V128" s="13">
        <v>0</v>
      </c>
      <c r="W128" s="13">
        <v>0</v>
      </c>
      <c r="X128" s="13">
        <v>0</v>
      </c>
      <c r="Y128" s="13">
        <v>26.5</v>
      </c>
      <c r="Z128" s="13">
        <v>80.099999999999994</v>
      </c>
      <c r="AA128" s="13">
        <v>76</v>
      </c>
      <c r="AB128" s="13">
        <v>-4.0999999999999996</v>
      </c>
      <c r="AC128" s="13">
        <v>-5.39</v>
      </c>
    </row>
    <row r="129" spans="1:29" ht="13.8" thickBot="1" x14ac:dyDescent="0.3">
      <c r="A129" s="12" t="s">
        <v>121</v>
      </c>
      <c r="B129" s="13">
        <v>8.9</v>
      </c>
      <c r="C129" s="13">
        <v>31.7</v>
      </c>
      <c r="D129" s="13">
        <v>3.4</v>
      </c>
      <c r="E129" s="13">
        <v>28.2</v>
      </c>
      <c r="F129" s="13">
        <v>8.3000000000000007</v>
      </c>
      <c r="G129" s="13">
        <v>2.1</v>
      </c>
      <c r="H129" s="13">
        <v>9.6</v>
      </c>
      <c r="I129" s="13">
        <v>1.4</v>
      </c>
      <c r="J129" s="13">
        <v>2.8</v>
      </c>
      <c r="K129" s="13">
        <v>96.3</v>
      </c>
      <c r="L129" s="13">
        <v>73</v>
      </c>
      <c r="M129" s="13">
        <v>-23.3</v>
      </c>
      <c r="N129" s="13">
        <v>-31.92</v>
      </c>
      <c r="P129" s="12" t="s">
        <v>121</v>
      </c>
      <c r="Q129" s="13">
        <v>12.2</v>
      </c>
      <c r="R129" s="13">
        <v>8</v>
      </c>
      <c r="S129" s="13">
        <v>11.1</v>
      </c>
      <c r="T129" s="13">
        <v>9</v>
      </c>
      <c r="U129" s="13">
        <v>13.3</v>
      </c>
      <c r="V129" s="13">
        <v>0</v>
      </c>
      <c r="W129" s="13">
        <v>0</v>
      </c>
      <c r="X129" s="13">
        <v>0</v>
      </c>
      <c r="Y129" s="13">
        <v>26.5</v>
      </c>
      <c r="Z129" s="13">
        <v>80.099999999999994</v>
      </c>
      <c r="AA129" s="13">
        <v>73</v>
      </c>
      <c r="AB129" s="13">
        <v>-7.1</v>
      </c>
      <c r="AC129" s="13">
        <v>-9.73</v>
      </c>
    </row>
    <row r="130" spans="1:29" ht="13.8" thickBot="1" x14ac:dyDescent="0.3">
      <c r="A130" s="12" t="s">
        <v>122</v>
      </c>
      <c r="B130" s="13">
        <v>5.5</v>
      </c>
      <c r="C130" s="13">
        <v>26.8</v>
      </c>
      <c r="D130" s="13">
        <v>8.3000000000000007</v>
      </c>
      <c r="E130" s="13">
        <v>0.7</v>
      </c>
      <c r="F130" s="13">
        <v>0</v>
      </c>
      <c r="G130" s="13">
        <v>0.7</v>
      </c>
      <c r="H130" s="13">
        <v>4.0999999999999996</v>
      </c>
      <c r="I130" s="13">
        <v>0.7</v>
      </c>
      <c r="J130" s="13">
        <v>4.8</v>
      </c>
      <c r="K130" s="13">
        <v>51.6</v>
      </c>
      <c r="L130" s="13">
        <v>75</v>
      </c>
      <c r="M130" s="13">
        <v>23.4</v>
      </c>
      <c r="N130" s="13">
        <v>31.2</v>
      </c>
      <c r="P130" s="12" t="s">
        <v>122</v>
      </c>
      <c r="Q130" s="13">
        <v>12.2</v>
      </c>
      <c r="R130" s="13">
        <v>8</v>
      </c>
      <c r="S130" s="13">
        <v>11.1</v>
      </c>
      <c r="T130" s="13">
        <v>9</v>
      </c>
      <c r="U130" s="13">
        <v>0</v>
      </c>
      <c r="V130" s="13">
        <v>0</v>
      </c>
      <c r="W130" s="13">
        <v>0</v>
      </c>
      <c r="X130" s="13">
        <v>0</v>
      </c>
      <c r="Y130" s="13">
        <v>26.5</v>
      </c>
      <c r="Z130" s="13">
        <v>66.900000000000006</v>
      </c>
      <c r="AA130" s="13">
        <v>75</v>
      </c>
      <c r="AB130" s="13">
        <v>8.1</v>
      </c>
      <c r="AC130" s="13">
        <v>10.8</v>
      </c>
    </row>
    <row r="131" spans="1:29" ht="13.8" thickBot="1" x14ac:dyDescent="0.3">
      <c r="A131" s="12" t="s">
        <v>123</v>
      </c>
      <c r="B131" s="13">
        <v>1.4</v>
      </c>
      <c r="C131" s="13">
        <v>22.7</v>
      </c>
      <c r="D131" s="13">
        <v>2.8</v>
      </c>
      <c r="E131" s="13">
        <v>25.5</v>
      </c>
      <c r="F131" s="13">
        <v>1.4</v>
      </c>
      <c r="G131" s="13">
        <v>0</v>
      </c>
      <c r="H131" s="13">
        <v>9.6</v>
      </c>
      <c r="I131" s="13">
        <v>0</v>
      </c>
      <c r="J131" s="13">
        <v>0</v>
      </c>
      <c r="K131" s="13">
        <v>63.3</v>
      </c>
      <c r="L131" s="13">
        <v>92</v>
      </c>
      <c r="M131" s="13">
        <v>28.7</v>
      </c>
      <c r="N131" s="13">
        <v>31.2</v>
      </c>
      <c r="P131" s="12" t="s">
        <v>123</v>
      </c>
      <c r="Q131" s="13">
        <v>9</v>
      </c>
      <c r="R131" s="13">
        <v>8</v>
      </c>
      <c r="S131" s="13">
        <v>11.1</v>
      </c>
      <c r="T131" s="13">
        <v>9</v>
      </c>
      <c r="U131" s="13">
        <v>12.2</v>
      </c>
      <c r="V131" s="13">
        <v>0</v>
      </c>
      <c r="W131" s="13">
        <v>0</v>
      </c>
      <c r="X131" s="13">
        <v>0</v>
      </c>
      <c r="Y131" s="13">
        <v>26.5</v>
      </c>
      <c r="Z131" s="13">
        <v>75.900000000000006</v>
      </c>
      <c r="AA131" s="13">
        <v>92</v>
      </c>
      <c r="AB131" s="13">
        <v>16.100000000000001</v>
      </c>
      <c r="AC131" s="13">
        <v>17.5</v>
      </c>
    </row>
    <row r="132" spans="1:29" ht="13.8" thickBot="1" x14ac:dyDescent="0.3">
      <c r="A132" s="12" t="s">
        <v>124</v>
      </c>
      <c r="B132" s="13">
        <v>11.7</v>
      </c>
      <c r="C132" s="13">
        <v>0.7</v>
      </c>
      <c r="D132" s="13">
        <v>12.4</v>
      </c>
      <c r="E132" s="13">
        <v>32.299999999999997</v>
      </c>
      <c r="F132" s="13">
        <v>7.6</v>
      </c>
      <c r="G132" s="13">
        <v>8.9</v>
      </c>
      <c r="H132" s="13">
        <v>6.9</v>
      </c>
      <c r="I132" s="13">
        <v>1.4</v>
      </c>
      <c r="J132" s="13">
        <v>8.9</v>
      </c>
      <c r="K132" s="13">
        <v>90.8</v>
      </c>
      <c r="L132" s="13">
        <v>72</v>
      </c>
      <c r="M132" s="13">
        <v>-18.8</v>
      </c>
      <c r="N132" s="13">
        <v>-26.11</v>
      </c>
      <c r="P132" s="12" t="s">
        <v>124</v>
      </c>
      <c r="Q132" s="13">
        <v>12.2</v>
      </c>
      <c r="R132" s="13">
        <v>0</v>
      </c>
      <c r="S132" s="13">
        <v>11.1</v>
      </c>
      <c r="T132" s="13">
        <v>9</v>
      </c>
      <c r="U132" s="13">
        <v>13.3</v>
      </c>
      <c r="V132" s="13">
        <v>0</v>
      </c>
      <c r="W132" s="13">
        <v>0</v>
      </c>
      <c r="X132" s="13">
        <v>0</v>
      </c>
      <c r="Y132" s="13">
        <v>26.5</v>
      </c>
      <c r="Z132" s="13">
        <v>72.2</v>
      </c>
      <c r="AA132" s="13">
        <v>72</v>
      </c>
      <c r="AB132" s="13">
        <v>-0.2</v>
      </c>
      <c r="AC132" s="13">
        <v>-0.28000000000000003</v>
      </c>
    </row>
    <row r="133" spans="1:29" ht="13.8" thickBot="1" x14ac:dyDescent="0.3">
      <c r="A133" s="12" t="s">
        <v>125</v>
      </c>
      <c r="B133" s="13">
        <v>4.0999999999999996</v>
      </c>
      <c r="C133" s="13">
        <v>25.5</v>
      </c>
      <c r="D133" s="13">
        <v>1.4</v>
      </c>
      <c r="E133" s="13">
        <v>27.5</v>
      </c>
      <c r="F133" s="13">
        <v>9.6</v>
      </c>
      <c r="G133" s="13">
        <v>4.0999999999999996</v>
      </c>
      <c r="H133" s="13">
        <v>4.8</v>
      </c>
      <c r="I133" s="13">
        <v>5.5</v>
      </c>
      <c r="J133" s="13">
        <v>4.0999999999999996</v>
      </c>
      <c r="K133" s="13">
        <v>86.7</v>
      </c>
      <c r="L133" s="13">
        <v>94</v>
      </c>
      <c r="M133" s="13">
        <v>7.3</v>
      </c>
      <c r="N133" s="13">
        <v>7.77</v>
      </c>
      <c r="P133" s="12" t="s">
        <v>125</v>
      </c>
      <c r="Q133" s="13">
        <v>9</v>
      </c>
      <c r="R133" s="13">
        <v>8</v>
      </c>
      <c r="S133" s="13">
        <v>11.1</v>
      </c>
      <c r="T133" s="13">
        <v>9</v>
      </c>
      <c r="U133" s="13">
        <v>13.3</v>
      </c>
      <c r="V133" s="13">
        <v>0</v>
      </c>
      <c r="W133" s="13">
        <v>0</v>
      </c>
      <c r="X133" s="13">
        <v>0</v>
      </c>
      <c r="Y133" s="13">
        <v>26.5</v>
      </c>
      <c r="Z133" s="13">
        <v>77</v>
      </c>
      <c r="AA133" s="13">
        <v>94</v>
      </c>
      <c r="AB133" s="13">
        <v>17</v>
      </c>
      <c r="AC133" s="13">
        <v>18.09</v>
      </c>
    </row>
    <row r="134" spans="1:29" ht="13.8" thickBot="1" x14ac:dyDescent="0.3">
      <c r="A134" s="12" t="s">
        <v>126</v>
      </c>
      <c r="B134" s="13">
        <v>0.7</v>
      </c>
      <c r="C134" s="13">
        <v>22.7</v>
      </c>
      <c r="D134" s="13">
        <v>0</v>
      </c>
      <c r="E134" s="13">
        <v>29.6</v>
      </c>
      <c r="F134" s="13">
        <v>2.1</v>
      </c>
      <c r="G134" s="13">
        <v>7.6</v>
      </c>
      <c r="H134" s="13">
        <v>12.4</v>
      </c>
      <c r="I134" s="13">
        <v>8.3000000000000007</v>
      </c>
      <c r="J134" s="13">
        <v>2.1</v>
      </c>
      <c r="K134" s="13">
        <v>85.3</v>
      </c>
      <c r="L134" s="13">
        <v>60</v>
      </c>
      <c r="M134" s="13">
        <v>-25.3</v>
      </c>
      <c r="N134" s="13">
        <v>-42.17</v>
      </c>
      <c r="P134" s="12" t="s">
        <v>126</v>
      </c>
      <c r="Q134" s="13">
        <v>3.2</v>
      </c>
      <c r="R134" s="13">
        <v>8</v>
      </c>
      <c r="S134" s="13">
        <v>0</v>
      </c>
      <c r="T134" s="13">
        <v>9</v>
      </c>
      <c r="U134" s="13">
        <v>12.2</v>
      </c>
      <c r="V134" s="13">
        <v>0</v>
      </c>
      <c r="W134" s="13">
        <v>5.3</v>
      </c>
      <c r="X134" s="13">
        <v>0</v>
      </c>
      <c r="Y134" s="13">
        <v>26.5</v>
      </c>
      <c r="Z134" s="13">
        <v>64.2</v>
      </c>
      <c r="AA134" s="13">
        <v>60</v>
      </c>
      <c r="AB134" s="13">
        <v>-4.2</v>
      </c>
      <c r="AC134" s="13">
        <v>-7</v>
      </c>
    </row>
    <row r="135" spans="1:29" ht="13.8" thickBot="1" x14ac:dyDescent="0.3">
      <c r="A135" s="12" t="s">
        <v>127</v>
      </c>
      <c r="B135" s="13">
        <v>4.8</v>
      </c>
      <c r="C135" s="13">
        <v>25.5</v>
      </c>
      <c r="D135" s="13">
        <v>1.4</v>
      </c>
      <c r="E135" s="13">
        <v>24.1</v>
      </c>
      <c r="F135" s="13">
        <v>4.8</v>
      </c>
      <c r="G135" s="13">
        <v>1.4</v>
      </c>
      <c r="H135" s="13">
        <v>0</v>
      </c>
      <c r="I135" s="13">
        <v>3.4</v>
      </c>
      <c r="J135" s="13">
        <v>3.4</v>
      </c>
      <c r="K135" s="13">
        <v>68.8</v>
      </c>
      <c r="L135" s="13">
        <v>100</v>
      </c>
      <c r="M135" s="13">
        <v>31.2</v>
      </c>
      <c r="N135" s="13">
        <v>31.2</v>
      </c>
      <c r="P135" s="12" t="s">
        <v>127</v>
      </c>
      <c r="Q135" s="13">
        <v>12.2</v>
      </c>
      <c r="R135" s="13">
        <v>8</v>
      </c>
      <c r="S135" s="13">
        <v>11.1</v>
      </c>
      <c r="T135" s="13">
        <v>9</v>
      </c>
      <c r="U135" s="13">
        <v>13.3</v>
      </c>
      <c r="V135" s="13">
        <v>0</v>
      </c>
      <c r="W135" s="13">
        <v>0</v>
      </c>
      <c r="X135" s="13">
        <v>0</v>
      </c>
      <c r="Y135" s="13">
        <v>26.5</v>
      </c>
      <c r="Z135" s="13">
        <v>80.099999999999994</v>
      </c>
      <c r="AA135" s="13">
        <v>100</v>
      </c>
      <c r="AB135" s="13">
        <v>19.899999999999999</v>
      </c>
      <c r="AC135" s="13">
        <v>19.899999999999999</v>
      </c>
    </row>
    <row r="136" spans="1:29" ht="13.8" thickBot="1" x14ac:dyDescent="0.3">
      <c r="A136" s="12" t="s">
        <v>128</v>
      </c>
      <c r="B136" s="13">
        <v>2.8</v>
      </c>
      <c r="C136" s="13">
        <v>24.8</v>
      </c>
      <c r="D136" s="13">
        <v>9.6</v>
      </c>
      <c r="E136" s="13">
        <v>24.8</v>
      </c>
      <c r="F136" s="13">
        <v>9.6</v>
      </c>
      <c r="G136" s="13">
        <v>10.3</v>
      </c>
      <c r="H136" s="13">
        <v>1.4</v>
      </c>
      <c r="I136" s="13">
        <v>3.4</v>
      </c>
      <c r="J136" s="13">
        <v>8.3000000000000007</v>
      </c>
      <c r="K136" s="13">
        <v>95</v>
      </c>
      <c r="L136" s="13">
        <v>90</v>
      </c>
      <c r="M136" s="13">
        <v>-5</v>
      </c>
      <c r="N136" s="13">
        <v>-5.56</v>
      </c>
      <c r="P136" s="12" t="s">
        <v>128</v>
      </c>
      <c r="Q136" s="13">
        <v>9</v>
      </c>
      <c r="R136" s="13">
        <v>8</v>
      </c>
      <c r="S136" s="13">
        <v>11.1</v>
      </c>
      <c r="T136" s="13">
        <v>9</v>
      </c>
      <c r="U136" s="13">
        <v>13.3</v>
      </c>
      <c r="V136" s="13">
        <v>0</v>
      </c>
      <c r="W136" s="13">
        <v>0</v>
      </c>
      <c r="X136" s="13">
        <v>0</v>
      </c>
      <c r="Y136" s="13">
        <v>26.5</v>
      </c>
      <c r="Z136" s="13">
        <v>77</v>
      </c>
      <c r="AA136" s="13">
        <v>90</v>
      </c>
      <c r="AB136" s="13">
        <v>13</v>
      </c>
      <c r="AC136" s="13">
        <v>14.44</v>
      </c>
    </row>
    <row r="137" spans="1:29" ht="13.8" thickBot="1" x14ac:dyDescent="0.3">
      <c r="A137" s="12" t="s">
        <v>129</v>
      </c>
      <c r="B137" s="13">
        <v>6.2</v>
      </c>
      <c r="C137" s="13">
        <v>28.2</v>
      </c>
      <c r="D137" s="13">
        <v>10.3</v>
      </c>
      <c r="E137" s="13">
        <v>0</v>
      </c>
      <c r="F137" s="13">
        <v>4.0999999999999996</v>
      </c>
      <c r="G137" s="13">
        <v>8.3000000000000007</v>
      </c>
      <c r="H137" s="13">
        <v>2.1</v>
      </c>
      <c r="I137" s="13">
        <v>6.9</v>
      </c>
      <c r="J137" s="13">
        <v>9.6</v>
      </c>
      <c r="K137" s="13">
        <v>75.7</v>
      </c>
      <c r="L137" s="13">
        <v>81</v>
      </c>
      <c r="M137" s="13">
        <v>5.3</v>
      </c>
      <c r="N137" s="13">
        <v>6.54</v>
      </c>
      <c r="P137" s="12" t="s">
        <v>129</v>
      </c>
      <c r="Q137" s="13">
        <v>12.2</v>
      </c>
      <c r="R137" s="13">
        <v>8</v>
      </c>
      <c r="S137" s="13">
        <v>11.1</v>
      </c>
      <c r="T137" s="13">
        <v>0</v>
      </c>
      <c r="U137" s="13">
        <v>12.2</v>
      </c>
      <c r="V137" s="13">
        <v>0</v>
      </c>
      <c r="W137" s="13">
        <v>0</v>
      </c>
      <c r="X137" s="13">
        <v>0</v>
      </c>
      <c r="Y137" s="13">
        <v>26.5</v>
      </c>
      <c r="Z137" s="13">
        <v>70.099999999999994</v>
      </c>
      <c r="AA137" s="13">
        <v>81</v>
      </c>
      <c r="AB137" s="13">
        <v>10.9</v>
      </c>
      <c r="AC137" s="13">
        <v>13.46</v>
      </c>
    </row>
    <row r="138" spans="1:29" ht="13.8" thickBot="1" x14ac:dyDescent="0.3">
      <c r="A138" s="12" t="s">
        <v>130</v>
      </c>
      <c r="B138" s="13">
        <v>3.4</v>
      </c>
      <c r="C138" s="13">
        <v>24.1</v>
      </c>
      <c r="D138" s="13">
        <v>5.5</v>
      </c>
      <c r="E138" s="13">
        <v>28.2</v>
      </c>
      <c r="F138" s="13">
        <v>2.8</v>
      </c>
      <c r="G138" s="13">
        <v>2.1</v>
      </c>
      <c r="H138" s="13">
        <v>2.8</v>
      </c>
      <c r="I138" s="13">
        <v>6.2</v>
      </c>
      <c r="J138" s="13">
        <v>6.9</v>
      </c>
      <c r="K138" s="13">
        <v>81.900000000000006</v>
      </c>
      <c r="L138" s="13">
        <v>80</v>
      </c>
      <c r="M138" s="13">
        <v>-1.9</v>
      </c>
      <c r="N138" s="13">
        <v>-2.38</v>
      </c>
      <c r="P138" s="12" t="s">
        <v>130</v>
      </c>
      <c r="Q138" s="13">
        <v>9</v>
      </c>
      <c r="R138" s="13">
        <v>8</v>
      </c>
      <c r="S138" s="13">
        <v>11.1</v>
      </c>
      <c r="T138" s="13">
        <v>9</v>
      </c>
      <c r="U138" s="13">
        <v>12.2</v>
      </c>
      <c r="V138" s="13">
        <v>0</v>
      </c>
      <c r="W138" s="13">
        <v>0</v>
      </c>
      <c r="X138" s="13">
        <v>0</v>
      </c>
      <c r="Y138" s="13">
        <v>26.5</v>
      </c>
      <c r="Z138" s="13">
        <v>75.900000000000006</v>
      </c>
      <c r="AA138" s="13">
        <v>80</v>
      </c>
      <c r="AB138" s="13">
        <v>4.0999999999999996</v>
      </c>
      <c r="AC138" s="13">
        <v>5.13</v>
      </c>
    </row>
    <row r="139" spans="1:29" ht="13.8" thickBot="1" x14ac:dyDescent="0.3"/>
    <row r="140" spans="1:29" ht="13.8" thickBot="1" x14ac:dyDescent="0.3">
      <c r="A140" s="14" t="s">
        <v>256</v>
      </c>
      <c r="B140" s="15">
        <v>161.9</v>
      </c>
      <c r="P140" s="14" t="s">
        <v>256</v>
      </c>
      <c r="Q140" s="15">
        <v>94.4</v>
      </c>
    </row>
    <row r="141" spans="1:29" ht="13.8" thickBot="1" x14ac:dyDescent="0.3">
      <c r="A141" s="14" t="s">
        <v>257</v>
      </c>
      <c r="B141" s="15">
        <v>0</v>
      </c>
      <c r="P141" s="14" t="s">
        <v>257</v>
      </c>
      <c r="Q141" s="15">
        <v>26.5</v>
      </c>
    </row>
    <row r="142" spans="1:29" ht="13.8" thickBot="1" x14ac:dyDescent="0.3">
      <c r="A142" s="14" t="s">
        <v>258</v>
      </c>
      <c r="B142" s="15">
        <v>1909.4</v>
      </c>
      <c r="P142" s="14" t="s">
        <v>258</v>
      </c>
      <c r="Q142" s="15">
        <v>1516.8</v>
      </c>
    </row>
    <row r="143" spans="1:29" ht="13.8" thickBot="1" x14ac:dyDescent="0.3">
      <c r="A143" s="14" t="s">
        <v>259</v>
      </c>
      <c r="B143" s="15">
        <v>1517</v>
      </c>
      <c r="P143" s="14" t="s">
        <v>259</v>
      </c>
      <c r="Q143" s="15">
        <v>1517</v>
      </c>
    </row>
    <row r="144" spans="1:29" ht="13.8" thickBot="1" x14ac:dyDescent="0.3">
      <c r="A144" s="14" t="s">
        <v>260</v>
      </c>
      <c r="B144" s="15">
        <v>392.4</v>
      </c>
      <c r="P144" s="14" t="s">
        <v>260</v>
      </c>
      <c r="Q144" s="15">
        <v>-0.2</v>
      </c>
    </row>
    <row r="145" spans="1:17" ht="13.8" thickBot="1" x14ac:dyDescent="0.3">
      <c r="A145" s="14" t="s">
        <v>261</v>
      </c>
      <c r="B145" s="15"/>
      <c r="P145" s="14" t="s">
        <v>261</v>
      </c>
      <c r="Q145" s="15"/>
    </row>
    <row r="146" spans="1:17" ht="13.8" thickBot="1" x14ac:dyDescent="0.3">
      <c r="A146" s="14" t="s">
        <v>262</v>
      </c>
      <c r="B146" s="15"/>
      <c r="P146" s="14" t="s">
        <v>262</v>
      </c>
      <c r="Q146" s="15"/>
    </row>
    <row r="147" spans="1:17" ht="13.8" thickBot="1" x14ac:dyDescent="0.3">
      <c r="A147" s="14" t="s">
        <v>263</v>
      </c>
      <c r="B147" s="15">
        <v>0</v>
      </c>
      <c r="P147" s="14" t="s">
        <v>263</v>
      </c>
      <c r="Q147" s="15">
        <v>0</v>
      </c>
    </row>
    <row r="149" spans="1:17" x14ac:dyDescent="0.25">
      <c r="A149" s="16" t="s">
        <v>264</v>
      </c>
      <c r="P149" s="16" t="s">
        <v>264</v>
      </c>
    </row>
    <row r="151" spans="1:17" x14ac:dyDescent="0.25">
      <c r="A151" s="17" t="s">
        <v>265</v>
      </c>
      <c r="P151" s="17" t="s">
        <v>265</v>
      </c>
    </row>
    <row r="152" spans="1:17" x14ac:dyDescent="0.25">
      <c r="A152" s="17" t="s">
        <v>1252</v>
      </c>
      <c r="P152" s="17" t="s">
        <v>381</v>
      </c>
    </row>
  </sheetData>
  <conditionalFormatting sqref="N24:N4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4:S4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49" r:id="rId1" display="https://miau.my-x.hu/myx-free/coco/test/298648720231012101014.html" xr:uid="{B5D57EC1-2B6B-4EDD-803F-079AB1967A96}"/>
    <hyperlink ref="P149" r:id="rId2" display="https://miau.my-x.hu/myx-free/coco/test/365119320231012120245.html" xr:uid="{6F9EF06B-EE8A-432D-A777-6530E2248663}"/>
  </hyperlinks>
  <pageMargins left="0.7" right="0.7" top="0.75" bottom="0.75" header="0.3" footer="0.3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5BB4D-4187-4B2E-ADBC-480B034814B2}">
  <sheetPr>
    <tabColor rgb="FFFF0000"/>
  </sheetPr>
  <dimension ref="A1:CU213"/>
  <sheetViews>
    <sheetView topLeftCell="AJ8" zoomScale="45" zoomScaleNormal="20" workbookViewId="0">
      <selection activeCell="BQ48" sqref="BQ48"/>
    </sheetView>
  </sheetViews>
  <sheetFormatPr defaultRowHeight="13.2" x14ac:dyDescent="0.25"/>
  <cols>
    <col min="1" max="1" width="38.88671875" bestFit="1" customWidth="1"/>
    <col min="14" max="14" width="21.77734375" bestFit="1" customWidth="1"/>
    <col min="28" max="28" width="31.33203125" bestFit="1" customWidth="1"/>
    <col min="29" max="29" width="22.33203125" bestFit="1" customWidth="1"/>
    <col min="69" max="69" width="16.5546875" customWidth="1"/>
    <col min="72" max="72" width="11.33203125" bestFit="1" customWidth="1"/>
  </cols>
  <sheetData>
    <row r="1" spans="1:39" x14ac:dyDescent="0.25">
      <c r="A1" t="s">
        <v>1395</v>
      </c>
      <c r="B1" s="22" t="str">
        <f>'oam2 (2)'!B2</f>
        <v>Audi</v>
      </c>
      <c r="C1" s="22" t="str">
        <f>'oam2 (2)'!C2</f>
        <v>Mercedes</v>
      </c>
      <c r="D1" s="22" t="str">
        <f>'oam2 (2)'!D2</f>
        <v>Fiat</v>
      </c>
      <c r="E1" t="str">
        <f>'oam2 (2)'!E2</f>
        <v>Volkswagen</v>
      </c>
      <c r="F1" s="22" t="str">
        <f>'oam2 (2)'!F2</f>
        <v>Seat</v>
      </c>
      <c r="G1" t="str">
        <f>'oam2 (2)'!G2</f>
        <v>Skoda</v>
      </c>
      <c r="H1" t="str">
        <f>'oam2 (2)'!H2</f>
        <v>Suzuki</v>
      </c>
      <c r="I1" t="str">
        <f>'oam2 (2)'!I2</f>
        <v>Volvo</v>
      </c>
      <c r="J1" s="22" t="str">
        <f>'oam2 (2)'!J2</f>
        <v>Ford</v>
      </c>
      <c r="K1" t="str">
        <f>'oam2 (2)'!K2</f>
        <v>Opel</v>
      </c>
      <c r="M1" s="22" t="str">
        <f>B1</f>
        <v>Audi</v>
      </c>
      <c r="N1" s="22" t="str">
        <f t="shared" ref="N1:V1" si="0">C1</f>
        <v>Mercedes</v>
      </c>
      <c r="O1" s="22" t="str">
        <f t="shared" si="0"/>
        <v>Fiat</v>
      </c>
      <c r="P1" t="str">
        <f t="shared" si="0"/>
        <v>Volkswagen</v>
      </c>
      <c r="Q1" s="22" t="str">
        <f t="shared" si="0"/>
        <v>Seat</v>
      </c>
      <c r="R1" t="str">
        <f t="shared" si="0"/>
        <v>Skoda</v>
      </c>
      <c r="S1" t="str">
        <f t="shared" si="0"/>
        <v>Suzuki</v>
      </c>
      <c r="T1" t="str">
        <f t="shared" si="0"/>
        <v>Volvo</v>
      </c>
      <c r="U1" s="22" t="str">
        <f t="shared" si="0"/>
        <v>Ford</v>
      </c>
      <c r="V1" t="str">
        <f t="shared" si="0"/>
        <v>Opel</v>
      </c>
      <c r="AD1" t="str">
        <f>M1</f>
        <v>Audi</v>
      </c>
      <c r="AE1" t="str">
        <f t="shared" ref="AE1:AE2" si="1">N1</f>
        <v>Mercedes</v>
      </c>
      <c r="AF1" t="str">
        <f t="shared" ref="AF1:AF2" si="2">O1</f>
        <v>Fiat</v>
      </c>
      <c r="AG1" t="str">
        <f t="shared" ref="AG1:AG2" si="3">P1</f>
        <v>Volkswagen</v>
      </c>
      <c r="AH1" t="str">
        <f t="shared" ref="AH1:AH2" si="4">Q1</f>
        <v>Seat</v>
      </c>
      <c r="AI1" t="str">
        <f t="shared" ref="AI1:AI2" si="5">R1</f>
        <v>Skoda</v>
      </c>
      <c r="AJ1" t="str">
        <f t="shared" ref="AJ1:AJ2" si="6">S1</f>
        <v>Suzuki</v>
      </c>
      <c r="AK1" t="str">
        <f t="shared" ref="AK1:AK2" si="7">T1</f>
        <v>Volvo</v>
      </c>
      <c r="AL1" t="str">
        <f t="shared" ref="AL1:AL2" si="8">U1</f>
        <v>Ford</v>
      </c>
      <c r="AM1" t="str">
        <f t="shared" ref="AM1:AM2" si="9">V1</f>
        <v>Opel</v>
      </c>
    </row>
    <row r="2" spans="1:39" x14ac:dyDescent="0.25">
      <c r="A2" t="str">
        <f>'oam2 (2)'!L2</f>
        <v>Megye</v>
      </c>
      <c r="B2" t="str">
        <f>'oam2 (2)'!Z2</f>
        <v>elt</v>
      </c>
      <c r="C2" t="str">
        <f>merci!L1</f>
        <v>elt</v>
      </c>
      <c r="D2" t="str">
        <f>fiat!L1</f>
        <v>elt</v>
      </c>
      <c r="E2" t="str">
        <f>VW!L1</f>
        <v>elt</v>
      </c>
      <c r="F2" t="str">
        <f>seat!L1</f>
        <v>elt</v>
      </c>
      <c r="G2" t="str">
        <f>skoda!L1</f>
        <v>elt</v>
      </c>
      <c r="H2" t="str">
        <f>suzuki!L1</f>
        <v>elt</v>
      </c>
      <c r="I2" t="str">
        <f>volvo!L1</f>
        <v>elt</v>
      </c>
      <c r="J2" t="str">
        <f>ford!L1</f>
        <v>elt</v>
      </c>
      <c r="K2" t="str">
        <f>opel!L1</f>
        <v>elt</v>
      </c>
      <c r="M2" t="s">
        <v>1021</v>
      </c>
      <c r="N2" t="s">
        <v>1021</v>
      </c>
      <c r="O2" t="s">
        <v>1021</v>
      </c>
      <c r="P2" t="s">
        <v>1021</v>
      </c>
      <c r="Q2" t="s">
        <v>1021</v>
      </c>
      <c r="R2" t="s">
        <v>1021</v>
      </c>
      <c r="S2" t="s">
        <v>1021</v>
      </c>
      <c r="T2" t="s">
        <v>1021</v>
      </c>
      <c r="U2" t="s">
        <v>1021</v>
      </c>
      <c r="V2" t="s">
        <v>1021</v>
      </c>
      <c r="W2" t="s">
        <v>1678</v>
      </c>
      <c r="AC2" t="s">
        <v>1777</v>
      </c>
      <c r="AD2" t="str">
        <f t="shared" ref="AD2" si="10">M2</f>
        <v>valid</v>
      </c>
      <c r="AE2" t="str">
        <f t="shared" si="1"/>
        <v>valid</v>
      </c>
      <c r="AF2" t="str">
        <f t="shared" si="2"/>
        <v>valid</v>
      </c>
      <c r="AG2" t="str">
        <f t="shared" si="3"/>
        <v>valid</v>
      </c>
      <c r="AH2" t="str">
        <f t="shared" si="4"/>
        <v>valid</v>
      </c>
      <c r="AI2" t="str">
        <f t="shared" si="5"/>
        <v>valid</v>
      </c>
      <c r="AJ2" t="str">
        <f t="shared" si="6"/>
        <v>valid</v>
      </c>
      <c r="AK2" t="str">
        <f t="shared" si="7"/>
        <v>valid</v>
      </c>
      <c r="AL2" t="str">
        <f t="shared" si="8"/>
        <v>valid</v>
      </c>
      <c r="AM2" t="str">
        <f t="shared" si="9"/>
        <v>valid</v>
      </c>
    </row>
    <row r="3" spans="1:39" x14ac:dyDescent="0.25">
      <c r="A3" t="str">
        <f>'oam2 (2)'!L3</f>
        <v>Bács-Kiskun</v>
      </c>
      <c r="B3">
        <f>IF(M3=1,'oam3'!B3,0)</f>
        <v>0.40000000000000568</v>
      </c>
      <c r="C3">
        <f>IF(N3=1,'oam3'!C3,0)</f>
        <v>0</v>
      </c>
      <c r="D3">
        <f>IF(O3=1,'oam3'!D3,0)</f>
        <v>0.40000000000000568</v>
      </c>
      <c r="E3">
        <f>IF(P3=1,'oam3'!E3,0)</f>
        <v>-0.59999999999999432</v>
      </c>
      <c r="F3">
        <f>IF(Q3=1,'oam3'!F3,0)</f>
        <v>-4.5999999999999943</v>
      </c>
      <c r="G3">
        <f>IF(R3=1,'oam3'!G3,0)</f>
        <v>-2.7000000000000028</v>
      </c>
      <c r="H3">
        <f>IF(S3=1,'oam3'!H3,0)</f>
        <v>-0.20000000000000284</v>
      </c>
      <c r="I3">
        <f>IF(T3=1,'oam3'!I3,0)</f>
        <v>0</v>
      </c>
      <c r="J3">
        <f>IF(U3=1,'oam3'!J3,0)</f>
        <v>-4.5999999999999943</v>
      </c>
      <c r="K3">
        <f>IF(V3=1,'oam3'!K3,0)</f>
        <v>0.40000000000000568</v>
      </c>
      <c r="M3">
        <f>'oam2 (2)'!AG25</f>
        <v>1</v>
      </c>
      <c r="N3">
        <f>merci!S24</f>
        <v>0</v>
      </c>
      <c r="O3">
        <f>fiat!S24</f>
        <v>1</v>
      </c>
      <c r="P3">
        <f>VW!S24</f>
        <v>1</v>
      </c>
      <c r="Q3">
        <f>seat!S24</f>
        <v>1</v>
      </c>
      <c r="R3">
        <f>skoda!S24</f>
        <v>1</v>
      </c>
      <c r="S3">
        <f>suzuki!S24</f>
        <v>1</v>
      </c>
      <c r="T3">
        <f>volvo!S24</f>
        <v>1</v>
      </c>
      <c r="U3">
        <f>ford!S24</f>
        <v>1</v>
      </c>
      <c r="V3">
        <f>opel!S24</f>
        <v>1</v>
      </c>
      <c r="W3" t="str">
        <f>AC3</f>
        <v>Bács-Kiskun</v>
      </c>
      <c r="AC3" t="str">
        <f>A3</f>
        <v>Bács-Kiskun</v>
      </c>
      <c r="AD3">
        <f>IF(M3='oam3'!M3,1,0)</f>
        <v>1</v>
      </c>
      <c r="AE3">
        <f>IF(N3='oam3'!N3,1,0)</f>
        <v>1</v>
      </c>
      <c r="AF3">
        <f>IF(O3='oam3'!O3,1,0)</f>
        <v>1</v>
      </c>
      <c r="AG3">
        <f>IF(P3='oam3'!P3,1,0)</f>
        <v>1</v>
      </c>
      <c r="AH3">
        <f>IF(Q3='oam3'!Q3,1,0)</f>
        <v>0</v>
      </c>
      <c r="AI3">
        <f>IF(R3='oam3'!R3,1,0)</f>
        <v>0</v>
      </c>
      <c r="AJ3">
        <f>IF(S3='oam3'!S3,1,0)</f>
        <v>1</v>
      </c>
      <c r="AK3">
        <f>IF(T3='oam3'!T3,1,0)</f>
        <v>1</v>
      </c>
      <c r="AL3">
        <f>IF(U3='oam3'!U3,1,0)</f>
        <v>0</v>
      </c>
      <c r="AM3">
        <f>IF(V3='oam3'!V3,1,0)</f>
        <v>1</v>
      </c>
    </row>
    <row r="4" spans="1:39" x14ac:dyDescent="0.25">
      <c r="A4" t="str">
        <f>'oam2 (2)'!L4</f>
        <v>Békés</v>
      </c>
      <c r="B4">
        <f>IF(M4=1,'oam3'!B4,0)</f>
        <v>0.70000000000000284</v>
      </c>
      <c r="C4">
        <f>IF(N4=1,'oam3'!C4,0)</f>
        <v>1.2000000000000028</v>
      </c>
      <c r="D4">
        <f>IF(O4=1,'oam3'!D4,0)</f>
        <v>7.7999999999999972</v>
      </c>
      <c r="E4">
        <f>IF(P4=1,'oam3'!E4,0)</f>
        <v>8.9000000000000057</v>
      </c>
      <c r="F4">
        <f>IF(Q4=1,'oam3'!F4,0)</f>
        <v>0.29999999999999716</v>
      </c>
      <c r="G4">
        <f>IF(R4=1,'oam3'!G4,0)</f>
        <v>-0.20000000000000284</v>
      </c>
      <c r="H4">
        <f>IF(S4=1,'oam3'!H4,0)</f>
        <v>6.2999999999999972</v>
      </c>
      <c r="I4">
        <f>IF(T4=1,'oam3'!I4,0)</f>
        <v>0</v>
      </c>
      <c r="J4">
        <f>IF(U4=1,'oam3'!J4,0)</f>
        <v>0.40000000000000568</v>
      </c>
      <c r="K4">
        <f>IF(V4=1,'oam3'!K4,0)</f>
        <v>0.29999999999999716</v>
      </c>
      <c r="M4">
        <f>'oam2 (2)'!AG26</f>
        <v>1</v>
      </c>
      <c r="N4">
        <f>merci!S25</f>
        <v>1</v>
      </c>
      <c r="O4">
        <f>fiat!S25</f>
        <v>1</v>
      </c>
      <c r="P4">
        <f>VW!S25</f>
        <v>1</v>
      </c>
      <c r="Q4">
        <f>seat!S25</f>
        <v>1</v>
      </c>
      <c r="R4">
        <f>skoda!S25</f>
        <v>1</v>
      </c>
      <c r="S4">
        <f>suzuki!S25</f>
        <v>1</v>
      </c>
      <c r="T4">
        <f>volvo!S25</f>
        <v>0</v>
      </c>
      <c r="U4">
        <f>ford!S25</f>
        <v>1</v>
      </c>
      <c r="V4">
        <f>opel!S25</f>
        <v>1</v>
      </c>
      <c r="W4" t="str">
        <f t="shared" ref="W4:W22" si="11">AC4</f>
        <v>Békés</v>
      </c>
      <c r="AC4" t="str">
        <f t="shared" ref="AC4:AC22" si="12">A4</f>
        <v>Békés</v>
      </c>
      <c r="AD4">
        <f>IF(M4='oam3'!M4,1,0)</f>
        <v>1</v>
      </c>
      <c r="AE4">
        <f>IF(N4='oam3'!N4,1,0)</f>
        <v>1</v>
      </c>
      <c r="AF4">
        <f>IF(O4='oam3'!O4,1,0)</f>
        <v>1</v>
      </c>
      <c r="AG4">
        <f>IF(P4='oam3'!P4,1,0)</f>
        <v>1</v>
      </c>
      <c r="AH4">
        <f>IF(Q4='oam3'!Q4,1,0)</f>
        <v>1</v>
      </c>
      <c r="AI4">
        <f>IF(R4='oam3'!R4,1,0)</f>
        <v>1</v>
      </c>
      <c r="AJ4">
        <f>IF(S4='oam3'!S4,1,0)</f>
        <v>1</v>
      </c>
      <c r="AK4">
        <f>IF(T4='oam3'!T4,1,0)</f>
        <v>1</v>
      </c>
      <c r="AL4">
        <f>IF(U4='oam3'!U4,1,0)</f>
        <v>1</v>
      </c>
      <c r="AM4">
        <f>IF(V4='oam3'!V4,1,0)</f>
        <v>1</v>
      </c>
    </row>
    <row r="5" spans="1:39" x14ac:dyDescent="0.25">
      <c r="A5" t="str">
        <f>'oam2 (2)'!L5</f>
        <v>Baranya</v>
      </c>
      <c r="B5">
        <f>IF(M5=1,'oam3'!B5,0)</f>
        <v>0.60000000000000142</v>
      </c>
      <c r="C5">
        <f>IF(N5=1,'oam3'!C5,0)</f>
        <v>0</v>
      </c>
      <c r="D5">
        <f>IF(O5=1,'oam3'!D5,0)</f>
        <v>0</v>
      </c>
      <c r="E5">
        <f>IF(P5=1,'oam3'!E5,0)</f>
        <v>0.79999999999999716</v>
      </c>
      <c r="F5">
        <f>IF(Q5=1,'oam3'!F5,0)</f>
        <v>-9.9999999999994316E-2</v>
      </c>
      <c r="G5">
        <f>IF(R5=1,'oam3'!G5,0)</f>
        <v>0</v>
      </c>
      <c r="H5">
        <f>IF(S5=1,'oam3'!H5,0)</f>
        <v>0</v>
      </c>
      <c r="I5">
        <f>IF(T5=1,'oam3'!I5,0)</f>
        <v>5</v>
      </c>
      <c r="J5">
        <f>IF(U5=1,'oam3'!J5,0)</f>
        <v>0</v>
      </c>
      <c r="K5">
        <f>IF(V5=1,'oam3'!K5,0)</f>
        <v>0.20000000000000284</v>
      </c>
      <c r="M5">
        <f>'oam2 (2)'!AG27</f>
        <v>1</v>
      </c>
      <c r="N5">
        <f>merci!S26</f>
        <v>0</v>
      </c>
      <c r="O5">
        <f>fiat!S26</f>
        <v>0</v>
      </c>
      <c r="P5">
        <f>VW!S26</f>
        <v>1</v>
      </c>
      <c r="Q5">
        <f>seat!S26</f>
        <v>1</v>
      </c>
      <c r="R5">
        <f>skoda!S26</f>
        <v>0</v>
      </c>
      <c r="S5">
        <f>suzuki!S26</f>
        <v>0</v>
      </c>
      <c r="T5">
        <f>volvo!S26</f>
        <v>1</v>
      </c>
      <c r="U5">
        <f>ford!S26</f>
        <v>0</v>
      </c>
      <c r="V5">
        <f>opel!S26</f>
        <v>1</v>
      </c>
      <c r="W5" t="str">
        <f t="shared" si="11"/>
        <v>Baranya</v>
      </c>
      <c r="AC5" t="str">
        <f t="shared" si="12"/>
        <v>Baranya</v>
      </c>
      <c r="AD5">
        <f>IF(M5='oam3'!M5,1,0)</f>
        <v>1</v>
      </c>
      <c r="AE5">
        <f>IF(N5='oam3'!N5,1,0)</f>
        <v>1</v>
      </c>
      <c r="AF5">
        <f>IF(O5='oam3'!O5,1,0)</f>
        <v>0</v>
      </c>
      <c r="AG5">
        <f>IF(P5='oam3'!P5,1,0)</f>
        <v>1</v>
      </c>
      <c r="AH5">
        <f>IF(Q5='oam3'!Q5,1,0)</f>
        <v>1</v>
      </c>
      <c r="AI5">
        <f>IF(R5='oam3'!R5,1,0)</f>
        <v>0</v>
      </c>
      <c r="AJ5">
        <f>IF(S5='oam3'!S5,1,0)</f>
        <v>0</v>
      </c>
      <c r="AK5">
        <f>IF(T5='oam3'!T5,1,0)</f>
        <v>1</v>
      </c>
      <c r="AL5">
        <f>IF(U5='oam3'!U5,1,0)</f>
        <v>1</v>
      </c>
      <c r="AM5">
        <f>IF(V5='oam3'!V5,1,0)</f>
        <v>1</v>
      </c>
    </row>
    <row r="6" spans="1:39" x14ac:dyDescent="0.25">
      <c r="A6" t="str">
        <f>'oam2 (2)'!L6</f>
        <v>Borsod-Abaúj-Zemplén</v>
      </c>
      <c r="B6">
        <f>IF(M6=1,'oam3'!B6,0)</f>
        <v>0.59999999999999432</v>
      </c>
      <c r="C6">
        <f>IF(N6=1,'oam3'!C6,0)</f>
        <v>1.2000000000000028</v>
      </c>
      <c r="D6">
        <f>IF(O6=1,'oam3'!D6,0)</f>
        <v>-0.20000000000000284</v>
      </c>
      <c r="E6">
        <f>IF(P6=1,'oam3'!E6,0)</f>
        <v>0.40000000000000568</v>
      </c>
      <c r="F6">
        <f>IF(Q6=1,'oam3'!F6,0)</f>
        <v>0.5</v>
      </c>
      <c r="G6">
        <f>IF(R6=1,'oam3'!G6,0)</f>
        <v>8.2999999999999972</v>
      </c>
      <c r="H6">
        <f>IF(S6=1,'oam3'!H6,0)</f>
        <v>0.29999999999999716</v>
      </c>
      <c r="I6">
        <f>IF(T6=1,'oam3'!I6,0)</f>
        <v>0</v>
      </c>
      <c r="J6">
        <f>IF(U6=1,'oam3'!J6,0)</f>
        <v>0.40000000000000568</v>
      </c>
      <c r="K6">
        <f>IF(V6=1,'oam3'!K6,0)</f>
        <v>4.9000000000000057</v>
      </c>
      <c r="M6">
        <f>'oam2 (2)'!AG28</f>
        <v>1</v>
      </c>
      <c r="N6">
        <f>merci!S27</f>
        <v>1</v>
      </c>
      <c r="O6">
        <f>fiat!S27</f>
        <v>1</v>
      </c>
      <c r="P6">
        <f>VW!S27</f>
        <v>1</v>
      </c>
      <c r="Q6">
        <f>seat!S27</f>
        <v>1</v>
      </c>
      <c r="R6">
        <f>skoda!S27</f>
        <v>1</v>
      </c>
      <c r="S6">
        <f>suzuki!S27</f>
        <v>1</v>
      </c>
      <c r="T6">
        <f>volvo!S27</f>
        <v>0</v>
      </c>
      <c r="U6">
        <f>ford!S27</f>
        <v>1</v>
      </c>
      <c r="V6">
        <f>opel!S27</f>
        <v>1</v>
      </c>
      <c r="W6" t="str">
        <f t="shared" si="11"/>
        <v>Borsod-Abaúj-Zemplén</v>
      </c>
      <c r="AC6" t="str">
        <f t="shared" si="12"/>
        <v>Borsod-Abaúj-Zemplén</v>
      </c>
      <c r="AD6">
        <f>IF(M6='oam3'!M6,1,0)</f>
        <v>1</v>
      </c>
      <c r="AE6">
        <f>IF(N6='oam3'!N6,1,0)</f>
        <v>1</v>
      </c>
      <c r="AF6">
        <f>IF(O6='oam3'!O6,1,0)</f>
        <v>1</v>
      </c>
      <c r="AG6">
        <f>IF(P6='oam3'!P6,1,0)</f>
        <v>1</v>
      </c>
      <c r="AH6">
        <f>IF(Q6='oam3'!Q6,1,0)</f>
        <v>1</v>
      </c>
      <c r="AI6">
        <f>IF(R6='oam3'!R6,1,0)</f>
        <v>1</v>
      </c>
      <c r="AJ6">
        <f>IF(S6='oam3'!S6,1,0)</f>
        <v>1</v>
      </c>
      <c r="AK6">
        <f>IF(T6='oam3'!T6,1,0)</f>
        <v>1</v>
      </c>
      <c r="AL6">
        <f>IF(U6='oam3'!U6,1,0)</f>
        <v>1</v>
      </c>
      <c r="AM6">
        <f>IF(V6='oam3'!V6,1,0)</f>
        <v>1</v>
      </c>
    </row>
    <row r="7" spans="1:39" x14ac:dyDescent="0.25">
      <c r="A7" t="str">
        <f>'oam2 (2)'!L7</f>
        <v>Budapest</v>
      </c>
      <c r="B7">
        <f>IF(M7=1,'oam3'!B7,0)</f>
        <v>0.70000000000000284</v>
      </c>
      <c r="C7">
        <f>IF(N7=1,'oam3'!C7,0)</f>
        <v>1.0999999999999943</v>
      </c>
      <c r="D7">
        <f>IF(O7=1,'oam3'!D7,0)</f>
        <v>0.10000000000000142</v>
      </c>
      <c r="E7">
        <f>IF(P7=1,'oam3'!E7,0)</f>
        <v>0.60000000000000142</v>
      </c>
      <c r="F7">
        <f>IF(Q7=1,'oam3'!F7,0)</f>
        <v>0</v>
      </c>
      <c r="G7">
        <f>IF(R7=1,'oam3'!G7,0)</f>
        <v>0.89999999999999858</v>
      </c>
      <c r="H7">
        <f>IF(S7=1,'oam3'!H7,0)</f>
        <v>0.39999999999999858</v>
      </c>
      <c r="I7">
        <f>IF(T7=1,'oam3'!I7,0)</f>
        <v>3</v>
      </c>
      <c r="J7">
        <f>IF(U7=1,'oam3'!J7,0)</f>
        <v>4.6000000000000014</v>
      </c>
      <c r="K7">
        <f>IF(V7=1,'oam3'!K7,0)</f>
        <v>0.5</v>
      </c>
      <c r="M7">
        <f>'oam2 (2)'!AG29</f>
        <v>1</v>
      </c>
      <c r="N7">
        <f>merci!S28</f>
        <v>1</v>
      </c>
      <c r="O7">
        <f>fiat!S28</f>
        <v>1</v>
      </c>
      <c r="P7">
        <f>VW!S28</f>
        <v>1</v>
      </c>
      <c r="Q7">
        <f>seat!S28</f>
        <v>1</v>
      </c>
      <c r="R7">
        <f>skoda!S28</f>
        <v>1</v>
      </c>
      <c r="S7">
        <f>suzuki!S28</f>
        <v>1</v>
      </c>
      <c r="T7">
        <f>volvo!S28</f>
        <v>1</v>
      </c>
      <c r="U7">
        <f>ford!S28</f>
        <v>1</v>
      </c>
      <c r="V7">
        <f>opel!S28</f>
        <v>1</v>
      </c>
      <c r="W7" t="str">
        <f t="shared" si="11"/>
        <v>Budapest</v>
      </c>
      <c r="AC7" t="str">
        <f t="shared" si="12"/>
        <v>Budapest</v>
      </c>
      <c r="AD7">
        <f>IF(M7='oam3'!M7,1,0)</f>
        <v>1</v>
      </c>
      <c r="AE7">
        <f>IF(N7='oam3'!N7,1,0)</f>
        <v>1</v>
      </c>
      <c r="AF7">
        <f>IF(O7='oam3'!O7,1,0)</f>
        <v>1</v>
      </c>
      <c r="AG7">
        <f>IF(P7='oam3'!P7,1,0)</f>
        <v>1</v>
      </c>
      <c r="AH7">
        <f>IF(Q7='oam3'!Q7,1,0)</f>
        <v>1</v>
      </c>
      <c r="AI7">
        <f>IF(R7='oam3'!R7,1,0)</f>
        <v>1</v>
      </c>
      <c r="AJ7">
        <f>IF(S7='oam3'!S7,1,0)</f>
        <v>1</v>
      </c>
      <c r="AK7">
        <f>IF(T7='oam3'!T7,1,0)</f>
        <v>1</v>
      </c>
      <c r="AL7">
        <f>IF(U7='oam3'!U7,1,0)</f>
        <v>1</v>
      </c>
      <c r="AM7">
        <f>IF(V7='oam3'!V7,1,0)</f>
        <v>1</v>
      </c>
    </row>
    <row r="8" spans="1:39" x14ac:dyDescent="0.25">
      <c r="A8" t="str">
        <f>'oam2 (2)'!L8</f>
        <v>Csongrád</v>
      </c>
      <c r="B8">
        <f>IF(M8=1,'oam3'!B8,0)</f>
        <v>1</v>
      </c>
      <c r="C8">
        <f>IF(N8=1,'oam3'!C8,0)</f>
        <v>5.0999999999999943</v>
      </c>
      <c r="D8">
        <f>IF(O8=1,'oam3'!D8,0)</f>
        <v>0.60000000000000142</v>
      </c>
      <c r="E8">
        <f>IF(P8=1,'oam3'!E8,0)</f>
        <v>6.6000000000000014</v>
      </c>
      <c r="F8">
        <f>IF(Q8=1,'oam3'!F8,0)</f>
        <v>0.70000000000000284</v>
      </c>
      <c r="G8">
        <f>IF(R8=1,'oam3'!G8,0)</f>
        <v>0</v>
      </c>
      <c r="H8">
        <f>IF(S8=1,'oam3'!H8,0)</f>
        <v>0.5</v>
      </c>
      <c r="I8">
        <f>IF(T8=1,'oam3'!I8,0)</f>
        <v>4</v>
      </c>
      <c r="J8">
        <f>IF(U8=1,'oam3'!J8,0)</f>
        <v>0.20000000000000284</v>
      </c>
      <c r="K8">
        <f>IF(V8=1,'oam3'!K8,0)</f>
        <v>0.10000000000000142</v>
      </c>
      <c r="M8">
        <f>'oam2 (2)'!AG30</f>
        <v>1</v>
      </c>
      <c r="N8">
        <f>merci!S29</f>
        <v>1</v>
      </c>
      <c r="O8">
        <f>fiat!S29</f>
        <v>1</v>
      </c>
      <c r="P8">
        <f>VW!S29</f>
        <v>1</v>
      </c>
      <c r="Q8">
        <f>seat!S29</f>
        <v>1</v>
      </c>
      <c r="R8">
        <f>skoda!S29</f>
        <v>0</v>
      </c>
      <c r="S8">
        <f>suzuki!S29</f>
        <v>1</v>
      </c>
      <c r="T8">
        <f>volvo!S29</f>
        <v>1</v>
      </c>
      <c r="U8">
        <f>ford!S29</f>
        <v>1</v>
      </c>
      <c r="V8">
        <f>opel!S29</f>
        <v>1</v>
      </c>
      <c r="W8" t="str">
        <f t="shared" si="11"/>
        <v>Csongrád</v>
      </c>
      <c r="AC8" t="str">
        <f t="shared" si="12"/>
        <v>Csongrád</v>
      </c>
      <c r="AD8">
        <f>IF(M8='oam3'!M8,1,0)</f>
        <v>1</v>
      </c>
      <c r="AE8">
        <f>IF(N8='oam3'!N8,1,0)</f>
        <v>1</v>
      </c>
      <c r="AF8">
        <f>IF(O8='oam3'!O8,1,0)</f>
        <v>1</v>
      </c>
      <c r="AG8">
        <f>IF(P8='oam3'!P8,1,0)</f>
        <v>1</v>
      </c>
      <c r="AH8">
        <f>IF(Q8='oam3'!Q8,1,0)</f>
        <v>1</v>
      </c>
      <c r="AI8">
        <f>IF(R8='oam3'!R8,1,0)</f>
        <v>1</v>
      </c>
      <c r="AJ8">
        <f>IF(S8='oam3'!S8,1,0)</f>
        <v>1</v>
      </c>
      <c r="AK8">
        <f>IF(T8='oam3'!T8,1,0)</f>
        <v>1</v>
      </c>
      <c r="AL8">
        <f>IF(U8='oam3'!U8,1,0)</f>
        <v>1</v>
      </c>
      <c r="AM8">
        <f>IF(V8='oam3'!V8,1,0)</f>
        <v>1</v>
      </c>
    </row>
    <row r="9" spans="1:39" x14ac:dyDescent="0.25">
      <c r="A9" t="str">
        <f>'oam2 (2)'!L9</f>
        <v>Fejér</v>
      </c>
      <c r="B9">
        <f>IF(M9=1,'oam3'!B9,0)</f>
        <v>0.60000000000000142</v>
      </c>
      <c r="C9">
        <f>IF(N9=1,'oam3'!C9,0)</f>
        <v>0.20000000000000284</v>
      </c>
      <c r="D9">
        <f>IF(O9=1,'oam3'!D9,0)</f>
        <v>-0.20000000000000284</v>
      </c>
      <c r="E9">
        <f>IF(P9=1,'oam3'!E9,0)</f>
        <v>1.2000000000000028</v>
      </c>
      <c r="F9">
        <f>IF(Q9=1,'oam3'!F9,0)</f>
        <v>0.40000000000000568</v>
      </c>
      <c r="G9">
        <f>IF(R9=1,'oam3'!G9,0)</f>
        <v>5.2999999999999972</v>
      </c>
      <c r="H9">
        <f>IF(S9=1,'oam3'!H9,0)</f>
        <v>0.20000000000000284</v>
      </c>
      <c r="I9">
        <f>IF(T9=1,'oam3'!I9,0)</f>
        <v>0</v>
      </c>
      <c r="J9">
        <f>IF(U9=1,'oam3'!J9,0)</f>
        <v>0</v>
      </c>
      <c r="K9">
        <f>IF(V9=1,'oam3'!K9,0)</f>
        <v>-0.29999999999999716</v>
      </c>
      <c r="M9">
        <f>'oam2 (2)'!AG31</f>
        <v>1</v>
      </c>
      <c r="N9">
        <f>merci!S30</f>
        <v>1</v>
      </c>
      <c r="O9">
        <f>fiat!S30</f>
        <v>1</v>
      </c>
      <c r="P9">
        <f>VW!S30</f>
        <v>1</v>
      </c>
      <c r="Q9">
        <f>seat!S30</f>
        <v>1</v>
      </c>
      <c r="R9">
        <f>skoda!S30</f>
        <v>1</v>
      </c>
      <c r="S9">
        <f>suzuki!S30</f>
        <v>1</v>
      </c>
      <c r="T9">
        <f>volvo!S30</f>
        <v>0</v>
      </c>
      <c r="U9">
        <f>ford!S30</f>
        <v>0</v>
      </c>
      <c r="V9">
        <f>opel!S30</f>
        <v>1</v>
      </c>
      <c r="W9" t="str">
        <f t="shared" si="11"/>
        <v>Fejér</v>
      </c>
      <c r="AC9" t="str">
        <f t="shared" si="12"/>
        <v>Fejér</v>
      </c>
      <c r="AD9">
        <f>IF(M9='oam3'!M9,1,0)</f>
        <v>1</v>
      </c>
      <c r="AE9">
        <f>IF(N9='oam3'!N9,1,0)</f>
        <v>1</v>
      </c>
      <c r="AF9">
        <f>IF(O9='oam3'!O9,1,0)</f>
        <v>1</v>
      </c>
      <c r="AG9">
        <f>IF(P9='oam3'!P9,1,0)</f>
        <v>1</v>
      </c>
      <c r="AH9">
        <f>IF(Q9='oam3'!Q9,1,0)</f>
        <v>1</v>
      </c>
      <c r="AI9">
        <f>IF(R9='oam3'!R9,1,0)</f>
        <v>1</v>
      </c>
      <c r="AJ9">
        <f>IF(S9='oam3'!S9,1,0)</f>
        <v>1</v>
      </c>
      <c r="AK9">
        <f>IF(T9='oam3'!T9,1,0)</f>
        <v>0</v>
      </c>
      <c r="AL9">
        <f>IF(U9='oam3'!U9,1,0)</f>
        <v>0</v>
      </c>
      <c r="AM9">
        <f>IF(V9='oam3'!V9,1,0)</f>
        <v>1</v>
      </c>
    </row>
    <row r="10" spans="1:39" x14ac:dyDescent="0.25">
      <c r="A10" t="str">
        <f>'oam2 (2)'!L10</f>
        <v>Győr-Moson-Sopron</v>
      </c>
      <c r="B10">
        <f>IF(M10=1,'oam3'!B10,0)</f>
        <v>0</v>
      </c>
      <c r="C10">
        <f>IF(N10=1,'oam3'!C10,0)</f>
        <v>-0.29999999999999716</v>
      </c>
      <c r="D10">
        <f>IF(O10=1,'oam3'!D10,0)</f>
        <v>-0.20000000000000284</v>
      </c>
      <c r="E10">
        <f>IF(P10=1,'oam3'!E10,0)</f>
        <v>0</v>
      </c>
      <c r="F10">
        <f>IF(Q10=1,'oam3'!F10,0)</f>
        <v>0</v>
      </c>
      <c r="G10">
        <f>IF(R10=1,'oam3'!G10,0)</f>
        <v>-0.20000000000000284</v>
      </c>
      <c r="H10">
        <f>IF(S10=1,'oam3'!H10,0)</f>
        <v>-0.90000000000000568</v>
      </c>
      <c r="I10">
        <f>IF(T10=1,'oam3'!I10,0)</f>
        <v>0</v>
      </c>
      <c r="J10">
        <f>IF(U10=1,'oam3'!J10,0)</f>
        <v>-0.20000000000000284</v>
      </c>
      <c r="K10">
        <f>IF(V10=1,'oam3'!K10,0)</f>
        <v>0.29999999999999716</v>
      </c>
      <c r="M10">
        <f>'oam2 (2)'!AG32</f>
        <v>0</v>
      </c>
      <c r="N10">
        <f>merci!S31</f>
        <v>1</v>
      </c>
      <c r="O10">
        <f>fiat!S31</f>
        <v>1</v>
      </c>
      <c r="P10">
        <f>VW!S31</f>
        <v>0</v>
      </c>
      <c r="Q10">
        <f>seat!S31</f>
        <v>0</v>
      </c>
      <c r="R10">
        <f>skoda!S31</f>
        <v>1</v>
      </c>
      <c r="S10">
        <f>suzuki!S31</f>
        <v>1</v>
      </c>
      <c r="T10">
        <f>volvo!S31</f>
        <v>1</v>
      </c>
      <c r="U10">
        <f>ford!S31</f>
        <v>1</v>
      </c>
      <c r="V10">
        <f>opel!S31</f>
        <v>1</v>
      </c>
      <c r="W10" t="str">
        <f t="shared" si="11"/>
        <v>Győr-Moson-Sopron</v>
      </c>
      <c r="AC10" t="str">
        <f t="shared" si="12"/>
        <v>Győr-Moson-Sopron</v>
      </c>
      <c r="AD10">
        <f>IF(M10='oam3'!M10,1,0)</f>
        <v>1</v>
      </c>
      <c r="AE10">
        <f>IF(N10='oam3'!N10,1,0)</f>
        <v>1</v>
      </c>
      <c r="AF10">
        <f>IF(O10='oam3'!O10,1,0)</f>
        <v>1</v>
      </c>
      <c r="AG10">
        <f>IF(P10='oam3'!P10,1,0)</f>
        <v>1</v>
      </c>
      <c r="AH10">
        <f>IF(Q10='oam3'!Q10,1,0)</f>
        <v>1</v>
      </c>
      <c r="AI10">
        <f>IF(R10='oam3'!R10,1,0)</f>
        <v>1</v>
      </c>
      <c r="AJ10">
        <f>IF(S10='oam3'!S10,1,0)</f>
        <v>1</v>
      </c>
      <c r="AK10">
        <f>IF(T10='oam3'!T10,1,0)</f>
        <v>1</v>
      </c>
      <c r="AL10">
        <f>IF(U10='oam3'!U10,1,0)</f>
        <v>1</v>
      </c>
      <c r="AM10">
        <f>IF(V10='oam3'!V10,1,0)</f>
        <v>1</v>
      </c>
    </row>
    <row r="11" spans="1:39" x14ac:dyDescent="0.25">
      <c r="A11" t="str">
        <f>'oam2 (2)'!L11</f>
        <v>Hajdú-Bihar</v>
      </c>
      <c r="B11">
        <f>IF(M11=1,'oam3'!B11,0)</f>
        <v>0.60000000000000142</v>
      </c>
      <c r="C11">
        <f>IF(N11=1,'oam3'!C11,0)</f>
        <v>2.7000000000000028</v>
      </c>
      <c r="D11">
        <f>IF(O11=1,'oam3'!D11,0)</f>
        <v>0.10000000000000142</v>
      </c>
      <c r="E11">
        <f>IF(P11=1,'oam3'!E11,0)</f>
        <v>0</v>
      </c>
      <c r="F11">
        <f>IF(Q11=1,'oam3'!F11,0)</f>
        <v>-9.9999999999994316E-2</v>
      </c>
      <c r="G11">
        <f>IF(R11=1,'oam3'!G11,0)</f>
        <v>1.2999999999999972</v>
      </c>
      <c r="H11">
        <f>IF(S11=1,'oam3'!H11,0)</f>
        <v>9.9999999999994316E-2</v>
      </c>
      <c r="I11">
        <f>IF(T11=1,'oam3'!I11,0)</f>
        <v>2</v>
      </c>
      <c r="J11">
        <f>IF(U11=1,'oam3'!J11,0)</f>
        <v>0.29999999999999716</v>
      </c>
      <c r="K11">
        <f>IF(V11=1,'oam3'!K11,0)</f>
        <v>0.10000000000000142</v>
      </c>
      <c r="M11">
        <f>'oam2 (2)'!AG33</f>
        <v>1</v>
      </c>
      <c r="N11">
        <f>merci!S32</f>
        <v>1</v>
      </c>
      <c r="O11">
        <f>fiat!S32</f>
        <v>1</v>
      </c>
      <c r="P11">
        <f>VW!S32</f>
        <v>0</v>
      </c>
      <c r="Q11">
        <f>seat!S32</f>
        <v>1</v>
      </c>
      <c r="R11">
        <f>skoda!S32</f>
        <v>1</v>
      </c>
      <c r="S11">
        <f>suzuki!S32</f>
        <v>1</v>
      </c>
      <c r="T11">
        <f>volvo!S32</f>
        <v>1</v>
      </c>
      <c r="U11">
        <f>ford!S32</f>
        <v>1</v>
      </c>
      <c r="V11">
        <f>opel!S32</f>
        <v>1</v>
      </c>
      <c r="W11" t="str">
        <f t="shared" si="11"/>
        <v>Hajdú-Bihar</v>
      </c>
      <c r="AC11" t="str">
        <f t="shared" si="12"/>
        <v>Hajdú-Bihar</v>
      </c>
      <c r="AD11">
        <f>IF(M11='oam3'!M11,1,0)</f>
        <v>1</v>
      </c>
      <c r="AE11">
        <f>IF(N11='oam3'!N11,1,0)</f>
        <v>1</v>
      </c>
      <c r="AF11">
        <f>IF(O11='oam3'!O11,1,0)</f>
        <v>1</v>
      </c>
      <c r="AG11">
        <f>IF(P11='oam3'!P11,1,0)</f>
        <v>0</v>
      </c>
      <c r="AH11">
        <f>IF(Q11='oam3'!Q11,1,0)</f>
        <v>1</v>
      </c>
      <c r="AI11">
        <f>IF(R11='oam3'!R11,1,0)</f>
        <v>1</v>
      </c>
      <c r="AJ11">
        <f>IF(S11='oam3'!S11,1,0)</f>
        <v>1</v>
      </c>
      <c r="AK11">
        <f>IF(T11='oam3'!T11,1,0)</f>
        <v>1</v>
      </c>
      <c r="AL11">
        <f>IF(U11='oam3'!U11,1,0)</f>
        <v>1</v>
      </c>
      <c r="AM11">
        <f>IF(V11='oam3'!V11,1,0)</f>
        <v>1</v>
      </c>
    </row>
    <row r="12" spans="1:39" x14ac:dyDescent="0.25">
      <c r="A12" t="str">
        <f>'oam2 (2)'!L12</f>
        <v>Heves</v>
      </c>
      <c r="B12">
        <f>IF(M12=1,'oam3'!B12,0)</f>
        <v>0</v>
      </c>
      <c r="C12">
        <f>IF(N12=1,'oam3'!C12,0)</f>
        <v>0</v>
      </c>
      <c r="D12">
        <f>IF(O12=1,'oam3'!D12,0)</f>
        <v>-0.20000000000000284</v>
      </c>
      <c r="E12">
        <f>IF(P12=1,'oam3'!E12,0)</f>
        <v>0</v>
      </c>
      <c r="F12">
        <f>IF(Q12=1,'oam3'!F12,0)</f>
        <v>0</v>
      </c>
      <c r="G12">
        <f>IF(R12=1,'oam3'!G12,0)</f>
        <v>0</v>
      </c>
      <c r="H12">
        <f>IF(S12=1,'oam3'!H12,0)</f>
        <v>-0.70000000000000284</v>
      </c>
      <c r="I12">
        <f>IF(T12=1,'oam3'!I12,0)</f>
        <v>0</v>
      </c>
      <c r="J12">
        <f>IF(U12=1,'oam3'!J12,0)</f>
        <v>0</v>
      </c>
      <c r="K12">
        <f>IF(V12=1,'oam3'!K12,0)</f>
        <v>-0.20000000000000284</v>
      </c>
      <c r="M12">
        <f>'oam2 (2)'!AG34</f>
        <v>0</v>
      </c>
      <c r="N12">
        <f>merci!S33</f>
        <v>0</v>
      </c>
      <c r="O12">
        <f>fiat!S33</f>
        <v>1</v>
      </c>
      <c r="P12">
        <f>VW!S33</f>
        <v>0</v>
      </c>
      <c r="Q12">
        <f>seat!S33</f>
        <v>0</v>
      </c>
      <c r="R12">
        <f>skoda!S33</f>
        <v>0</v>
      </c>
      <c r="S12">
        <f>suzuki!S33</f>
        <v>1</v>
      </c>
      <c r="T12">
        <f>volvo!S33</f>
        <v>0</v>
      </c>
      <c r="U12">
        <f>ford!S33</f>
        <v>0</v>
      </c>
      <c r="V12">
        <f>opel!S33</f>
        <v>1</v>
      </c>
      <c r="W12" t="str">
        <f t="shared" si="11"/>
        <v>Heves</v>
      </c>
      <c r="AC12" t="str">
        <f t="shared" si="12"/>
        <v>Heves</v>
      </c>
      <c r="AD12">
        <f>IF(M12='oam3'!M12,1,0)</f>
        <v>0</v>
      </c>
      <c r="AE12">
        <f>IF(N12='oam3'!N12,1,0)</f>
        <v>1</v>
      </c>
      <c r="AF12">
        <f>IF(O12='oam3'!O12,1,0)</f>
        <v>1</v>
      </c>
      <c r="AG12">
        <f>IF(P12='oam3'!P12,1,0)</f>
        <v>0</v>
      </c>
      <c r="AH12">
        <f>IF(Q12='oam3'!Q12,1,0)</f>
        <v>0</v>
      </c>
      <c r="AI12">
        <f>IF(R12='oam3'!R12,1,0)</f>
        <v>0</v>
      </c>
      <c r="AJ12">
        <f>IF(S12='oam3'!S12,1,0)</f>
        <v>0</v>
      </c>
      <c r="AK12">
        <f>IF(T12='oam3'!T12,1,0)</f>
        <v>1</v>
      </c>
      <c r="AL12">
        <f>IF(U12='oam3'!U12,1,0)</f>
        <v>0</v>
      </c>
      <c r="AM12">
        <f>IF(V12='oam3'!V12,1,0)</f>
        <v>1</v>
      </c>
    </row>
    <row r="13" spans="1:39" x14ac:dyDescent="0.25">
      <c r="A13" t="str">
        <f>'oam2 (2)'!L13</f>
        <v>Jász-Nagykun-Szolnok</v>
      </c>
      <c r="B13">
        <f>IF(M13=1,'oam3'!B13,0)</f>
        <v>0.60000000000000142</v>
      </c>
      <c r="C13">
        <f>IF(N13=1,'oam3'!C13,0)</f>
        <v>0</v>
      </c>
      <c r="D13">
        <f>IF(O13=1,'oam3'!D13,0)</f>
        <v>-0.20000000000000284</v>
      </c>
      <c r="E13">
        <f>IF(P13=1,'oam3'!E13,0)</f>
        <v>0</v>
      </c>
      <c r="F13">
        <f>IF(Q13=1,'oam3'!F13,0)</f>
        <v>-9.9999999999994316E-2</v>
      </c>
      <c r="G13">
        <f>IF(R13=1,'oam3'!G13,0)</f>
        <v>0</v>
      </c>
      <c r="H13">
        <f>IF(S13=1,'oam3'!H13,0)</f>
        <v>-0.20000000000000284</v>
      </c>
      <c r="I13">
        <f>IF(T13=1,'oam3'!I13,0)</f>
        <v>0</v>
      </c>
      <c r="J13">
        <f>IF(U13=1,'oam3'!J13,0)</f>
        <v>2</v>
      </c>
      <c r="K13">
        <f>IF(V13=1,'oam3'!K13,0)</f>
        <v>0.29999999999999716</v>
      </c>
      <c r="M13">
        <f>'oam2 (2)'!AG35</f>
        <v>1</v>
      </c>
      <c r="N13">
        <f>merci!S34</f>
        <v>0</v>
      </c>
      <c r="O13">
        <f>fiat!S34</f>
        <v>1</v>
      </c>
      <c r="P13">
        <f>VW!S34</f>
        <v>0</v>
      </c>
      <c r="Q13">
        <f>seat!S34</f>
        <v>1</v>
      </c>
      <c r="R13">
        <f>skoda!S34</f>
        <v>0</v>
      </c>
      <c r="S13">
        <f>suzuki!S34</f>
        <v>1</v>
      </c>
      <c r="T13">
        <f>volvo!S34</f>
        <v>0</v>
      </c>
      <c r="U13">
        <f>ford!S34</f>
        <v>1</v>
      </c>
      <c r="V13">
        <f>opel!S34</f>
        <v>1</v>
      </c>
      <c r="W13" t="str">
        <f t="shared" si="11"/>
        <v>Jász-Nagykun-Szolnok</v>
      </c>
      <c r="AC13" t="str">
        <f t="shared" si="12"/>
        <v>Jász-Nagykun-Szolnok</v>
      </c>
      <c r="AD13">
        <f>IF(M13='oam3'!M13,1,0)</f>
        <v>1</v>
      </c>
      <c r="AE13">
        <f>IF(N13='oam3'!N13,1,0)</f>
        <v>1</v>
      </c>
      <c r="AF13">
        <f>IF(O13='oam3'!O13,1,0)</f>
        <v>1</v>
      </c>
      <c r="AG13">
        <f>IF(P13='oam3'!P13,1,0)</f>
        <v>0</v>
      </c>
      <c r="AH13">
        <f>IF(Q13='oam3'!Q13,1,0)</f>
        <v>1</v>
      </c>
      <c r="AI13">
        <f>IF(R13='oam3'!R13,1,0)</f>
        <v>1</v>
      </c>
      <c r="AJ13">
        <f>IF(S13='oam3'!S13,1,0)</f>
        <v>1</v>
      </c>
      <c r="AK13">
        <f>IF(T13='oam3'!T13,1,0)</f>
        <v>1</v>
      </c>
      <c r="AL13">
        <f>IF(U13='oam3'!U13,1,0)</f>
        <v>1</v>
      </c>
      <c r="AM13">
        <f>IF(V13='oam3'!V13,1,0)</f>
        <v>1</v>
      </c>
    </row>
    <row r="14" spans="1:39" x14ac:dyDescent="0.25">
      <c r="A14" t="str">
        <f>'oam2 (2)'!L14</f>
        <v>Komárom-Esztergom</v>
      </c>
      <c r="B14">
        <f>IF(M14=1,'oam3'!B14,0)</f>
        <v>-11.599999999999994</v>
      </c>
      <c r="C14">
        <f>IF(N14=1,'oam3'!C14,0)</f>
        <v>-4.2000000000000028</v>
      </c>
      <c r="D14">
        <f>IF(O14=1,'oam3'!D14,0)</f>
        <v>-8.5999999999999943</v>
      </c>
      <c r="E14">
        <f>IF(P14=1,'oam3'!E14,0)</f>
        <v>-8.0999999999999943</v>
      </c>
      <c r="F14">
        <f>IF(Q14=1,'oam3'!F14,0)</f>
        <v>0</v>
      </c>
      <c r="G14">
        <f>IF(R14=1,'oam3'!G14,0)</f>
        <v>0</v>
      </c>
      <c r="H14">
        <f>IF(S14=1,'oam3'!H14,0)</f>
        <v>-9.9999999999994316E-2</v>
      </c>
      <c r="I14">
        <f>IF(T14=1,'oam3'!I14,0)</f>
        <v>-3</v>
      </c>
      <c r="J14">
        <f>IF(U14=1,'oam3'!J14,0)</f>
        <v>0</v>
      </c>
      <c r="K14">
        <f>IF(V14=1,'oam3'!K14,0)</f>
        <v>-4.7000000000000028</v>
      </c>
      <c r="M14">
        <f>'oam2 (2)'!AG36</f>
        <v>1</v>
      </c>
      <c r="N14">
        <f>merci!S35</f>
        <v>1</v>
      </c>
      <c r="O14">
        <f>fiat!S35</f>
        <v>1</v>
      </c>
      <c r="P14">
        <f>VW!S35</f>
        <v>1</v>
      </c>
      <c r="Q14">
        <f>seat!S35</f>
        <v>0</v>
      </c>
      <c r="R14">
        <f>skoda!S35</f>
        <v>0</v>
      </c>
      <c r="S14">
        <f>suzuki!S35</f>
        <v>1</v>
      </c>
      <c r="T14">
        <f>volvo!S35</f>
        <v>1</v>
      </c>
      <c r="U14">
        <f>ford!S35</f>
        <v>1</v>
      </c>
      <c r="V14">
        <f>opel!S35</f>
        <v>1</v>
      </c>
      <c r="W14" t="str">
        <f t="shared" si="11"/>
        <v>Komárom-Esztergom</v>
      </c>
      <c r="AC14" t="str">
        <f t="shared" si="12"/>
        <v>Komárom-Esztergom</v>
      </c>
      <c r="AD14">
        <f>IF(M14='oam3'!M14,1,0)</f>
        <v>1</v>
      </c>
      <c r="AE14">
        <f>IF(N14='oam3'!N14,1,0)</f>
        <v>1</v>
      </c>
      <c r="AF14">
        <f>IF(O14='oam3'!O14,1,0)</f>
        <v>1</v>
      </c>
      <c r="AG14">
        <f>IF(P14='oam3'!P14,1,0)</f>
        <v>1</v>
      </c>
      <c r="AH14">
        <f>IF(Q14='oam3'!Q14,1,0)</f>
        <v>1</v>
      </c>
      <c r="AI14">
        <f>IF(R14='oam3'!R14,1,0)</f>
        <v>1</v>
      </c>
      <c r="AJ14">
        <f>IF(S14='oam3'!S14,1,0)</f>
        <v>1</v>
      </c>
      <c r="AK14">
        <f>IF(T14='oam3'!T14,1,0)</f>
        <v>1</v>
      </c>
      <c r="AL14">
        <f>IF(U14='oam3'!U14,1,0)</f>
        <v>1</v>
      </c>
      <c r="AM14">
        <f>IF(V14='oam3'!V14,1,0)</f>
        <v>1</v>
      </c>
    </row>
    <row r="15" spans="1:39" x14ac:dyDescent="0.25">
      <c r="A15" t="str">
        <f>'oam2 (2)'!L15</f>
        <v>Nógrád megye</v>
      </c>
      <c r="B15">
        <f>IF(M15=1,'oam3'!B15,0)</f>
        <v>0.40000000000000568</v>
      </c>
      <c r="C15">
        <f>IF(N15=1,'oam3'!C15,0)</f>
        <v>0</v>
      </c>
      <c r="D15">
        <f>IF(O15=1,'oam3'!D15,0)</f>
        <v>-0.5</v>
      </c>
      <c r="E15">
        <f>IF(P15=1,'oam3'!E15,0)</f>
        <v>-3</v>
      </c>
      <c r="F15">
        <f>IF(Q15=1,'oam3'!F15,0)</f>
        <v>-1.9000000000000057</v>
      </c>
      <c r="G15">
        <f>IF(R15=1,'oam3'!G15,0)</f>
        <v>-12.799999999999997</v>
      </c>
      <c r="H15">
        <f>IF(S15=1,'oam3'!H15,0)</f>
        <v>-9.9999999999994316E-2</v>
      </c>
      <c r="I15">
        <f>IF(T15=1,'oam3'!I15,0)</f>
        <v>-7.5</v>
      </c>
      <c r="J15">
        <f>IF(U15=1,'oam3'!J15,0)</f>
        <v>0.29999999999999716</v>
      </c>
      <c r="K15">
        <f>IF(V15=1,'oam3'!K15,0)</f>
        <v>0</v>
      </c>
      <c r="M15">
        <f>'oam2 (2)'!AG37</f>
        <v>1</v>
      </c>
      <c r="N15">
        <f>merci!S36</f>
        <v>0</v>
      </c>
      <c r="O15">
        <f>fiat!S36</f>
        <v>1</v>
      </c>
      <c r="P15">
        <f>VW!S36</f>
        <v>1</v>
      </c>
      <c r="Q15">
        <f>seat!S36</f>
        <v>1</v>
      </c>
      <c r="R15">
        <f>skoda!S36</f>
        <v>1</v>
      </c>
      <c r="S15">
        <f>suzuki!S36</f>
        <v>1</v>
      </c>
      <c r="T15">
        <f>volvo!S36</f>
        <v>1</v>
      </c>
      <c r="U15">
        <f>ford!S36</f>
        <v>1</v>
      </c>
      <c r="V15">
        <f>opel!S36</f>
        <v>1</v>
      </c>
      <c r="W15" t="str">
        <f t="shared" si="11"/>
        <v>Nógrád megye</v>
      </c>
      <c r="AC15" t="str">
        <f t="shared" si="12"/>
        <v>Nógrád megye</v>
      </c>
      <c r="AD15">
        <f>IF(M15='oam3'!M15,1,0)</f>
        <v>1</v>
      </c>
      <c r="AE15">
        <f>IF(N15='oam3'!N15,1,0)</f>
        <v>1</v>
      </c>
      <c r="AF15">
        <f>IF(O15='oam3'!O15,1,0)</f>
        <v>1</v>
      </c>
      <c r="AG15">
        <f>IF(P15='oam3'!P15,1,0)</f>
        <v>1</v>
      </c>
      <c r="AH15">
        <f>IF(Q15='oam3'!Q15,1,0)</f>
        <v>1</v>
      </c>
      <c r="AI15">
        <f>IF(R15='oam3'!R15,1,0)</f>
        <v>1</v>
      </c>
      <c r="AJ15">
        <f>IF(S15='oam3'!S15,1,0)</f>
        <v>1</v>
      </c>
      <c r="AK15">
        <f>IF(T15='oam3'!T15,1,0)</f>
        <v>1</v>
      </c>
      <c r="AL15">
        <f>IF(U15='oam3'!U15,1,0)</f>
        <v>1</v>
      </c>
      <c r="AM15">
        <f>IF(V15='oam3'!V15,1,0)</f>
        <v>1</v>
      </c>
    </row>
    <row r="16" spans="1:39" x14ac:dyDescent="0.25">
      <c r="A16" t="str">
        <f>'oam2 (2)'!L16</f>
        <v>Pest</v>
      </c>
      <c r="B16">
        <f>IF(M16=1,'oam3'!B16,0)</f>
        <v>0.5</v>
      </c>
      <c r="C16">
        <f>IF(N16=1,'oam3'!C16,0)</f>
        <v>0</v>
      </c>
      <c r="D16">
        <f>IF(O16=1,'oam3'!D16,0)</f>
        <v>-0.20000000000000284</v>
      </c>
      <c r="E16">
        <f>IF(P16=1,'oam3'!E16,0)</f>
        <v>0</v>
      </c>
      <c r="F16">
        <f>IF(Q16=1,'oam3'!F16,0)</f>
        <v>0.29999999999999716</v>
      </c>
      <c r="G16">
        <f>IF(R16=1,'oam3'!G16,0)</f>
        <v>-0.20000000000000284</v>
      </c>
      <c r="H16">
        <f>IF(S16=1,'oam3'!H16,0)</f>
        <v>0.20000000000000284</v>
      </c>
      <c r="I16">
        <f>IF(T16=1,'oam3'!I16,0)</f>
        <v>-2</v>
      </c>
      <c r="J16">
        <f>IF(U16=1,'oam3'!J16,0)</f>
        <v>0</v>
      </c>
      <c r="K16">
        <f>IF(V16=1,'oam3'!K16,0)</f>
        <v>0.20000000000000284</v>
      </c>
      <c r="M16">
        <f>'oam2 (2)'!AG38</f>
        <v>1</v>
      </c>
      <c r="N16">
        <f>merci!S37</f>
        <v>0</v>
      </c>
      <c r="O16">
        <f>fiat!S37</f>
        <v>1</v>
      </c>
      <c r="P16">
        <f>VW!S37</f>
        <v>0</v>
      </c>
      <c r="Q16">
        <f>seat!S37</f>
        <v>1</v>
      </c>
      <c r="R16">
        <f>skoda!S37</f>
        <v>1</v>
      </c>
      <c r="S16">
        <f>suzuki!S37</f>
        <v>1</v>
      </c>
      <c r="T16">
        <f>volvo!S37</f>
        <v>1</v>
      </c>
      <c r="U16">
        <f>ford!S37</f>
        <v>0</v>
      </c>
      <c r="V16">
        <f>opel!S37</f>
        <v>1</v>
      </c>
      <c r="W16" t="str">
        <f t="shared" si="11"/>
        <v>Pest</v>
      </c>
      <c r="AC16" t="str">
        <f t="shared" si="12"/>
        <v>Pest</v>
      </c>
      <c r="AD16">
        <f>IF(M16='oam3'!M16,1,0)</f>
        <v>1</v>
      </c>
      <c r="AE16">
        <f>IF(N16='oam3'!N16,1,0)</f>
        <v>0</v>
      </c>
      <c r="AF16">
        <f>IF(O16='oam3'!O16,1,0)</f>
        <v>1</v>
      </c>
      <c r="AG16">
        <f>IF(P16='oam3'!P16,1,0)</f>
        <v>1</v>
      </c>
      <c r="AH16">
        <f>IF(Q16='oam3'!Q16,1,0)</f>
        <v>1</v>
      </c>
      <c r="AI16">
        <f>IF(R16='oam3'!R16,1,0)</f>
        <v>1</v>
      </c>
      <c r="AJ16">
        <f>IF(S16='oam3'!S16,1,0)</f>
        <v>1</v>
      </c>
      <c r="AK16">
        <f>IF(T16='oam3'!T16,1,0)</f>
        <v>0</v>
      </c>
      <c r="AL16">
        <f>IF(U16='oam3'!U16,1,0)</f>
        <v>0</v>
      </c>
      <c r="AM16">
        <f>IF(V16='oam3'!V16,1,0)</f>
        <v>1</v>
      </c>
    </row>
    <row r="17" spans="1:76" x14ac:dyDescent="0.25">
      <c r="A17" t="str">
        <f>'oam2 (2)'!L17</f>
        <v>Somogy</v>
      </c>
      <c r="B17">
        <f>IF(M17=1,'oam3'!B17,0)</f>
        <v>0</v>
      </c>
      <c r="C17">
        <f>IF(N17=1,'oam3'!C17,0)</f>
        <v>-1.2000000000000028</v>
      </c>
      <c r="D17">
        <f>IF(O17=1,'oam3'!D17,0)</f>
        <v>0</v>
      </c>
      <c r="E17">
        <f>IF(P17=1,'oam3'!E17,0)</f>
        <v>0.40000000000000568</v>
      </c>
      <c r="F17">
        <f>IF(Q17=1,'oam3'!F17,0)</f>
        <v>0</v>
      </c>
      <c r="G17">
        <f>IF(R17=1,'oam3'!G17,0)</f>
        <v>0</v>
      </c>
      <c r="H17">
        <f>IF(S17=1,'oam3'!H17,0)</f>
        <v>0.29999999999999716</v>
      </c>
      <c r="I17">
        <f>IF(T17=1,'oam3'!I17,0)</f>
        <v>0</v>
      </c>
      <c r="J17">
        <f>IF(U17=1,'oam3'!J17,0)</f>
        <v>-0.5</v>
      </c>
      <c r="K17">
        <f>IF(V17=1,'oam3'!K17,0)</f>
        <v>-0.20000000000000284</v>
      </c>
      <c r="M17">
        <f>'oam2 (2)'!AG39</f>
        <v>0</v>
      </c>
      <c r="N17">
        <f>merci!S38</f>
        <v>1</v>
      </c>
      <c r="O17">
        <f>fiat!S38</f>
        <v>1</v>
      </c>
      <c r="P17">
        <f>VW!S38</f>
        <v>1</v>
      </c>
      <c r="Q17">
        <f>seat!S38</f>
        <v>0</v>
      </c>
      <c r="R17">
        <f>skoda!S38</f>
        <v>0</v>
      </c>
      <c r="S17">
        <f>suzuki!S38</f>
        <v>1</v>
      </c>
      <c r="T17">
        <f>volvo!S38</f>
        <v>1</v>
      </c>
      <c r="U17">
        <f>ford!S38</f>
        <v>1</v>
      </c>
      <c r="V17">
        <f>opel!S38</f>
        <v>1</v>
      </c>
      <c r="W17" t="str">
        <f t="shared" si="11"/>
        <v>Somogy</v>
      </c>
      <c r="AC17" t="str">
        <f t="shared" si="12"/>
        <v>Somogy</v>
      </c>
      <c r="AD17">
        <f>IF(M17='oam3'!M17,1,0)</f>
        <v>1</v>
      </c>
      <c r="AE17">
        <f>IF(N17='oam3'!N17,1,0)</f>
        <v>1</v>
      </c>
      <c r="AF17">
        <f>IF(O17='oam3'!O17,1,0)</f>
        <v>1</v>
      </c>
      <c r="AG17">
        <f>IF(P17='oam3'!P17,1,0)</f>
        <v>1</v>
      </c>
      <c r="AH17">
        <f>IF(Q17='oam3'!Q17,1,0)</f>
        <v>1</v>
      </c>
      <c r="AI17">
        <f>IF(R17='oam3'!R17,1,0)</f>
        <v>1</v>
      </c>
      <c r="AJ17">
        <f>IF(S17='oam3'!S17,1,0)</f>
        <v>1</v>
      </c>
      <c r="AK17">
        <f>IF(T17='oam3'!T17,1,0)</f>
        <v>1</v>
      </c>
      <c r="AL17">
        <f>IF(U17='oam3'!U17,1,0)</f>
        <v>1</v>
      </c>
      <c r="AM17">
        <f>IF(V17='oam3'!V17,1,0)</f>
        <v>1</v>
      </c>
    </row>
    <row r="18" spans="1:76" x14ac:dyDescent="0.25">
      <c r="A18" t="str">
        <f>'oam2 (2)'!L18</f>
        <v>Szabolcs-Szatmár-Bereg</v>
      </c>
      <c r="B18">
        <f>IF(M18=1,'oam3'!B18,0)</f>
        <v>0</v>
      </c>
      <c r="C18">
        <f>IF(N18=1,'oam3'!C18,0)</f>
        <v>0</v>
      </c>
      <c r="D18">
        <f>IF(O18=1,'oam3'!D18,0)</f>
        <v>0</v>
      </c>
      <c r="E18">
        <f>IF(P18=1,'oam3'!E18,0)</f>
        <v>0.5</v>
      </c>
      <c r="F18">
        <f>IF(Q18=1,'oam3'!F18,0)</f>
        <v>0.40000000000000568</v>
      </c>
      <c r="G18">
        <f>IF(R18=1,'oam3'!G18,0)</f>
        <v>-0.20000000000000284</v>
      </c>
      <c r="H18">
        <f>IF(S18=1,'oam3'!H18,0)</f>
        <v>0.20000000000000284</v>
      </c>
      <c r="I18">
        <f>IF(T18=1,'oam3'!I18,0)</f>
        <v>-3.5</v>
      </c>
      <c r="J18">
        <f>IF(U18=1,'oam3'!J18,0)</f>
        <v>-9.9999999999994316E-2</v>
      </c>
      <c r="K18">
        <f>IF(V18=1,'oam3'!K18,0)</f>
        <v>-9.9999999999994316E-2</v>
      </c>
      <c r="M18">
        <f>'oam2 (2)'!AG40</f>
        <v>0</v>
      </c>
      <c r="N18">
        <f>merci!S39</f>
        <v>0</v>
      </c>
      <c r="O18">
        <f>fiat!S39</f>
        <v>0</v>
      </c>
      <c r="P18">
        <f>VW!S39</f>
        <v>1</v>
      </c>
      <c r="Q18">
        <f>seat!S39</f>
        <v>1</v>
      </c>
      <c r="R18">
        <f>skoda!S39</f>
        <v>1</v>
      </c>
      <c r="S18">
        <f>suzuki!S39</f>
        <v>1</v>
      </c>
      <c r="T18">
        <f>volvo!S39</f>
        <v>1</v>
      </c>
      <c r="U18">
        <f>ford!S39</f>
        <v>1</v>
      </c>
      <c r="V18">
        <f>opel!S39</f>
        <v>1</v>
      </c>
      <c r="W18" t="str">
        <f t="shared" si="11"/>
        <v>Szabolcs-Szatmár-Bereg</v>
      </c>
      <c r="AC18" t="str">
        <f t="shared" si="12"/>
        <v>Szabolcs-Szatmár-Bereg</v>
      </c>
      <c r="AD18">
        <f>IF(M18='oam3'!M18,1,0)</f>
        <v>0</v>
      </c>
      <c r="AE18">
        <f>IF(N18='oam3'!N18,1,0)</f>
        <v>1</v>
      </c>
      <c r="AF18">
        <f>IF(O18='oam3'!O18,1,0)</f>
        <v>1</v>
      </c>
      <c r="AG18">
        <f>IF(P18='oam3'!P18,1,0)</f>
        <v>0</v>
      </c>
      <c r="AH18">
        <f>IF(Q18='oam3'!Q18,1,0)</f>
        <v>1</v>
      </c>
      <c r="AI18">
        <f>IF(R18='oam3'!R18,1,0)</f>
        <v>1</v>
      </c>
      <c r="AJ18">
        <f>IF(S18='oam3'!S18,1,0)</f>
        <v>1</v>
      </c>
      <c r="AK18">
        <f>IF(T18='oam3'!T18,1,0)</f>
        <v>1</v>
      </c>
      <c r="AL18">
        <f>IF(U18='oam3'!U18,1,0)</f>
        <v>1</v>
      </c>
      <c r="AM18">
        <f>IF(V18='oam3'!V18,1,0)</f>
        <v>1</v>
      </c>
    </row>
    <row r="19" spans="1:76" x14ac:dyDescent="0.25">
      <c r="A19" t="str">
        <f>'oam2 (2)'!L19</f>
        <v>Tolna</v>
      </c>
      <c r="B19">
        <f>IF(M19=1,'oam3'!B19,0)</f>
        <v>-1.2000000000000028</v>
      </c>
      <c r="C19">
        <f>IF(N19=1,'oam3'!C19,0)</f>
        <v>-6.0999999999999943</v>
      </c>
      <c r="D19">
        <f>IF(O19=1,'oam3'!D19,0)</f>
        <v>-0.90000000000000568</v>
      </c>
      <c r="E19">
        <f>IF(P19=1,'oam3'!E19,0)</f>
        <v>-2</v>
      </c>
      <c r="F19">
        <f>IF(Q19=1,'oam3'!F19,0)</f>
        <v>-0.90000000000000568</v>
      </c>
      <c r="G19">
        <f>IF(R19=1,'oam3'!G19,0)</f>
        <v>-2.7000000000000028</v>
      </c>
      <c r="H19">
        <f>IF(S19=1,'oam3'!H19,0)</f>
        <v>0.40000000000000568</v>
      </c>
      <c r="I19">
        <f>IF(T19=1,'oam3'!I19,0)</f>
        <v>0</v>
      </c>
      <c r="J19">
        <f>IF(U19=1,'oam3'!J19,0)</f>
        <v>-0.5</v>
      </c>
      <c r="K19">
        <f>IF(V19=1,'oam3'!K19,0)</f>
        <v>-0.70000000000000284</v>
      </c>
      <c r="M19">
        <f>'oam2 (2)'!AG41</f>
        <v>1</v>
      </c>
      <c r="N19">
        <f>merci!S40</f>
        <v>1</v>
      </c>
      <c r="O19">
        <f>fiat!S40</f>
        <v>1</v>
      </c>
      <c r="P19">
        <f>VW!S40</f>
        <v>1</v>
      </c>
      <c r="Q19">
        <f>seat!S40</f>
        <v>1</v>
      </c>
      <c r="R19">
        <f>skoda!S40</f>
        <v>1</v>
      </c>
      <c r="S19">
        <f>suzuki!S40</f>
        <v>1</v>
      </c>
      <c r="T19">
        <f>volvo!S40</f>
        <v>1</v>
      </c>
      <c r="U19">
        <f>ford!S40</f>
        <v>1</v>
      </c>
      <c r="V19">
        <f>opel!S40</f>
        <v>1</v>
      </c>
      <c r="W19" t="str">
        <f t="shared" si="11"/>
        <v>Tolna</v>
      </c>
      <c r="AC19" t="str">
        <f t="shared" si="12"/>
        <v>Tolna</v>
      </c>
      <c r="AD19">
        <f>IF(M19='oam3'!M19,1,0)</f>
        <v>1</v>
      </c>
      <c r="AE19">
        <f>IF(N19='oam3'!N19,1,0)</f>
        <v>1</v>
      </c>
      <c r="AF19">
        <f>IF(O19='oam3'!O19,1,0)</f>
        <v>1</v>
      </c>
      <c r="AG19">
        <f>IF(P19='oam3'!P19,1,0)</f>
        <v>1</v>
      </c>
      <c r="AH19">
        <f>IF(Q19='oam3'!Q19,1,0)</f>
        <v>1</v>
      </c>
      <c r="AI19">
        <f>IF(R19='oam3'!R19,1,0)</f>
        <v>1</v>
      </c>
      <c r="AJ19">
        <f>IF(S19='oam3'!S19,1,0)</f>
        <v>1</v>
      </c>
      <c r="AK19">
        <f>IF(T19='oam3'!T19,1,0)</f>
        <v>1</v>
      </c>
      <c r="AL19">
        <f>IF(U19='oam3'!U19,1,0)</f>
        <v>1</v>
      </c>
      <c r="AM19">
        <f>IF(V19='oam3'!V19,1,0)</f>
        <v>1</v>
      </c>
    </row>
    <row r="20" spans="1:76" x14ac:dyDescent="0.25">
      <c r="A20" t="str">
        <f>'oam2 (2)'!L20</f>
        <v>Vas</v>
      </c>
      <c r="B20">
        <f>IF(M20=1,'oam3'!B20,0)</f>
        <v>0.29999999999999716</v>
      </c>
      <c r="C20">
        <f>IF(N20=1,'oam3'!C20,0)</f>
        <v>0</v>
      </c>
      <c r="D20">
        <f>IF(O20=1,'oam3'!D20,0)</f>
        <v>0</v>
      </c>
      <c r="E20">
        <f>IF(P20=1,'oam3'!E20,0)</f>
        <v>0</v>
      </c>
      <c r="F20">
        <f>IF(Q20=1,'oam3'!F20,0)</f>
        <v>0</v>
      </c>
      <c r="G20">
        <f>IF(R20=1,'oam3'!G20,0)</f>
        <v>0</v>
      </c>
      <c r="H20">
        <f>IF(S20=1,'oam3'!H20,0)</f>
        <v>0</v>
      </c>
      <c r="I20">
        <f>IF(T20=1,'oam3'!I20,0)</f>
        <v>0</v>
      </c>
      <c r="J20">
        <f>IF(U20=1,'oam3'!J20,0)</f>
        <v>0</v>
      </c>
      <c r="K20">
        <f>IF(V20=1,'oam3'!K20,0)</f>
        <v>-0.20000000000000284</v>
      </c>
      <c r="M20">
        <f>'oam2 (2)'!AG42</f>
        <v>1</v>
      </c>
      <c r="N20">
        <f>merci!S41</f>
        <v>0</v>
      </c>
      <c r="O20">
        <f>fiat!S41</f>
        <v>0</v>
      </c>
      <c r="P20">
        <f>VW!S41</f>
        <v>0</v>
      </c>
      <c r="Q20">
        <f>seat!S41</f>
        <v>0</v>
      </c>
      <c r="R20">
        <f>skoda!S41</f>
        <v>0</v>
      </c>
      <c r="S20">
        <f>suzuki!S41</f>
        <v>0</v>
      </c>
      <c r="T20">
        <f>volvo!S41</f>
        <v>0</v>
      </c>
      <c r="U20">
        <f>ford!S41</f>
        <v>0</v>
      </c>
      <c r="V20">
        <f>opel!S41</f>
        <v>1</v>
      </c>
      <c r="W20" t="str">
        <f t="shared" si="11"/>
        <v>Vas</v>
      </c>
      <c r="AC20" t="str">
        <f t="shared" si="12"/>
        <v>Vas</v>
      </c>
      <c r="AD20">
        <f>IF(M20='oam3'!M20,1,0)</f>
        <v>1</v>
      </c>
      <c r="AE20">
        <f>IF(N20='oam3'!N20,1,0)</f>
        <v>0</v>
      </c>
      <c r="AF20">
        <f>IF(O20='oam3'!O20,1,0)</f>
        <v>0</v>
      </c>
      <c r="AG20">
        <f>IF(P20='oam3'!P20,1,0)</f>
        <v>1</v>
      </c>
      <c r="AH20">
        <f>IF(Q20='oam3'!Q20,1,0)</f>
        <v>0</v>
      </c>
      <c r="AI20">
        <f>IF(R20='oam3'!R20,1,0)</f>
        <v>1</v>
      </c>
      <c r="AJ20">
        <f>IF(S20='oam3'!S20,1,0)</f>
        <v>1</v>
      </c>
      <c r="AK20">
        <f>IF(T20='oam3'!T20,1,0)</f>
        <v>0</v>
      </c>
      <c r="AL20">
        <f>IF(U20='oam3'!U20,1,0)</f>
        <v>0</v>
      </c>
      <c r="AM20">
        <f>IF(V20='oam3'!V20,1,0)</f>
        <v>1</v>
      </c>
    </row>
    <row r="21" spans="1:76" x14ac:dyDescent="0.25">
      <c r="A21" t="str">
        <f>'oam2 (2)'!L21</f>
        <v>Veszprém</v>
      </c>
      <c r="B21">
        <f>IF(M21=1,'oam3'!B21,0)</f>
        <v>-10.599999999999994</v>
      </c>
      <c r="C21">
        <f>IF(N21=1,'oam3'!C21,0)</f>
        <v>0</v>
      </c>
      <c r="D21">
        <f>IF(O21=1,'oam3'!D21,0)</f>
        <v>-0.59999999999999432</v>
      </c>
      <c r="E21">
        <f>IF(P21=1,'oam3'!E21,0)</f>
        <v>-4.2000000000000028</v>
      </c>
      <c r="F21">
        <f>IF(Q21=1,'oam3'!F21,0)</f>
        <v>0</v>
      </c>
      <c r="G21">
        <f>IF(R21=1,'oam3'!G21,0)</f>
        <v>-0.20000000000000284</v>
      </c>
      <c r="H21">
        <f>IF(S21=1,'oam3'!H21,0)</f>
        <v>-3.2999999999999972</v>
      </c>
      <c r="I21">
        <f>IF(T21=1,'oam3'!I21,0)</f>
        <v>0</v>
      </c>
      <c r="J21">
        <f>IF(U21=1,'oam3'!J21,0)</f>
        <v>-2.5999999999999943</v>
      </c>
      <c r="K21">
        <f>IF(V21=1,'oam3'!K21,0)</f>
        <v>-0.29999999999999716</v>
      </c>
      <c r="M21">
        <f>'oam2 (2)'!AG43</f>
        <v>1</v>
      </c>
      <c r="N21">
        <f>merci!S42</f>
        <v>0</v>
      </c>
      <c r="O21">
        <f>fiat!S42</f>
        <v>1</v>
      </c>
      <c r="P21">
        <f>VW!S42</f>
        <v>1</v>
      </c>
      <c r="Q21">
        <f>seat!S42</f>
        <v>0</v>
      </c>
      <c r="R21">
        <f>skoda!S42</f>
        <v>1</v>
      </c>
      <c r="S21">
        <f>suzuki!S42</f>
        <v>1</v>
      </c>
      <c r="T21">
        <f>volvo!S42</f>
        <v>1</v>
      </c>
      <c r="U21">
        <f>ford!S42</f>
        <v>1</v>
      </c>
      <c r="V21">
        <f>opel!S42</f>
        <v>1</v>
      </c>
      <c r="W21" t="str">
        <f t="shared" si="11"/>
        <v>Veszprém</v>
      </c>
      <c r="AC21" t="str">
        <f t="shared" si="12"/>
        <v>Veszprém</v>
      </c>
      <c r="AD21">
        <f>IF(M21='oam3'!M21,1,0)</f>
        <v>1</v>
      </c>
      <c r="AE21">
        <f>IF(N21='oam3'!N21,1,0)</f>
        <v>1</v>
      </c>
      <c r="AF21">
        <f>IF(O21='oam3'!O21,1,0)</f>
        <v>1</v>
      </c>
      <c r="AG21">
        <f>IF(P21='oam3'!P21,1,0)</f>
        <v>0</v>
      </c>
      <c r="AH21">
        <f>IF(Q21='oam3'!Q21,1,0)</f>
        <v>1</v>
      </c>
      <c r="AI21">
        <f>IF(R21='oam3'!R21,1,0)</f>
        <v>1</v>
      </c>
      <c r="AJ21">
        <f>IF(S21='oam3'!S21,1,0)</f>
        <v>0</v>
      </c>
      <c r="AK21">
        <f>IF(T21='oam3'!T21,1,0)</f>
        <v>1</v>
      </c>
      <c r="AL21">
        <f>IF(U21='oam3'!U21,1,0)</f>
        <v>1</v>
      </c>
      <c r="AM21">
        <f>IF(V21='oam3'!V21,1,0)</f>
        <v>1</v>
      </c>
    </row>
    <row r="22" spans="1:76" x14ac:dyDescent="0.25">
      <c r="A22" t="str">
        <f>'oam2 (2)'!L22</f>
        <v>Zala</v>
      </c>
      <c r="B22">
        <f>IF(M22=1,'oam3'!B22,0)</f>
        <v>0.29999999999999716</v>
      </c>
      <c r="C22">
        <f>IF(N22=1,'oam3'!C22,0)</f>
        <v>0</v>
      </c>
      <c r="D22">
        <f>IF(O22=1,'oam3'!D22,0)</f>
        <v>-3.5999999999999943</v>
      </c>
      <c r="E22">
        <f>IF(P22=1,'oam3'!E22,0)</f>
        <v>-4.0999999999999943</v>
      </c>
      <c r="F22">
        <f>IF(Q22=1,'oam3'!F22,0)</f>
        <v>-6.5</v>
      </c>
      <c r="G22">
        <f>IF(R22=1,'oam3'!G22,0)</f>
        <v>0</v>
      </c>
      <c r="H22">
        <f>IF(S22=1,'oam3'!H22,0)</f>
        <v>-0.20000000000000284</v>
      </c>
      <c r="I22">
        <f>IF(T22=1,'oam3'!I22,0)</f>
        <v>0</v>
      </c>
      <c r="J22">
        <f>IF(U22=1,'oam3'!J22,0)</f>
        <v>-2.5</v>
      </c>
      <c r="K22">
        <f>IF(V22=1,'oam3'!K22,0)</f>
        <v>-0.70000000000000284</v>
      </c>
      <c r="M22">
        <f>'oam2 (2)'!AG44</f>
        <v>1</v>
      </c>
      <c r="N22">
        <f>merci!S43</f>
        <v>0</v>
      </c>
      <c r="O22">
        <f>fiat!S43</f>
        <v>1</v>
      </c>
      <c r="P22">
        <f>VW!S43</f>
        <v>1</v>
      </c>
      <c r="Q22">
        <f>seat!S43</f>
        <v>1</v>
      </c>
      <c r="R22">
        <f>skoda!S43</f>
        <v>0</v>
      </c>
      <c r="S22">
        <f>suzuki!S43</f>
        <v>1</v>
      </c>
      <c r="T22">
        <f>volvo!S43</f>
        <v>0</v>
      </c>
      <c r="U22">
        <f>ford!S43</f>
        <v>1</v>
      </c>
      <c r="V22">
        <f>opel!S43</f>
        <v>1</v>
      </c>
      <c r="W22" t="str">
        <f t="shared" si="11"/>
        <v>Zala</v>
      </c>
      <c r="AC22" t="str">
        <f t="shared" si="12"/>
        <v>Zala</v>
      </c>
      <c r="AD22">
        <f>IF(M22='oam3'!M22,1,0)</f>
        <v>1</v>
      </c>
      <c r="AE22">
        <f>IF(N22='oam3'!N22,1,0)</f>
        <v>1</v>
      </c>
      <c r="AF22">
        <f>IF(O22='oam3'!O22,1,0)</f>
        <v>0</v>
      </c>
      <c r="AG22">
        <f>IF(P22='oam3'!P22,1,0)</f>
        <v>1</v>
      </c>
      <c r="AH22">
        <f>IF(Q22='oam3'!Q22,1,0)</f>
        <v>0</v>
      </c>
      <c r="AI22">
        <f>IF(R22='oam3'!R22,1,0)</f>
        <v>1</v>
      </c>
      <c r="AJ22">
        <f>IF(S22='oam3'!S22,1,0)</f>
        <v>1</v>
      </c>
      <c r="AK22">
        <f>IF(T22='oam3'!T22,1,0)</f>
        <v>1</v>
      </c>
      <c r="AL22">
        <f>IF(U22='oam3'!U22,1,0)</f>
        <v>1</v>
      </c>
      <c r="AM22">
        <f>IF(V22='oam3'!V22,1,0)</f>
        <v>1</v>
      </c>
    </row>
    <row r="23" spans="1:76" x14ac:dyDescent="0.25">
      <c r="X23" s="22" t="s">
        <v>1254</v>
      </c>
      <c r="Y23" t="s">
        <v>1255</v>
      </c>
    </row>
    <row r="24" spans="1:76" x14ac:dyDescent="0.25">
      <c r="A24" t="s">
        <v>1253</v>
      </c>
      <c r="M24" s="21">
        <f>M26-M25</f>
        <v>1</v>
      </c>
      <c r="N24" s="21">
        <f t="shared" ref="N24:V24" si="13">N26-N25</f>
        <v>4</v>
      </c>
      <c r="O24" s="21">
        <f t="shared" si="13"/>
        <v>3</v>
      </c>
      <c r="P24" s="21">
        <f t="shared" si="13"/>
        <v>4</v>
      </c>
      <c r="Q24" s="21">
        <f t="shared" si="13"/>
        <v>2</v>
      </c>
      <c r="R24" s="21">
        <f t="shared" si="13"/>
        <v>6</v>
      </c>
      <c r="S24" s="21">
        <f t="shared" si="13"/>
        <v>1</v>
      </c>
      <c r="T24" s="21">
        <f t="shared" si="13"/>
        <v>6</v>
      </c>
      <c r="U24" s="21">
        <f>ford!S24</f>
        <v>1</v>
      </c>
      <c r="V24" s="21">
        <f t="shared" si="13"/>
        <v>0</v>
      </c>
      <c r="X24" s="21">
        <f>M24+N24+O24+Q24+U24</f>
        <v>11</v>
      </c>
      <c r="Y24" s="21">
        <f>SUM(M24:V24)-X24</f>
        <v>17</v>
      </c>
      <c r="Z24" t="s">
        <v>1778</v>
      </c>
    </row>
    <row r="25" spans="1:76" x14ac:dyDescent="0.25">
      <c r="A25" t="s">
        <v>1225</v>
      </c>
      <c r="M25">
        <f>'oam2 (2)'!AG46</f>
        <v>3</v>
      </c>
      <c r="N25">
        <f>merci!S45</f>
        <v>6</v>
      </c>
      <c r="O25">
        <f>fiat!S45</f>
        <v>0</v>
      </c>
      <c r="P25">
        <f>VW!S45</f>
        <v>2</v>
      </c>
      <c r="Q25">
        <f>seat!S45</f>
        <v>4</v>
      </c>
      <c r="R25">
        <f>skoda!S45</f>
        <v>2</v>
      </c>
      <c r="S25">
        <f>suzuki!S45</f>
        <v>1</v>
      </c>
      <c r="T25">
        <f>volvo!S45</f>
        <v>1</v>
      </c>
      <c r="U25">
        <f>ford!S45</f>
        <v>1</v>
      </c>
      <c r="V25">
        <f>opel!S45</f>
        <v>0</v>
      </c>
      <c r="X25" s="21">
        <f>M25+N25+O25+Q25+U25</f>
        <v>14</v>
      </c>
      <c r="Y25" s="21">
        <f>SUM(M25:V25)-X25</f>
        <v>6</v>
      </c>
      <c r="Z25" t="s">
        <v>1779</v>
      </c>
    </row>
    <row r="26" spans="1:76" x14ac:dyDescent="0.25">
      <c r="A26" t="s">
        <v>81</v>
      </c>
      <c r="B26" s="21">
        <f>SUM(B3:B22)</f>
        <v>-16.09999999999998</v>
      </c>
      <c r="C26" s="21">
        <f t="shared" ref="C26:K26" si="14">SUM(C3:C22)</f>
        <v>-0.29999999999999716</v>
      </c>
      <c r="D26" s="21">
        <f t="shared" si="14"/>
        <v>-6.3999999999999986</v>
      </c>
      <c r="E26" s="21">
        <f t="shared" si="14"/>
        <v>-2.5999999999999659</v>
      </c>
      <c r="F26" s="21">
        <f t="shared" si="14"/>
        <v>-11.59999999999998</v>
      </c>
      <c r="G26" s="21">
        <f t="shared" si="14"/>
        <v>-3.400000000000027</v>
      </c>
      <c r="H26" s="21">
        <f t="shared" si="14"/>
        <v>3.1999999999999957</v>
      </c>
      <c r="I26" s="21">
        <f t="shared" si="14"/>
        <v>-2</v>
      </c>
      <c r="J26" s="21">
        <f t="shared" si="14"/>
        <v>-2.7999999999999758</v>
      </c>
      <c r="K26" s="21">
        <f t="shared" si="14"/>
        <v>-9.9999999999994316E-2</v>
      </c>
      <c r="M26" s="21">
        <f>COUNTIF(M3:M22,0)</f>
        <v>4</v>
      </c>
      <c r="N26" s="21">
        <f t="shared" ref="N26:V26" si="15">COUNTIF(N3:N22,0)</f>
        <v>10</v>
      </c>
      <c r="O26" s="21">
        <f t="shared" si="15"/>
        <v>3</v>
      </c>
      <c r="P26" s="21">
        <f t="shared" si="15"/>
        <v>6</v>
      </c>
      <c r="Q26" s="21">
        <f t="shared" si="15"/>
        <v>6</v>
      </c>
      <c r="R26" s="21">
        <f t="shared" si="15"/>
        <v>8</v>
      </c>
      <c r="S26" s="21">
        <f t="shared" si="15"/>
        <v>2</v>
      </c>
      <c r="T26" s="21">
        <f t="shared" si="15"/>
        <v>7</v>
      </c>
      <c r="U26" s="21">
        <f t="shared" si="15"/>
        <v>5</v>
      </c>
      <c r="V26" s="21">
        <f t="shared" si="15"/>
        <v>0</v>
      </c>
      <c r="X26" s="21">
        <f>M26+N26+O26+Q26+U26</f>
        <v>28</v>
      </c>
      <c r="Y26" s="21">
        <f>SUM(M26:V26)-X26</f>
        <v>23</v>
      </c>
      <c r="Z26" t="s">
        <v>1780</v>
      </c>
    </row>
    <row r="27" spans="1:76" ht="13.8" thickBot="1" x14ac:dyDescent="0.3">
      <c r="A27" t="s">
        <v>557</v>
      </c>
      <c r="AB27">
        <f>CORREL(AA30:AA49,AB30:AB49)</f>
        <v>0.45037174601318297</v>
      </c>
      <c r="AC27" t="s">
        <v>731</v>
      </c>
    </row>
    <row r="28" spans="1:76" x14ac:dyDescent="0.25">
      <c r="B28" s="22" t="str">
        <f>B1</f>
        <v>Audi</v>
      </c>
      <c r="C28" s="22" t="str">
        <f t="shared" ref="C28:K28" si="16">C1</f>
        <v>Mercedes</v>
      </c>
      <c r="D28" s="22" t="str">
        <f t="shared" si="16"/>
        <v>Fiat</v>
      </c>
      <c r="E28" t="str">
        <f t="shared" si="16"/>
        <v>Volkswagen</v>
      </c>
      <c r="F28" s="22" t="str">
        <f t="shared" si="16"/>
        <v>Seat</v>
      </c>
      <c r="G28" t="str">
        <f t="shared" si="16"/>
        <v>Skoda</v>
      </c>
      <c r="H28" t="str">
        <f t="shared" si="16"/>
        <v>Suzuki</v>
      </c>
      <c r="I28" t="str">
        <f t="shared" si="16"/>
        <v>Volvo</v>
      </c>
      <c r="J28" s="22" t="str">
        <f t="shared" si="16"/>
        <v>Ford</v>
      </c>
      <c r="K28" t="str">
        <f t="shared" si="16"/>
        <v>Opel</v>
      </c>
      <c r="L28" s="27" t="s">
        <v>86</v>
      </c>
      <c r="M28" s="29" t="s">
        <v>722</v>
      </c>
      <c r="O28" s="37" t="s">
        <v>732</v>
      </c>
      <c r="P28" t="str">
        <f>B28</f>
        <v>Audi</v>
      </c>
      <c r="Q28" t="str">
        <f>C28</f>
        <v>Mercedes</v>
      </c>
      <c r="R28" t="str">
        <f>D28</f>
        <v>Fiat</v>
      </c>
      <c r="S28" t="str">
        <f>E28</f>
        <v>Volkswagen</v>
      </c>
      <c r="T28" t="str">
        <f>F28</f>
        <v>Seat</v>
      </c>
      <c r="U28" t="str">
        <f>G28</f>
        <v>Skoda</v>
      </c>
      <c r="V28" t="str">
        <f>H28</f>
        <v>Suzuki</v>
      </c>
      <c r="W28" t="str">
        <f>I28</f>
        <v>Volvo</v>
      </c>
      <c r="X28" t="str">
        <f>J28</f>
        <v>Ford</v>
      </c>
      <c r="Y28" t="str">
        <f>K28</f>
        <v>Opel</v>
      </c>
      <c r="AB28" t="s">
        <v>1390</v>
      </c>
      <c r="AC28">
        <f>CORREL(AA30:AA49,AC30:AC49)</f>
        <v>0.62237311734183631</v>
      </c>
      <c r="BO28" t="s">
        <v>716</v>
      </c>
      <c r="BQ28" t="s">
        <v>958</v>
      </c>
      <c r="BR28" t="s">
        <v>721</v>
      </c>
      <c r="BV28" t="s">
        <v>964</v>
      </c>
      <c r="BW28" t="str">
        <f>BQ28</f>
        <v>opt</v>
      </c>
      <c r="BX28" t="str">
        <f>BR28</f>
        <v>naiv</v>
      </c>
    </row>
    <row r="29" spans="1:76" ht="13.8" thickBot="1" x14ac:dyDescent="0.3">
      <c r="A29" t="str">
        <f>A2</f>
        <v>Megye</v>
      </c>
      <c r="B29" t="str">
        <f t="shared" ref="B29:K29" si="17">B2</f>
        <v>elt</v>
      </c>
      <c r="C29" t="str">
        <f t="shared" si="17"/>
        <v>elt</v>
      </c>
      <c r="D29" t="str">
        <f t="shared" si="17"/>
        <v>elt</v>
      </c>
      <c r="E29" t="str">
        <f>VW!L1</f>
        <v>elt</v>
      </c>
      <c r="F29" t="str">
        <f t="shared" si="17"/>
        <v>elt</v>
      </c>
      <c r="G29" t="str">
        <f t="shared" si="17"/>
        <v>elt</v>
      </c>
      <c r="H29" t="str">
        <f t="shared" si="17"/>
        <v>elt</v>
      </c>
      <c r="I29" t="str">
        <f t="shared" si="17"/>
        <v>elt</v>
      </c>
      <c r="J29" t="str">
        <f t="shared" si="17"/>
        <v>elt</v>
      </c>
      <c r="K29" t="str">
        <f t="shared" si="17"/>
        <v>elt</v>
      </c>
      <c r="L29" s="53" t="s">
        <v>90</v>
      </c>
      <c r="M29" s="54" t="s">
        <v>90</v>
      </c>
      <c r="O29" s="38" t="s">
        <v>730</v>
      </c>
      <c r="P29" t="str">
        <f>B29</f>
        <v>elt</v>
      </c>
      <c r="Q29" t="str">
        <f>C29</f>
        <v>elt</v>
      </c>
      <c r="R29" t="str">
        <f>D29</f>
        <v>elt</v>
      </c>
      <c r="S29" t="str">
        <f>E29</f>
        <v>elt</v>
      </c>
      <c r="T29" t="str">
        <f>F29</f>
        <v>elt</v>
      </c>
      <c r="U29" t="str">
        <f>G29</f>
        <v>elt</v>
      </c>
      <c r="V29" t="str">
        <f>H29</f>
        <v>elt</v>
      </c>
      <c r="W29" t="str">
        <f>I29</f>
        <v>elt</v>
      </c>
      <c r="X29" t="str">
        <f>J29</f>
        <v>elt</v>
      </c>
      <c r="Y29" t="str">
        <f>K29</f>
        <v>elt</v>
      </c>
      <c r="Z29" t="s">
        <v>91</v>
      </c>
      <c r="AA29" t="str">
        <f>L146</f>
        <v>Becslés</v>
      </c>
      <c r="AB29" t="s">
        <v>1859</v>
      </c>
      <c r="AC29" t="s">
        <v>1860</v>
      </c>
      <c r="AE29" t="str">
        <f>B28</f>
        <v>Audi</v>
      </c>
      <c r="AF29" t="str">
        <f t="shared" ref="AF29:AN30" si="18">C28</f>
        <v>Mercedes</v>
      </c>
      <c r="AG29" t="str">
        <f t="shared" si="18"/>
        <v>Fiat</v>
      </c>
      <c r="AH29" t="str">
        <f t="shared" si="18"/>
        <v>Volkswagen</v>
      </c>
      <c r="AI29" t="str">
        <f t="shared" si="18"/>
        <v>Seat</v>
      </c>
      <c r="AJ29" t="str">
        <f t="shared" si="18"/>
        <v>Skoda</v>
      </c>
      <c r="AK29" t="str">
        <f t="shared" si="18"/>
        <v>Suzuki</v>
      </c>
      <c r="AL29" t="str">
        <f t="shared" si="18"/>
        <v>Volvo</v>
      </c>
      <c r="AM29" t="str">
        <f t="shared" si="18"/>
        <v>Ford</v>
      </c>
      <c r="AN29" t="str">
        <f t="shared" si="18"/>
        <v>Opel</v>
      </c>
      <c r="AR29" t="s">
        <v>64</v>
      </c>
      <c r="AS29" t="s">
        <v>65</v>
      </c>
      <c r="AT29" t="s">
        <v>34</v>
      </c>
      <c r="AU29" t="s">
        <v>66</v>
      </c>
      <c r="AV29" t="s">
        <v>36</v>
      </c>
      <c r="AW29" t="s">
        <v>67</v>
      </c>
      <c r="AX29" t="s">
        <v>68</v>
      </c>
      <c r="AY29" t="s">
        <v>69</v>
      </c>
      <c r="AZ29" t="s">
        <v>70</v>
      </c>
      <c r="BA29" t="s">
        <v>41</v>
      </c>
      <c r="BB29" t="s">
        <v>71</v>
      </c>
      <c r="BC29" t="s">
        <v>72</v>
      </c>
      <c r="BD29" t="s">
        <v>73</v>
      </c>
      <c r="BE29" t="s">
        <v>45</v>
      </c>
      <c r="BF29" t="s">
        <v>46</v>
      </c>
      <c r="BG29" t="s">
        <v>74</v>
      </c>
      <c r="BH29" t="s">
        <v>48</v>
      </c>
      <c r="BI29" t="s">
        <v>49</v>
      </c>
      <c r="BJ29" t="s">
        <v>75</v>
      </c>
      <c r="BK29" t="s">
        <v>51</v>
      </c>
      <c r="BL29" t="s">
        <v>91</v>
      </c>
      <c r="BM29" t="s">
        <v>1585</v>
      </c>
      <c r="BN29" t="s">
        <v>1392</v>
      </c>
      <c r="BO29" t="s">
        <v>725</v>
      </c>
      <c r="BP29" t="s">
        <v>963</v>
      </c>
      <c r="BQ29" t="s">
        <v>712</v>
      </c>
      <c r="BR29" t="s">
        <v>712</v>
      </c>
      <c r="BS29" t="s">
        <v>86</v>
      </c>
      <c r="BV29" t="s">
        <v>725</v>
      </c>
      <c r="BW29" t="str">
        <f>BQ29</f>
        <v>sorrend</v>
      </c>
      <c r="BX29" t="str">
        <f>BR29</f>
        <v>sorrend</v>
      </c>
    </row>
    <row r="30" spans="1:76" x14ac:dyDescent="0.25">
      <c r="A30" t="str">
        <f>A3</f>
        <v>Bács-Kiskun</v>
      </c>
      <c r="B30">
        <f>ABS(B3)</f>
        <v>0.40000000000000568</v>
      </c>
      <c r="C30">
        <f t="shared" ref="C30:K30" si="19">ABS(C3)</f>
        <v>0</v>
      </c>
      <c r="D30">
        <f t="shared" si="19"/>
        <v>0.40000000000000568</v>
      </c>
      <c r="E30">
        <f t="shared" si="19"/>
        <v>0.59999999999999432</v>
      </c>
      <c r="F30">
        <f t="shared" si="19"/>
        <v>4.5999999999999943</v>
      </c>
      <c r="G30">
        <f t="shared" si="19"/>
        <v>2.7000000000000028</v>
      </c>
      <c r="H30">
        <f t="shared" si="19"/>
        <v>0.20000000000000284</v>
      </c>
      <c r="I30">
        <f t="shared" si="19"/>
        <v>0</v>
      </c>
      <c r="J30">
        <f t="shared" si="19"/>
        <v>4.5999999999999943</v>
      </c>
      <c r="K30">
        <f t="shared" si="19"/>
        <v>0.40000000000000568</v>
      </c>
      <c r="L30" s="55">
        <f>AVERAGE(B30:K30)</f>
        <v>1.3900000000000006</v>
      </c>
      <c r="M30" s="56">
        <f>STDEV(B30:K30)</f>
        <v>1.86097346091292</v>
      </c>
      <c r="O30" s="7">
        <f>AVERAGE(P30:Y30)</f>
        <v>7.6</v>
      </c>
      <c r="P30">
        <f>RANK(B30,B$30:B$49,0)</f>
        <v>13</v>
      </c>
      <c r="Q30">
        <f t="shared" ref="Q30:Y45" si="20">RANK(C30,C$30:C$49,0)</f>
        <v>11</v>
      </c>
      <c r="R30">
        <f t="shared" si="20"/>
        <v>8</v>
      </c>
      <c r="S30">
        <f t="shared" si="20"/>
        <v>11</v>
      </c>
      <c r="T30">
        <f t="shared" si="20"/>
        <v>2</v>
      </c>
      <c r="U30">
        <f t="shared" si="20"/>
        <v>4</v>
      </c>
      <c r="V30">
        <f t="shared" si="20"/>
        <v>10</v>
      </c>
      <c r="W30">
        <f t="shared" si="20"/>
        <v>9</v>
      </c>
      <c r="X30">
        <f t="shared" si="20"/>
        <v>2</v>
      </c>
      <c r="Y30">
        <f t="shared" si="20"/>
        <v>6</v>
      </c>
      <c r="Z30">
        <v>1000</v>
      </c>
      <c r="AA30">
        <f t="shared" ref="AA30:AA49" si="21">L147</f>
        <v>1020.8</v>
      </c>
      <c r="AB30">
        <f>'oam3 (2)'!AB30</f>
        <v>1000.2</v>
      </c>
      <c r="AC30">
        <f>'oam3 (2)'!AA30</f>
        <v>963.7</v>
      </c>
      <c r="AE30" t="str">
        <f t="shared" ref="AE30:AE49" si="22">B29</f>
        <v>elt</v>
      </c>
      <c r="AF30" t="str">
        <f t="shared" si="18"/>
        <v>elt</v>
      </c>
      <c r="AG30" t="str">
        <f t="shared" si="18"/>
        <v>elt</v>
      </c>
      <c r="AH30" t="str">
        <f t="shared" si="18"/>
        <v>elt</v>
      </c>
      <c r="AI30" t="str">
        <f t="shared" si="18"/>
        <v>elt</v>
      </c>
      <c r="AJ30" t="str">
        <f t="shared" si="18"/>
        <v>elt</v>
      </c>
      <c r="AK30" t="str">
        <f t="shared" si="18"/>
        <v>elt</v>
      </c>
      <c r="AL30" t="str">
        <f t="shared" si="18"/>
        <v>elt</v>
      </c>
      <c r="AM30" t="str">
        <f t="shared" si="18"/>
        <v>elt</v>
      </c>
      <c r="AN30" t="str">
        <f t="shared" si="18"/>
        <v>elt</v>
      </c>
      <c r="AP30" t="s">
        <v>6</v>
      </c>
      <c r="AQ30" t="s">
        <v>90</v>
      </c>
      <c r="AR30">
        <v>5</v>
      </c>
      <c r="AS30">
        <v>5</v>
      </c>
      <c r="AT30">
        <v>3</v>
      </c>
      <c r="AU30">
        <v>4</v>
      </c>
      <c r="AV30">
        <v>5</v>
      </c>
      <c r="AW30">
        <v>4</v>
      </c>
      <c r="AX30">
        <v>3</v>
      </c>
      <c r="AY30">
        <v>7</v>
      </c>
      <c r="AZ30">
        <v>4</v>
      </c>
      <c r="BA30">
        <v>4</v>
      </c>
      <c r="BB30">
        <v>2</v>
      </c>
      <c r="BC30">
        <v>1</v>
      </c>
      <c r="BD30">
        <v>6</v>
      </c>
      <c r="BE30">
        <v>2</v>
      </c>
      <c r="BF30">
        <v>6</v>
      </c>
      <c r="BG30">
        <v>8</v>
      </c>
      <c r="BH30">
        <v>4</v>
      </c>
      <c r="BI30">
        <v>1</v>
      </c>
      <c r="BJ30">
        <v>1</v>
      </c>
      <c r="BK30">
        <v>6</v>
      </c>
      <c r="BL30">
        <v>1000</v>
      </c>
      <c r="BM30">
        <f>CA117</f>
        <v>1000</v>
      </c>
      <c r="BN30" s="26">
        <f>CN117</f>
        <v>998.7</v>
      </c>
      <c r="BO30" s="4">
        <v>1</v>
      </c>
      <c r="BP30" s="22" t="str">
        <f t="shared" ref="BP30:BP39" si="23">AP30</f>
        <v>Audi</v>
      </c>
      <c r="BQ30" s="40">
        <f>RANK(BN30,BN$30:BN$39,0)</f>
        <v>6</v>
      </c>
      <c r="BR30" s="40">
        <v>3</v>
      </c>
      <c r="BS30" s="25">
        <v>2.3299999999999996</v>
      </c>
      <c r="BV30" s="4">
        <v>1</v>
      </c>
      <c r="BW30" s="4">
        <f>BQ30</f>
        <v>6</v>
      </c>
      <c r="BX30" s="4">
        <f>BR30</f>
        <v>3</v>
      </c>
    </row>
    <row r="31" spans="1:76" x14ac:dyDescent="0.25">
      <c r="A31" t="str">
        <f>A4</f>
        <v>Békés</v>
      </c>
      <c r="B31">
        <f t="shared" ref="B31:K46" si="24">ABS(B4)</f>
        <v>0.70000000000000284</v>
      </c>
      <c r="C31">
        <f t="shared" si="24"/>
        <v>1.2000000000000028</v>
      </c>
      <c r="D31">
        <f t="shared" si="24"/>
        <v>7.7999999999999972</v>
      </c>
      <c r="E31">
        <f t="shared" si="24"/>
        <v>8.9000000000000057</v>
      </c>
      <c r="F31">
        <f t="shared" si="24"/>
        <v>0.29999999999999716</v>
      </c>
      <c r="G31">
        <f t="shared" si="24"/>
        <v>0.20000000000000284</v>
      </c>
      <c r="H31">
        <f t="shared" si="24"/>
        <v>6.2999999999999972</v>
      </c>
      <c r="I31">
        <f t="shared" si="24"/>
        <v>0</v>
      </c>
      <c r="J31">
        <f t="shared" si="24"/>
        <v>0.40000000000000568</v>
      </c>
      <c r="K31">
        <f t="shared" si="24"/>
        <v>0.29999999999999716</v>
      </c>
      <c r="L31" s="55">
        <f t="shared" ref="L31:L49" si="25">AVERAGE(B31:K31)</f>
        <v>2.6100000000000008</v>
      </c>
      <c r="M31" s="56">
        <f t="shared" ref="M31:M49" si="26">STDEV(B31:K31)</f>
        <v>3.5579176181831103</v>
      </c>
      <c r="O31" s="7">
        <f t="shared" ref="O31:O49" si="27">AVERAGE(P31:Y31)</f>
        <v>5.5</v>
      </c>
      <c r="P31">
        <f t="shared" ref="P31:Y49" si="28">RANK(B31,B$30:B$49,0)</f>
        <v>5</v>
      </c>
      <c r="Q31">
        <f t="shared" si="20"/>
        <v>5</v>
      </c>
      <c r="R31">
        <f t="shared" si="20"/>
        <v>2</v>
      </c>
      <c r="S31">
        <f t="shared" si="20"/>
        <v>1</v>
      </c>
      <c r="T31">
        <f t="shared" si="20"/>
        <v>9</v>
      </c>
      <c r="U31">
        <f t="shared" si="20"/>
        <v>8</v>
      </c>
      <c r="V31">
        <f t="shared" si="20"/>
        <v>1</v>
      </c>
      <c r="W31">
        <f t="shared" si="20"/>
        <v>9</v>
      </c>
      <c r="X31">
        <f t="shared" si="20"/>
        <v>8</v>
      </c>
      <c r="Y31">
        <f t="shared" si="20"/>
        <v>7</v>
      </c>
      <c r="Z31">
        <v>1000</v>
      </c>
      <c r="AA31">
        <f t="shared" si="21"/>
        <v>1032.2</v>
      </c>
      <c r="AB31">
        <f>'oam3 (2)'!AB31</f>
        <v>1016.2</v>
      </c>
      <c r="AC31">
        <f>'oam3 (2)'!AA31</f>
        <v>1031.5999999999999</v>
      </c>
      <c r="AD31" t="str">
        <f>A30</f>
        <v>Bács-Kiskun</v>
      </c>
      <c r="AE31">
        <f>RANK(B30,$B30:$K30,0)</f>
        <v>5</v>
      </c>
      <c r="AF31">
        <f t="shared" ref="AF31:AN50" si="29">RANK(C30,$B30:$K30,0)</f>
        <v>9</v>
      </c>
      <c r="AG31">
        <f t="shared" si="29"/>
        <v>5</v>
      </c>
      <c r="AH31">
        <f t="shared" si="29"/>
        <v>4</v>
      </c>
      <c r="AI31">
        <f t="shared" si="29"/>
        <v>1</v>
      </c>
      <c r="AJ31">
        <f t="shared" si="29"/>
        <v>3</v>
      </c>
      <c r="AK31">
        <f t="shared" si="29"/>
        <v>8</v>
      </c>
      <c r="AL31">
        <f t="shared" si="29"/>
        <v>9</v>
      </c>
      <c r="AM31">
        <f t="shared" si="29"/>
        <v>1</v>
      </c>
      <c r="AN31">
        <f t="shared" si="29"/>
        <v>5</v>
      </c>
      <c r="AP31" t="s">
        <v>8</v>
      </c>
      <c r="AQ31" t="s">
        <v>90</v>
      </c>
      <c r="AR31">
        <v>9</v>
      </c>
      <c r="AS31">
        <v>4</v>
      </c>
      <c r="AT31">
        <v>6</v>
      </c>
      <c r="AU31">
        <v>3</v>
      </c>
      <c r="AV31">
        <v>3</v>
      </c>
      <c r="AW31">
        <v>2</v>
      </c>
      <c r="AX31">
        <v>6</v>
      </c>
      <c r="AY31">
        <v>2</v>
      </c>
      <c r="AZ31">
        <v>1</v>
      </c>
      <c r="BA31">
        <v>4</v>
      </c>
      <c r="BB31">
        <v>7</v>
      </c>
      <c r="BC31">
        <v>5</v>
      </c>
      <c r="BD31">
        <v>9</v>
      </c>
      <c r="BE31">
        <v>8</v>
      </c>
      <c r="BF31">
        <v>1</v>
      </c>
      <c r="BG31">
        <v>8</v>
      </c>
      <c r="BH31">
        <v>1</v>
      </c>
      <c r="BI31">
        <v>3</v>
      </c>
      <c r="BJ31">
        <v>8</v>
      </c>
      <c r="BK31">
        <v>8</v>
      </c>
      <c r="BL31">
        <v>1000</v>
      </c>
      <c r="BM31">
        <f t="shared" ref="BM31:BM39" si="30">CA118</f>
        <v>1000</v>
      </c>
      <c r="BN31" s="26">
        <f t="shared" ref="BN31:BN39" si="31">CN118</f>
        <v>1006.3</v>
      </c>
      <c r="BO31" s="4">
        <v>1</v>
      </c>
      <c r="BP31" s="22" t="str">
        <f t="shared" si="23"/>
        <v>Mercedes</v>
      </c>
      <c r="BQ31" s="40">
        <f t="shared" ref="BQ31:BQ39" si="32">RANK(BN31,BN$30:BN$39,0)</f>
        <v>2</v>
      </c>
      <c r="BR31" s="40">
        <v>6</v>
      </c>
      <c r="BS31" s="25">
        <v>2.7950000000000004</v>
      </c>
      <c r="BV31" s="4">
        <v>1</v>
      </c>
      <c r="BW31" s="4">
        <f>BQ31</f>
        <v>2</v>
      </c>
      <c r="BX31" s="4">
        <f>BR31</f>
        <v>6</v>
      </c>
    </row>
    <row r="32" spans="1:76" x14ac:dyDescent="0.25">
      <c r="A32" t="str">
        <f>A5</f>
        <v>Baranya</v>
      </c>
      <c r="B32">
        <f t="shared" si="24"/>
        <v>0.60000000000000142</v>
      </c>
      <c r="C32">
        <f t="shared" si="24"/>
        <v>0</v>
      </c>
      <c r="D32">
        <f t="shared" si="24"/>
        <v>0</v>
      </c>
      <c r="E32">
        <f t="shared" si="24"/>
        <v>0.79999999999999716</v>
      </c>
      <c r="F32">
        <f t="shared" si="24"/>
        <v>9.9999999999994316E-2</v>
      </c>
      <c r="G32">
        <f t="shared" si="24"/>
        <v>0</v>
      </c>
      <c r="H32">
        <f t="shared" si="24"/>
        <v>0</v>
      </c>
      <c r="I32">
        <f t="shared" si="24"/>
        <v>5</v>
      </c>
      <c r="J32">
        <f t="shared" si="24"/>
        <v>0</v>
      </c>
      <c r="K32">
        <f t="shared" si="24"/>
        <v>0.20000000000000284</v>
      </c>
      <c r="L32" s="55">
        <f t="shared" si="25"/>
        <v>0.6699999999999996</v>
      </c>
      <c r="M32" s="56">
        <f t="shared" si="26"/>
        <v>1.5477941292906712</v>
      </c>
      <c r="O32" s="7">
        <f t="shared" si="27"/>
        <v>11.6</v>
      </c>
      <c r="P32">
        <f t="shared" si="28"/>
        <v>7</v>
      </c>
      <c r="Q32">
        <f t="shared" si="20"/>
        <v>11</v>
      </c>
      <c r="R32">
        <f t="shared" si="20"/>
        <v>17</v>
      </c>
      <c r="S32">
        <f t="shared" si="20"/>
        <v>9</v>
      </c>
      <c r="T32">
        <f t="shared" si="20"/>
        <v>11</v>
      </c>
      <c r="U32">
        <f t="shared" si="20"/>
        <v>13</v>
      </c>
      <c r="V32">
        <f t="shared" si="20"/>
        <v>19</v>
      </c>
      <c r="W32">
        <f t="shared" si="20"/>
        <v>2</v>
      </c>
      <c r="X32">
        <f t="shared" si="20"/>
        <v>15</v>
      </c>
      <c r="Y32">
        <f t="shared" si="20"/>
        <v>12</v>
      </c>
      <c r="Z32">
        <v>1000</v>
      </c>
      <c r="AA32">
        <f t="shared" si="21"/>
        <v>1002</v>
      </c>
      <c r="AB32">
        <f>'oam3 (2)'!AB32</f>
        <v>999.7</v>
      </c>
      <c r="AC32">
        <f>'oam3 (2)'!AA32</f>
        <v>1017.1</v>
      </c>
      <c r="AD32" t="str">
        <f t="shared" ref="AD32:AD50" si="33">A31</f>
        <v>Békés</v>
      </c>
      <c r="AE32">
        <f t="shared" ref="AE32:AE50" si="34">RANK(B31,$B31:$K31,0)</f>
        <v>5</v>
      </c>
      <c r="AF32">
        <f t="shared" si="29"/>
        <v>4</v>
      </c>
      <c r="AG32">
        <f t="shared" si="29"/>
        <v>2</v>
      </c>
      <c r="AH32">
        <f t="shared" si="29"/>
        <v>1</v>
      </c>
      <c r="AI32">
        <f t="shared" si="29"/>
        <v>7</v>
      </c>
      <c r="AJ32">
        <f t="shared" si="29"/>
        <v>9</v>
      </c>
      <c r="AK32">
        <f t="shared" si="29"/>
        <v>3</v>
      </c>
      <c r="AL32">
        <f t="shared" si="29"/>
        <v>10</v>
      </c>
      <c r="AM32">
        <f t="shared" si="29"/>
        <v>6</v>
      </c>
      <c r="AN32">
        <f t="shared" si="29"/>
        <v>7</v>
      </c>
      <c r="AP32" t="s">
        <v>10</v>
      </c>
      <c r="AQ32" t="s">
        <v>90</v>
      </c>
      <c r="AR32">
        <v>5</v>
      </c>
      <c r="AS32">
        <v>2</v>
      </c>
      <c r="AT32">
        <v>6</v>
      </c>
      <c r="AU32">
        <v>9</v>
      </c>
      <c r="AV32">
        <v>9</v>
      </c>
      <c r="AW32">
        <v>6</v>
      </c>
      <c r="AX32">
        <v>6</v>
      </c>
      <c r="AY32">
        <v>4</v>
      </c>
      <c r="AZ32">
        <v>6</v>
      </c>
      <c r="BA32">
        <v>2</v>
      </c>
      <c r="BB32">
        <v>4</v>
      </c>
      <c r="BC32">
        <v>2</v>
      </c>
      <c r="BD32">
        <v>5</v>
      </c>
      <c r="BE32">
        <v>4</v>
      </c>
      <c r="BF32">
        <v>6</v>
      </c>
      <c r="BG32">
        <v>8</v>
      </c>
      <c r="BH32">
        <v>5</v>
      </c>
      <c r="BI32">
        <v>3</v>
      </c>
      <c r="BJ32">
        <v>5</v>
      </c>
      <c r="BK32">
        <v>3</v>
      </c>
      <c r="BL32">
        <v>1000</v>
      </c>
      <c r="BM32">
        <f t="shared" si="30"/>
        <v>1000</v>
      </c>
      <c r="BN32" s="26">
        <f t="shared" si="31"/>
        <v>995.7</v>
      </c>
      <c r="BO32" s="4">
        <v>1</v>
      </c>
      <c r="BP32" s="22" t="str">
        <f t="shared" si="23"/>
        <v>Fiat</v>
      </c>
      <c r="BQ32" s="40">
        <f t="shared" si="32"/>
        <v>7</v>
      </c>
      <c r="BR32" s="40">
        <v>5</v>
      </c>
      <c r="BS32" s="25">
        <v>1.9500000000000011</v>
      </c>
      <c r="BV32">
        <v>2</v>
      </c>
      <c r="BW32">
        <f>BQ32</f>
        <v>7</v>
      </c>
      <c r="BX32">
        <f>BR32</f>
        <v>5</v>
      </c>
    </row>
    <row r="33" spans="1:76" x14ac:dyDescent="0.25">
      <c r="A33" t="str">
        <f>A6</f>
        <v>Borsod-Abaúj-Zemplén</v>
      </c>
      <c r="B33">
        <f t="shared" si="24"/>
        <v>0.59999999999999432</v>
      </c>
      <c r="C33">
        <f t="shared" si="24"/>
        <v>1.2000000000000028</v>
      </c>
      <c r="D33">
        <f t="shared" si="24"/>
        <v>0.20000000000000284</v>
      </c>
      <c r="E33">
        <f t="shared" si="24"/>
        <v>0.40000000000000568</v>
      </c>
      <c r="F33">
        <f t="shared" si="24"/>
        <v>0.5</v>
      </c>
      <c r="G33">
        <f t="shared" si="24"/>
        <v>8.2999999999999972</v>
      </c>
      <c r="H33">
        <f t="shared" si="24"/>
        <v>0.29999999999999716</v>
      </c>
      <c r="I33">
        <f t="shared" si="24"/>
        <v>0</v>
      </c>
      <c r="J33">
        <f t="shared" si="24"/>
        <v>0.40000000000000568</v>
      </c>
      <c r="K33">
        <f t="shared" si="24"/>
        <v>4.9000000000000057</v>
      </c>
      <c r="L33" s="55">
        <f t="shared" si="25"/>
        <v>1.680000000000001</v>
      </c>
      <c r="M33" s="56">
        <f t="shared" si="26"/>
        <v>2.7320322106446695</v>
      </c>
      <c r="O33" s="7">
        <f t="shared" si="27"/>
        <v>7.2</v>
      </c>
      <c r="P33">
        <f t="shared" si="28"/>
        <v>11</v>
      </c>
      <c r="Q33">
        <f t="shared" si="20"/>
        <v>5</v>
      </c>
      <c r="R33">
        <f t="shared" si="20"/>
        <v>9</v>
      </c>
      <c r="S33">
        <f t="shared" si="20"/>
        <v>13</v>
      </c>
      <c r="T33">
        <f t="shared" si="20"/>
        <v>6</v>
      </c>
      <c r="U33">
        <f t="shared" si="20"/>
        <v>2</v>
      </c>
      <c r="V33">
        <f t="shared" si="20"/>
        <v>8</v>
      </c>
      <c r="W33">
        <f t="shared" si="20"/>
        <v>9</v>
      </c>
      <c r="X33">
        <f t="shared" si="20"/>
        <v>8</v>
      </c>
      <c r="Y33">
        <f t="shared" si="20"/>
        <v>1</v>
      </c>
      <c r="Z33">
        <v>1000</v>
      </c>
      <c r="AA33">
        <f t="shared" si="21"/>
        <v>1023.8</v>
      </c>
      <c r="AB33">
        <f>'oam3 (2)'!AB33</f>
        <v>1000.2</v>
      </c>
      <c r="AC33">
        <f>'oam3 (2)'!AA33</f>
        <v>1020.1</v>
      </c>
      <c r="AD33" t="str">
        <f t="shared" si="33"/>
        <v>Baranya</v>
      </c>
      <c r="AE33">
        <f t="shared" si="34"/>
        <v>3</v>
      </c>
      <c r="AF33">
        <f t="shared" si="29"/>
        <v>6</v>
      </c>
      <c r="AG33">
        <f t="shared" si="29"/>
        <v>6</v>
      </c>
      <c r="AH33">
        <f t="shared" si="29"/>
        <v>2</v>
      </c>
      <c r="AI33">
        <f t="shared" si="29"/>
        <v>5</v>
      </c>
      <c r="AJ33">
        <f t="shared" si="29"/>
        <v>6</v>
      </c>
      <c r="AK33">
        <f t="shared" si="29"/>
        <v>6</v>
      </c>
      <c r="AL33">
        <f t="shared" si="29"/>
        <v>1</v>
      </c>
      <c r="AM33">
        <f t="shared" si="29"/>
        <v>6</v>
      </c>
      <c r="AN33">
        <f t="shared" si="29"/>
        <v>4</v>
      </c>
      <c r="AP33" t="s">
        <v>12</v>
      </c>
      <c r="AQ33" t="s">
        <v>90</v>
      </c>
      <c r="AR33">
        <v>4</v>
      </c>
      <c r="AS33">
        <v>1</v>
      </c>
      <c r="AT33">
        <v>2</v>
      </c>
      <c r="AU33">
        <v>6</v>
      </c>
      <c r="AV33">
        <v>6</v>
      </c>
      <c r="AW33">
        <v>1</v>
      </c>
      <c r="AX33">
        <v>2</v>
      </c>
      <c r="AY33">
        <v>7</v>
      </c>
      <c r="AZ33">
        <v>10</v>
      </c>
      <c r="BA33">
        <v>4</v>
      </c>
      <c r="BB33">
        <v>7</v>
      </c>
      <c r="BC33">
        <v>3</v>
      </c>
      <c r="BD33">
        <v>3</v>
      </c>
      <c r="BE33">
        <v>8</v>
      </c>
      <c r="BF33">
        <v>3</v>
      </c>
      <c r="BG33">
        <v>2</v>
      </c>
      <c r="BH33">
        <v>3</v>
      </c>
      <c r="BI33">
        <v>3</v>
      </c>
      <c r="BJ33">
        <v>2</v>
      </c>
      <c r="BK33">
        <v>2</v>
      </c>
      <c r="BL33">
        <v>1000</v>
      </c>
      <c r="BM33">
        <f t="shared" si="30"/>
        <v>1000</v>
      </c>
      <c r="BN33" s="26">
        <f t="shared" si="31"/>
        <v>1010.3</v>
      </c>
      <c r="BO33">
        <v>2</v>
      </c>
      <c r="BP33" t="str">
        <f t="shared" si="23"/>
        <v>Volkswagen</v>
      </c>
      <c r="BQ33" s="41">
        <f t="shared" si="32"/>
        <v>1</v>
      </c>
      <c r="BR33" s="41">
        <v>1</v>
      </c>
      <c r="BS33" s="25">
        <v>3.085</v>
      </c>
      <c r="BV33">
        <v>2</v>
      </c>
      <c r="BW33">
        <f>BQ33</f>
        <v>1</v>
      </c>
      <c r="BX33">
        <f>BR33</f>
        <v>1</v>
      </c>
    </row>
    <row r="34" spans="1:76" ht="13.8" thickBot="1" x14ac:dyDescent="0.3">
      <c r="A34" t="str">
        <f>A7</f>
        <v>Budapest</v>
      </c>
      <c r="B34">
        <f t="shared" si="24"/>
        <v>0.70000000000000284</v>
      </c>
      <c r="C34">
        <f t="shared" si="24"/>
        <v>1.0999999999999943</v>
      </c>
      <c r="D34">
        <f t="shared" si="24"/>
        <v>0.10000000000000142</v>
      </c>
      <c r="E34">
        <f t="shared" si="24"/>
        <v>0.60000000000000142</v>
      </c>
      <c r="F34">
        <f t="shared" si="24"/>
        <v>0</v>
      </c>
      <c r="G34">
        <f t="shared" si="24"/>
        <v>0.89999999999999858</v>
      </c>
      <c r="H34">
        <f t="shared" si="24"/>
        <v>0.39999999999999858</v>
      </c>
      <c r="I34">
        <f t="shared" si="24"/>
        <v>3</v>
      </c>
      <c r="J34">
        <f t="shared" si="24"/>
        <v>4.6000000000000014</v>
      </c>
      <c r="K34">
        <f t="shared" si="24"/>
        <v>0.5</v>
      </c>
      <c r="L34" s="55">
        <f t="shared" si="25"/>
        <v>1.19</v>
      </c>
      <c r="M34" s="56">
        <f t="shared" si="26"/>
        <v>1.4639748024546813</v>
      </c>
      <c r="O34" s="7">
        <f t="shared" si="27"/>
        <v>7.7</v>
      </c>
      <c r="P34">
        <f t="shared" si="28"/>
        <v>5</v>
      </c>
      <c r="Q34">
        <f t="shared" si="20"/>
        <v>8</v>
      </c>
      <c r="R34">
        <f t="shared" si="20"/>
        <v>15</v>
      </c>
      <c r="S34">
        <f t="shared" si="20"/>
        <v>10</v>
      </c>
      <c r="T34">
        <f t="shared" si="20"/>
        <v>14</v>
      </c>
      <c r="U34">
        <f t="shared" si="20"/>
        <v>7</v>
      </c>
      <c r="V34">
        <f t="shared" si="20"/>
        <v>7</v>
      </c>
      <c r="W34">
        <f t="shared" si="20"/>
        <v>5</v>
      </c>
      <c r="X34">
        <f t="shared" si="20"/>
        <v>1</v>
      </c>
      <c r="Y34">
        <f t="shared" si="20"/>
        <v>5</v>
      </c>
      <c r="Z34">
        <v>1000</v>
      </c>
      <c r="AA34">
        <f t="shared" si="21"/>
        <v>1021.3</v>
      </c>
      <c r="AB34">
        <f>'oam3 (2)'!AB34</f>
        <v>1000.2</v>
      </c>
      <c r="AC34">
        <f>'oam3 (2)'!AA34</f>
        <v>1017.6</v>
      </c>
      <c r="AD34" t="str">
        <f t="shared" si="33"/>
        <v>Borsod-Abaúj-Zemplén</v>
      </c>
      <c r="AE34">
        <f t="shared" si="34"/>
        <v>4</v>
      </c>
      <c r="AF34">
        <f t="shared" si="29"/>
        <v>3</v>
      </c>
      <c r="AG34">
        <f t="shared" si="29"/>
        <v>9</v>
      </c>
      <c r="AH34">
        <f t="shared" si="29"/>
        <v>6</v>
      </c>
      <c r="AI34">
        <f t="shared" si="29"/>
        <v>5</v>
      </c>
      <c r="AJ34">
        <f t="shared" si="29"/>
        <v>1</v>
      </c>
      <c r="AK34">
        <f t="shared" si="29"/>
        <v>8</v>
      </c>
      <c r="AL34">
        <f t="shared" si="29"/>
        <v>10</v>
      </c>
      <c r="AM34">
        <f t="shared" si="29"/>
        <v>6</v>
      </c>
      <c r="AN34">
        <f t="shared" si="29"/>
        <v>2</v>
      </c>
      <c r="AP34" t="s">
        <v>14</v>
      </c>
      <c r="AQ34" t="s">
        <v>90</v>
      </c>
      <c r="AR34">
        <v>1</v>
      </c>
      <c r="AS34">
        <v>7</v>
      </c>
      <c r="AT34">
        <v>5</v>
      </c>
      <c r="AU34">
        <v>5</v>
      </c>
      <c r="AV34">
        <v>10</v>
      </c>
      <c r="AW34">
        <v>5</v>
      </c>
      <c r="AX34">
        <v>4</v>
      </c>
      <c r="AY34">
        <v>7</v>
      </c>
      <c r="AZ34">
        <v>8</v>
      </c>
      <c r="BA34">
        <v>4</v>
      </c>
      <c r="BB34">
        <v>6</v>
      </c>
      <c r="BC34">
        <v>8</v>
      </c>
      <c r="BD34">
        <v>4</v>
      </c>
      <c r="BE34">
        <v>3</v>
      </c>
      <c r="BF34">
        <v>6</v>
      </c>
      <c r="BG34">
        <v>3</v>
      </c>
      <c r="BH34">
        <v>5</v>
      </c>
      <c r="BI34">
        <v>3</v>
      </c>
      <c r="BJ34">
        <v>8</v>
      </c>
      <c r="BK34">
        <v>1</v>
      </c>
      <c r="BL34">
        <v>1000</v>
      </c>
      <c r="BM34">
        <f t="shared" si="30"/>
        <v>1000</v>
      </c>
      <c r="BN34" s="26">
        <f t="shared" si="31"/>
        <v>1003.3</v>
      </c>
      <c r="BO34" s="4">
        <v>1</v>
      </c>
      <c r="BP34" s="22" t="str">
        <f t="shared" si="23"/>
        <v>Seat</v>
      </c>
      <c r="BQ34" s="40">
        <f t="shared" si="32"/>
        <v>3</v>
      </c>
      <c r="BR34" s="40">
        <v>8</v>
      </c>
      <c r="BS34" s="25">
        <v>1.4199999999999995</v>
      </c>
      <c r="BV34">
        <v>2</v>
      </c>
      <c r="BW34">
        <f>BQ34</f>
        <v>3</v>
      </c>
      <c r="BX34">
        <f>BR34</f>
        <v>8</v>
      </c>
    </row>
    <row r="35" spans="1:76" ht="13.8" thickBot="1" x14ac:dyDescent="0.3">
      <c r="A35" t="str">
        <f>A8</f>
        <v>Csongrád</v>
      </c>
      <c r="B35">
        <f t="shared" si="24"/>
        <v>1</v>
      </c>
      <c r="C35">
        <f t="shared" si="24"/>
        <v>5.0999999999999943</v>
      </c>
      <c r="D35">
        <f t="shared" si="24"/>
        <v>0.60000000000000142</v>
      </c>
      <c r="E35">
        <f t="shared" si="24"/>
        <v>6.6000000000000014</v>
      </c>
      <c r="F35">
        <f t="shared" si="24"/>
        <v>0.70000000000000284</v>
      </c>
      <c r="G35">
        <f t="shared" si="24"/>
        <v>0</v>
      </c>
      <c r="H35">
        <f t="shared" si="24"/>
        <v>0.5</v>
      </c>
      <c r="I35">
        <f t="shared" si="24"/>
        <v>4</v>
      </c>
      <c r="J35">
        <f t="shared" si="24"/>
        <v>0.20000000000000284</v>
      </c>
      <c r="K35">
        <f t="shared" si="24"/>
        <v>0.10000000000000142</v>
      </c>
      <c r="L35" s="55">
        <f t="shared" si="25"/>
        <v>1.8800000000000003</v>
      </c>
      <c r="M35" s="56">
        <f t="shared" si="26"/>
        <v>2.4123755005296235</v>
      </c>
      <c r="O35" s="7">
        <f t="shared" si="27"/>
        <v>6.9</v>
      </c>
      <c r="P35">
        <f t="shared" si="28"/>
        <v>4</v>
      </c>
      <c r="Q35">
        <f t="shared" si="20"/>
        <v>2</v>
      </c>
      <c r="R35">
        <f t="shared" si="20"/>
        <v>5</v>
      </c>
      <c r="S35">
        <f t="shared" si="20"/>
        <v>3</v>
      </c>
      <c r="T35">
        <f t="shared" si="20"/>
        <v>5</v>
      </c>
      <c r="U35">
        <f t="shared" si="20"/>
        <v>13</v>
      </c>
      <c r="V35">
        <f t="shared" si="20"/>
        <v>5</v>
      </c>
      <c r="W35">
        <f t="shared" si="20"/>
        <v>3</v>
      </c>
      <c r="X35">
        <f t="shared" si="20"/>
        <v>12</v>
      </c>
      <c r="Y35">
        <f t="shared" si="20"/>
        <v>17</v>
      </c>
      <c r="Z35">
        <v>1000</v>
      </c>
      <c r="AA35">
        <f t="shared" si="21"/>
        <v>1025.3</v>
      </c>
      <c r="AB35">
        <f>'oam3 (2)'!AB35</f>
        <v>1016.7</v>
      </c>
      <c r="AC35">
        <f>'oam3 (2)'!AA35</f>
        <v>1026.0999999999999</v>
      </c>
      <c r="AD35" t="str">
        <f t="shared" si="33"/>
        <v>Budapest</v>
      </c>
      <c r="AE35">
        <f t="shared" si="34"/>
        <v>5</v>
      </c>
      <c r="AF35">
        <f t="shared" si="29"/>
        <v>3</v>
      </c>
      <c r="AG35">
        <f t="shared" si="29"/>
        <v>9</v>
      </c>
      <c r="AH35">
        <f t="shared" si="29"/>
        <v>6</v>
      </c>
      <c r="AI35">
        <f t="shared" si="29"/>
        <v>10</v>
      </c>
      <c r="AJ35">
        <f t="shared" si="29"/>
        <v>4</v>
      </c>
      <c r="AK35">
        <f t="shared" si="29"/>
        <v>8</v>
      </c>
      <c r="AL35">
        <f t="shared" si="29"/>
        <v>2</v>
      </c>
      <c r="AM35">
        <f t="shared" si="29"/>
        <v>1</v>
      </c>
      <c r="AN35">
        <f t="shared" si="29"/>
        <v>7</v>
      </c>
      <c r="AP35" t="s">
        <v>76</v>
      </c>
      <c r="AQ35" t="s">
        <v>90</v>
      </c>
      <c r="AR35">
        <v>3</v>
      </c>
      <c r="AS35">
        <v>9</v>
      </c>
      <c r="AT35">
        <v>6</v>
      </c>
      <c r="AU35">
        <v>1</v>
      </c>
      <c r="AV35">
        <v>4</v>
      </c>
      <c r="AW35">
        <v>10</v>
      </c>
      <c r="AX35">
        <v>1</v>
      </c>
      <c r="AY35">
        <v>4</v>
      </c>
      <c r="AZ35">
        <v>3</v>
      </c>
      <c r="BA35">
        <v>4</v>
      </c>
      <c r="BB35">
        <v>7</v>
      </c>
      <c r="BC35">
        <v>8</v>
      </c>
      <c r="BD35">
        <v>1</v>
      </c>
      <c r="BE35">
        <v>4</v>
      </c>
      <c r="BF35">
        <v>6</v>
      </c>
      <c r="BG35">
        <v>4</v>
      </c>
      <c r="BH35">
        <v>2</v>
      </c>
      <c r="BI35">
        <v>3</v>
      </c>
      <c r="BJ35">
        <v>7</v>
      </c>
      <c r="BK35">
        <v>8</v>
      </c>
      <c r="BL35">
        <v>1000</v>
      </c>
      <c r="BM35">
        <f t="shared" si="30"/>
        <v>1000</v>
      </c>
      <c r="BN35" s="26">
        <f t="shared" si="31"/>
        <v>999.7</v>
      </c>
      <c r="BO35">
        <v>2</v>
      </c>
      <c r="BP35" s="43" t="str">
        <f t="shared" si="23"/>
        <v>Skoda</v>
      </c>
      <c r="BQ35" s="65">
        <f t="shared" si="32"/>
        <v>5</v>
      </c>
      <c r="BR35" s="45">
        <v>2</v>
      </c>
      <c r="BS35" s="25">
        <v>3.2450000000000001</v>
      </c>
      <c r="BV35">
        <v>2</v>
      </c>
      <c r="BW35">
        <f>BQ35</f>
        <v>5</v>
      </c>
      <c r="BX35">
        <f>BR35</f>
        <v>2</v>
      </c>
    </row>
    <row r="36" spans="1:76" ht="13.8" thickBot="1" x14ac:dyDescent="0.3">
      <c r="A36" t="str">
        <f>A9</f>
        <v>Fejér</v>
      </c>
      <c r="B36">
        <f t="shared" si="24"/>
        <v>0.60000000000000142</v>
      </c>
      <c r="C36">
        <f t="shared" si="24"/>
        <v>0.20000000000000284</v>
      </c>
      <c r="D36">
        <f t="shared" si="24"/>
        <v>0.20000000000000284</v>
      </c>
      <c r="E36">
        <f t="shared" si="24"/>
        <v>1.2000000000000028</v>
      </c>
      <c r="F36">
        <f t="shared" si="24"/>
        <v>0.40000000000000568</v>
      </c>
      <c r="G36">
        <f t="shared" si="24"/>
        <v>5.2999999999999972</v>
      </c>
      <c r="H36">
        <f t="shared" si="24"/>
        <v>0.20000000000000284</v>
      </c>
      <c r="I36">
        <f t="shared" si="24"/>
        <v>0</v>
      </c>
      <c r="J36">
        <f t="shared" si="24"/>
        <v>0</v>
      </c>
      <c r="K36">
        <f t="shared" si="24"/>
        <v>0.29999999999999716</v>
      </c>
      <c r="L36" s="55">
        <f t="shared" si="25"/>
        <v>0.8400000000000013</v>
      </c>
      <c r="M36" s="56">
        <f t="shared" si="26"/>
        <v>1.6056843470066646</v>
      </c>
      <c r="O36" s="7">
        <f t="shared" si="27"/>
        <v>8.5</v>
      </c>
      <c r="P36">
        <f t="shared" si="28"/>
        <v>7</v>
      </c>
      <c r="Q36">
        <f t="shared" si="20"/>
        <v>10</v>
      </c>
      <c r="R36">
        <f t="shared" si="20"/>
        <v>9</v>
      </c>
      <c r="S36">
        <f t="shared" si="20"/>
        <v>8</v>
      </c>
      <c r="T36">
        <f t="shared" si="20"/>
        <v>7</v>
      </c>
      <c r="U36">
        <f t="shared" si="20"/>
        <v>3</v>
      </c>
      <c r="V36">
        <f t="shared" si="20"/>
        <v>10</v>
      </c>
      <c r="W36">
        <f t="shared" si="20"/>
        <v>9</v>
      </c>
      <c r="X36">
        <f t="shared" si="20"/>
        <v>15</v>
      </c>
      <c r="Y36">
        <f t="shared" si="20"/>
        <v>7</v>
      </c>
      <c r="Z36">
        <v>1000</v>
      </c>
      <c r="AA36">
        <f t="shared" si="21"/>
        <v>1010.9</v>
      </c>
      <c r="AB36">
        <f>'oam3 (2)'!AB36</f>
        <v>999.7</v>
      </c>
      <c r="AC36">
        <f>'oam3 (2)'!AA36</f>
        <v>1020.1</v>
      </c>
      <c r="AD36" t="str">
        <f t="shared" si="33"/>
        <v>Csongrád</v>
      </c>
      <c r="AE36">
        <f t="shared" si="34"/>
        <v>4</v>
      </c>
      <c r="AF36">
        <f t="shared" si="29"/>
        <v>2</v>
      </c>
      <c r="AG36">
        <f t="shared" si="29"/>
        <v>6</v>
      </c>
      <c r="AH36">
        <f t="shared" si="29"/>
        <v>1</v>
      </c>
      <c r="AI36">
        <f t="shared" si="29"/>
        <v>5</v>
      </c>
      <c r="AJ36">
        <f t="shared" si="29"/>
        <v>10</v>
      </c>
      <c r="AK36">
        <f t="shared" si="29"/>
        <v>7</v>
      </c>
      <c r="AL36">
        <f t="shared" si="29"/>
        <v>3</v>
      </c>
      <c r="AM36">
        <f t="shared" si="29"/>
        <v>8</v>
      </c>
      <c r="AN36">
        <f t="shared" si="29"/>
        <v>9</v>
      </c>
      <c r="AP36" t="s">
        <v>18</v>
      </c>
      <c r="AQ36" t="s">
        <v>90</v>
      </c>
      <c r="AR36">
        <v>8</v>
      </c>
      <c r="AS36">
        <v>3</v>
      </c>
      <c r="AT36">
        <v>6</v>
      </c>
      <c r="AU36">
        <v>8</v>
      </c>
      <c r="AV36">
        <v>8</v>
      </c>
      <c r="AW36">
        <v>7</v>
      </c>
      <c r="AX36">
        <v>6</v>
      </c>
      <c r="AY36">
        <v>1</v>
      </c>
      <c r="AZ36">
        <v>8</v>
      </c>
      <c r="BA36">
        <v>1</v>
      </c>
      <c r="BB36">
        <v>4</v>
      </c>
      <c r="BC36">
        <v>7</v>
      </c>
      <c r="BD36">
        <v>8</v>
      </c>
      <c r="BE36">
        <v>4</v>
      </c>
      <c r="BF36">
        <v>4</v>
      </c>
      <c r="BG36">
        <v>4</v>
      </c>
      <c r="BH36">
        <v>9</v>
      </c>
      <c r="BI36">
        <v>3</v>
      </c>
      <c r="BJ36">
        <v>3</v>
      </c>
      <c r="BK36">
        <v>7</v>
      </c>
      <c r="BL36">
        <v>1000</v>
      </c>
      <c r="BM36">
        <f t="shared" si="30"/>
        <v>1000</v>
      </c>
      <c r="BN36" s="26">
        <f t="shared" si="31"/>
        <v>995.2</v>
      </c>
      <c r="BO36">
        <v>2</v>
      </c>
      <c r="BP36" t="str">
        <f t="shared" si="23"/>
        <v>Suzuki</v>
      </c>
      <c r="BQ36" s="42">
        <f t="shared" si="32"/>
        <v>8</v>
      </c>
      <c r="BR36" s="42">
        <v>10</v>
      </c>
      <c r="BS36" s="25">
        <v>0.98499999999999976</v>
      </c>
      <c r="BV36" s="4">
        <v>1</v>
      </c>
      <c r="BW36" s="4">
        <f>BQ36</f>
        <v>8</v>
      </c>
      <c r="BX36" s="4">
        <f>BR36</f>
        <v>10</v>
      </c>
    </row>
    <row r="37" spans="1:76" ht="13.8" thickBot="1" x14ac:dyDescent="0.3">
      <c r="A37" t="str">
        <f>A10</f>
        <v>Győr-Moson-Sopron</v>
      </c>
      <c r="B37">
        <f t="shared" si="24"/>
        <v>0</v>
      </c>
      <c r="C37">
        <f t="shared" si="24"/>
        <v>0.29999999999999716</v>
      </c>
      <c r="D37">
        <f t="shared" si="24"/>
        <v>0.20000000000000284</v>
      </c>
      <c r="E37">
        <f t="shared" si="24"/>
        <v>0</v>
      </c>
      <c r="F37">
        <f t="shared" si="24"/>
        <v>0</v>
      </c>
      <c r="G37">
        <f t="shared" si="24"/>
        <v>0.20000000000000284</v>
      </c>
      <c r="H37">
        <f t="shared" si="24"/>
        <v>0.90000000000000568</v>
      </c>
      <c r="I37">
        <f t="shared" si="24"/>
        <v>0</v>
      </c>
      <c r="J37">
        <f t="shared" si="24"/>
        <v>0.20000000000000284</v>
      </c>
      <c r="K37">
        <f t="shared" si="24"/>
        <v>0.29999999999999716</v>
      </c>
      <c r="L37" s="55">
        <f t="shared" si="25"/>
        <v>0.21000000000000085</v>
      </c>
      <c r="M37" s="56">
        <f t="shared" si="26"/>
        <v>0.27264140062238179</v>
      </c>
      <c r="O37" s="7">
        <f t="shared" si="27"/>
        <v>10.3</v>
      </c>
      <c r="P37">
        <f t="shared" si="28"/>
        <v>17</v>
      </c>
      <c r="Q37">
        <f t="shared" si="20"/>
        <v>9</v>
      </c>
      <c r="R37">
        <f t="shared" si="20"/>
        <v>9</v>
      </c>
      <c r="S37">
        <f t="shared" si="20"/>
        <v>15</v>
      </c>
      <c r="T37">
        <f t="shared" si="20"/>
        <v>14</v>
      </c>
      <c r="U37">
        <f t="shared" si="20"/>
        <v>8</v>
      </c>
      <c r="V37">
        <f t="shared" si="20"/>
        <v>3</v>
      </c>
      <c r="W37">
        <f t="shared" si="20"/>
        <v>9</v>
      </c>
      <c r="X37">
        <f t="shared" si="20"/>
        <v>12</v>
      </c>
      <c r="Y37">
        <f t="shared" si="20"/>
        <v>7</v>
      </c>
      <c r="Z37">
        <v>1000</v>
      </c>
      <c r="AA37">
        <f t="shared" si="21"/>
        <v>974.3</v>
      </c>
      <c r="AB37">
        <f>'oam3 (2)'!AB37</f>
        <v>999.7</v>
      </c>
      <c r="AC37">
        <f>'oam3 (2)'!AA37</f>
        <v>968.7</v>
      </c>
      <c r="AD37" t="str">
        <f t="shared" si="33"/>
        <v>Fejér</v>
      </c>
      <c r="AE37">
        <f t="shared" si="34"/>
        <v>3</v>
      </c>
      <c r="AF37">
        <f t="shared" si="29"/>
        <v>6</v>
      </c>
      <c r="AG37">
        <f t="shared" si="29"/>
        <v>6</v>
      </c>
      <c r="AH37">
        <f t="shared" si="29"/>
        <v>2</v>
      </c>
      <c r="AI37">
        <f t="shared" si="29"/>
        <v>4</v>
      </c>
      <c r="AJ37">
        <f t="shared" si="29"/>
        <v>1</v>
      </c>
      <c r="AK37">
        <f t="shared" si="29"/>
        <v>6</v>
      </c>
      <c r="AL37">
        <f t="shared" si="29"/>
        <v>9</v>
      </c>
      <c r="AM37">
        <f t="shared" si="29"/>
        <v>9</v>
      </c>
      <c r="AN37">
        <f t="shared" si="29"/>
        <v>5</v>
      </c>
      <c r="AP37" t="s">
        <v>20</v>
      </c>
      <c r="AQ37" t="s">
        <v>90</v>
      </c>
      <c r="AR37">
        <v>9</v>
      </c>
      <c r="AS37">
        <v>10</v>
      </c>
      <c r="AT37">
        <v>1</v>
      </c>
      <c r="AU37">
        <v>10</v>
      </c>
      <c r="AV37">
        <v>2</v>
      </c>
      <c r="AW37">
        <v>3</v>
      </c>
      <c r="AX37">
        <v>9</v>
      </c>
      <c r="AY37">
        <v>7</v>
      </c>
      <c r="AZ37">
        <v>2</v>
      </c>
      <c r="BA37">
        <v>4</v>
      </c>
      <c r="BB37">
        <v>7</v>
      </c>
      <c r="BC37">
        <v>6</v>
      </c>
      <c r="BD37">
        <v>2</v>
      </c>
      <c r="BE37">
        <v>1</v>
      </c>
      <c r="BF37">
        <v>6</v>
      </c>
      <c r="BG37">
        <v>1</v>
      </c>
      <c r="BH37">
        <v>10</v>
      </c>
      <c r="BI37">
        <v>3</v>
      </c>
      <c r="BJ37">
        <v>8</v>
      </c>
      <c r="BK37">
        <v>8</v>
      </c>
      <c r="BL37">
        <v>1000</v>
      </c>
      <c r="BM37">
        <f t="shared" si="30"/>
        <v>1000</v>
      </c>
      <c r="BN37" s="26">
        <f t="shared" si="31"/>
        <v>1002.3</v>
      </c>
      <c r="BO37">
        <v>2</v>
      </c>
      <c r="BP37" s="43" t="str">
        <f t="shared" si="23"/>
        <v>Volvo</v>
      </c>
      <c r="BQ37" s="65">
        <f t="shared" si="32"/>
        <v>4</v>
      </c>
      <c r="BR37" s="45">
        <v>4</v>
      </c>
      <c r="BS37" s="25">
        <v>2.85</v>
      </c>
      <c r="BV37">
        <v>2</v>
      </c>
      <c r="BW37">
        <f>BQ37</f>
        <v>4</v>
      </c>
      <c r="BX37">
        <f>BR37</f>
        <v>4</v>
      </c>
    </row>
    <row r="38" spans="1:76" x14ac:dyDescent="0.25">
      <c r="A38" t="str">
        <f>A11</f>
        <v>Hajdú-Bihar</v>
      </c>
      <c r="B38">
        <f t="shared" si="24"/>
        <v>0.60000000000000142</v>
      </c>
      <c r="C38">
        <f t="shared" si="24"/>
        <v>2.7000000000000028</v>
      </c>
      <c r="D38">
        <f t="shared" si="24"/>
        <v>0.10000000000000142</v>
      </c>
      <c r="E38">
        <f t="shared" si="24"/>
        <v>0</v>
      </c>
      <c r="F38">
        <f t="shared" si="24"/>
        <v>9.9999999999994316E-2</v>
      </c>
      <c r="G38">
        <f t="shared" si="24"/>
        <v>1.2999999999999972</v>
      </c>
      <c r="H38">
        <f t="shared" si="24"/>
        <v>9.9999999999994316E-2</v>
      </c>
      <c r="I38">
        <f t="shared" si="24"/>
        <v>2</v>
      </c>
      <c r="J38">
        <f t="shared" si="24"/>
        <v>0.29999999999999716</v>
      </c>
      <c r="K38">
        <f t="shared" si="24"/>
        <v>0.10000000000000142</v>
      </c>
      <c r="L38" s="55">
        <f t="shared" si="25"/>
        <v>0.72999999999999898</v>
      </c>
      <c r="M38" s="56">
        <f t="shared" si="26"/>
        <v>0.95108125602156501</v>
      </c>
      <c r="O38" s="7">
        <f t="shared" si="27"/>
        <v>10.8</v>
      </c>
      <c r="P38">
        <f t="shared" si="28"/>
        <v>7</v>
      </c>
      <c r="Q38">
        <f t="shared" si="20"/>
        <v>4</v>
      </c>
      <c r="R38">
        <f t="shared" si="20"/>
        <v>15</v>
      </c>
      <c r="S38">
        <f t="shared" si="20"/>
        <v>15</v>
      </c>
      <c r="T38">
        <f t="shared" si="20"/>
        <v>11</v>
      </c>
      <c r="U38">
        <f t="shared" si="20"/>
        <v>6</v>
      </c>
      <c r="V38">
        <f t="shared" si="20"/>
        <v>16</v>
      </c>
      <c r="W38">
        <f t="shared" si="20"/>
        <v>7</v>
      </c>
      <c r="X38">
        <f t="shared" si="20"/>
        <v>10</v>
      </c>
      <c r="Y38">
        <f t="shared" si="20"/>
        <v>17</v>
      </c>
      <c r="Z38">
        <v>1000</v>
      </c>
      <c r="AA38">
        <f t="shared" si="21"/>
        <v>986.7</v>
      </c>
      <c r="AB38">
        <f>'oam3 (2)'!AB38</f>
        <v>988.2</v>
      </c>
      <c r="AC38">
        <f>'oam3 (2)'!AA38</f>
        <v>972.7</v>
      </c>
      <c r="AD38" t="str">
        <f t="shared" si="33"/>
        <v>Győr-Moson-Sopron</v>
      </c>
      <c r="AE38">
        <f t="shared" si="34"/>
        <v>7</v>
      </c>
      <c r="AF38">
        <f t="shared" si="29"/>
        <v>2</v>
      </c>
      <c r="AG38">
        <f t="shared" si="29"/>
        <v>4</v>
      </c>
      <c r="AH38">
        <f t="shared" si="29"/>
        <v>7</v>
      </c>
      <c r="AI38">
        <f t="shared" si="29"/>
        <v>7</v>
      </c>
      <c r="AJ38">
        <f t="shared" si="29"/>
        <v>4</v>
      </c>
      <c r="AK38">
        <f t="shared" si="29"/>
        <v>1</v>
      </c>
      <c r="AL38">
        <f t="shared" si="29"/>
        <v>7</v>
      </c>
      <c r="AM38">
        <f t="shared" si="29"/>
        <v>4</v>
      </c>
      <c r="AN38">
        <f t="shared" si="29"/>
        <v>2</v>
      </c>
      <c r="AP38" t="s">
        <v>22</v>
      </c>
      <c r="AQ38" t="s">
        <v>90</v>
      </c>
      <c r="AR38">
        <v>1</v>
      </c>
      <c r="AS38">
        <v>6</v>
      </c>
      <c r="AT38">
        <v>6</v>
      </c>
      <c r="AU38">
        <v>6</v>
      </c>
      <c r="AV38">
        <v>1</v>
      </c>
      <c r="AW38">
        <v>8</v>
      </c>
      <c r="AX38">
        <v>9</v>
      </c>
      <c r="AY38">
        <v>4</v>
      </c>
      <c r="AZ38">
        <v>5</v>
      </c>
      <c r="BA38">
        <v>4</v>
      </c>
      <c r="BB38">
        <v>1</v>
      </c>
      <c r="BC38">
        <v>8</v>
      </c>
      <c r="BD38">
        <v>7</v>
      </c>
      <c r="BE38">
        <v>8</v>
      </c>
      <c r="BF38">
        <v>2</v>
      </c>
      <c r="BG38">
        <v>6</v>
      </c>
      <c r="BH38">
        <v>8</v>
      </c>
      <c r="BI38">
        <v>3</v>
      </c>
      <c r="BJ38">
        <v>4</v>
      </c>
      <c r="BK38">
        <v>4</v>
      </c>
      <c r="BL38">
        <v>1000</v>
      </c>
      <c r="BM38">
        <f t="shared" si="30"/>
        <v>1000</v>
      </c>
      <c r="BN38" s="26">
        <f t="shared" si="31"/>
        <v>994.2</v>
      </c>
      <c r="BO38" s="4">
        <v>1</v>
      </c>
      <c r="BP38" s="22" t="str">
        <f t="shared" si="23"/>
        <v>Ford</v>
      </c>
      <c r="BQ38" s="40">
        <f t="shared" si="32"/>
        <v>9</v>
      </c>
      <c r="BR38" s="40">
        <v>7</v>
      </c>
      <c r="BS38" s="25">
        <v>1.6650000000000003</v>
      </c>
      <c r="BV38">
        <v>2</v>
      </c>
      <c r="BW38">
        <f>BQ38</f>
        <v>9</v>
      </c>
      <c r="BX38">
        <f>BR38</f>
        <v>7</v>
      </c>
    </row>
    <row r="39" spans="1:76" x14ac:dyDescent="0.25">
      <c r="A39" t="str">
        <f>A12</f>
        <v>Heves</v>
      </c>
      <c r="B39">
        <f t="shared" si="24"/>
        <v>0</v>
      </c>
      <c r="C39">
        <f t="shared" si="24"/>
        <v>0</v>
      </c>
      <c r="D39">
        <f t="shared" si="24"/>
        <v>0.20000000000000284</v>
      </c>
      <c r="E39">
        <f t="shared" si="24"/>
        <v>0</v>
      </c>
      <c r="F39">
        <f t="shared" si="24"/>
        <v>0</v>
      </c>
      <c r="G39">
        <f t="shared" si="24"/>
        <v>0</v>
      </c>
      <c r="H39">
        <f t="shared" si="24"/>
        <v>0.70000000000000284</v>
      </c>
      <c r="I39">
        <f t="shared" si="24"/>
        <v>0</v>
      </c>
      <c r="J39">
        <f t="shared" si="24"/>
        <v>0</v>
      </c>
      <c r="K39">
        <f t="shared" si="24"/>
        <v>0.20000000000000284</v>
      </c>
      <c r="L39" s="55">
        <f t="shared" si="25"/>
        <v>0.11000000000000085</v>
      </c>
      <c r="M39" s="56">
        <f t="shared" si="26"/>
        <v>0.22335820757001382</v>
      </c>
      <c r="O39" s="7">
        <f t="shared" si="27"/>
        <v>11.9</v>
      </c>
      <c r="P39">
        <f t="shared" si="28"/>
        <v>17</v>
      </c>
      <c r="Q39">
        <f t="shared" si="20"/>
        <v>11</v>
      </c>
      <c r="R39">
        <f t="shared" si="20"/>
        <v>9</v>
      </c>
      <c r="S39">
        <f t="shared" si="20"/>
        <v>15</v>
      </c>
      <c r="T39">
        <f t="shared" si="20"/>
        <v>14</v>
      </c>
      <c r="U39">
        <f t="shared" si="20"/>
        <v>13</v>
      </c>
      <c r="V39">
        <f t="shared" si="20"/>
        <v>4</v>
      </c>
      <c r="W39">
        <f t="shared" si="20"/>
        <v>9</v>
      </c>
      <c r="X39">
        <f t="shared" si="20"/>
        <v>15</v>
      </c>
      <c r="Y39">
        <f t="shared" si="20"/>
        <v>12</v>
      </c>
      <c r="Z39">
        <v>1000</v>
      </c>
      <c r="AA39">
        <f t="shared" si="21"/>
        <v>958.5</v>
      </c>
      <c r="AB39">
        <f>'oam3 (2)'!AB39</f>
        <v>999.2</v>
      </c>
      <c r="AC39">
        <f>'oam3 (2)'!AA39</f>
        <v>998.6</v>
      </c>
      <c r="AD39" t="str">
        <f t="shared" si="33"/>
        <v>Hajdú-Bihar</v>
      </c>
      <c r="AE39">
        <f t="shared" si="34"/>
        <v>4</v>
      </c>
      <c r="AF39">
        <f t="shared" si="29"/>
        <v>1</v>
      </c>
      <c r="AG39">
        <f t="shared" si="29"/>
        <v>6</v>
      </c>
      <c r="AH39">
        <f t="shared" si="29"/>
        <v>10</v>
      </c>
      <c r="AI39">
        <f t="shared" si="29"/>
        <v>8</v>
      </c>
      <c r="AJ39">
        <f t="shared" si="29"/>
        <v>3</v>
      </c>
      <c r="AK39">
        <f t="shared" si="29"/>
        <v>8</v>
      </c>
      <c r="AL39">
        <f t="shared" si="29"/>
        <v>2</v>
      </c>
      <c r="AM39">
        <f t="shared" si="29"/>
        <v>5</v>
      </c>
      <c r="AN39">
        <f t="shared" si="29"/>
        <v>6</v>
      </c>
      <c r="AP39" t="s">
        <v>24</v>
      </c>
      <c r="AQ39" t="s">
        <v>90</v>
      </c>
      <c r="AR39">
        <v>5</v>
      </c>
      <c r="AS39">
        <v>7</v>
      </c>
      <c r="AT39">
        <v>4</v>
      </c>
      <c r="AU39">
        <v>2</v>
      </c>
      <c r="AV39">
        <v>7</v>
      </c>
      <c r="AW39">
        <v>9</v>
      </c>
      <c r="AX39">
        <v>5</v>
      </c>
      <c r="AY39">
        <v>2</v>
      </c>
      <c r="AZ39">
        <v>6</v>
      </c>
      <c r="BA39">
        <v>2</v>
      </c>
      <c r="BB39">
        <v>3</v>
      </c>
      <c r="BC39">
        <v>4</v>
      </c>
      <c r="BD39">
        <v>9</v>
      </c>
      <c r="BE39">
        <v>4</v>
      </c>
      <c r="BF39">
        <v>5</v>
      </c>
      <c r="BG39">
        <v>6</v>
      </c>
      <c r="BH39">
        <v>7</v>
      </c>
      <c r="BI39">
        <v>2</v>
      </c>
      <c r="BJ39">
        <v>6</v>
      </c>
      <c r="BK39">
        <v>5</v>
      </c>
      <c r="BL39">
        <v>1000</v>
      </c>
      <c r="BM39">
        <f t="shared" si="30"/>
        <v>1000</v>
      </c>
      <c r="BN39" s="26">
        <f t="shared" si="31"/>
        <v>994.2</v>
      </c>
      <c r="BO39">
        <v>2</v>
      </c>
      <c r="BP39" t="str">
        <f t="shared" si="23"/>
        <v>Opel</v>
      </c>
      <c r="BQ39" s="42">
        <f t="shared" si="32"/>
        <v>9</v>
      </c>
      <c r="BR39" s="42">
        <v>9</v>
      </c>
      <c r="BS39" s="25">
        <v>0.73500000000000087</v>
      </c>
      <c r="BV39" s="4">
        <v>1</v>
      </c>
      <c r="BW39" s="4">
        <f>BQ39</f>
        <v>9</v>
      </c>
      <c r="BX39" s="4">
        <f>BR39</f>
        <v>9</v>
      </c>
    </row>
    <row r="40" spans="1:76" x14ac:dyDescent="0.25">
      <c r="A40" t="str">
        <f>A13</f>
        <v>Jász-Nagykun-Szolnok</v>
      </c>
      <c r="B40">
        <f t="shared" si="24"/>
        <v>0.60000000000000142</v>
      </c>
      <c r="C40">
        <f t="shared" si="24"/>
        <v>0</v>
      </c>
      <c r="D40">
        <f t="shared" si="24"/>
        <v>0.20000000000000284</v>
      </c>
      <c r="E40">
        <f t="shared" si="24"/>
        <v>0</v>
      </c>
      <c r="F40">
        <f t="shared" si="24"/>
        <v>9.9999999999994316E-2</v>
      </c>
      <c r="G40">
        <f t="shared" si="24"/>
        <v>0</v>
      </c>
      <c r="H40">
        <f t="shared" si="24"/>
        <v>0.20000000000000284</v>
      </c>
      <c r="I40">
        <f t="shared" si="24"/>
        <v>0</v>
      </c>
      <c r="J40">
        <f t="shared" si="24"/>
        <v>2</v>
      </c>
      <c r="K40">
        <f t="shared" si="24"/>
        <v>0.29999999999999716</v>
      </c>
      <c r="L40" s="55">
        <f t="shared" si="25"/>
        <v>0.33999999999999986</v>
      </c>
      <c r="M40" s="56">
        <f t="shared" si="26"/>
        <v>0.61318838867023584</v>
      </c>
      <c r="O40" s="7">
        <f t="shared" si="27"/>
        <v>9.6999999999999993</v>
      </c>
      <c r="P40">
        <f t="shared" si="28"/>
        <v>7</v>
      </c>
      <c r="Q40">
        <f t="shared" si="20"/>
        <v>11</v>
      </c>
      <c r="R40">
        <f t="shared" si="20"/>
        <v>9</v>
      </c>
      <c r="S40">
        <f t="shared" si="20"/>
        <v>15</v>
      </c>
      <c r="T40">
        <f t="shared" si="20"/>
        <v>11</v>
      </c>
      <c r="U40">
        <f t="shared" si="20"/>
        <v>13</v>
      </c>
      <c r="V40">
        <f t="shared" si="20"/>
        <v>10</v>
      </c>
      <c r="W40">
        <f t="shared" si="20"/>
        <v>9</v>
      </c>
      <c r="X40">
        <f t="shared" si="20"/>
        <v>5</v>
      </c>
      <c r="Y40">
        <f t="shared" si="20"/>
        <v>7</v>
      </c>
      <c r="Z40">
        <v>1000</v>
      </c>
      <c r="AA40">
        <f t="shared" si="21"/>
        <v>990.6</v>
      </c>
      <c r="AB40">
        <f>'oam3 (2)'!AB40</f>
        <v>999.2</v>
      </c>
      <c r="AC40">
        <f>'oam3 (2)'!AA40</f>
        <v>984.6</v>
      </c>
      <c r="AD40" t="str">
        <f t="shared" si="33"/>
        <v>Heves</v>
      </c>
      <c r="AE40">
        <f t="shared" si="34"/>
        <v>4</v>
      </c>
      <c r="AF40">
        <f t="shared" si="29"/>
        <v>4</v>
      </c>
      <c r="AG40">
        <f t="shared" si="29"/>
        <v>2</v>
      </c>
      <c r="AH40">
        <f t="shared" si="29"/>
        <v>4</v>
      </c>
      <c r="AI40">
        <f t="shared" si="29"/>
        <v>4</v>
      </c>
      <c r="AJ40">
        <f t="shared" si="29"/>
        <v>4</v>
      </c>
      <c r="AK40">
        <f t="shared" si="29"/>
        <v>1</v>
      </c>
      <c r="AL40">
        <f t="shared" si="29"/>
        <v>4</v>
      </c>
      <c r="AM40">
        <f t="shared" si="29"/>
        <v>4</v>
      </c>
      <c r="AN40">
        <f t="shared" si="29"/>
        <v>2</v>
      </c>
      <c r="BO40" t="s">
        <v>731</v>
      </c>
      <c r="BQ40" t="s">
        <v>731</v>
      </c>
      <c r="BR40" t="s">
        <v>731</v>
      </c>
      <c r="BW40" t="s">
        <v>731</v>
      </c>
      <c r="BX40" t="s">
        <v>731</v>
      </c>
    </row>
    <row r="41" spans="1:76" x14ac:dyDescent="0.25">
      <c r="A41" t="str">
        <f>A14</f>
        <v>Komárom-Esztergom</v>
      </c>
      <c r="B41">
        <f t="shared" si="24"/>
        <v>11.599999999999994</v>
      </c>
      <c r="C41">
        <f t="shared" si="24"/>
        <v>4.2000000000000028</v>
      </c>
      <c r="D41">
        <f t="shared" si="24"/>
        <v>8.5999999999999943</v>
      </c>
      <c r="E41">
        <f t="shared" si="24"/>
        <v>8.0999999999999943</v>
      </c>
      <c r="F41">
        <f t="shared" si="24"/>
        <v>0</v>
      </c>
      <c r="G41">
        <f t="shared" si="24"/>
        <v>0</v>
      </c>
      <c r="H41">
        <f t="shared" si="24"/>
        <v>9.9999999999994316E-2</v>
      </c>
      <c r="I41">
        <f t="shared" si="24"/>
        <v>3</v>
      </c>
      <c r="J41">
        <f t="shared" si="24"/>
        <v>0</v>
      </c>
      <c r="K41">
        <f t="shared" si="24"/>
        <v>4.7000000000000028</v>
      </c>
      <c r="L41" s="55">
        <f t="shared" si="25"/>
        <v>4.0299999999999985</v>
      </c>
      <c r="M41" s="56">
        <f t="shared" si="26"/>
        <v>4.2224400528604296</v>
      </c>
      <c r="O41" s="7">
        <f t="shared" si="27"/>
        <v>7.2</v>
      </c>
      <c r="P41">
        <f t="shared" si="28"/>
        <v>1</v>
      </c>
      <c r="Q41">
        <f t="shared" si="20"/>
        <v>3</v>
      </c>
      <c r="R41">
        <f t="shared" si="20"/>
        <v>1</v>
      </c>
      <c r="S41">
        <f t="shared" si="20"/>
        <v>2</v>
      </c>
      <c r="T41">
        <f t="shared" si="20"/>
        <v>14</v>
      </c>
      <c r="U41">
        <f t="shared" si="20"/>
        <v>13</v>
      </c>
      <c r="V41">
        <f t="shared" si="20"/>
        <v>16</v>
      </c>
      <c r="W41">
        <f t="shared" si="20"/>
        <v>5</v>
      </c>
      <c r="X41">
        <f t="shared" si="20"/>
        <v>15</v>
      </c>
      <c r="Y41">
        <f t="shared" si="20"/>
        <v>2</v>
      </c>
      <c r="Z41">
        <v>1000</v>
      </c>
      <c r="AA41">
        <f t="shared" si="21"/>
        <v>1023.8</v>
      </c>
      <c r="AB41">
        <f>'oam3 (2)'!AB41</f>
        <v>999.7</v>
      </c>
      <c r="AC41">
        <f>'oam3 (2)'!AA41</f>
        <v>1014.6</v>
      </c>
      <c r="AD41" t="str">
        <f t="shared" si="33"/>
        <v>Jász-Nagykun-Szolnok</v>
      </c>
      <c r="AE41">
        <f t="shared" si="34"/>
        <v>2</v>
      </c>
      <c r="AF41">
        <f t="shared" si="29"/>
        <v>7</v>
      </c>
      <c r="AG41">
        <f t="shared" si="29"/>
        <v>4</v>
      </c>
      <c r="AH41">
        <f t="shared" si="29"/>
        <v>7</v>
      </c>
      <c r="AI41">
        <f t="shared" si="29"/>
        <v>6</v>
      </c>
      <c r="AJ41">
        <f t="shared" si="29"/>
        <v>7</v>
      </c>
      <c r="AK41">
        <f t="shared" si="29"/>
        <v>4</v>
      </c>
      <c r="AL41">
        <f t="shared" si="29"/>
        <v>7</v>
      </c>
      <c r="AM41">
        <f t="shared" si="29"/>
        <v>1</v>
      </c>
      <c r="AN41">
        <f t="shared" si="29"/>
        <v>3</v>
      </c>
      <c r="BO41">
        <f>CORREL($BO$30:$BO$39,BN30:BN39)</f>
        <v>6.7041812623911665E-2</v>
      </c>
      <c r="BQ41">
        <f>CORREL($BO$30:$BO$39,BQ30:BQ39)</f>
        <v>0</v>
      </c>
      <c r="BR41">
        <f>CORREL($BO$30:$BO$39,BR30:BR39)</f>
        <v>-0.10444659357341871</v>
      </c>
      <c r="BW41">
        <f>CORREL(BW30:BW39,$BV$30:$BV$39)</f>
        <v>-0.25444084453793109</v>
      </c>
      <c r="BX41">
        <f>CORREL(BX30:BX39,$BV$30:$BV$39)</f>
        <v>-0.42640143271122083</v>
      </c>
    </row>
    <row r="42" spans="1:76" ht="13.8" thickBot="1" x14ac:dyDescent="0.3">
      <c r="A42" t="str">
        <f>A15</f>
        <v>Nógrád megye</v>
      </c>
      <c r="B42">
        <f t="shared" si="24"/>
        <v>0.40000000000000568</v>
      </c>
      <c r="C42">
        <f t="shared" si="24"/>
        <v>0</v>
      </c>
      <c r="D42">
        <f t="shared" si="24"/>
        <v>0.5</v>
      </c>
      <c r="E42">
        <f t="shared" si="24"/>
        <v>3</v>
      </c>
      <c r="F42">
        <f t="shared" si="24"/>
        <v>1.9000000000000057</v>
      </c>
      <c r="G42">
        <f t="shared" si="24"/>
        <v>12.799999999999997</v>
      </c>
      <c r="H42">
        <f t="shared" si="24"/>
        <v>9.9999999999994316E-2</v>
      </c>
      <c r="I42">
        <f t="shared" si="24"/>
        <v>7.5</v>
      </c>
      <c r="J42">
        <f t="shared" si="24"/>
        <v>0.29999999999999716</v>
      </c>
      <c r="K42">
        <f t="shared" si="24"/>
        <v>0</v>
      </c>
      <c r="L42" s="55">
        <f t="shared" si="25"/>
        <v>2.65</v>
      </c>
      <c r="M42" s="56">
        <f t="shared" si="26"/>
        <v>4.2555192919835809</v>
      </c>
      <c r="O42" s="7">
        <f t="shared" si="27"/>
        <v>8.8000000000000007</v>
      </c>
      <c r="P42">
        <f t="shared" si="28"/>
        <v>13</v>
      </c>
      <c r="Q42">
        <f t="shared" si="20"/>
        <v>11</v>
      </c>
      <c r="R42">
        <f t="shared" si="20"/>
        <v>7</v>
      </c>
      <c r="S42">
        <f t="shared" si="20"/>
        <v>6</v>
      </c>
      <c r="T42">
        <f t="shared" si="20"/>
        <v>3</v>
      </c>
      <c r="U42">
        <f t="shared" si="20"/>
        <v>1</v>
      </c>
      <c r="V42">
        <f t="shared" si="20"/>
        <v>16</v>
      </c>
      <c r="W42">
        <f t="shared" si="20"/>
        <v>1</v>
      </c>
      <c r="X42">
        <f t="shared" si="20"/>
        <v>10</v>
      </c>
      <c r="Y42">
        <f t="shared" si="20"/>
        <v>20</v>
      </c>
      <c r="Z42">
        <v>1000</v>
      </c>
      <c r="AA42">
        <f t="shared" si="21"/>
        <v>990.1</v>
      </c>
      <c r="AB42">
        <f>'oam3 (2)'!AB42</f>
        <v>999.7</v>
      </c>
      <c r="AC42">
        <f>'oam3 (2)'!AA42</f>
        <v>998.6</v>
      </c>
      <c r="AD42" t="str">
        <f t="shared" si="33"/>
        <v>Komárom-Esztergom</v>
      </c>
      <c r="AE42">
        <f t="shared" si="34"/>
        <v>1</v>
      </c>
      <c r="AF42">
        <f t="shared" si="29"/>
        <v>5</v>
      </c>
      <c r="AG42">
        <f t="shared" si="29"/>
        <v>2</v>
      </c>
      <c r="AH42">
        <f t="shared" si="29"/>
        <v>3</v>
      </c>
      <c r="AI42">
        <f t="shared" si="29"/>
        <v>8</v>
      </c>
      <c r="AJ42">
        <f t="shared" si="29"/>
        <v>8</v>
      </c>
      <c r="AK42">
        <f t="shared" si="29"/>
        <v>7</v>
      </c>
      <c r="AL42">
        <f t="shared" si="29"/>
        <v>6</v>
      </c>
      <c r="AM42">
        <f t="shared" si="29"/>
        <v>8</v>
      </c>
      <c r="AN42">
        <f t="shared" si="29"/>
        <v>4</v>
      </c>
    </row>
    <row r="43" spans="1:76" ht="13.8" thickBot="1" x14ac:dyDescent="0.3">
      <c r="A43" t="str">
        <f>A16</f>
        <v>Pest</v>
      </c>
      <c r="B43">
        <f t="shared" si="24"/>
        <v>0.5</v>
      </c>
      <c r="C43">
        <f t="shared" si="24"/>
        <v>0</v>
      </c>
      <c r="D43">
        <f t="shared" si="24"/>
        <v>0.20000000000000284</v>
      </c>
      <c r="E43">
        <f t="shared" si="24"/>
        <v>0</v>
      </c>
      <c r="F43">
        <f t="shared" si="24"/>
        <v>0.29999999999999716</v>
      </c>
      <c r="G43">
        <f t="shared" si="24"/>
        <v>0.20000000000000284</v>
      </c>
      <c r="H43">
        <f t="shared" si="24"/>
        <v>0.20000000000000284</v>
      </c>
      <c r="I43">
        <f t="shared" si="24"/>
        <v>2</v>
      </c>
      <c r="J43">
        <f t="shared" si="24"/>
        <v>0</v>
      </c>
      <c r="K43">
        <f t="shared" si="24"/>
        <v>0.20000000000000284</v>
      </c>
      <c r="L43" s="55">
        <f t="shared" si="25"/>
        <v>0.36000000000000087</v>
      </c>
      <c r="M43" s="56">
        <f t="shared" si="26"/>
        <v>0.59665735560705158</v>
      </c>
      <c r="O43" s="7">
        <f t="shared" si="27"/>
        <v>10.8</v>
      </c>
      <c r="P43">
        <f t="shared" si="28"/>
        <v>12</v>
      </c>
      <c r="Q43">
        <f t="shared" si="20"/>
        <v>11</v>
      </c>
      <c r="R43">
        <f t="shared" si="20"/>
        <v>9</v>
      </c>
      <c r="S43">
        <f t="shared" si="20"/>
        <v>15</v>
      </c>
      <c r="T43">
        <f t="shared" si="20"/>
        <v>9</v>
      </c>
      <c r="U43">
        <f t="shared" si="20"/>
        <v>8</v>
      </c>
      <c r="V43">
        <f t="shared" si="20"/>
        <v>10</v>
      </c>
      <c r="W43">
        <f t="shared" si="20"/>
        <v>7</v>
      </c>
      <c r="X43">
        <f t="shared" si="20"/>
        <v>15</v>
      </c>
      <c r="Y43">
        <f t="shared" si="20"/>
        <v>12</v>
      </c>
      <c r="Z43">
        <v>1000</v>
      </c>
      <c r="AA43">
        <f t="shared" si="21"/>
        <v>986.7</v>
      </c>
      <c r="AB43">
        <f>'oam3 (2)'!AB43</f>
        <v>1000.2</v>
      </c>
      <c r="AC43">
        <f>'oam3 (2)'!AA43</f>
        <v>1012.6</v>
      </c>
      <c r="AD43" t="str">
        <f t="shared" si="33"/>
        <v>Nógrád megye</v>
      </c>
      <c r="AE43">
        <f t="shared" si="34"/>
        <v>6</v>
      </c>
      <c r="AF43">
        <f t="shared" si="29"/>
        <v>9</v>
      </c>
      <c r="AG43">
        <f t="shared" si="29"/>
        <v>5</v>
      </c>
      <c r="AH43">
        <f t="shared" si="29"/>
        <v>3</v>
      </c>
      <c r="AI43">
        <f t="shared" si="29"/>
        <v>4</v>
      </c>
      <c r="AJ43">
        <f t="shared" si="29"/>
        <v>1</v>
      </c>
      <c r="AK43">
        <f t="shared" si="29"/>
        <v>8</v>
      </c>
      <c r="AL43">
        <f t="shared" si="29"/>
        <v>2</v>
      </c>
      <c r="AM43">
        <f t="shared" si="29"/>
        <v>7</v>
      </c>
      <c r="AN43">
        <f t="shared" si="29"/>
        <v>9</v>
      </c>
      <c r="BQ43" s="49" t="s">
        <v>1664</v>
      </c>
      <c r="BR43" s="49" t="s">
        <v>1664</v>
      </c>
      <c r="BW43" s="46" t="s">
        <v>967</v>
      </c>
      <c r="BX43" s="46" t="s">
        <v>967</v>
      </c>
    </row>
    <row r="44" spans="1:76" ht="13.8" thickBot="1" x14ac:dyDescent="0.3">
      <c r="A44" t="str">
        <f>A17</f>
        <v>Somogy</v>
      </c>
      <c r="B44">
        <f t="shared" si="24"/>
        <v>0</v>
      </c>
      <c r="C44">
        <f t="shared" si="24"/>
        <v>1.2000000000000028</v>
      </c>
      <c r="D44">
        <f t="shared" si="24"/>
        <v>0</v>
      </c>
      <c r="E44">
        <f t="shared" si="24"/>
        <v>0.40000000000000568</v>
      </c>
      <c r="F44">
        <f t="shared" si="24"/>
        <v>0</v>
      </c>
      <c r="G44">
        <f t="shared" si="24"/>
        <v>0</v>
      </c>
      <c r="H44">
        <f t="shared" si="24"/>
        <v>0.29999999999999716</v>
      </c>
      <c r="I44">
        <f t="shared" si="24"/>
        <v>0</v>
      </c>
      <c r="J44">
        <f t="shared" si="24"/>
        <v>0.5</v>
      </c>
      <c r="K44">
        <f t="shared" si="24"/>
        <v>0.20000000000000284</v>
      </c>
      <c r="L44" s="55">
        <f t="shared" si="25"/>
        <v>0.26000000000000084</v>
      </c>
      <c r="M44" s="56">
        <f t="shared" si="26"/>
        <v>0.38064273129653958</v>
      </c>
      <c r="O44" s="7">
        <f t="shared" si="27"/>
        <v>11.4</v>
      </c>
      <c r="P44">
        <f t="shared" si="28"/>
        <v>17</v>
      </c>
      <c r="Q44">
        <f t="shared" si="20"/>
        <v>5</v>
      </c>
      <c r="R44">
        <f t="shared" si="20"/>
        <v>17</v>
      </c>
      <c r="S44">
        <f t="shared" si="20"/>
        <v>13</v>
      </c>
      <c r="T44">
        <f t="shared" si="20"/>
        <v>14</v>
      </c>
      <c r="U44">
        <f t="shared" si="20"/>
        <v>13</v>
      </c>
      <c r="V44">
        <f t="shared" si="20"/>
        <v>8</v>
      </c>
      <c r="W44">
        <f t="shared" si="20"/>
        <v>9</v>
      </c>
      <c r="X44">
        <f t="shared" si="20"/>
        <v>6</v>
      </c>
      <c r="Y44">
        <f t="shared" si="20"/>
        <v>12</v>
      </c>
      <c r="Z44">
        <v>1000</v>
      </c>
      <c r="AA44">
        <f t="shared" si="21"/>
        <v>959.5</v>
      </c>
      <c r="AB44">
        <f>'oam3 (2)'!AB44</f>
        <v>999.2</v>
      </c>
      <c r="AC44">
        <f>'oam3 (2)'!AA44</f>
        <v>963.2</v>
      </c>
      <c r="AD44" t="str">
        <f t="shared" si="33"/>
        <v>Pest</v>
      </c>
      <c r="AE44">
        <f t="shared" si="34"/>
        <v>2</v>
      </c>
      <c r="AF44">
        <f t="shared" si="29"/>
        <v>8</v>
      </c>
      <c r="AG44">
        <f t="shared" si="29"/>
        <v>4</v>
      </c>
      <c r="AH44">
        <f t="shared" si="29"/>
        <v>8</v>
      </c>
      <c r="AI44">
        <f t="shared" si="29"/>
        <v>3</v>
      </c>
      <c r="AJ44">
        <f t="shared" si="29"/>
        <v>4</v>
      </c>
      <c r="AK44">
        <f t="shared" si="29"/>
        <v>4</v>
      </c>
      <c r="AL44">
        <f t="shared" si="29"/>
        <v>1</v>
      </c>
      <c r="AM44">
        <f t="shared" si="29"/>
        <v>8</v>
      </c>
      <c r="AN44">
        <f t="shared" si="29"/>
        <v>4</v>
      </c>
      <c r="BQ44" t="s">
        <v>966</v>
      </c>
      <c r="BR44" t="s">
        <v>966</v>
      </c>
      <c r="BW44" t="s">
        <v>966</v>
      </c>
      <c r="BX44" t="s">
        <v>966</v>
      </c>
    </row>
    <row r="45" spans="1:76" ht="13.8" thickBot="1" x14ac:dyDescent="0.3">
      <c r="A45" t="str">
        <f>A18</f>
        <v>Szabolcs-Szatmár-Bereg</v>
      </c>
      <c r="B45">
        <f t="shared" si="24"/>
        <v>0</v>
      </c>
      <c r="C45">
        <f t="shared" si="24"/>
        <v>0</v>
      </c>
      <c r="D45">
        <f t="shared" si="24"/>
        <v>0</v>
      </c>
      <c r="E45">
        <f t="shared" si="24"/>
        <v>0.5</v>
      </c>
      <c r="F45">
        <f t="shared" si="24"/>
        <v>0.40000000000000568</v>
      </c>
      <c r="G45">
        <f t="shared" si="24"/>
        <v>0.20000000000000284</v>
      </c>
      <c r="H45">
        <f t="shared" si="24"/>
        <v>0.20000000000000284</v>
      </c>
      <c r="I45">
        <f t="shared" si="24"/>
        <v>3.5</v>
      </c>
      <c r="J45">
        <f t="shared" si="24"/>
        <v>9.9999999999994316E-2</v>
      </c>
      <c r="K45">
        <f t="shared" si="24"/>
        <v>9.9999999999994316E-2</v>
      </c>
      <c r="L45" s="55">
        <f t="shared" si="25"/>
        <v>0.5</v>
      </c>
      <c r="M45" s="56">
        <f t="shared" si="26"/>
        <v>1.0677078252031313</v>
      </c>
      <c r="O45" s="7">
        <f t="shared" si="27"/>
        <v>11.9</v>
      </c>
      <c r="P45">
        <f t="shared" si="28"/>
        <v>17</v>
      </c>
      <c r="Q45">
        <f t="shared" si="20"/>
        <v>11</v>
      </c>
      <c r="R45">
        <f t="shared" si="20"/>
        <v>17</v>
      </c>
      <c r="S45">
        <f t="shared" si="20"/>
        <v>12</v>
      </c>
      <c r="T45">
        <f t="shared" si="20"/>
        <v>7</v>
      </c>
      <c r="U45">
        <f t="shared" si="20"/>
        <v>8</v>
      </c>
      <c r="V45">
        <f t="shared" si="20"/>
        <v>10</v>
      </c>
      <c r="W45">
        <f t="shared" si="20"/>
        <v>4</v>
      </c>
      <c r="X45">
        <f t="shared" si="20"/>
        <v>14</v>
      </c>
      <c r="Y45">
        <f t="shared" si="20"/>
        <v>19</v>
      </c>
      <c r="Z45">
        <v>1000</v>
      </c>
      <c r="AA45">
        <f t="shared" si="21"/>
        <v>965.4</v>
      </c>
      <c r="AB45">
        <f>'oam3 (2)'!AB45</f>
        <v>982.7</v>
      </c>
      <c r="AC45">
        <f>'oam3 (2)'!AA45</f>
        <v>977.2</v>
      </c>
      <c r="AD45" t="str">
        <f t="shared" si="33"/>
        <v>Somogy</v>
      </c>
      <c r="AE45">
        <f t="shared" si="34"/>
        <v>6</v>
      </c>
      <c r="AF45">
        <f t="shared" si="29"/>
        <v>1</v>
      </c>
      <c r="AG45">
        <f t="shared" si="29"/>
        <v>6</v>
      </c>
      <c r="AH45">
        <f t="shared" si="29"/>
        <v>3</v>
      </c>
      <c r="AI45">
        <f t="shared" si="29"/>
        <v>6</v>
      </c>
      <c r="AJ45">
        <f t="shared" si="29"/>
        <v>6</v>
      </c>
      <c r="AK45">
        <f t="shared" si="29"/>
        <v>4</v>
      </c>
      <c r="AL45">
        <f t="shared" si="29"/>
        <v>6</v>
      </c>
      <c r="AM45">
        <f t="shared" si="29"/>
        <v>2</v>
      </c>
      <c r="AN45">
        <f t="shared" si="29"/>
        <v>5</v>
      </c>
      <c r="BQ45" s="50" t="s">
        <v>1663</v>
      </c>
      <c r="BR45" s="48" t="s">
        <v>1663</v>
      </c>
      <c r="BW45" s="46" t="s">
        <v>967</v>
      </c>
      <c r="BX45" s="46" t="s">
        <v>967</v>
      </c>
    </row>
    <row r="46" spans="1:76" x14ac:dyDescent="0.25">
      <c r="A46" t="str">
        <f>A19</f>
        <v>Tolna</v>
      </c>
      <c r="B46">
        <f t="shared" si="24"/>
        <v>1.2000000000000028</v>
      </c>
      <c r="C46">
        <f t="shared" si="24"/>
        <v>6.0999999999999943</v>
      </c>
      <c r="D46">
        <f t="shared" si="24"/>
        <v>0.90000000000000568</v>
      </c>
      <c r="E46">
        <f t="shared" si="24"/>
        <v>2</v>
      </c>
      <c r="F46">
        <f t="shared" si="24"/>
        <v>0.90000000000000568</v>
      </c>
      <c r="G46">
        <f t="shared" si="24"/>
        <v>2.7000000000000028</v>
      </c>
      <c r="H46">
        <f t="shared" si="24"/>
        <v>0.40000000000000568</v>
      </c>
      <c r="I46">
        <f t="shared" si="24"/>
        <v>0</v>
      </c>
      <c r="J46">
        <f t="shared" si="24"/>
        <v>0.5</v>
      </c>
      <c r="K46">
        <f t="shared" si="24"/>
        <v>0.70000000000000284</v>
      </c>
      <c r="L46" s="55">
        <f t="shared" si="25"/>
        <v>1.540000000000002</v>
      </c>
      <c r="M46" s="56">
        <f t="shared" si="26"/>
        <v>1.78711437176745</v>
      </c>
      <c r="O46" s="7">
        <f t="shared" si="27"/>
        <v>4.7</v>
      </c>
      <c r="P46">
        <f t="shared" si="28"/>
        <v>3</v>
      </c>
      <c r="Q46">
        <f t="shared" si="28"/>
        <v>1</v>
      </c>
      <c r="R46">
        <f t="shared" si="28"/>
        <v>4</v>
      </c>
      <c r="S46">
        <f t="shared" si="28"/>
        <v>7</v>
      </c>
      <c r="T46">
        <f t="shared" si="28"/>
        <v>4</v>
      </c>
      <c r="U46">
        <f t="shared" si="28"/>
        <v>4</v>
      </c>
      <c r="V46">
        <f t="shared" si="28"/>
        <v>6</v>
      </c>
      <c r="W46">
        <f t="shared" si="28"/>
        <v>9</v>
      </c>
      <c r="X46">
        <f t="shared" si="28"/>
        <v>6</v>
      </c>
      <c r="Y46">
        <f t="shared" si="28"/>
        <v>3</v>
      </c>
      <c r="Z46">
        <v>1000</v>
      </c>
      <c r="AA46">
        <f t="shared" si="21"/>
        <v>1036.2</v>
      </c>
      <c r="AB46">
        <f>'oam3 (2)'!AB46</f>
        <v>999.7</v>
      </c>
      <c r="AC46">
        <f>'oam3 (2)'!AA46</f>
        <v>1037.0999999999999</v>
      </c>
      <c r="AD46" t="str">
        <f t="shared" si="33"/>
        <v>Szabolcs-Szatmár-Bereg</v>
      </c>
      <c r="AE46">
        <f t="shared" si="34"/>
        <v>8</v>
      </c>
      <c r="AF46">
        <f t="shared" si="29"/>
        <v>8</v>
      </c>
      <c r="AG46">
        <f t="shared" si="29"/>
        <v>8</v>
      </c>
      <c r="AH46">
        <f t="shared" si="29"/>
        <v>2</v>
      </c>
      <c r="AI46">
        <f t="shared" si="29"/>
        <v>3</v>
      </c>
      <c r="AJ46">
        <f t="shared" si="29"/>
        <v>4</v>
      </c>
      <c r="AK46">
        <f t="shared" si="29"/>
        <v>4</v>
      </c>
      <c r="AL46">
        <f t="shared" si="29"/>
        <v>1</v>
      </c>
      <c r="AM46">
        <f t="shared" si="29"/>
        <v>6</v>
      </c>
      <c r="AN46">
        <f t="shared" si="29"/>
        <v>6</v>
      </c>
      <c r="BQ46" s="1" t="s">
        <v>968</v>
      </c>
      <c r="BR46" t="s">
        <v>968</v>
      </c>
      <c r="BW46" s="1" t="s">
        <v>968</v>
      </c>
      <c r="BX46" t="s">
        <v>968</v>
      </c>
    </row>
    <row r="47" spans="1:76" x14ac:dyDescent="0.25">
      <c r="A47" t="str">
        <f>A20</f>
        <v>Vas</v>
      </c>
      <c r="B47">
        <f t="shared" ref="B47:K49" si="35">ABS(B20)</f>
        <v>0.29999999999999716</v>
      </c>
      <c r="C47">
        <f t="shared" si="35"/>
        <v>0</v>
      </c>
      <c r="D47">
        <f t="shared" si="35"/>
        <v>0</v>
      </c>
      <c r="E47">
        <f t="shared" si="35"/>
        <v>0</v>
      </c>
      <c r="F47">
        <f t="shared" si="35"/>
        <v>0</v>
      </c>
      <c r="G47">
        <f t="shared" si="35"/>
        <v>0</v>
      </c>
      <c r="H47">
        <f t="shared" si="35"/>
        <v>0</v>
      </c>
      <c r="I47">
        <f t="shared" si="35"/>
        <v>0</v>
      </c>
      <c r="J47">
        <f t="shared" si="35"/>
        <v>0</v>
      </c>
      <c r="K47">
        <f t="shared" si="35"/>
        <v>0.20000000000000284</v>
      </c>
      <c r="L47" s="55">
        <f t="shared" si="25"/>
        <v>0.05</v>
      </c>
      <c r="M47" s="56">
        <f t="shared" si="26"/>
        <v>0.10801234497346404</v>
      </c>
      <c r="O47" s="7">
        <f t="shared" si="27"/>
        <v>14</v>
      </c>
      <c r="P47">
        <f t="shared" si="28"/>
        <v>15</v>
      </c>
      <c r="Q47">
        <f t="shared" si="28"/>
        <v>11</v>
      </c>
      <c r="R47">
        <f t="shared" si="28"/>
        <v>17</v>
      </c>
      <c r="S47">
        <f t="shared" si="28"/>
        <v>15</v>
      </c>
      <c r="T47">
        <f t="shared" si="28"/>
        <v>14</v>
      </c>
      <c r="U47">
        <f t="shared" si="28"/>
        <v>13</v>
      </c>
      <c r="V47">
        <f t="shared" si="28"/>
        <v>19</v>
      </c>
      <c r="W47">
        <f t="shared" si="28"/>
        <v>9</v>
      </c>
      <c r="X47">
        <f t="shared" si="28"/>
        <v>15</v>
      </c>
      <c r="Y47">
        <f t="shared" si="28"/>
        <v>12</v>
      </c>
      <c r="Z47">
        <v>1000</v>
      </c>
      <c r="AA47">
        <f t="shared" si="21"/>
        <v>944.1</v>
      </c>
      <c r="AB47">
        <f>'oam3 (2)'!AB47</f>
        <v>1000.2</v>
      </c>
      <c r="AC47">
        <f>'oam3 (2)'!AA47</f>
        <v>985.6</v>
      </c>
      <c r="AD47" t="str">
        <f t="shared" si="33"/>
        <v>Tolna</v>
      </c>
      <c r="AE47">
        <f t="shared" si="34"/>
        <v>4</v>
      </c>
      <c r="AF47">
        <f t="shared" si="29"/>
        <v>1</v>
      </c>
      <c r="AG47">
        <f t="shared" si="29"/>
        <v>5</v>
      </c>
      <c r="AH47">
        <f t="shared" si="29"/>
        <v>3</v>
      </c>
      <c r="AI47">
        <f t="shared" si="29"/>
        <v>5</v>
      </c>
      <c r="AJ47">
        <f t="shared" si="29"/>
        <v>2</v>
      </c>
      <c r="AK47">
        <f t="shared" si="29"/>
        <v>9</v>
      </c>
      <c r="AL47">
        <f t="shared" si="29"/>
        <v>10</v>
      </c>
      <c r="AM47">
        <f t="shared" si="29"/>
        <v>8</v>
      </c>
      <c r="AN47">
        <f t="shared" si="29"/>
        <v>7</v>
      </c>
    </row>
    <row r="48" spans="1:76" x14ac:dyDescent="0.25">
      <c r="A48" t="str">
        <f>A21</f>
        <v>Veszprém</v>
      </c>
      <c r="B48">
        <f t="shared" si="35"/>
        <v>10.599999999999994</v>
      </c>
      <c r="C48">
        <f t="shared" si="35"/>
        <v>0</v>
      </c>
      <c r="D48">
        <f t="shared" si="35"/>
        <v>0.59999999999999432</v>
      </c>
      <c r="E48">
        <f t="shared" si="35"/>
        <v>4.2000000000000028</v>
      </c>
      <c r="F48">
        <f t="shared" si="35"/>
        <v>0</v>
      </c>
      <c r="G48">
        <f t="shared" si="35"/>
        <v>0.20000000000000284</v>
      </c>
      <c r="H48">
        <f t="shared" si="35"/>
        <v>3.2999999999999972</v>
      </c>
      <c r="I48">
        <f t="shared" si="35"/>
        <v>0</v>
      </c>
      <c r="J48">
        <f t="shared" si="35"/>
        <v>2.5999999999999943</v>
      </c>
      <c r="K48">
        <f t="shared" si="35"/>
        <v>0.29999999999999716</v>
      </c>
      <c r="L48" s="55">
        <f t="shared" si="25"/>
        <v>2.1799999999999984</v>
      </c>
      <c r="M48" s="56">
        <f t="shared" si="26"/>
        <v>3.343584237843507</v>
      </c>
      <c r="O48" s="7">
        <f t="shared" si="27"/>
        <v>6.6</v>
      </c>
      <c r="P48">
        <f t="shared" si="28"/>
        <v>2</v>
      </c>
      <c r="Q48">
        <f t="shared" si="28"/>
        <v>11</v>
      </c>
      <c r="R48">
        <f t="shared" si="28"/>
        <v>6</v>
      </c>
      <c r="S48">
        <f t="shared" si="28"/>
        <v>4</v>
      </c>
      <c r="T48">
        <f t="shared" si="28"/>
        <v>14</v>
      </c>
      <c r="U48">
        <f t="shared" si="28"/>
        <v>8</v>
      </c>
      <c r="V48">
        <f t="shared" si="28"/>
        <v>2</v>
      </c>
      <c r="W48">
        <f t="shared" si="28"/>
        <v>9</v>
      </c>
      <c r="X48">
        <f t="shared" si="28"/>
        <v>3</v>
      </c>
      <c r="Y48">
        <f t="shared" si="28"/>
        <v>7</v>
      </c>
      <c r="Z48">
        <v>1000</v>
      </c>
      <c r="AA48">
        <f t="shared" si="21"/>
        <v>1026.8</v>
      </c>
      <c r="AB48">
        <f>'oam3 (2)'!AB48</f>
        <v>999.2</v>
      </c>
      <c r="AC48">
        <f>'oam3 (2)'!AA48</f>
        <v>998.6</v>
      </c>
      <c r="AD48" t="str">
        <f t="shared" si="33"/>
        <v>Vas</v>
      </c>
      <c r="AE48">
        <f t="shared" si="34"/>
        <v>1</v>
      </c>
      <c r="AF48">
        <f t="shared" si="29"/>
        <v>3</v>
      </c>
      <c r="AG48">
        <f t="shared" si="29"/>
        <v>3</v>
      </c>
      <c r="AH48">
        <f t="shared" si="29"/>
        <v>3</v>
      </c>
      <c r="AI48">
        <f t="shared" si="29"/>
        <v>3</v>
      </c>
      <c r="AJ48">
        <f t="shared" si="29"/>
        <v>3</v>
      </c>
      <c r="AK48">
        <f t="shared" si="29"/>
        <v>3</v>
      </c>
      <c r="AL48">
        <f t="shared" si="29"/>
        <v>3</v>
      </c>
      <c r="AM48">
        <f t="shared" si="29"/>
        <v>3</v>
      </c>
      <c r="AN48">
        <f t="shared" si="29"/>
        <v>2</v>
      </c>
      <c r="BQ48" t="s">
        <v>970</v>
      </c>
    </row>
    <row r="49" spans="1:69" x14ac:dyDescent="0.25">
      <c r="A49" t="str">
        <f>A22</f>
        <v>Zala</v>
      </c>
      <c r="B49">
        <f t="shared" si="35"/>
        <v>0.29999999999999716</v>
      </c>
      <c r="C49">
        <f t="shared" si="35"/>
        <v>0</v>
      </c>
      <c r="D49">
        <f t="shared" si="35"/>
        <v>3.5999999999999943</v>
      </c>
      <c r="E49">
        <f t="shared" si="35"/>
        <v>4.0999999999999943</v>
      </c>
      <c r="F49">
        <f t="shared" si="35"/>
        <v>6.5</v>
      </c>
      <c r="G49">
        <f t="shared" si="35"/>
        <v>0</v>
      </c>
      <c r="H49">
        <f t="shared" si="35"/>
        <v>0.20000000000000284</v>
      </c>
      <c r="I49">
        <f t="shared" si="35"/>
        <v>0</v>
      </c>
      <c r="J49">
        <f t="shared" si="35"/>
        <v>2.5</v>
      </c>
      <c r="K49">
        <f t="shared" si="35"/>
        <v>0.70000000000000284</v>
      </c>
      <c r="L49" s="55">
        <f t="shared" si="25"/>
        <v>1.7899999999999991</v>
      </c>
      <c r="M49" s="56">
        <f t="shared" si="26"/>
        <v>2.2815443113041742</v>
      </c>
      <c r="O49" s="7">
        <f t="shared" si="27"/>
        <v>7.4</v>
      </c>
      <c r="P49">
        <f t="shared" si="28"/>
        <v>15</v>
      </c>
      <c r="Q49">
        <f t="shared" si="28"/>
        <v>11</v>
      </c>
      <c r="R49">
        <f t="shared" si="28"/>
        <v>3</v>
      </c>
      <c r="S49">
        <f t="shared" si="28"/>
        <v>5</v>
      </c>
      <c r="T49">
        <f t="shared" si="28"/>
        <v>1</v>
      </c>
      <c r="U49">
        <f t="shared" si="28"/>
        <v>13</v>
      </c>
      <c r="V49">
        <f t="shared" si="28"/>
        <v>10</v>
      </c>
      <c r="W49">
        <f t="shared" si="28"/>
        <v>9</v>
      </c>
      <c r="X49">
        <f t="shared" si="28"/>
        <v>4</v>
      </c>
      <c r="Y49">
        <f t="shared" si="28"/>
        <v>3</v>
      </c>
      <c r="Z49">
        <v>1000</v>
      </c>
      <c r="AA49">
        <f t="shared" si="21"/>
        <v>1022.8</v>
      </c>
      <c r="AB49">
        <f>'oam3 (2)'!AB49</f>
        <v>1000.2</v>
      </c>
      <c r="AC49">
        <f>'oam3 (2)'!AA49</f>
        <v>991.6</v>
      </c>
      <c r="AD49" t="str">
        <f t="shared" si="33"/>
        <v>Veszprém</v>
      </c>
      <c r="AE49">
        <f t="shared" si="34"/>
        <v>1</v>
      </c>
      <c r="AF49">
        <f t="shared" si="29"/>
        <v>8</v>
      </c>
      <c r="AG49">
        <f t="shared" si="29"/>
        <v>5</v>
      </c>
      <c r="AH49">
        <f t="shared" si="29"/>
        <v>2</v>
      </c>
      <c r="AI49">
        <f t="shared" si="29"/>
        <v>8</v>
      </c>
      <c r="AJ49">
        <f t="shared" si="29"/>
        <v>7</v>
      </c>
      <c r="AK49">
        <f t="shared" si="29"/>
        <v>3</v>
      </c>
      <c r="AL49">
        <f t="shared" si="29"/>
        <v>8</v>
      </c>
      <c r="AM49">
        <f t="shared" si="29"/>
        <v>4</v>
      </c>
      <c r="AN49">
        <f t="shared" si="29"/>
        <v>6</v>
      </c>
      <c r="BQ49" t="s">
        <v>971</v>
      </c>
    </row>
    <row r="50" spans="1:69" ht="13.8" thickBot="1" x14ac:dyDescent="0.3">
      <c r="L50" s="30" t="s">
        <v>721</v>
      </c>
      <c r="M50" s="57" t="s">
        <v>721</v>
      </c>
      <c r="O50" t="s">
        <v>731</v>
      </c>
      <c r="AD50" t="str">
        <f t="shared" si="33"/>
        <v>Zala</v>
      </c>
      <c r="AE50">
        <f t="shared" si="34"/>
        <v>6</v>
      </c>
      <c r="AF50">
        <f t="shared" si="29"/>
        <v>8</v>
      </c>
      <c r="AG50">
        <f t="shared" si="29"/>
        <v>3</v>
      </c>
      <c r="AH50">
        <f t="shared" si="29"/>
        <v>2</v>
      </c>
      <c r="AI50">
        <f t="shared" si="29"/>
        <v>1</v>
      </c>
      <c r="AJ50">
        <f t="shared" si="29"/>
        <v>8</v>
      </c>
      <c r="AK50">
        <f t="shared" si="29"/>
        <v>7</v>
      </c>
      <c r="AL50">
        <f t="shared" si="29"/>
        <v>8</v>
      </c>
      <c r="AM50">
        <f t="shared" si="29"/>
        <v>4</v>
      </c>
      <c r="AN50">
        <f t="shared" si="29"/>
        <v>5</v>
      </c>
      <c r="BQ50" t="s">
        <v>1902</v>
      </c>
    </row>
    <row r="51" spans="1:69" ht="13.8" thickBot="1" x14ac:dyDescent="0.3">
      <c r="O51" s="36">
        <f>CORREL(O30:O49,L30:L49)</f>
        <v>-0.73001942704161737</v>
      </c>
      <c r="AD51" t="s">
        <v>91</v>
      </c>
      <c r="AE51">
        <v>1000</v>
      </c>
      <c r="AF51">
        <v>1000</v>
      </c>
      <c r="AG51">
        <v>1000</v>
      </c>
      <c r="AH51">
        <v>1000</v>
      </c>
      <c r="AI51">
        <v>1000</v>
      </c>
      <c r="AJ51">
        <v>1000</v>
      </c>
      <c r="AK51">
        <v>1000</v>
      </c>
      <c r="AL51">
        <v>1000</v>
      </c>
      <c r="AM51">
        <v>1000</v>
      </c>
      <c r="AN51">
        <v>1000</v>
      </c>
      <c r="BQ51" t="s">
        <v>1903</v>
      </c>
    </row>
    <row r="52" spans="1:69" ht="13.8" thickBot="1" x14ac:dyDescent="0.3">
      <c r="A52" t="s">
        <v>86</v>
      </c>
      <c r="B52" s="25">
        <f>AVERAGE(B30:B49)</f>
        <v>1.5350000000000001</v>
      </c>
      <c r="C52" s="25">
        <f t="shared" ref="C52:K52" si="36">AVERAGE(C30:C49)</f>
        <v>1.1649999999999998</v>
      </c>
      <c r="D52" s="25">
        <f t="shared" si="36"/>
        <v>1.2200000000000006</v>
      </c>
      <c r="E52" s="25">
        <f t="shared" si="36"/>
        <v>2.0700000000000003</v>
      </c>
      <c r="F52" s="25">
        <f t="shared" si="36"/>
        <v>0.83999999999999986</v>
      </c>
      <c r="G52" s="25">
        <f t="shared" si="36"/>
        <v>1.7500000000000004</v>
      </c>
      <c r="H52" s="25">
        <f t="shared" si="36"/>
        <v>0.73000000000000009</v>
      </c>
      <c r="I52" s="25">
        <f t="shared" si="36"/>
        <v>1.5</v>
      </c>
      <c r="J52" s="25">
        <f t="shared" si="36"/>
        <v>0.95999999999999974</v>
      </c>
      <c r="K52" s="25">
        <f t="shared" si="36"/>
        <v>0.73500000000000087</v>
      </c>
      <c r="L52" t="s">
        <v>713</v>
      </c>
      <c r="M52" s="25">
        <f>CORREL($B$55:$K$55,B52:K52)</f>
        <v>0.2468035002049096</v>
      </c>
      <c r="O52" s="36">
        <f>CORREL(O30:O49,M30:M49)</f>
        <v>-0.70446041614626542</v>
      </c>
    </row>
    <row r="53" spans="1:69" x14ac:dyDescent="0.25">
      <c r="A53" t="s">
        <v>722</v>
      </c>
      <c r="B53" s="25">
        <f>STDEV(B30:B49)</f>
        <v>3.2908605497490662</v>
      </c>
      <c r="C53" s="25">
        <f t="shared" ref="C53:K53" si="37">STDEV(C30:C49)</f>
        <v>1.8731552328399761</v>
      </c>
      <c r="D53" s="25">
        <f t="shared" si="37"/>
        <v>2.5151331449531837</v>
      </c>
      <c r="E53" s="25">
        <f t="shared" si="37"/>
        <v>2.8423674343017211</v>
      </c>
      <c r="F53" s="25">
        <f t="shared" si="37"/>
        <v>1.7012070018542405</v>
      </c>
      <c r="G53" s="25">
        <f t="shared" si="37"/>
        <v>3.3783365573513895</v>
      </c>
      <c r="H53" s="25">
        <f t="shared" si="37"/>
        <v>1.4910610845618411</v>
      </c>
      <c r="I53" s="25">
        <f t="shared" si="37"/>
        <v>2.1824660122752984</v>
      </c>
      <c r="J53" s="25">
        <f t="shared" si="37"/>
        <v>1.4865714704790021</v>
      </c>
      <c r="K53" s="25">
        <f t="shared" si="37"/>
        <v>1.4023570384028092</v>
      </c>
      <c r="L53" t="s">
        <v>713</v>
      </c>
      <c r="M53" s="25">
        <f t="shared" ref="M53:M56" si="38">CORREL($B$55:$K$55,B53:K53)</f>
        <v>6.021495329949321E-2</v>
      </c>
    </row>
    <row r="54" spans="1:69" ht="13.8" thickBot="1" x14ac:dyDescent="0.3">
      <c r="A54" t="s">
        <v>724</v>
      </c>
      <c r="B54" s="25">
        <f>B53/B52</f>
        <v>2.1438830942990657</v>
      </c>
      <c r="C54" s="25">
        <f t="shared" ref="C54:K54" si="39">C53/C52</f>
        <v>1.6078585689613532</v>
      </c>
      <c r="D54" s="25">
        <f t="shared" si="39"/>
        <v>2.0615845450435923</v>
      </c>
      <c r="E54" s="25">
        <f t="shared" si="39"/>
        <v>1.3731243643969666</v>
      </c>
      <c r="F54" s="25">
        <f t="shared" si="39"/>
        <v>2.025246430778858</v>
      </c>
      <c r="G54" s="25">
        <f t="shared" si="39"/>
        <v>1.9304780327722222</v>
      </c>
      <c r="H54" s="25">
        <f t="shared" si="39"/>
        <v>2.0425494309066314</v>
      </c>
      <c r="I54" s="25">
        <f t="shared" si="39"/>
        <v>1.4549773415168656</v>
      </c>
      <c r="J54" s="25">
        <f t="shared" si="39"/>
        <v>1.5485119484156276</v>
      </c>
      <c r="K54" s="25">
        <f t="shared" si="39"/>
        <v>1.907968759731711</v>
      </c>
      <c r="L54" t="s">
        <v>713</v>
      </c>
      <c r="M54" s="25">
        <f t="shared" si="38"/>
        <v>-0.25172278023215583</v>
      </c>
    </row>
    <row r="55" spans="1:69" x14ac:dyDescent="0.25">
      <c r="A55" s="27" t="s">
        <v>725</v>
      </c>
      <c r="B55" s="28">
        <v>1</v>
      </c>
      <c r="C55" s="28">
        <v>1</v>
      </c>
      <c r="D55" s="28">
        <v>1</v>
      </c>
      <c r="E55" s="28">
        <v>2</v>
      </c>
      <c r="F55" s="28">
        <v>1</v>
      </c>
      <c r="G55" s="28">
        <v>2</v>
      </c>
      <c r="H55" s="28">
        <v>2</v>
      </c>
      <c r="I55" s="28">
        <v>2</v>
      </c>
      <c r="J55" s="28">
        <v>1</v>
      </c>
      <c r="K55" s="28">
        <v>2</v>
      </c>
      <c r="L55" s="28"/>
      <c r="M55" s="29"/>
    </row>
    <row r="56" spans="1:69" ht="119.4" thickBot="1" x14ac:dyDescent="0.3">
      <c r="A56" s="30" t="s">
        <v>712</v>
      </c>
      <c r="B56" s="31">
        <f>RANK(B52,$B52:$K52,0)</f>
        <v>3</v>
      </c>
      <c r="C56" s="31">
        <f t="shared" ref="C56:K56" si="40">RANK(C52,$B52:$K52,0)</f>
        <v>6</v>
      </c>
      <c r="D56" s="31">
        <f t="shared" si="40"/>
        <v>5</v>
      </c>
      <c r="E56" s="32">
        <f t="shared" si="40"/>
        <v>1</v>
      </c>
      <c r="F56" s="31">
        <f t="shared" si="40"/>
        <v>8</v>
      </c>
      <c r="G56" s="32">
        <f t="shared" si="40"/>
        <v>2</v>
      </c>
      <c r="H56" s="33">
        <f t="shared" si="40"/>
        <v>10</v>
      </c>
      <c r="I56" s="32">
        <f t="shared" si="40"/>
        <v>4</v>
      </c>
      <c r="J56" s="31">
        <f t="shared" si="40"/>
        <v>7</v>
      </c>
      <c r="K56" s="33">
        <f t="shared" si="40"/>
        <v>9</v>
      </c>
      <c r="L56" s="34" t="s">
        <v>713</v>
      </c>
      <c r="M56" s="35">
        <f t="shared" si="38"/>
        <v>-0.10444659357341871</v>
      </c>
      <c r="N56" s="24" t="s">
        <v>1781</v>
      </c>
    </row>
    <row r="57" spans="1:69" ht="26.4" x14ac:dyDescent="0.25">
      <c r="A57" s="24" t="s">
        <v>723</v>
      </c>
      <c r="B57" s="22" t="str">
        <f>B28</f>
        <v>Audi</v>
      </c>
      <c r="C57" s="22" t="str">
        <f t="shared" ref="C57:K57" si="41">C28</f>
        <v>Mercedes</v>
      </c>
      <c r="D57" s="22" t="str">
        <f t="shared" si="41"/>
        <v>Fiat</v>
      </c>
      <c r="E57" t="str">
        <f t="shared" si="41"/>
        <v>Volkswagen</v>
      </c>
      <c r="F57" s="22" t="str">
        <f t="shared" si="41"/>
        <v>Seat</v>
      </c>
      <c r="G57" t="str">
        <f t="shared" si="41"/>
        <v>Skoda</v>
      </c>
      <c r="H57" t="str">
        <f t="shared" si="41"/>
        <v>Suzuki</v>
      </c>
      <c r="I57" t="str">
        <f t="shared" si="41"/>
        <v>Volvo</v>
      </c>
      <c r="J57" s="22" t="str">
        <f t="shared" si="41"/>
        <v>Ford</v>
      </c>
      <c r="K57" t="str">
        <f t="shared" si="41"/>
        <v>Opel</v>
      </c>
    </row>
    <row r="58" spans="1:69" ht="52.8" x14ac:dyDescent="0.25">
      <c r="A58" t="s">
        <v>717</v>
      </c>
      <c r="B58" t="s">
        <v>714</v>
      </c>
      <c r="C58" t="s">
        <v>715</v>
      </c>
      <c r="D58" s="24" t="s">
        <v>718</v>
      </c>
      <c r="E58" t="s">
        <v>78</v>
      </c>
      <c r="F58" s="16" t="s">
        <v>719</v>
      </c>
      <c r="G58" t="s">
        <v>78</v>
      </c>
      <c r="H58" t="s">
        <v>78</v>
      </c>
      <c r="I58" t="s">
        <v>78</v>
      </c>
      <c r="J58" s="24" t="s">
        <v>720</v>
      </c>
      <c r="K58" t="s">
        <v>78</v>
      </c>
    </row>
    <row r="59" spans="1:69" ht="13.8" thickBot="1" x14ac:dyDescent="0.3"/>
    <row r="60" spans="1:69" x14ac:dyDescent="0.25">
      <c r="A60" s="27" t="str">
        <f>A55</f>
        <v>csoport</v>
      </c>
      <c r="B60" s="28">
        <f t="shared" ref="B60:K60" si="42">B55</f>
        <v>1</v>
      </c>
      <c r="C60" s="28">
        <f t="shared" si="42"/>
        <v>1</v>
      </c>
      <c r="D60" s="28">
        <f t="shared" si="42"/>
        <v>1</v>
      </c>
      <c r="E60" s="28">
        <f t="shared" si="42"/>
        <v>2</v>
      </c>
      <c r="F60" s="28">
        <f t="shared" si="42"/>
        <v>1</v>
      </c>
      <c r="G60" s="28">
        <f t="shared" si="42"/>
        <v>2</v>
      </c>
      <c r="H60" s="28">
        <f t="shared" si="42"/>
        <v>2</v>
      </c>
      <c r="I60" s="28">
        <f t="shared" si="42"/>
        <v>2</v>
      </c>
      <c r="J60" s="28">
        <f t="shared" si="42"/>
        <v>1</v>
      </c>
      <c r="K60" s="28">
        <f t="shared" si="42"/>
        <v>2</v>
      </c>
      <c r="L60" s="28"/>
      <c r="M60" s="29"/>
    </row>
    <row r="61" spans="1:69" ht="13.8" thickBot="1" x14ac:dyDescent="0.3">
      <c r="A61" s="30" t="s">
        <v>726</v>
      </c>
      <c r="B61" s="34">
        <f>RANK(B53,$B53:$K53,0)</f>
        <v>2</v>
      </c>
      <c r="C61" s="34">
        <f t="shared" ref="C61:K61" si="43">RANK(C53,$B53:$K53,0)</f>
        <v>6</v>
      </c>
      <c r="D61" s="34">
        <f t="shared" si="43"/>
        <v>4</v>
      </c>
      <c r="E61" s="33">
        <f t="shared" si="43"/>
        <v>3</v>
      </c>
      <c r="F61" s="34">
        <f t="shared" si="43"/>
        <v>7</v>
      </c>
      <c r="G61" s="33">
        <f t="shared" si="43"/>
        <v>1</v>
      </c>
      <c r="H61" s="33">
        <f t="shared" si="43"/>
        <v>8</v>
      </c>
      <c r="I61" s="33">
        <f t="shared" si="43"/>
        <v>5</v>
      </c>
      <c r="J61" s="34">
        <f t="shared" si="43"/>
        <v>9</v>
      </c>
      <c r="K61" s="33">
        <f t="shared" si="43"/>
        <v>10</v>
      </c>
      <c r="L61" s="34" t="s">
        <v>713</v>
      </c>
      <c r="M61" s="35">
        <f t="shared" ref="M61" si="44">CORREL($B$55:$K$55,B61:K61)</f>
        <v>-3.4815531191139573E-2</v>
      </c>
      <c r="N61" t="s">
        <v>727</v>
      </c>
    </row>
    <row r="62" spans="1:69" ht="13.8" thickBot="1" x14ac:dyDescent="0.3"/>
    <row r="63" spans="1:69" x14ac:dyDescent="0.25">
      <c r="A63" s="27" t="str">
        <f>A60</f>
        <v>csoport</v>
      </c>
      <c r="B63" s="28">
        <f t="shared" ref="B63:K63" si="45">B60</f>
        <v>1</v>
      </c>
      <c r="C63" s="28">
        <f t="shared" si="45"/>
        <v>1</v>
      </c>
      <c r="D63" s="28">
        <f t="shared" si="45"/>
        <v>1</v>
      </c>
      <c r="E63" s="28">
        <f t="shared" si="45"/>
        <v>2</v>
      </c>
      <c r="F63" s="28">
        <f t="shared" si="45"/>
        <v>1</v>
      </c>
      <c r="G63" s="28">
        <f t="shared" si="45"/>
        <v>2</v>
      </c>
      <c r="H63" s="28">
        <f t="shared" si="45"/>
        <v>2</v>
      </c>
      <c r="I63" s="28">
        <f t="shared" si="45"/>
        <v>2</v>
      </c>
      <c r="J63" s="28">
        <f t="shared" si="45"/>
        <v>1</v>
      </c>
      <c r="K63" s="28">
        <f t="shared" si="45"/>
        <v>2</v>
      </c>
      <c r="L63" s="28"/>
      <c r="M63" s="29"/>
    </row>
    <row r="64" spans="1:69" ht="13.8" thickBot="1" x14ac:dyDescent="0.3">
      <c r="A64" s="30" t="s">
        <v>728</v>
      </c>
      <c r="B64" s="34">
        <f>RANK(B54,$B54:$K54,0)</f>
        <v>1</v>
      </c>
      <c r="C64" s="34">
        <f t="shared" ref="C64:K64" si="46">RANK(C54,$B54:$K54,0)</f>
        <v>7</v>
      </c>
      <c r="D64" s="34">
        <f t="shared" si="46"/>
        <v>2</v>
      </c>
      <c r="E64" s="33">
        <f t="shared" si="46"/>
        <v>10</v>
      </c>
      <c r="F64" s="34">
        <f t="shared" si="46"/>
        <v>4</v>
      </c>
      <c r="G64" s="33">
        <f t="shared" si="46"/>
        <v>5</v>
      </c>
      <c r="H64" s="33">
        <f t="shared" si="46"/>
        <v>3</v>
      </c>
      <c r="I64" s="33">
        <f t="shared" si="46"/>
        <v>9</v>
      </c>
      <c r="J64" s="34">
        <f t="shared" si="46"/>
        <v>8</v>
      </c>
      <c r="K64" s="33">
        <f t="shared" si="46"/>
        <v>6</v>
      </c>
      <c r="L64" s="34" t="s">
        <v>713</v>
      </c>
      <c r="M64" s="35">
        <f t="shared" ref="M64" si="47">CORREL($B$55:$K$55,B64:K64)</f>
        <v>0.38297084310253526</v>
      </c>
      <c r="N64" t="s">
        <v>729</v>
      </c>
    </row>
    <row r="74" spans="1:99" ht="18" x14ac:dyDescent="0.25">
      <c r="A74" s="8"/>
      <c r="AB74" s="8"/>
      <c r="BO74" s="8"/>
      <c r="CJ74" s="8"/>
    </row>
    <row r="75" spans="1:99" x14ac:dyDescent="0.25">
      <c r="A75" s="9"/>
      <c r="AB75" s="9"/>
      <c r="BO75" s="9"/>
      <c r="CJ75" s="9"/>
    </row>
    <row r="78" spans="1:99" ht="18" x14ac:dyDescent="0.25">
      <c r="A78" s="10" t="s">
        <v>92</v>
      </c>
      <c r="B78" s="11">
        <v>8114749</v>
      </c>
      <c r="C78" s="10" t="s">
        <v>93</v>
      </c>
      <c r="D78" s="11">
        <v>20</v>
      </c>
      <c r="E78" s="10" t="s">
        <v>94</v>
      </c>
      <c r="F78" s="11">
        <v>10</v>
      </c>
      <c r="G78" s="10" t="s">
        <v>95</v>
      </c>
      <c r="H78" s="11">
        <v>20</v>
      </c>
      <c r="I78" s="10" t="s">
        <v>96</v>
      </c>
      <c r="J78" s="11">
        <v>0</v>
      </c>
      <c r="K78" s="10" t="s">
        <v>97</v>
      </c>
      <c r="L78" s="11" t="s">
        <v>1782</v>
      </c>
      <c r="AB78" s="10" t="s">
        <v>92</v>
      </c>
      <c r="AC78" s="11">
        <v>1281405</v>
      </c>
      <c r="AD78" s="10" t="s">
        <v>93</v>
      </c>
      <c r="AE78" s="11">
        <v>10</v>
      </c>
      <c r="AF78" s="10" t="s">
        <v>94</v>
      </c>
      <c r="AG78" s="11">
        <v>20</v>
      </c>
      <c r="AH78" s="10" t="s">
        <v>95</v>
      </c>
      <c r="AI78" s="11">
        <v>10</v>
      </c>
      <c r="AJ78" s="10" t="s">
        <v>96</v>
      </c>
      <c r="AK78" s="11">
        <v>0</v>
      </c>
      <c r="AL78" s="10" t="s">
        <v>97</v>
      </c>
      <c r="AM78" s="11" t="s">
        <v>1861</v>
      </c>
      <c r="BO78" s="10" t="s">
        <v>92</v>
      </c>
      <c r="BP78" s="11">
        <v>4408036</v>
      </c>
      <c r="BQ78" s="10" t="s">
        <v>93</v>
      </c>
      <c r="BR78" s="11">
        <v>10</v>
      </c>
      <c r="BS78" s="10" t="s">
        <v>94</v>
      </c>
      <c r="BT78" s="11">
        <v>11</v>
      </c>
      <c r="BU78" s="10" t="s">
        <v>95</v>
      </c>
      <c r="BV78" s="11">
        <v>10</v>
      </c>
      <c r="BW78" s="10" t="s">
        <v>96</v>
      </c>
      <c r="BX78" s="11">
        <v>0</v>
      </c>
      <c r="BY78" s="10" t="s">
        <v>97</v>
      </c>
      <c r="BZ78" s="11" t="s">
        <v>1868</v>
      </c>
      <c r="CJ78" s="10" t="s">
        <v>92</v>
      </c>
      <c r="CK78" s="11">
        <v>5441310</v>
      </c>
      <c r="CL78" s="10" t="s">
        <v>93</v>
      </c>
      <c r="CM78" s="11">
        <v>10</v>
      </c>
      <c r="CN78" s="10" t="s">
        <v>94</v>
      </c>
      <c r="CO78" s="11">
        <v>3</v>
      </c>
      <c r="CP78" s="10" t="s">
        <v>95</v>
      </c>
      <c r="CQ78" s="11">
        <v>10</v>
      </c>
      <c r="CR78" s="10" t="s">
        <v>96</v>
      </c>
      <c r="CS78" s="11">
        <v>0</v>
      </c>
      <c r="CT78" s="10" t="s">
        <v>97</v>
      </c>
      <c r="CU78" s="11" t="s">
        <v>1874</v>
      </c>
    </row>
    <row r="79" spans="1:99" ht="18.600000000000001" thickBot="1" x14ac:dyDescent="0.3">
      <c r="A79" s="8"/>
      <c r="AB79" s="8" t="s">
        <v>1359</v>
      </c>
      <c r="AC79">
        <f>AC105</f>
        <v>9</v>
      </c>
      <c r="AD79">
        <f t="shared" ref="AD79:AW79" si="48">AD105</f>
        <v>888</v>
      </c>
      <c r="AE79">
        <f t="shared" si="48"/>
        <v>918</v>
      </c>
      <c r="AF79">
        <f t="shared" si="48"/>
        <v>904</v>
      </c>
      <c r="AG79">
        <f t="shared" si="48"/>
        <v>905</v>
      </c>
      <c r="AH79">
        <f t="shared" si="48"/>
        <v>9</v>
      </c>
      <c r="AI79">
        <f t="shared" si="48"/>
        <v>9</v>
      </c>
      <c r="AJ79">
        <f t="shared" si="48"/>
        <v>918</v>
      </c>
      <c r="AK79">
        <f t="shared" si="48"/>
        <v>907</v>
      </c>
      <c r="AL79">
        <f t="shared" si="48"/>
        <v>9</v>
      </c>
      <c r="AM79">
        <f t="shared" si="48"/>
        <v>14</v>
      </c>
      <c r="AN79">
        <f t="shared" si="48"/>
        <v>885</v>
      </c>
      <c r="AO79">
        <f t="shared" si="48"/>
        <v>9</v>
      </c>
      <c r="AP79">
        <f t="shared" si="48"/>
        <v>9</v>
      </c>
      <c r="AQ79">
        <f t="shared" si="48"/>
        <v>9</v>
      </c>
      <c r="AR79">
        <f t="shared" si="48"/>
        <v>9</v>
      </c>
      <c r="AS79">
        <f t="shared" si="48"/>
        <v>9</v>
      </c>
      <c r="AT79">
        <f t="shared" si="48"/>
        <v>9</v>
      </c>
      <c r="AU79">
        <f t="shared" si="48"/>
        <v>9</v>
      </c>
      <c r="AV79">
        <f t="shared" si="48"/>
        <v>912</v>
      </c>
      <c r="BO79" s="8" t="s">
        <v>1359</v>
      </c>
      <c r="BP79">
        <f>BP105</f>
        <v>24</v>
      </c>
      <c r="BQ79">
        <f t="shared" ref="BQ79:BZ79" si="49">BQ105</f>
        <v>9</v>
      </c>
      <c r="BR79">
        <f t="shared" si="49"/>
        <v>23</v>
      </c>
      <c r="BS79">
        <f t="shared" si="49"/>
        <v>952</v>
      </c>
      <c r="BT79">
        <f t="shared" si="49"/>
        <v>930</v>
      </c>
      <c r="BU79">
        <f t="shared" si="49"/>
        <v>34</v>
      </c>
      <c r="BV79">
        <f t="shared" si="49"/>
        <v>958</v>
      </c>
      <c r="BW79">
        <f t="shared" si="49"/>
        <v>9</v>
      </c>
      <c r="BX79">
        <f t="shared" si="49"/>
        <v>9</v>
      </c>
      <c r="BY79">
        <f t="shared" si="49"/>
        <v>939</v>
      </c>
      <c r="BZ79">
        <f t="shared" si="49"/>
        <v>13</v>
      </c>
      <c r="CJ79" s="8"/>
    </row>
    <row r="80" spans="1:99" ht="13.8" thickBot="1" x14ac:dyDescent="0.3">
      <c r="A80" s="12" t="s">
        <v>99</v>
      </c>
      <c r="B80" s="12" t="s">
        <v>100</v>
      </c>
      <c r="C80" s="12" t="s">
        <v>101</v>
      </c>
      <c r="D80" s="12" t="s">
        <v>102</v>
      </c>
      <c r="E80" s="12" t="s">
        <v>103</v>
      </c>
      <c r="F80" s="12" t="s">
        <v>104</v>
      </c>
      <c r="G80" s="12" t="s">
        <v>105</v>
      </c>
      <c r="H80" s="12" t="s">
        <v>106</v>
      </c>
      <c r="I80" s="12" t="s">
        <v>107</v>
      </c>
      <c r="J80" s="12" t="s">
        <v>108</v>
      </c>
      <c r="K80" s="12" t="s">
        <v>109</v>
      </c>
      <c r="L80" s="12" t="s">
        <v>110</v>
      </c>
      <c r="AB80" s="12" t="s">
        <v>99</v>
      </c>
      <c r="AC80" s="39" t="s">
        <v>100</v>
      </c>
      <c r="AD80" s="12" t="s">
        <v>101</v>
      </c>
      <c r="AE80" s="12" t="s">
        <v>102</v>
      </c>
      <c r="AF80" s="12" t="s">
        <v>103</v>
      </c>
      <c r="AG80" s="12" t="s">
        <v>104</v>
      </c>
      <c r="AH80" s="39" t="s">
        <v>105</v>
      </c>
      <c r="AI80" s="39" t="s">
        <v>106</v>
      </c>
      <c r="AJ80" s="12" t="s">
        <v>107</v>
      </c>
      <c r="AK80" s="12" t="s">
        <v>108</v>
      </c>
      <c r="AL80" s="39" t="s">
        <v>109</v>
      </c>
      <c r="AM80" s="12" t="s">
        <v>862</v>
      </c>
      <c r="AN80" s="12" t="s">
        <v>863</v>
      </c>
      <c r="AO80" s="39" t="s">
        <v>864</v>
      </c>
      <c r="AP80" s="39" t="s">
        <v>865</v>
      </c>
      <c r="AQ80" s="39" t="s">
        <v>866</v>
      </c>
      <c r="AR80" s="39" t="s">
        <v>867</v>
      </c>
      <c r="AS80" s="39" t="s">
        <v>868</v>
      </c>
      <c r="AT80" s="39" t="s">
        <v>869</v>
      </c>
      <c r="AU80" s="39" t="s">
        <v>870</v>
      </c>
      <c r="AV80" s="12" t="s">
        <v>1499</v>
      </c>
      <c r="AW80" s="12" t="s">
        <v>1500</v>
      </c>
      <c r="AY80" s="64" t="str">
        <f>AC80</f>
        <v>X(A1)</v>
      </c>
      <c r="AZ80" s="64" t="str">
        <f>AH80</f>
        <v>X(A6)</v>
      </c>
      <c r="BA80" s="64" t="str">
        <f t="shared" ref="BA80" si="50">AI80</f>
        <v>X(A7)</v>
      </c>
      <c r="BB80" s="39" t="str">
        <f>AL80</f>
        <v>X(A10)</v>
      </c>
      <c r="BC80" s="39" t="str">
        <f>AO80</f>
        <v>X(A13)</v>
      </c>
      <c r="BD80" s="39" t="str">
        <f t="shared" ref="BD80:BI80" si="51">AP80</f>
        <v>X(A14)</v>
      </c>
      <c r="BE80" s="39" t="str">
        <f t="shared" si="51"/>
        <v>X(A15)</v>
      </c>
      <c r="BF80" s="39" t="str">
        <f t="shared" si="51"/>
        <v>X(A16)</v>
      </c>
      <c r="BG80" s="39" t="str">
        <f t="shared" si="51"/>
        <v>X(A17)</v>
      </c>
      <c r="BH80" s="39" t="str">
        <f t="shared" si="51"/>
        <v>X(A18)</v>
      </c>
      <c r="BI80" s="39" t="str">
        <f t="shared" si="51"/>
        <v>X(A19)</v>
      </c>
      <c r="BJ80" s="39" t="str">
        <f>AW80</f>
        <v>Y(A21)</v>
      </c>
      <c r="BO80" s="12" t="s">
        <v>99</v>
      </c>
      <c r="BP80" s="12" t="s">
        <v>100</v>
      </c>
      <c r="BQ80" s="39" t="s">
        <v>101</v>
      </c>
      <c r="BR80" s="12" t="s">
        <v>102</v>
      </c>
      <c r="BS80" s="12" t="s">
        <v>103</v>
      </c>
      <c r="BT80" s="12" t="s">
        <v>104</v>
      </c>
      <c r="BU80" s="12" t="s">
        <v>105</v>
      </c>
      <c r="BV80" s="12" t="s">
        <v>106</v>
      </c>
      <c r="BW80" s="39" t="s">
        <v>107</v>
      </c>
      <c r="BX80" s="39" t="s">
        <v>108</v>
      </c>
      <c r="BY80" s="12" t="s">
        <v>109</v>
      </c>
      <c r="BZ80" s="12" t="s">
        <v>862</v>
      </c>
      <c r="CA80" s="12" t="s">
        <v>906</v>
      </c>
      <c r="CC80" t="str">
        <f>BQ80</f>
        <v>X(A2)</v>
      </c>
      <c r="CD80" t="str">
        <f>BW80</f>
        <v>X(A8)</v>
      </c>
      <c r="CE80" t="str">
        <f>BX80</f>
        <v>X(A9)</v>
      </c>
      <c r="CF80" t="str">
        <f>CA80</f>
        <v>Y(A12)</v>
      </c>
      <c r="CJ80" s="12" t="s">
        <v>99</v>
      </c>
      <c r="CK80" s="12" t="s">
        <v>100</v>
      </c>
      <c r="CL80" s="12" t="s">
        <v>101</v>
      </c>
      <c r="CM80" s="12" t="s">
        <v>102</v>
      </c>
      <c r="CN80" s="12" t="s">
        <v>1875</v>
      </c>
    </row>
    <row r="81" spans="1:92" ht="13.8" thickBot="1" x14ac:dyDescent="0.3">
      <c r="A81" s="12" t="s">
        <v>111</v>
      </c>
      <c r="B81" s="13">
        <v>13</v>
      </c>
      <c r="C81" s="13">
        <v>11</v>
      </c>
      <c r="D81" s="13">
        <v>8</v>
      </c>
      <c r="E81" s="13">
        <v>11</v>
      </c>
      <c r="F81" s="13">
        <v>2</v>
      </c>
      <c r="G81" s="13">
        <v>4</v>
      </c>
      <c r="H81" s="13">
        <v>10</v>
      </c>
      <c r="I81" s="13">
        <v>9</v>
      </c>
      <c r="J81" s="13">
        <v>2</v>
      </c>
      <c r="K81" s="13">
        <v>6</v>
      </c>
      <c r="L81" s="13">
        <v>1000</v>
      </c>
      <c r="AB81" s="12" t="s">
        <v>111</v>
      </c>
      <c r="AC81" s="13">
        <v>5</v>
      </c>
      <c r="AD81" s="13">
        <v>5</v>
      </c>
      <c r="AE81" s="13">
        <v>3</v>
      </c>
      <c r="AF81" s="13">
        <v>4</v>
      </c>
      <c r="AG81" s="13">
        <v>5</v>
      </c>
      <c r="AH81" s="13">
        <v>4</v>
      </c>
      <c r="AI81" s="13">
        <v>3</v>
      </c>
      <c r="AJ81" s="13">
        <v>7</v>
      </c>
      <c r="AK81" s="13">
        <v>4</v>
      </c>
      <c r="AL81" s="13">
        <v>4</v>
      </c>
      <c r="AM81" s="13">
        <v>2</v>
      </c>
      <c r="AN81" s="13">
        <v>1</v>
      </c>
      <c r="AO81" s="13">
        <v>6</v>
      </c>
      <c r="AP81" s="13">
        <v>2</v>
      </c>
      <c r="AQ81" s="13">
        <v>6</v>
      </c>
      <c r="AR81" s="13">
        <v>8</v>
      </c>
      <c r="AS81" s="13">
        <v>4</v>
      </c>
      <c r="AT81" s="13">
        <v>1</v>
      </c>
      <c r="AU81" s="13">
        <v>1</v>
      </c>
      <c r="AV81" s="13">
        <v>6</v>
      </c>
      <c r="AW81" s="13">
        <v>1000</v>
      </c>
      <c r="AY81" s="64">
        <f t="shared" ref="AY81:AY90" si="52">AC81</f>
        <v>5</v>
      </c>
      <c r="AZ81" s="64">
        <f t="shared" ref="AZ81:AZ90" si="53">AH81</f>
        <v>4</v>
      </c>
      <c r="BA81" s="64">
        <f t="shared" ref="BA81:BA90" si="54">AI81</f>
        <v>3</v>
      </c>
      <c r="BB81" s="39">
        <f t="shared" ref="BB81:BB90" si="55">AL81</f>
        <v>4</v>
      </c>
      <c r="BC81" s="39">
        <f t="shared" ref="BC81:BC90" si="56">AO81</f>
        <v>6</v>
      </c>
      <c r="BD81" s="39">
        <f t="shared" ref="BD81:BD90" si="57">AP81</f>
        <v>2</v>
      </c>
      <c r="BE81" s="39">
        <f t="shared" ref="BE81:BE90" si="58">AQ81</f>
        <v>6</v>
      </c>
      <c r="BF81" s="39">
        <f t="shared" ref="BF81:BF90" si="59">AR81</f>
        <v>8</v>
      </c>
      <c r="BG81" s="39">
        <f t="shared" ref="BG81:BG90" si="60">AS81</f>
        <v>4</v>
      </c>
      <c r="BH81" s="39">
        <f t="shared" ref="BH81:BH90" si="61">AT81</f>
        <v>1</v>
      </c>
      <c r="BI81" s="39">
        <f t="shared" ref="BI81:BI90" si="62">AU81</f>
        <v>1</v>
      </c>
      <c r="BJ81" s="39">
        <f t="shared" ref="BJ81:BJ90" si="63">AW81</f>
        <v>1000</v>
      </c>
      <c r="BO81" s="12" t="s">
        <v>111</v>
      </c>
      <c r="BP81" s="13">
        <v>5</v>
      </c>
      <c r="BQ81" s="13">
        <v>4</v>
      </c>
      <c r="BR81" s="13">
        <v>3</v>
      </c>
      <c r="BS81" s="13">
        <v>4</v>
      </c>
      <c r="BT81" s="13">
        <v>6</v>
      </c>
      <c r="BU81" s="13">
        <v>2</v>
      </c>
      <c r="BV81" s="13">
        <v>6</v>
      </c>
      <c r="BW81" s="13">
        <v>8</v>
      </c>
      <c r="BX81" s="13">
        <v>4</v>
      </c>
      <c r="BY81" s="13">
        <v>1</v>
      </c>
      <c r="BZ81" s="13">
        <v>1</v>
      </c>
      <c r="CA81" s="13">
        <v>1000</v>
      </c>
      <c r="CC81">
        <f t="shared" ref="CC81:CC90" si="64">BQ81</f>
        <v>4</v>
      </c>
      <c r="CD81">
        <f t="shared" ref="CD81:CD90" si="65">BW81</f>
        <v>8</v>
      </c>
      <c r="CE81">
        <f t="shared" ref="CE81:CE90" si="66">BX81</f>
        <v>4</v>
      </c>
      <c r="CF81">
        <f t="shared" ref="CF81:CF90" si="67">CA81</f>
        <v>1000</v>
      </c>
      <c r="CJ81" s="12" t="s">
        <v>111</v>
      </c>
      <c r="CK81" s="13">
        <v>4</v>
      </c>
      <c r="CL81" s="13">
        <v>8</v>
      </c>
      <c r="CM81" s="13">
        <v>4</v>
      </c>
      <c r="CN81" s="13">
        <v>1000</v>
      </c>
    </row>
    <row r="82" spans="1:92" ht="13.8" thickBot="1" x14ac:dyDescent="0.3">
      <c r="A82" s="12" t="s">
        <v>112</v>
      </c>
      <c r="B82" s="13">
        <v>5</v>
      </c>
      <c r="C82" s="13">
        <v>5</v>
      </c>
      <c r="D82" s="13">
        <v>2</v>
      </c>
      <c r="E82" s="13">
        <v>1</v>
      </c>
      <c r="F82" s="13">
        <v>9</v>
      </c>
      <c r="G82" s="13">
        <v>8</v>
      </c>
      <c r="H82" s="13">
        <v>1</v>
      </c>
      <c r="I82" s="13">
        <v>9</v>
      </c>
      <c r="J82" s="13">
        <v>8</v>
      </c>
      <c r="K82" s="13">
        <v>7</v>
      </c>
      <c r="L82" s="13">
        <v>1000</v>
      </c>
      <c r="AB82" s="12" t="s">
        <v>112</v>
      </c>
      <c r="AC82" s="13">
        <v>9</v>
      </c>
      <c r="AD82" s="13">
        <v>4</v>
      </c>
      <c r="AE82" s="13">
        <v>6</v>
      </c>
      <c r="AF82" s="13">
        <v>3</v>
      </c>
      <c r="AG82" s="13">
        <v>3</v>
      </c>
      <c r="AH82" s="13">
        <v>2</v>
      </c>
      <c r="AI82" s="13">
        <v>6</v>
      </c>
      <c r="AJ82" s="13">
        <v>2</v>
      </c>
      <c r="AK82" s="13">
        <v>1</v>
      </c>
      <c r="AL82" s="13">
        <v>4</v>
      </c>
      <c r="AM82" s="13">
        <v>7</v>
      </c>
      <c r="AN82" s="13">
        <v>5</v>
      </c>
      <c r="AO82" s="13">
        <v>9</v>
      </c>
      <c r="AP82" s="13">
        <v>8</v>
      </c>
      <c r="AQ82" s="13">
        <v>1</v>
      </c>
      <c r="AR82" s="13">
        <v>8</v>
      </c>
      <c r="AS82" s="13">
        <v>1</v>
      </c>
      <c r="AT82" s="13">
        <v>3</v>
      </c>
      <c r="AU82" s="13">
        <v>8</v>
      </c>
      <c r="AV82" s="13">
        <v>8</v>
      </c>
      <c r="AW82" s="13">
        <v>1000</v>
      </c>
      <c r="AY82" s="64">
        <f t="shared" si="52"/>
        <v>9</v>
      </c>
      <c r="AZ82" s="64">
        <f t="shared" si="53"/>
        <v>2</v>
      </c>
      <c r="BA82" s="64">
        <f t="shared" si="54"/>
        <v>6</v>
      </c>
      <c r="BB82" s="39">
        <f t="shared" si="55"/>
        <v>4</v>
      </c>
      <c r="BC82" s="39">
        <f t="shared" si="56"/>
        <v>9</v>
      </c>
      <c r="BD82" s="39">
        <f t="shared" si="57"/>
        <v>8</v>
      </c>
      <c r="BE82" s="39">
        <f t="shared" si="58"/>
        <v>1</v>
      </c>
      <c r="BF82" s="39">
        <f t="shared" si="59"/>
        <v>8</v>
      </c>
      <c r="BG82" s="39">
        <f t="shared" si="60"/>
        <v>1</v>
      </c>
      <c r="BH82" s="39">
        <f t="shared" si="61"/>
        <v>3</v>
      </c>
      <c r="BI82" s="39">
        <f t="shared" si="62"/>
        <v>8</v>
      </c>
      <c r="BJ82" s="39">
        <f t="shared" si="63"/>
        <v>1000</v>
      </c>
      <c r="BO82" s="12" t="s">
        <v>112</v>
      </c>
      <c r="BP82" s="13">
        <v>9</v>
      </c>
      <c r="BQ82" s="13">
        <v>2</v>
      </c>
      <c r="BR82" s="13">
        <v>6</v>
      </c>
      <c r="BS82" s="13">
        <v>4</v>
      </c>
      <c r="BT82" s="13">
        <v>9</v>
      </c>
      <c r="BU82" s="13">
        <v>8</v>
      </c>
      <c r="BV82" s="13">
        <v>1</v>
      </c>
      <c r="BW82" s="13">
        <v>8</v>
      </c>
      <c r="BX82" s="13">
        <v>1</v>
      </c>
      <c r="BY82" s="13">
        <v>3</v>
      </c>
      <c r="BZ82" s="13">
        <v>8</v>
      </c>
      <c r="CA82" s="13">
        <v>1000</v>
      </c>
      <c r="CC82">
        <f t="shared" si="64"/>
        <v>2</v>
      </c>
      <c r="CD82">
        <f t="shared" si="65"/>
        <v>8</v>
      </c>
      <c r="CE82">
        <f t="shared" si="66"/>
        <v>1</v>
      </c>
      <c r="CF82">
        <f t="shared" si="67"/>
        <v>1000</v>
      </c>
      <c r="CJ82" s="12" t="s">
        <v>112</v>
      </c>
      <c r="CK82" s="13">
        <v>2</v>
      </c>
      <c r="CL82" s="13">
        <v>8</v>
      </c>
      <c r="CM82" s="13">
        <v>1</v>
      </c>
      <c r="CN82" s="13">
        <v>1000</v>
      </c>
    </row>
    <row r="83" spans="1:92" ht="13.8" thickBot="1" x14ac:dyDescent="0.3">
      <c r="A83" s="12" t="s">
        <v>113</v>
      </c>
      <c r="B83" s="13">
        <v>7</v>
      </c>
      <c r="C83" s="13">
        <v>11</v>
      </c>
      <c r="D83" s="13">
        <v>17</v>
      </c>
      <c r="E83" s="13">
        <v>9</v>
      </c>
      <c r="F83" s="13">
        <v>11</v>
      </c>
      <c r="G83" s="13">
        <v>13</v>
      </c>
      <c r="H83" s="13">
        <v>19</v>
      </c>
      <c r="I83" s="13">
        <v>2</v>
      </c>
      <c r="J83" s="13">
        <v>15</v>
      </c>
      <c r="K83" s="13">
        <v>12</v>
      </c>
      <c r="L83" s="13">
        <v>1000</v>
      </c>
      <c r="AB83" s="12" t="s">
        <v>113</v>
      </c>
      <c r="AC83" s="13">
        <v>5</v>
      </c>
      <c r="AD83" s="13">
        <v>2</v>
      </c>
      <c r="AE83" s="13">
        <v>6</v>
      </c>
      <c r="AF83" s="13">
        <v>9</v>
      </c>
      <c r="AG83" s="13">
        <v>9</v>
      </c>
      <c r="AH83" s="13">
        <v>6</v>
      </c>
      <c r="AI83" s="13">
        <v>6</v>
      </c>
      <c r="AJ83" s="13">
        <v>4</v>
      </c>
      <c r="AK83" s="13">
        <v>6</v>
      </c>
      <c r="AL83" s="13">
        <v>2</v>
      </c>
      <c r="AM83" s="13">
        <v>4</v>
      </c>
      <c r="AN83" s="13">
        <v>2</v>
      </c>
      <c r="AO83" s="13">
        <v>5</v>
      </c>
      <c r="AP83" s="13">
        <v>4</v>
      </c>
      <c r="AQ83" s="13">
        <v>6</v>
      </c>
      <c r="AR83" s="13">
        <v>8</v>
      </c>
      <c r="AS83" s="13">
        <v>5</v>
      </c>
      <c r="AT83" s="13">
        <v>3</v>
      </c>
      <c r="AU83" s="13">
        <v>5</v>
      </c>
      <c r="AV83" s="13">
        <v>3</v>
      </c>
      <c r="AW83" s="13">
        <v>1000</v>
      </c>
      <c r="AY83" s="64">
        <f t="shared" si="52"/>
        <v>5</v>
      </c>
      <c r="AZ83" s="64">
        <f t="shared" si="53"/>
        <v>6</v>
      </c>
      <c r="BA83" s="64">
        <f t="shared" si="54"/>
        <v>6</v>
      </c>
      <c r="BB83" s="39">
        <f t="shared" si="55"/>
        <v>2</v>
      </c>
      <c r="BC83" s="39">
        <f t="shared" si="56"/>
        <v>5</v>
      </c>
      <c r="BD83" s="39">
        <f t="shared" si="57"/>
        <v>4</v>
      </c>
      <c r="BE83" s="39">
        <f t="shared" si="58"/>
        <v>6</v>
      </c>
      <c r="BF83" s="39">
        <f t="shared" si="59"/>
        <v>8</v>
      </c>
      <c r="BG83" s="39">
        <f t="shared" si="60"/>
        <v>5</v>
      </c>
      <c r="BH83" s="39">
        <f t="shared" si="61"/>
        <v>3</v>
      </c>
      <c r="BI83" s="39">
        <f t="shared" si="62"/>
        <v>5</v>
      </c>
      <c r="BJ83" s="39">
        <f t="shared" si="63"/>
        <v>1000</v>
      </c>
      <c r="BO83" s="12" t="s">
        <v>113</v>
      </c>
      <c r="BP83" s="13">
        <v>5</v>
      </c>
      <c r="BQ83" s="13">
        <v>6</v>
      </c>
      <c r="BR83" s="13">
        <v>6</v>
      </c>
      <c r="BS83" s="13">
        <v>2</v>
      </c>
      <c r="BT83" s="13">
        <v>5</v>
      </c>
      <c r="BU83" s="13">
        <v>4</v>
      </c>
      <c r="BV83" s="13">
        <v>6</v>
      </c>
      <c r="BW83" s="13">
        <v>8</v>
      </c>
      <c r="BX83" s="13">
        <v>5</v>
      </c>
      <c r="BY83" s="13">
        <v>3</v>
      </c>
      <c r="BZ83" s="13">
        <v>5</v>
      </c>
      <c r="CA83" s="13">
        <v>1000</v>
      </c>
      <c r="CC83">
        <f t="shared" si="64"/>
        <v>6</v>
      </c>
      <c r="CD83">
        <f t="shared" si="65"/>
        <v>8</v>
      </c>
      <c r="CE83">
        <f t="shared" si="66"/>
        <v>5</v>
      </c>
      <c r="CF83">
        <f t="shared" si="67"/>
        <v>1000</v>
      </c>
      <c r="CJ83" s="12" t="s">
        <v>113</v>
      </c>
      <c r="CK83" s="13">
        <v>6</v>
      </c>
      <c r="CL83" s="13">
        <v>8</v>
      </c>
      <c r="CM83" s="13">
        <v>5</v>
      </c>
      <c r="CN83" s="13">
        <v>1000</v>
      </c>
    </row>
    <row r="84" spans="1:92" ht="13.8" thickBot="1" x14ac:dyDescent="0.3">
      <c r="A84" s="12" t="s">
        <v>114</v>
      </c>
      <c r="B84" s="13">
        <v>11</v>
      </c>
      <c r="C84" s="13">
        <v>5</v>
      </c>
      <c r="D84" s="13">
        <v>9</v>
      </c>
      <c r="E84" s="13">
        <v>13</v>
      </c>
      <c r="F84" s="13">
        <v>6</v>
      </c>
      <c r="G84" s="13">
        <v>2</v>
      </c>
      <c r="H84" s="13">
        <v>8</v>
      </c>
      <c r="I84" s="13">
        <v>9</v>
      </c>
      <c r="J84" s="13">
        <v>8</v>
      </c>
      <c r="K84" s="13">
        <v>1</v>
      </c>
      <c r="L84" s="13">
        <v>1000</v>
      </c>
      <c r="AB84" s="12" t="s">
        <v>114</v>
      </c>
      <c r="AC84" s="13">
        <v>4</v>
      </c>
      <c r="AD84" s="13">
        <v>1</v>
      </c>
      <c r="AE84" s="13">
        <v>2</v>
      </c>
      <c r="AF84" s="13">
        <v>6</v>
      </c>
      <c r="AG84" s="13">
        <v>6</v>
      </c>
      <c r="AH84" s="13">
        <v>1</v>
      </c>
      <c r="AI84" s="13">
        <v>2</v>
      </c>
      <c r="AJ84" s="13">
        <v>7</v>
      </c>
      <c r="AK84" s="13">
        <v>10</v>
      </c>
      <c r="AL84" s="13">
        <v>4</v>
      </c>
      <c r="AM84" s="13">
        <v>7</v>
      </c>
      <c r="AN84" s="13">
        <v>3</v>
      </c>
      <c r="AO84" s="13">
        <v>3</v>
      </c>
      <c r="AP84" s="13">
        <v>8</v>
      </c>
      <c r="AQ84" s="13">
        <v>3</v>
      </c>
      <c r="AR84" s="13">
        <v>2</v>
      </c>
      <c r="AS84" s="13">
        <v>3</v>
      </c>
      <c r="AT84" s="13">
        <v>3</v>
      </c>
      <c r="AU84" s="13">
        <v>2</v>
      </c>
      <c r="AV84" s="13">
        <v>2</v>
      </c>
      <c r="AW84" s="13">
        <v>1000</v>
      </c>
      <c r="AY84" s="64">
        <f t="shared" si="52"/>
        <v>4</v>
      </c>
      <c r="AZ84" s="64">
        <f t="shared" si="53"/>
        <v>1</v>
      </c>
      <c r="BA84" s="64">
        <f t="shared" si="54"/>
        <v>2</v>
      </c>
      <c r="BB84" s="39">
        <f t="shared" si="55"/>
        <v>4</v>
      </c>
      <c r="BC84" s="39">
        <f t="shared" si="56"/>
        <v>3</v>
      </c>
      <c r="BD84" s="39">
        <f t="shared" si="57"/>
        <v>8</v>
      </c>
      <c r="BE84" s="39">
        <f t="shared" si="58"/>
        <v>3</v>
      </c>
      <c r="BF84" s="39">
        <f t="shared" si="59"/>
        <v>2</v>
      </c>
      <c r="BG84" s="39">
        <f t="shared" si="60"/>
        <v>3</v>
      </c>
      <c r="BH84" s="39">
        <f t="shared" si="61"/>
        <v>3</v>
      </c>
      <c r="BI84" s="39">
        <f t="shared" si="62"/>
        <v>2</v>
      </c>
      <c r="BJ84" s="39">
        <f t="shared" si="63"/>
        <v>1000</v>
      </c>
      <c r="BO84" s="12" t="s">
        <v>114</v>
      </c>
      <c r="BP84" s="13">
        <v>4</v>
      </c>
      <c r="BQ84" s="13">
        <v>1</v>
      </c>
      <c r="BR84" s="13">
        <v>2</v>
      </c>
      <c r="BS84" s="13">
        <v>4</v>
      </c>
      <c r="BT84" s="13">
        <v>3</v>
      </c>
      <c r="BU84" s="13">
        <v>8</v>
      </c>
      <c r="BV84" s="13">
        <v>3</v>
      </c>
      <c r="BW84" s="13">
        <v>2</v>
      </c>
      <c r="BX84" s="13">
        <v>3</v>
      </c>
      <c r="BY84" s="13">
        <v>3</v>
      </c>
      <c r="BZ84" s="13">
        <v>2</v>
      </c>
      <c r="CA84" s="13">
        <v>1000</v>
      </c>
      <c r="CC84">
        <f t="shared" si="64"/>
        <v>1</v>
      </c>
      <c r="CD84">
        <f t="shared" si="65"/>
        <v>2</v>
      </c>
      <c r="CE84">
        <f t="shared" si="66"/>
        <v>3</v>
      </c>
      <c r="CF84">
        <f t="shared" si="67"/>
        <v>1000</v>
      </c>
      <c r="CJ84" s="12" t="s">
        <v>114</v>
      </c>
      <c r="CK84" s="13">
        <v>1</v>
      </c>
      <c r="CL84" s="13">
        <v>2</v>
      </c>
      <c r="CM84" s="13">
        <v>3</v>
      </c>
      <c r="CN84" s="13">
        <v>1000</v>
      </c>
    </row>
    <row r="85" spans="1:92" ht="13.8" thickBot="1" x14ac:dyDescent="0.3">
      <c r="A85" s="12" t="s">
        <v>115</v>
      </c>
      <c r="B85" s="13">
        <v>5</v>
      </c>
      <c r="C85" s="13">
        <v>8</v>
      </c>
      <c r="D85" s="13">
        <v>15</v>
      </c>
      <c r="E85" s="13">
        <v>10</v>
      </c>
      <c r="F85" s="13">
        <v>14</v>
      </c>
      <c r="G85" s="13">
        <v>7</v>
      </c>
      <c r="H85" s="13">
        <v>7</v>
      </c>
      <c r="I85" s="13">
        <v>5</v>
      </c>
      <c r="J85" s="13">
        <v>1</v>
      </c>
      <c r="K85" s="13">
        <v>5</v>
      </c>
      <c r="L85" s="13">
        <v>1000</v>
      </c>
      <c r="AB85" s="12" t="s">
        <v>115</v>
      </c>
      <c r="AC85" s="13">
        <v>1</v>
      </c>
      <c r="AD85" s="13">
        <v>7</v>
      </c>
      <c r="AE85" s="13">
        <v>5</v>
      </c>
      <c r="AF85" s="13">
        <v>5</v>
      </c>
      <c r="AG85" s="13">
        <v>10</v>
      </c>
      <c r="AH85" s="13">
        <v>5</v>
      </c>
      <c r="AI85" s="13">
        <v>4</v>
      </c>
      <c r="AJ85" s="13">
        <v>7</v>
      </c>
      <c r="AK85" s="13">
        <v>8</v>
      </c>
      <c r="AL85" s="13">
        <v>4</v>
      </c>
      <c r="AM85" s="13">
        <v>6</v>
      </c>
      <c r="AN85" s="13">
        <v>8</v>
      </c>
      <c r="AO85" s="13">
        <v>4</v>
      </c>
      <c r="AP85" s="13">
        <v>3</v>
      </c>
      <c r="AQ85" s="13">
        <v>6</v>
      </c>
      <c r="AR85" s="13">
        <v>3</v>
      </c>
      <c r="AS85" s="13">
        <v>5</v>
      </c>
      <c r="AT85" s="13">
        <v>3</v>
      </c>
      <c r="AU85" s="13">
        <v>8</v>
      </c>
      <c r="AV85" s="13">
        <v>1</v>
      </c>
      <c r="AW85" s="13">
        <v>1000</v>
      </c>
      <c r="AY85" s="64">
        <f t="shared" si="52"/>
        <v>1</v>
      </c>
      <c r="AZ85" s="64">
        <f t="shared" si="53"/>
        <v>5</v>
      </c>
      <c r="BA85" s="64">
        <f t="shared" si="54"/>
        <v>4</v>
      </c>
      <c r="BB85" s="39">
        <f t="shared" si="55"/>
        <v>4</v>
      </c>
      <c r="BC85" s="39">
        <f t="shared" si="56"/>
        <v>4</v>
      </c>
      <c r="BD85" s="39">
        <f t="shared" si="57"/>
        <v>3</v>
      </c>
      <c r="BE85" s="39">
        <f t="shared" si="58"/>
        <v>6</v>
      </c>
      <c r="BF85" s="39">
        <f t="shared" si="59"/>
        <v>3</v>
      </c>
      <c r="BG85" s="39">
        <f t="shared" si="60"/>
        <v>5</v>
      </c>
      <c r="BH85" s="39">
        <f t="shared" si="61"/>
        <v>3</v>
      </c>
      <c r="BI85" s="39">
        <f t="shared" si="62"/>
        <v>8</v>
      </c>
      <c r="BJ85" s="39">
        <f t="shared" si="63"/>
        <v>1000</v>
      </c>
      <c r="BO85" s="12" t="s">
        <v>115</v>
      </c>
      <c r="BP85" s="13">
        <v>1</v>
      </c>
      <c r="BQ85" s="13">
        <v>5</v>
      </c>
      <c r="BR85" s="13">
        <v>4</v>
      </c>
      <c r="BS85" s="13">
        <v>4</v>
      </c>
      <c r="BT85" s="13">
        <v>4</v>
      </c>
      <c r="BU85" s="13">
        <v>3</v>
      </c>
      <c r="BV85" s="13">
        <v>6</v>
      </c>
      <c r="BW85" s="13">
        <v>3</v>
      </c>
      <c r="BX85" s="13">
        <v>5</v>
      </c>
      <c r="BY85" s="13">
        <v>3</v>
      </c>
      <c r="BZ85" s="13">
        <v>8</v>
      </c>
      <c r="CA85" s="13">
        <v>1000</v>
      </c>
      <c r="CC85">
        <f t="shared" si="64"/>
        <v>5</v>
      </c>
      <c r="CD85">
        <f t="shared" si="65"/>
        <v>3</v>
      </c>
      <c r="CE85">
        <f t="shared" si="66"/>
        <v>5</v>
      </c>
      <c r="CF85">
        <f t="shared" si="67"/>
        <v>1000</v>
      </c>
      <c r="CJ85" s="12" t="s">
        <v>115</v>
      </c>
      <c r="CK85" s="13">
        <v>5</v>
      </c>
      <c r="CL85" s="13">
        <v>3</v>
      </c>
      <c r="CM85" s="13">
        <v>5</v>
      </c>
      <c r="CN85" s="13">
        <v>1000</v>
      </c>
    </row>
    <row r="86" spans="1:92" ht="13.8" thickBot="1" x14ac:dyDescent="0.3">
      <c r="A86" s="12" t="s">
        <v>116</v>
      </c>
      <c r="B86" s="13">
        <v>4</v>
      </c>
      <c r="C86" s="13">
        <v>2</v>
      </c>
      <c r="D86" s="13">
        <v>5</v>
      </c>
      <c r="E86" s="13">
        <v>3</v>
      </c>
      <c r="F86" s="13">
        <v>5</v>
      </c>
      <c r="G86" s="13">
        <v>13</v>
      </c>
      <c r="H86" s="13">
        <v>5</v>
      </c>
      <c r="I86" s="13">
        <v>3</v>
      </c>
      <c r="J86" s="13">
        <v>12</v>
      </c>
      <c r="K86" s="13">
        <v>17</v>
      </c>
      <c r="L86" s="13">
        <v>1000</v>
      </c>
      <c r="AB86" s="12" t="s">
        <v>116</v>
      </c>
      <c r="AC86" s="13">
        <v>3</v>
      </c>
      <c r="AD86" s="13">
        <v>9</v>
      </c>
      <c r="AE86" s="13">
        <v>6</v>
      </c>
      <c r="AF86" s="13">
        <v>1</v>
      </c>
      <c r="AG86" s="13">
        <v>4</v>
      </c>
      <c r="AH86" s="13">
        <v>10</v>
      </c>
      <c r="AI86" s="13">
        <v>1</v>
      </c>
      <c r="AJ86" s="13">
        <v>4</v>
      </c>
      <c r="AK86" s="13">
        <v>3</v>
      </c>
      <c r="AL86" s="13">
        <v>4</v>
      </c>
      <c r="AM86" s="13">
        <v>7</v>
      </c>
      <c r="AN86" s="13">
        <v>8</v>
      </c>
      <c r="AO86" s="13">
        <v>1</v>
      </c>
      <c r="AP86" s="13">
        <v>4</v>
      </c>
      <c r="AQ86" s="13">
        <v>6</v>
      </c>
      <c r="AR86" s="13">
        <v>4</v>
      </c>
      <c r="AS86" s="13">
        <v>2</v>
      </c>
      <c r="AT86" s="13">
        <v>3</v>
      </c>
      <c r="AU86" s="13">
        <v>7</v>
      </c>
      <c r="AV86" s="13">
        <v>8</v>
      </c>
      <c r="AW86" s="13">
        <v>1000</v>
      </c>
      <c r="AY86" s="64">
        <f t="shared" si="52"/>
        <v>3</v>
      </c>
      <c r="AZ86" s="64">
        <f t="shared" si="53"/>
        <v>10</v>
      </c>
      <c r="BA86" s="64">
        <f t="shared" si="54"/>
        <v>1</v>
      </c>
      <c r="BB86" s="39">
        <f t="shared" si="55"/>
        <v>4</v>
      </c>
      <c r="BC86" s="39">
        <f t="shared" si="56"/>
        <v>1</v>
      </c>
      <c r="BD86" s="39">
        <f t="shared" si="57"/>
        <v>4</v>
      </c>
      <c r="BE86" s="39">
        <f t="shared" si="58"/>
        <v>6</v>
      </c>
      <c r="BF86" s="39">
        <f t="shared" si="59"/>
        <v>4</v>
      </c>
      <c r="BG86" s="39">
        <f t="shared" si="60"/>
        <v>2</v>
      </c>
      <c r="BH86" s="39">
        <f t="shared" si="61"/>
        <v>3</v>
      </c>
      <c r="BI86" s="39">
        <f t="shared" si="62"/>
        <v>7</v>
      </c>
      <c r="BJ86" s="39">
        <f t="shared" si="63"/>
        <v>1000</v>
      </c>
      <c r="BO86" s="12" t="s">
        <v>116</v>
      </c>
      <c r="BP86" s="13">
        <v>3</v>
      </c>
      <c r="BQ86" s="13">
        <v>10</v>
      </c>
      <c r="BR86" s="13">
        <v>1</v>
      </c>
      <c r="BS86" s="13">
        <v>4</v>
      </c>
      <c r="BT86" s="13">
        <v>1</v>
      </c>
      <c r="BU86" s="13">
        <v>4</v>
      </c>
      <c r="BV86" s="13">
        <v>6</v>
      </c>
      <c r="BW86" s="13">
        <v>4</v>
      </c>
      <c r="BX86" s="13">
        <v>2</v>
      </c>
      <c r="BY86" s="13">
        <v>3</v>
      </c>
      <c r="BZ86" s="13">
        <v>7</v>
      </c>
      <c r="CA86" s="13">
        <v>1000</v>
      </c>
      <c r="CC86">
        <f t="shared" si="64"/>
        <v>10</v>
      </c>
      <c r="CD86">
        <f t="shared" si="65"/>
        <v>4</v>
      </c>
      <c r="CE86">
        <f t="shared" si="66"/>
        <v>2</v>
      </c>
      <c r="CF86">
        <f t="shared" si="67"/>
        <v>1000</v>
      </c>
      <c r="CJ86" s="12" t="s">
        <v>116</v>
      </c>
      <c r="CK86" s="13">
        <v>10</v>
      </c>
      <c r="CL86" s="13">
        <v>4</v>
      </c>
      <c r="CM86" s="13">
        <v>2</v>
      </c>
      <c r="CN86" s="13">
        <v>1000</v>
      </c>
    </row>
    <row r="87" spans="1:92" ht="13.8" thickBot="1" x14ac:dyDescent="0.3">
      <c r="A87" s="12" t="s">
        <v>117</v>
      </c>
      <c r="B87" s="13">
        <v>7</v>
      </c>
      <c r="C87" s="13">
        <v>10</v>
      </c>
      <c r="D87" s="13">
        <v>9</v>
      </c>
      <c r="E87" s="13">
        <v>8</v>
      </c>
      <c r="F87" s="13">
        <v>7</v>
      </c>
      <c r="G87" s="13">
        <v>3</v>
      </c>
      <c r="H87" s="13">
        <v>10</v>
      </c>
      <c r="I87" s="13">
        <v>9</v>
      </c>
      <c r="J87" s="13">
        <v>15</v>
      </c>
      <c r="K87" s="13">
        <v>7</v>
      </c>
      <c r="L87" s="13">
        <v>1000</v>
      </c>
      <c r="AB87" s="12" t="s">
        <v>117</v>
      </c>
      <c r="AC87" s="13">
        <v>8</v>
      </c>
      <c r="AD87" s="13">
        <v>3</v>
      </c>
      <c r="AE87" s="13">
        <v>6</v>
      </c>
      <c r="AF87" s="13">
        <v>8</v>
      </c>
      <c r="AG87" s="13">
        <v>8</v>
      </c>
      <c r="AH87" s="13">
        <v>7</v>
      </c>
      <c r="AI87" s="13">
        <v>6</v>
      </c>
      <c r="AJ87" s="13">
        <v>1</v>
      </c>
      <c r="AK87" s="13">
        <v>8</v>
      </c>
      <c r="AL87" s="13">
        <v>1</v>
      </c>
      <c r="AM87" s="13">
        <v>4</v>
      </c>
      <c r="AN87" s="13">
        <v>7</v>
      </c>
      <c r="AO87" s="13">
        <v>8</v>
      </c>
      <c r="AP87" s="13">
        <v>4</v>
      </c>
      <c r="AQ87" s="13">
        <v>4</v>
      </c>
      <c r="AR87" s="13">
        <v>4</v>
      </c>
      <c r="AS87" s="13">
        <v>9</v>
      </c>
      <c r="AT87" s="13">
        <v>3</v>
      </c>
      <c r="AU87" s="13">
        <v>3</v>
      </c>
      <c r="AV87" s="13">
        <v>7</v>
      </c>
      <c r="AW87" s="13">
        <v>1000</v>
      </c>
      <c r="AY87" s="64">
        <f t="shared" si="52"/>
        <v>8</v>
      </c>
      <c r="AZ87" s="64">
        <f t="shared" si="53"/>
        <v>7</v>
      </c>
      <c r="BA87" s="64">
        <f t="shared" si="54"/>
        <v>6</v>
      </c>
      <c r="BB87" s="39">
        <f t="shared" si="55"/>
        <v>1</v>
      </c>
      <c r="BC87" s="39">
        <f t="shared" si="56"/>
        <v>8</v>
      </c>
      <c r="BD87" s="39">
        <f t="shared" si="57"/>
        <v>4</v>
      </c>
      <c r="BE87" s="39">
        <f t="shared" si="58"/>
        <v>4</v>
      </c>
      <c r="BF87" s="39">
        <f t="shared" si="59"/>
        <v>4</v>
      </c>
      <c r="BG87" s="39">
        <f t="shared" si="60"/>
        <v>9</v>
      </c>
      <c r="BH87" s="39">
        <f t="shared" si="61"/>
        <v>3</v>
      </c>
      <c r="BI87" s="39">
        <f t="shared" si="62"/>
        <v>3</v>
      </c>
      <c r="BJ87" s="39">
        <f t="shared" si="63"/>
        <v>1000</v>
      </c>
      <c r="BO87" s="12" t="s">
        <v>117</v>
      </c>
      <c r="BP87" s="13">
        <v>8</v>
      </c>
      <c r="BQ87" s="13">
        <v>7</v>
      </c>
      <c r="BR87" s="13">
        <v>6</v>
      </c>
      <c r="BS87" s="13">
        <v>1</v>
      </c>
      <c r="BT87" s="13">
        <v>8</v>
      </c>
      <c r="BU87" s="13">
        <v>4</v>
      </c>
      <c r="BV87" s="13">
        <v>4</v>
      </c>
      <c r="BW87" s="13">
        <v>4</v>
      </c>
      <c r="BX87" s="13">
        <v>9</v>
      </c>
      <c r="BY87" s="13">
        <v>3</v>
      </c>
      <c r="BZ87" s="13">
        <v>3</v>
      </c>
      <c r="CA87" s="13">
        <v>1000</v>
      </c>
      <c r="CC87">
        <f t="shared" si="64"/>
        <v>7</v>
      </c>
      <c r="CD87">
        <f t="shared" si="65"/>
        <v>4</v>
      </c>
      <c r="CE87">
        <f t="shared" si="66"/>
        <v>9</v>
      </c>
      <c r="CF87">
        <f t="shared" si="67"/>
        <v>1000</v>
      </c>
      <c r="CJ87" s="12" t="s">
        <v>117</v>
      </c>
      <c r="CK87" s="13">
        <v>7</v>
      </c>
      <c r="CL87" s="13">
        <v>4</v>
      </c>
      <c r="CM87" s="13">
        <v>9</v>
      </c>
      <c r="CN87" s="13">
        <v>1000</v>
      </c>
    </row>
    <row r="88" spans="1:92" ht="13.8" thickBot="1" x14ac:dyDescent="0.3">
      <c r="A88" s="12" t="s">
        <v>118</v>
      </c>
      <c r="B88" s="13">
        <v>17</v>
      </c>
      <c r="C88" s="13">
        <v>9</v>
      </c>
      <c r="D88" s="13">
        <v>9</v>
      </c>
      <c r="E88" s="13">
        <v>15</v>
      </c>
      <c r="F88" s="13">
        <v>14</v>
      </c>
      <c r="G88" s="13">
        <v>8</v>
      </c>
      <c r="H88" s="13">
        <v>3</v>
      </c>
      <c r="I88" s="13">
        <v>9</v>
      </c>
      <c r="J88" s="13">
        <v>12</v>
      </c>
      <c r="K88" s="13">
        <v>7</v>
      </c>
      <c r="L88" s="13">
        <v>1000</v>
      </c>
      <c r="AB88" s="12" t="s">
        <v>118</v>
      </c>
      <c r="AC88" s="13">
        <v>9</v>
      </c>
      <c r="AD88" s="13">
        <v>10</v>
      </c>
      <c r="AE88" s="13">
        <v>1</v>
      </c>
      <c r="AF88" s="13">
        <v>10</v>
      </c>
      <c r="AG88" s="13">
        <v>2</v>
      </c>
      <c r="AH88" s="13">
        <v>3</v>
      </c>
      <c r="AI88" s="13">
        <v>9</v>
      </c>
      <c r="AJ88" s="13">
        <v>7</v>
      </c>
      <c r="AK88" s="13">
        <v>2</v>
      </c>
      <c r="AL88" s="13">
        <v>4</v>
      </c>
      <c r="AM88" s="13">
        <v>7</v>
      </c>
      <c r="AN88" s="13">
        <v>6</v>
      </c>
      <c r="AO88" s="13">
        <v>2</v>
      </c>
      <c r="AP88" s="13">
        <v>1</v>
      </c>
      <c r="AQ88" s="13">
        <v>6</v>
      </c>
      <c r="AR88" s="13">
        <v>1</v>
      </c>
      <c r="AS88" s="13">
        <v>10</v>
      </c>
      <c r="AT88" s="13">
        <v>3</v>
      </c>
      <c r="AU88" s="13">
        <v>8</v>
      </c>
      <c r="AV88" s="13">
        <v>8</v>
      </c>
      <c r="AW88" s="13">
        <v>1000</v>
      </c>
      <c r="AY88" s="64">
        <f t="shared" si="52"/>
        <v>9</v>
      </c>
      <c r="AZ88" s="64">
        <f t="shared" si="53"/>
        <v>3</v>
      </c>
      <c r="BA88" s="64">
        <f t="shared" si="54"/>
        <v>9</v>
      </c>
      <c r="BB88" s="39">
        <f t="shared" si="55"/>
        <v>4</v>
      </c>
      <c r="BC88" s="39">
        <f t="shared" si="56"/>
        <v>2</v>
      </c>
      <c r="BD88" s="39">
        <f t="shared" si="57"/>
        <v>1</v>
      </c>
      <c r="BE88" s="39">
        <f t="shared" si="58"/>
        <v>6</v>
      </c>
      <c r="BF88" s="39">
        <f t="shared" si="59"/>
        <v>1</v>
      </c>
      <c r="BG88" s="39">
        <f t="shared" si="60"/>
        <v>10</v>
      </c>
      <c r="BH88" s="39">
        <f t="shared" si="61"/>
        <v>3</v>
      </c>
      <c r="BI88" s="39">
        <f t="shared" si="62"/>
        <v>8</v>
      </c>
      <c r="BJ88" s="39">
        <f t="shared" si="63"/>
        <v>1000</v>
      </c>
      <c r="BO88" s="12" t="s">
        <v>118</v>
      </c>
      <c r="BP88" s="13">
        <v>9</v>
      </c>
      <c r="BQ88" s="13">
        <v>3</v>
      </c>
      <c r="BR88" s="13">
        <v>9</v>
      </c>
      <c r="BS88" s="13">
        <v>4</v>
      </c>
      <c r="BT88" s="13">
        <v>2</v>
      </c>
      <c r="BU88" s="13">
        <v>1</v>
      </c>
      <c r="BV88" s="13">
        <v>6</v>
      </c>
      <c r="BW88" s="13">
        <v>1</v>
      </c>
      <c r="BX88" s="13">
        <v>10</v>
      </c>
      <c r="BY88" s="13">
        <v>3</v>
      </c>
      <c r="BZ88" s="13">
        <v>8</v>
      </c>
      <c r="CA88" s="13">
        <v>1000</v>
      </c>
      <c r="CC88">
        <f t="shared" si="64"/>
        <v>3</v>
      </c>
      <c r="CD88">
        <f t="shared" si="65"/>
        <v>1</v>
      </c>
      <c r="CE88">
        <f t="shared" si="66"/>
        <v>10</v>
      </c>
      <c r="CF88">
        <f t="shared" si="67"/>
        <v>1000</v>
      </c>
      <c r="CJ88" s="12" t="s">
        <v>118</v>
      </c>
      <c r="CK88" s="13">
        <v>3</v>
      </c>
      <c r="CL88" s="13">
        <v>1</v>
      </c>
      <c r="CM88" s="13">
        <v>10</v>
      </c>
      <c r="CN88" s="13">
        <v>1000</v>
      </c>
    </row>
    <row r="89" spans="1:92" ht="13.8" thickBot="1" x14ac:dyDescent="0.3">
      <c r="A89" s="12" t="s">
        <v>119</v>
      </c>
      <c r="B89" s="13">
        <v>7</v>
      </c>
      <c r="C89" s="13">
        <v>4</v>
      </c>
      <c r="D89" s="13">
        <v>15</v>
      </c>
      <c r="E89" s="13">
        <v>15</v>
      </c>
      <c r="F89" s="13">
        <v>11</v>
      </c>
      <c r="G89" s="13">
        <v>6</v>
      </c>
      <c r="H89" s="13">
        <v>16</v>
      </c>
      <c r="I89" s="13">
        <v>7</v>
      </c>
      <c r="J89" s="13">
        <v>10</v>
      </c>
      <c r="K89" s="13">
        <v>17</v>
      </c>
      <c r="L89" s="13">
        <v>1000</v>
      </c>
      <c r="AB89" s="12" t="s">
        <v>119</v>
      </c>
      <c r="AC89" s="13">
        <v>1</v>
      </c>
      <c r="AD89" s="13">
        <v>6</v>
      </c>
      <c r="AE89" s="13">
        <v>6</v>
      </c>
      <c r="AF89" s="13">
        <v>6</v>
      </c>
      <c r="AG89" s="13">
        <v>1</v>
      </c>
      <c r="AH89" s="13">
        <v>8</v>
      </c>
      <c r="AI89" s="13">
        <v>9</v>
      </c>
      <c r="AJ89" s="13">
        <v>4</v>
      </c>
      <c r="AK89" s="13">
        <v>5</v>
      </c>
      <c r="AL89" s="13">
        <v>4</v>
      </c>
      <c r="AM89" s="13">
        <v>1</v>
      </c>
      <c r="AN89" s="13">
        <v>8</v>
      </c>
      <c r="AO89" s="13">
        <v>7</v>
      </c>
      <c r="AP89" s="13">
        <v>8</v>
      </c>
      <c r="AQ89" s="13">
        <v>2</v>
      </c>
      <c r="AR89" s="13">
        <v>6</v>
      </c>
      <c r="AS89" s="13">
        <v>8</v>
      </c>
      <c r="AT89" s="13">
        <v>3</v>
      </c>
      <c r="AU89" s="13">
        <v>4</v>
      </c>
      <c r="AV89" s="13">
        <v>4</v>
      </c>
      <c r="AW89" s="13">
        <v>1000</v>
      </c>
      <c r="AY89" s="64">
        <f t="shared" si="52"/>
        <v>1</v>
      </c>
      <c r="AZ89" s="64">
        <f t="shared" si="53"/>
        <v>8</v>
      </c>
      <c r="BA89" s="64">
        <f t="shared" si="54"/>
        <v>9</v>
      </c>
      <c r="BB89" s="39">
        <f t="shared" si="55"/>
        <v>4</v>
      </c>
      <c r="BC89" s="39">
        <f t="shared" si="56"/>
        <v>7</v>
      </c>
      <c r="BD89" s="39">
        <f t="shared" si="57"/>
        <v>8</v>
      </c>
      <c r="BE89" s="39">
        <f t="shared" si="58"/>
        <v>2</v>
      </c>
      <c r="BF89" s="39">
        <f t="shared" si="59"/>
        <v>6</v>
      </c>
      <c r="BG89" s="39">
        <f t="shared" si="60"/>
        <v>8</v>
      </c>
      <c r="BH89" s="39">
        <f t="shared" si="61"/>
        <v>3</v>
      </c>
      <c r="BI89" s="39">
        <f t="shared" si="62"/>
        <v>4</v>
      </c>
      <c r="BJ89" s="39">
        <f t="shared" si="63"/>
        <v>1000</v>
      </c>
      <c r="BO89" s="12" t="s">
        <v>119</v>
      </c>
      <c r="BP89" s="13">
        <v>1</v>
      </c>
      <c r="BQ89" s="13">
        <v>8</v>
      </c>
      <c r="BR89" s="13">
        <v>9</v>
      </c>
      <c r="BS89" s="13">
        <v>4</v>
      </c>
      <c r="BT89" s="13">
        <v>7</v>
      </c>
      <c r="BU89" s="13">
        <v>8</v>
      </c>
      <c r="BV89" s="13">
        <v>2</v>
      </c>
      <c r="BW89" s="13">
        <v>6</v>
      </c>
      <c r="BX89" s="13">
        <v>8</v>
      </c>
      <c r="BY89" s="13">
        <v>3</v>
      </c>
      <c r="BZ89" s="13">
        <v>4</v>
      </c>
      <c r="CA89" s="13">
        <v>1000</v>
      </c>
      <c r="CC89">
        <f t="shared" si="64"/>
        <v>8</v>
      </c>
      <c r="CD89">
        <f t="shared" si="65"/>
        <v>6</v>
      </c>
      <c r="CE89">
        <f t="shared" si="66"/>
        <v>8</v>
      </c>
      <c r="CF89">
        <f t="shared" si="67"/>
        <v>1000</v>
      </c>
      <c r="CJ89" s="12" t="s">
        <v>119</v>
      </c>
      <c r="CK89" s="13">
        <v>8</v>
      </c>
      <c r="CL89" s="13">
        <v>6</v>
      </c>
      <c r="CM89" s="13">
        <v>8</v>
      </c>
      <c r="CN89" s="13">
        <v>1000</v>
      </c>
    </row>
    <row r="90" spans="1:92" ht="13.8" thickBot="1" x14ac:dyDescent="0.3">
      <c r="A90" s="12" t="s">
        <v>120</v>
      </c>
      <c r="B90" s="13">
        <v>17</v>
      </c>
      <c r="C90" s="13">
        <v>11</v>
      </c>
      <c r="D90" s="13">
        <v>9</v>
      </c>
      <c r="E90" s="13">
        <v>15</v>
      </c>
      <c r="F90" s="13">
        <v>14</v>
      </c>
      <c r="G90" s="13">
        <v>13</v>
      </c>
      <c r="H90" s="13">
        <v>4</v>
      </c>
      <c r="I90" s="13">
        <v>9</v>
      </c>
      <c r="J90" s="13">
        <v>15</v>
      </c>
      <c r="K90" s="13">
        <v>12</v>
      </c>
      <c r="L90" s="13">
        <v>1000</v>
      </c>
      <c r="AB90" s="12" t="s">
        <v>120</v>
      </c>
      <c r="AC90" s="13">
        <v>5</v>
      </c>
      <c r="AD90" s="13">
        <v>7</v>
      </c>
      <c r="AE90" s="13">
        <v>4</v>
      </c>
      <c r="AF90" s="13">
        <v>2</v>
      </c>
      <c r="AG90" s="13">
        <v>7</v>
      </c>
      <c r="AH90" s="13">
        <v>9</v>
      </c>
      <c r="AI90" s="13">
        <v>5</v>
      </c>
      <c r="AJ90" s="13">
        <v>2</v>
      </c>
      <c r="AK90" s="13">
        <v>6</v>
      </c>
      <c r="AL90" s="13">
        <v>2</v>
      </c>
      <c r="AM90" s="13">
        <v>3</v>
      </c>
      <c r="AN90" s="13">
        <v>4</v>
      </c>
      <c r="AO90" s="13">
        <v>9</v>
      </c>
      <c r="AP90" s="13">
        <v>4</v>
      </c>
      <c r="AQ90" s="13">
        <v>5</v>
      </c>
      <c r="AR90" s="13">
        <v>6</v>
      </c>
      <c r="AS90" s="13">
        <v>7</v>
      </c>
      <c r="AT90" s="13">
        <v>2</v>
      </c>
      <c r="AU90" s="13">
        <v>6</v>
      </c>
      <c r="AV90" s="13">
        <v>5</v>
      </c>
      <c r="AW90" s="13">
        <v>1000</v>
      </c>
      <c r="AY90" s="64">
        <f t="shared" si="52"/>
        <v>5</v>
      </c>
      <c r="AZ90" s="64">
        <f t="shared" si="53"/>
        <v>9</v>
      </c>
      <c r="BA90" s="64">
        <f t="shared" si="54"/>
        <v>5</v>
      </c>
      <c r="BB90" s="39">
        <f t="shared" si="55"/>
        <v>2</v>
      </c>
      <c r="BC90" s="39">
        <f t="shared" si="56"/>
        <v>9</v>
      </c>
      <c r="BD90" s="39">
        <f t="shared" si="57"/>
        <v>4</v>
      </c>
      <c r="BE90" s="39">
        <f t="shared" si="58"/>
        <v>5</v>
      </c>
      <c r="BF90" s="39">
        <f t="shared" si="59"/>
        <v>6</v>
      </c>
      <c r="BG90" s="39">
        <f t="shared" si="60"/>
        <v>7</v>
      </c>
      <c r="BH90" s="39">
        <f t="shared" si="61"/>
        <v>2</v>
      </c>
      <c r="BI90" s="39">
        <f t="shared" si="62"/>
        <v>6</v>
      </c>
      <c r="BJ90" s="39">
        <f t="shared" si="63"/>
        <v>1000</v>
      </c>
      <c r="BO90" s="12" t="s">
        <v>120</v>
      </c>
      <c r="BP90" s="13">
        <v>5</v>
      </c>
      <c r="BQ90" s="13">
        <v>9</v>
      </c>
      <c r="BR90" s="13">
        <v>5</v>
      </c>
      <c r="BS90" s="13">
        <v>2</v>
      </c>
      <c r="BT90" s="13">
        <v>9</v>
      </c>
      <c r="BU90" s="13">
        <v>4</v>
      </c>
      <c r="BV90" s="13">
        <v>5</v>
      </c>
      <c r="BW90" s="13">
        <v>6</v>
      </c>
      <c r="BX90" s="13">
        <v>7</v>
      </c>
      <c r="BY90" s="13">
        <v>2</v>
      </c>
      <c r="BZ90" s="13">
        <v>6</v>
      </c>
      <c r="CA90" s="13">
        <v>1000</v>
      </c>
      <c r="CC90">
        <f t="shared" si="64"/>
        <v>9</v>
      </c>
      <c r="CD90">
        <f t="shared" si="65"/>
        <v>6</v>
      </c>
      <c r="CE90">
        <f t="shared" si="66"/>
        <v>7</v>
      </c>
      <c r="CF90">
        <f t="shared" si="67"/>
        <v>1000</v>
      </c>
      <c r="CJ90" s="12" t="s">
        <v>120</v>
      </c>
      <c r="CK90" s="13">
        <v>9</v>
      </c>
      <c r="CL90" s="13">
        <v>6</v>
      </c>
      <c r="CM90" s="13">
        <v>7</v>
      </c>
      <c r="CN90" s="13">
        <v>1000</v>
      </c>
    </row>
    <row r="91" spans="1:92" ht="18.600000000000001" thickBot="1" x14ac:dyDescent="0.3">
      <c r="A91" s="12" t="s">
        <v>121</v>
      </c>
      <c r="B91" s="13">
        <v>7</v>
      </c>
      <c r="C91" s="13">
        <v>11</v>
      </c>
      <c r="D91" s="13">
        <v>9</v>
      </c>
      <c r="E91" s="13">
        <v>15</v>
      </c>
      <c r="F91" s="13">
        <v>11</v>
      </c>
      <c r="G91" s="13">
        <v>13</v>
      </c>
      <c r="H91" s="13">
        <v>10</v>
      </c>
      <c r="I91" s="13">
        <v>9</v>
      </c>
      <c r="J91" s="13">
        <v>5</v>
      </c>
      <c r="K91" s="13">
        <v>7</v>
      </c>
      <c r="L91" s="13">
        <v>1000</v>
      </c>
      <c r="AB91" s="8"/>
      <c r="BO91" s="8"/>
      <c r="CJ91" s="8"/>
    </row>
    <row r="92" spans="1:92" ht="13.8" thickBot="1" x14ac:dyDescent="0.3">
      <c r="A92" s="12" t="s">
        <v>122</v>
      </c>
      <c r="B92" s="13">
        <v>1</v>
      </c>
      <c r="C92" s="13">
        <v>3</v>
      </c>
      <c r="D92" s="13">
        <v>1</v>
      </c>
      <c r="E92" s="13">
        <v>2</v>
      </c>
      <c r="F92" s="13">
        <v>14</v>
      </c>
      <c r="G92" s="13">
        <v>13</v>
      </c>
      <c r="H92" s="13">
        <v>16</v>
      </c>
      <c r="I92" s="13">
        <v>5</v>
      </c>
      <c r="J92" s="13">
        <v>15</v>
      </c>
      <c r="K92" s="13">
        <v>2</v>
      </c>
      <c r="L92" s="13">
        <v>1000</v>
      </c>
      <c r="AB92" s="12" t="s">
        <v>131</v>
      </c>
      <c r="AC92" s="12" t="s">
        <v>100</v>
      </c>
      <c r="AD92" s="12" t="s">
        <v>101</v>
      </c>
      <c r="AE92" s="12" t="s">
        <v>102</v>
      </c>
      <c r="AF92" s="12" t="s">
        <v>103</v>
      </c>
      <c r="AG92" s="12" t="s">
        <v>104</v>
      </c>
      <c r="AH92" s="12" t="s">
        <v>105</v>
      </c>
      <c r="AI92" s="12" t="s">
        <v>106</v>
      </c>
      <c r="AJ92" s="12" t="s">
        <v>107</v>
      </c>
      <c r="AK92" s="12" t="s">
        <v>108</v>
      </c>
      <c r="AL92" s="12" t="s">
        <v>109</v>
      </c>
      <c r="AM92" s="12" t="s">
        <v>862</v>
      </c>
      <c r="AN92" s="12" t="s">
        <v>863</v>
      </c>
      <c r="AO92" s="12" t="s">
        <v>864</v>
      </c>
      <c r="AP92" s="12" t="s">
        <v>865</v>
      </c>
      <c r="AQ92" s="12" t="s">
        <v>866</v>
      </c>
      <c r="AR92" s="12" t="s">
        <v>867</v>
      </c>
      <c r="AS92" s="12" t="s">
        <v>868</v>
      </c>
      <c r="AT92" s="12" t="s">
        <v>869</v>
      </c>
      <c r="AU92" s="12" t="s">
        <v>870</v>
      </c>
      <c r="AV92" s="12" t="s">
        <v>1499</v>
      </c>
      <c r="BO92" s="12" t="s">
        <v>131</v>
      </c>
      <c r="BP92" s="12" t="s">
        <v>100</v>
      </c>
      <c r="BQ92" s="12" t="s">
        <v>101</v>
      </c>
      <c r="BR92" s="12" t="s">
        <v>102</v>
      </c>
      <c r="BS92" s="12" t="s">
        <v>103</v>
      </c>
      <c r="BT92" s="12" t="s">
        <v>104</v>
      </c>
      <c r="BU92" s="12" t="s">
        <v>105</v>
      </c>
      <c r="BV92" s="12" t="s">
        <v>106</v>
      </c>
      <c r="BW92" s="12" t="s">
        <v>107</v>
      </c>
      <c r="BX92" s="12" t="s">
        <v>108</v>
      </c>
      <c r="BY92" s="12" t="s">
        <v>109</v>
      </c>
      <c r="BZ92" s="12" t="s">
        <v>862</v>
      </c>
      <c r="CJ92" s="12" t="s">
        <v>131</v>
      </c>
      <c r="CK92" s="12" t="s">
        <v>100</v>
      </c>
      <c r="CL92" s="12" t="s">
        <v>101</v>
      </c>
      <c r="CM92" s="12" t="s">
        <v>102</v>
      </c>
    </row>
    <row r="93" spans="1:92" ht="13.8" thickBot="1" x14ac:dyDescent="0.3">
      <c r="A93" s="12" t="s">
        <v>123</v>
      </c>
      <c r="B93" s="13">
        <v>13</v>
      </c>
      <c r="C93" s="13">
        <v>11</v>
      </c>
      <c r="D93" s="13">
        <v>7</v>
      </c>
      <c r="E93" s="13">
        <v>6</v>
      </c>
      <c r="F93" s="13">
        <v>3</v>
      </c>
      <c r="G93" s="13">
        <v>1</v>
      </c>
      <c r="H93" s="13">
        <v>16</v>
      </c>
      <c r="I93" s="13">
        <v>1</v>
      </c>
      <c r="J93" s="13">
        <v>10</v>
      </c>
      <c r="K93" s="13">
        <v>20</v>
      </c>
      <c r="L93" s="13">
        <v>1000</v>
      </c>
      <c r="AB93" s="12" t="s">
        <v>132</v>
      </c>
      <c r="AC93" s="13" t="s">
        <v>872</v>
      </c>
      <c r="AD93" s="13" t="s">
        <v>1862</v>
      </c>
      <c r="AE93" s="13" t="s">
        <v>1525</v>
      </c>
      <c r="AF93" s="13" t="s">
        <v>1529</v>
      </c>
      <c r="AG93" s="13" t="s">
        <v>1863</v>
      </c>
      <c r="AH93" s="13" t="s">
        <v>872</v>
      </c>
      <c r="AI93" s="13" t="s">
        <v>872</v>
      </c>
      <c r="AJ93" s="13" t="s">
        <v>1525</v>
      </c>
      <c r="AK93" s="13" t="s">
        <v>1524</v>
      </c>
      <c r="AL93" s="13" t="s">
        <v>872</v>
      </c>
      <c r="AM93" s="13" t="s">
        <v>1146</v>
      </c>
      <c r="AN93" s="13" t="s">
        <v>1864</v>
      </c>
      <c r="AO93" s="13" t="s">
        <v>872</v>
      </c>
      <c r="AP93" s="13" t="s">
        <v>872</v>
      </c>
      <c r="AQ93" s="13" t="s">
        <v>872</v>
      </c>
      <c r="AR93" s="13" t="s">
        <v>872</v>
      </c>
      <c r="AS93" s="13" t="s">
        <v>872</v>
      </c>
      <c r="AT93" s="13" t="s">
        <v>872</v>
      </c>
      <c r="AU93" s="13" t="s">
        <v>872</v>
      </c>
      <c r="AV93" s="13" t="s">
        <v>1865</v>
      </c>
      <c r="BO93" s="12" t="s">
        <v>132</v>
      </c>
      <c r="BP93" s="13" t="s">
        <v>1120</v>
      </c>
      <c r="BQ93" s="13" t="s">
        <v>872</v>
      </c>
      <c r="BR93" s="13" t="s">
        <v>1041</v>
      </c>
      <c r="BS93" s="13" t="s">
        <v>1869</v>
      </c>
      <c r="BT93" s="13" t="s">
        <v>1354</v>
      </c>
      <c r="BU93" s="13" t="s">
        <v>1553</v>
      </c>
      <c r="BV93" s="13" t="s">
        <v>1870</v>
      </c>
      <c r="BW93" s="13" t="s">
        <v>872</v>
      </c>
      <c r="BX93" s="13" t="s">
        <v>872</v>
      </c>
      <c r="BY93" s="13" t="s">
        <v>1538</v>
      </c>
      <c r="BZ93" s="13" t="s">
        <v>1368</v>
      </c>
      <c r="CJ93" s="12" t="s">
        <v>132</v>
      </c>
      <c r="CK93" s="13" t="s">
        <v>1876</v>
      </c>
      <c r="CL93" s="13" t="s">
        <v>1877</v>
      </c>
      <c r="CM93" s="13" t="s">
        <v>1878</v>
      </c>
    </row>
    <row r="94" spans="1:92" ht="13.8" thickBot="1" x14ac:dyDescent="0.3">
      <c r="A94" s="12" t="s">
        <v>124</v>
      </c>
      <c r="B94" s="13">
        <v>12</v>
      </c>
      <c r="C94" s="13">
        <v>11</v>
      </c>
      <c r="D94" s="13">
        <v>9</v>
      </c>
      <c r="E94" s="13">
        <v>15</v>
      </c>
      <c r="F94" s="13">
        <v>9</v>
      </c>
      <c r="G94" s="13">
        <v>8</v>
      </c>
      <c r="H94" s="13">
        <v>10</v>
      </c>
      <c r="I94" s="13">
        <v>7</v>
      </c>
      <c r="J94" s="13">
        <v>15</v>
      </c>
      <c r="K94" s="13">
        <v>12</v>
      </c>
      <c r="L94" s="13">
        <v>1000</v>
      </c>
      <c r="AB94" s="12" t="s">
        <v>140</v>
      </c>
      <c r="AC94" s="13" t="s">
        <v>881</v>
      </c>
      <c r="AD94" s="13" t="s">
        <v>1866</v>
      </c>
      <c r="AE94" s="13" t="s">
        <v>881</v>
      </c>
      <c r="AF94" s="13" t="s">
        <v>1867</v>
      </c>
      <c r="AG94" s="13" t="s">
        <v>881</v>
      </c>
      <c r="AH94" s="13" t="s">
        <v>881</v>
      </c>
      <c r="AI94" s="13" t="s">
        <v>881</v>
      </c>
      <c r="AJ94" s="13" t="s">
        <v>881</v>
      </c>
      <c r="AK94" s="13" t="s">
        <v>881</v>
      </c>
      <c r="AL94" s="13" t="s">
        <v>881</v>
      </c>
      <c r="AM94" s="13" t="s">
        <v>1368</v>
      </c>
      <c r="AN94" s="13" t="s">
        <v>1104</v>
      </c>
      <c r="AO94" s="13" t="s">
        <v>881</v>
      </c>
      <c r="AP94" s="13" t="s">
        <v>881</v>
      </c>
      <c r="AQ94" s="13" t="s">
        <v>881</v>
      </c>
      <c r="AR94" s="13" t="s">
        <v>881</v>
      </c>
      <c r="AS94" s="13" t="s">
        <v>881</v>
      </c>
      <c r="AT94" s="13" t="s">
        <v>881</v>
      </c>
      <c r="AU94" s="13" t="s">
        <v>881</v>
      </c>
      <c r="AV94" s="13" t="s">
        <v>881</v>
      </c>
      <c r="BO94" s="12" t="s">
        <v>140</v>
      </c>
      <c r="BP94" s="13" t="s">
        <v>881</v>
      </c>
      <c r="BQ94" s="13" t="s">
        <v>881</v>
      </c>
      <c r="BR94" s="13" t="s">
        <v>881</v>
      </c>
      <c r="BS94" s="13" t="s">
        <v>1871</v>
      </c>
      <c r="BT94" s="13" t="s">
        <v>1872</v>
      </c>
      <c r="BU94" s="13" t="s">
        <v>881</v>
      </c>
      <c r="BV94" s="13" t="s">
        <v>1538</v>
      </c>
      <c r="BW94" s="13" t="s">
        <v>881</v>
      </c>
      <c r="BX94" s="13" t="s">
        <v>881</v>
      </c>
      <c r="BY94" s="13" t="s">
        <v>1873</v>
      </c>
      <c r="BZ94" s="13" t="s">
        <v>1162</v>
      </c>
      <c r="CJ94" s="12" t="s">
        <v>140</v>
      </c>
      <c r="CK94" s="13" t="s">
        <v>1879</v>
      </c>
      <c r="CL94" s="13" t="s">
        <v>1880</v>
      </c>
      <c r="CM94" s="13" t="s">
        <v>1881</v>
      </c>
    </row>
    <row r="95" spans="1:92" ht="13.8" thickBot="1" x14ac:dyDescent="0.3">
      <c r="A95" s="12" t="s">
        <v>125</v>
      </c>
      <c r="B95" s="13">
        <v>17</v>
      </c>
      <c r="C95" s="13">
        <v>5</v>
      </c>
      <c r="D95" s="13">
        <v>17</v>
      </c>
      <c r="E95" s="13">
        <v>13</v>
      </c>
      <c r="F95" s="13">
        <v>14</v>
      </c>
      <c r="G95" s="13">
        <v>13</v>
      </c>
      <c r="H95" s="13">
        <v>8</v>
      </c>
      <c r="I95" s="13">
        <v>9</v>
      </c>
      <c r="J95" s="13">
        <v>6</v>
      </c>
      <c r="K95" s="13">
        <v>12</v>
      </c>
      <c r="L95" s="13">
        <v>1000</v>
      </c>
      <c r="AB95" s="12" t="s">
        <v>147</v>
      </c>
      <c r="AC95" s="13" t="s">
        <v>887</v>
      </c>
      <c r="AD95" s="13" t="s">
        <v>887</v>
      </c>
      <c r="AE95" s="13" t="s">
        <v>887</v>
      </c>
      <c r="AF95" s="13" t="s">
        <v>887</v>
      </c>
      <c r="AG95" s="13" t="s">
        <v>887</v>
      </c>
      <c r="AH95" s="13" t="s">
        <v>887</v>
      </c>
      <c r="AI95" s="13" t="s">
        <v>887</v>
      </c>
      <c r="AJ95" s="13" t="s">
        <v>887</v>
      </c>
      <c r="AK95" s="13" t="s">
        <v>887</v>
      </c>
      <c r="AL95" s="13" t="s">
        <v>887</v>
      </c>
      <c r="AM95" s="13" t="s">
        <v>1162</v>
      </c>
      <c r="AN95" s="13" t="s">
        <v>887</v>
      </c>
      <c r="AO95" s="13" t="s">
        <v>887</v>
      </c>
      <c r="AP95" s="13" t="s">
        <v>887</v>
      </c>
      <c r="AQ95" s="13" t="s">
        <v>887</v>
      </c>
      <c r="AR95" s="13" t="s">
        <v>887</v>
      </c>
      <c r="AS95" s="13" t="s">
        <v>887</v>
      </c>
      <c r="AT95" s="13" t="s">
        <v>887</v>
      </c>
      <c r="AU95" s="13" t="s">
        <v>887</v>
      </c>
      <c r="AV95" s="13" t="s">
        <v>887</v>
      </c>
      <c r="BO95" s="12" t="s">
        <v>147</v>
      </c>
      <c r="BP95" s="13" t="s">
        <v>887</v>
      </c>
      <c r="BQ95" s="13" t="s">
        <v>887</v>
      </c>
      <c r="BR95" s="13" t="s">
        <v>887</v>
      </c>
      <c r="BS95" s="13" t="s">
        <v>887</v>
      </c>
      <c r="BT95" s="13" t="s">
        <v>1547</v>
      </c>
      <c r="BU95" s="13" t="s">
        <v>887</v>
      </c>
      <c r="BV95" s="13" t="s">
        <v>887</v>
      </c>
      <c r="BW95" s="13" t="s">
        <v>887</v>
      </c>
      <c r="BX95" s="13" t="s">
        <v>887</v>
      </c>
      <c r="BY95" s="13" t="s">
        <v>887</v>
      </c>
      <c r="BZ95" s="13" t="s">
        <v>1068</v>
      </c>
      <c r="CJ95" s="12" t="s">
        <v>147</v>
      </c>
      <c r="CK95" s="13" t="s">
        <v>1882</v>
      </c>
      <c r="CL95" s="13" t="s">
        <v>1883</v>
      </c>
      <c r="CM95" s="13" t="s">
        <v>1884</v>
      </c>
    </row>
    <row r="96" spans="1:92" ht="13.8" thickBot="1" x14ac:dyDescent="0.3">
      <c r="A96" s="12" t="s">
        <v>126</v>
      </c>
      <c r="B96" s="13">
        <v>17</v>
      </c>
      <c r="C96" s="13">
        <v>11</v>
      </c>
      <c r="D96" s="13">
        <v>17</v>
      </c>
      <c r="E96" s="13">
        <v>12</v>
      </c>
      <c r="F96" s="13">
        <v>7</v>
      </c>
      <c r="G96" s="13">
        <v>8</v>
      </c>
      <c r="H96" s="13">
        <v>10</v>
      </c>
      <c r="I96" s="13">
        <v>4</v>
      </c>
      <c r="J96" s="13">
        <v>14</v>
      </c>
      <c r="K96" s="13">
        <v>19</v>
      </c>
      <c r="L96" s="13">
        <v>1000</v>
      </c>
      <c r="AB96" s="12" t="s">
        <v>153</v>
      </c>
      <c r="AC96" s="13" t="s">
        <v>891</v>
      </c>
      <c r="AD96" s="13" t="s">
        <v>891</v>
      </c>
      <c r="AE96" s="13" t="s">
        <v>891</v>
      </c>
      <c r="AF96" s="13" t="s">
        <v>891</v>
      </c>
      <c r="AG96" s="13" t="s">
        <v>891</v>
      </c>
      <c r="AH96" s="13" t="s">
        <v>891</v>
      </c>
      <c r="AI96" s="13" t="s">
        <v>891</v>
      </c>
      <c r="AJ96" s="13" t="s">
        <v>891</v>
      </c>
      <c r="AK96" s="13" t="s">
        <v>891</v>
      </c>
      <c r="AL96" s="13" t="s">
        <v>891</v>
      </c>
      <c r="AM96" s="13" t="s">
        <v>891</v>
      </c>
      <c r="AN96" s="13" t="s">
        <v>891</v>
      </c>
      <c r="AO96" s="13" t="s">
        <v>891</v>
      </c>
      <c r="AP96" s="13" t="s">
        <v>891</v>
      </c>
      <c r="AQ96" s="13" t="s">
        <v>891</v>
      </c>
      <c r="AR96" s="13" t="s">
        <v>891</v>
      </c>
      <c r="AS96" s="13" t="s">
        <v>891</v>
      </c>
      <c r="AT96" s="13" t="s">
        <v>891</v>
      </c>
      <c r="AU96" s="13" t="s">
        <v>891</v>
      </c>
      <c r="AV96" s="13" t="s">
        <v>891</v>
      </c>
      <c r="BO96" s="12" t="s">
        <v>153</v>
      </c>
      <c r="BP96" s="13" t="s">
        <v>891</v>
      </c>
      <c r="BQ96" s="13" t="s">
        <v>891</v>
      </c>
      <c r="BR96" s="13" t="s">
        <v>891</v>
      </c>
      <c r="BS96" s="13" t="s">
        <v>891</v>
      </c>
      <c r="BT96" s="13" t="s">
        <v>1537</v>
      </c>
      <c r="BU96" s="13" t="s">
        <v>891</v>
      </c>
      <c r="BV96" s="13" t="s">
        <v>891</v>
      </c>
      <c r="BW96" s="13" t="s">
        <v>891</v>
      </c>
      <c r="BX96" s="13" t="s">
        <v>891</v>
      </c>
      <c r="BY96" s="13" t="s">
        <v>891</v>
      </c>
      <c r="BZ96" s="13" t="s">
        <v>1216</v>
      </c>
      <c r="CJ96" s="12" t="s">
        <v>153</v>
      </c>
      <c r="CK96" s="13" t="s">
        <v>1885</v>
      </c>
      <c r="CL96" s="13" t="s">
        <v>1886</v>
      </c>
      <c r="CM96" s="13" t="s">
        <v>1887</v>
      </c>
    </row>
    <row r="97" spans="1:91" ht="13.8" thickBot="1" x14ac:dyDescent="0.3">
      <c r="A97" s="12" t="s">
        <v>127</v>
      </c>
      <c r="B97" s="13">
        <v>3</v>
      </c>
      <c r="C97" s="13">
        <v>1</v>
      </c>
      <c r="D97" s="13">
        <v>4</v>
      </c>
      <c r="E97" s="13">
        <v>7</v>
      </c>
      <c r="F97" s="13">
        <v>4</v>
      </c>
      <c r="G97" s="13">
        <v>4</v>
      </c>
      <c r="H97" s="13">
        <v>6</v>
      </c>
      <c r="I97" s="13">
        <v>9</v>
      </c>
      <c r="J97" s="13">
        <v>6</v>
      </c>
      <c r="K97" s="13">
        <v>3</v>
      </c>
      <c r="L97" s="13">
        <v>1000</v>
      </c>
      <c r="AB97" s="12" t="s">
        <v>159</v>
      </c>
      <c r="AC97" s="13" t="s">
        <v>893</v>
      </c>
      <c r="AD97" s="13" t="s">
        <v>893</v>
      </c>
      <c r="AE97" s="13" t="s">
        <v>893</v>
      </c>
      <c r="AF97" s="13" t="s">
        <v>893</v>
      </c>
      <c r="AG97" s="13" t="s">
        <v>893</v>
      </c>
      <c r="AH97" s="13" t="s">
        <v>893</v>
      </c>
      <c r="AI97" s="13" t="s">
        <v>893</v>
      </c>
      <c r="AJ97" s="13" t="s">
        <v>893</v>
      </c>
      <c r="AK97" s="13" t="s">
        <v>893</v>
      </c>
      <c r="AL97" s="13" t="s">
        <v>893</v>
      </c>
      <c r="AM97" s="13" t="s">
        <v>893</v>
      </c>
      <c r="AN97" s="13" t="s">
        <v>893</v>
      </c>
      <c r="AO97" s="13" t="s">
        <v>893</v>
      </c>
      <c r="AP97" s="13" t="s">
        <v>893</v>
      </c>
      <c r="AQ97" s="13" t="s">
        <v>893</v>
      </c>
      <c r="AR97" s="13" t="s">
        <v>893</v>
      </c>
      <c r="AS97" s="13" t="s">
        <v>893</v>
      </c>
      <c r="AT97" s="13" t="s">
        <v>893</v>
      </c>
      <c r="AU97" s="13" t="s">
        <v>893</v>
      </c>
      <c r="AV97" s="13" t="s">
        <v>893</v>
      </c>
      <c r="BO97" s="12" t="s">
        <v>159</v>
      </c>
      <c r="BP97" s="13" t="s">
        <v>893</v>
      </c>
      <c r="BQ97" s="13" t="s">
        <v>893</v>
      </c>
      <c r="BR97" s="13" t="s">
        <v>893</v>
      </c>
      <c r="BS97" s="13" t="s">
        <v>893</v>
      </c>
      <c r="BT97" s="13" t="s">
        <v>1527</v>
      </c>
      <c r="BU97" s="13" t="s">
        <v>893</v>
      </c>
      <c r="BV97" s="13" t="s">
        <v>893</v>
      </c>
      <c r="BW97" s="13" t="s">
        <v>893</v>
      </c>
      <c r="BX97" s="13" t="s">
        <v>893</v>
      </c>
      <c r="BY97" s="13" t="s">
        <v>893</v>
      </c>
      <c r="BZ97" s="13" t="s">
        <v>872</v>
      </c>
      <c r="CJ97" s="12" t="s">
        <v>159</v>
      </c>
      <c r="CK97" s="13" t="s">
        <v>1888</v>
      </c>
      <c r="CL97" s="13" t="s">
        <v>1889</v>
      </c>
      <c r="CM97" s="13" t="s">
        <v>1890</v>
      </c>
    </row>
    <row r="98" spans="1:91" ht="13.8" thickBot="1" x14ac:dyDescent="0.3">
      <c r="A98" s="12" t="s">
        <v>128</v>
      </c>
      <c r="B98" s="13">
        <v>15</v>
      </c>
      <c r="C98" s="13">
        <v>11</v>
      </c>
      <c r="D98" s="13">
        <v>17</v>
      </c>
      <c r="E98" s="13">
        <v>15</v>
      </c>
      <c r="F98" s="13">
        <v>14</v>
      </c>
      <c r="G98" s="13">
        <v>13</v>
      </c>
      <c r="H98" s="13">
        <v>19</v>
      </c>
      <c r="I98" s="13">
        <v>9</v>
      </c>
      <c r="J98" s="13">
        <v>15</v>
      </c>
      <c r="K98" s="13">
        <v>12</v>
      </c>
      <c r="L98" s="13">
        <v>1000</v>
      </c>
      <c r="AB98" s="12" t="s">
        <v>165</v>
      </c>
      <c r="AC98" s="13" t="s">
        <v>895</v>
      </c>
      <c r="AD98" s="13" t="s">
        <v>895</v>
      </c>
      <c r="AE98" s="13" t="s">
        <v>895</v>
      </c>
      <c r="AF98" s="13" t="s">
        <v>895</v>
      </c>
      <c r="AG98" s="13" t="s">
        <v>895</v>
      </c>
      <c r="AH98" s="13" t="s">
        <v>895</v>
      </c>
      <c r="AI98" s="13" t="s">
        <v>895</v>
      </c>
      <c r="AJ98" s="13" t="s">
        <v>895</v>
      </c>
      <c r="AK98" s="13" t="s">
        <v>895</v>
      </c>
      <c r="AL98" s="13" t="s">
        <v>895</v>
      </c>
      <c r="AM98" s="13" t="s">
        <v>895</v>
      </c>
      <c r="AN98" s="13" t="s">
        <v>895</v>
      </c>
      <c r="AO98" s="13" t="s">
        <v>895</v>
      </c>
      <c r="AP98" s="13" t="s">
        <v>895</v>
      </c>
      <c r="AQ98" s="13" t="s">
        <v>895</v>
      </c>
      <c r="AR98" s="13" t="s">
        <v>895</v>
      </c>
      <c r="AS98" s="13" t="s">
        <v>895</v>
      </c>
      <c r="AT98" s="13" t="s">
        <v>895</v>
      </c>
      <c r="AU98" s="13" t="s">
        <v>895</v>
      </c>
      <c r="AV98" s="13" t="s">
        <v>895</v>
      </c>
      <c r="BO98" s="12" t="s">
        <v>165</v>
      </c>
      <c r="BP98" s="13" t="s">
        <v>895</v>
      </c>
      <c r="BQ98" s="13" t="s">
        <v>895</v>
      </c>
      <c r="BR98" s="13" t="s">
        <v>895</v>
      </c>
      <c r="BS98" s="13" t="s">
        <v>895</v>
      </c>
      <c r="BT98" s="13" t="s">
        <v>895</v>
      </c>
      <c r="BU98" s="13" t="s">
        <v>895</v>
      </c>
      <c r="BV98" s="13" t="s">
        <v>895</v>
      </c>
      <c r="BW98" s="13" t="s">
        <v>895</v>
      </c>
      <c r="BX98" s="13" t="s">
        <v>895</v>
      </c>
      <c r="BY98" s="13" t="s">
        <v>895</v>
      </c>
      <c r="BZ98" s="13" t="s">
        <v>895</v>
      </c>
      <c r="CJ98" s="12" t="s">
        <v>165</v>
      </c>
      <c r="CK98" s="13" t="s">
        <v>1891</v>
      </c>
      <c r="CL98" s="13" t="s">
        <v>1892</v>
      </c>
      <c r="CM98" s="13" t="s">
        <v>1893</v>
      </c>
    </row>
    <row r="99" spans="1:91" ht="13.8" thickBot="1" x14ac:dyDescent="0.3">
      <c r="A99" s="12" t="s">
        <v>129</v>
      </c>
      <c r="B99" s="13">
        <v>2</v>
      </c>
      <c r="C99" s="13">
        <v>11</v>
      </c>
      <c r="D99" s="13">
        <v>6</v>
      </c>
      <c r="E99" s="13">
        <v>4</v>
      </c>
      <c r="F99" s="13">
        <v>14</v>
      </c>
      <c r="G99" s="13">
        <v>8</v>
      </c>
      <c r="H99" s="13">
        <v>2</v>
      </c>
      <c r="I99" s="13">
        <v>9</v>
      </c>
      <c r="J99" s="13">
        <v>3</v>
      </c>
      <c r="K99" s="13">
        <v>7</v>
      </c>
      <c r="L99" s="13">
        <v>1000</v>
      </c>
      <c r="AB99" s="12" t="s">
        <v>171</v>
      </c>
      <c r="AC99" s="13" t="s">
        <v>897</v>
      </c>
      <c r="AD99" s="13" t="s">
        <v>897</v>
      </c>
      <c r="AE99" s="13" t="s">
        <v>897</v>
      </c>
      <c r="AF99" s="13" t="s">
        <v>897</v>
      </c>
      <c r="AG99" s="13" t="s">
        <v>897</v>
      </c>
      <c r="AH99" s="13" t="s">
        <v>897</v>
      </c>
      <c r="AI99" s="13" t="s">
        <v>897</v>
      </c>
      <c r="AJ99" s="13" t="s">
        <v>897</v>
      </c>
      <c r="AK99" s="13" t="s">
        <v>897</v>
      </c>
      <c r="AL99" s="13" t="s">
        <v>897</v>
      </c>
      <c r="AM99" s="13" t="s">
        <v>897</v>
      </c>
      <c r="AN99" s="13" t="s">
        <v>897</v>
      </c>
      <c r="AO99" s="13" t="s">
        <v>897</v>
      </c>
      <c r="AP99" s="13" t="s">
        <v>897</v>
      </c>
      <c r="AQ99" s="13" t="s">
        <v>897</v>
      </c>
      <c r="AR99" s="13" t="s">
        <v>897</v>
      </c>
      <c r="AS99" s="13" t="s">
        <v>897</v>
      </c>
      <c r="AT99" s="13" t="s">
        <v>897</v>
      </c>
      <c r="AU99" s="13" t="s">
        <v>897</v>
      </c>
      <c r="AV99" s="13" t="s">
        <v>897</v>
      </c>
      <c r="BO99" s="12" t="s">
        <v>171</v>
      </c>
      <c r="BP99" s="13" t="s">
        <v>897</v>
      </c>
      <c r="BQ99" s="13" t="s">
        <v>897</v>
      </c>
      <c r="BR99" s="13" t="s">
        <v>897</v>
      </c>
      <c r="BS99" s="13" t="s">
        <v>897</v>
      </c>
      <c r="BT99" s="13" t="s">
        <v>897</v>
      </c>
      <c r="BU99" s="13" t="s">
        <v>897</v>
      </c>
      <c r="BV99" s="13" t="s">
        <v>897</v>
      </c>
      <c r="BW99" s="13" t="s">
        <v>897</v>
      </c>
      <c r="BX99" s="13" t="s">
        <v>897</v>
      </c>
      <c r="BY99" s="13" t="s">
        <v>897</v>
      </c>
      <c r="BZ99" s="13" t="s">
        <v>897</v>
      </c>
      <c r="CJ99" s="12" t="s">
        <v>171</v>
      </c>
      <c r="CK99" s="13" t="s">
        <v>1894</v>
      </c>
      <c r="CL99" s="13" t="s">
        <v>370</v>
      </c>
      <c r="CM99" s="13" t="s">
        <v>1895</v>
      </c>
    </row>
    <row r="100" spans="1:91" ht="13.8" thickBot="1" x14ac:dyDescent="0.3">
      <c r="A100" s="12" t="s">
        <v>130</v>
      </c>
      <c r="B100" s="13">
        <v>15</v>
      </c>
      <c r="C100" s="13">
        <v>11</v>
      </c>
      <c r="D100" s="13">
        <v>3</v>
      </c>
      <c r="E100" s="13">
        <v>5</v>
      </c>
      <c r="F100" s="13">
        <v>1</v>
      </c>
      <c r="G100" s="13">
        <v>13</v>
      </c>
      <c r="H100" s="13">
        <v>10</v>
      </c>
      <c r="I100" s="13">
        <v>9</v>
      </c>
      <c r="J100" s="13">
        <v>4</v>
      </c>
      <c r="K100" s="13">
        <v>3</v>
      </c>
      <c r="L100" s="13">
        <v>1000</v>
      </c>
      <c r="AB100" s="12" t="s">
        <v>177</v>
      </c>
      <c r="AC100" s="13" t="s">
        <v>899</v>
      </c>
      <c r="AD100" s="13" t="s">
        <v>899</v>
      </c>
      <c r="AE100" s="13" t="s">
        <v>899</v>
      </c>
      <c r="AF100" s="13" t="s">
        <v>899</v>
      </c>
      <c r="AG100" s="13" t="s">
        <v>899</v>
      </c>
      <c r="AH100" s="13" t="s">
        <v>899</v>
      </c>
      <c r="AI100" s="13" t="s">
        <v>899</v>
      </c>
      <c r="AJ100" s="13" t="s">
        <v>899</v>
      </c>
      <c r="AK100" s="13" t="s">
        <v>899</v>
      </c>
      <c r="AL100" s="13" t="s">
        <v>899</v>
      </c>
      <c r="AM100" s="13" t="s">
        <v>899</v>
      </c>
      <c r="AN100" s="13" t="s">
        <v>899</v>
      </c>
      <c r="AO100" s="13" t="s">
        <v>899</v>
      </c>
      <c r="AP100" s="13" t="s">
        <v>899</v>
      </c>
      <c r="AQ100" s="13" t="s">
        <v>899</v>
      </c>
      <c r="AR100" s="13" t="s">
        <v>899</v>
      </c>
      <c r="AS100" s="13" t="s">
        <v>899</v>
      </c>
      <c r="AT100" s="13" t="s">
        <v>899</v>
      </c>
      <c r="AU100" s="13" t="s">
        <v>899</v>
      </c>
      <c r="AV100" s="13" t="s">
        <v>899</v>
      </c>
      <c r="BO100" s="12" t="s">
        <v>177</v>
      </c>
      <c r="BP100" s="13" t="s">
        <v>899</v>
      </c>
      <c r="BQ100" s="13" t="s">
        <v>899</v>
      </c>
      <c r="BR100" s="13" t="s">
        <v>899</v>
      </c>
      <c r="BS100" s="13" t="s">
        <v>899</v>
      </c>
      <c r="BT100" s="13" t="s">
        <v>899</v>
      </c>
      <c r="BU100" s="13" t="s">
        <v>899</v>
      </c>
      <c r="BV100" s="13" t="s">
        <v>899</v>
      </c>
      <c r="BW100" s="13" t="s">
        <v>899</v>
      </c>
      <c r="BX100" s="13" t="s">
        <v>899</v>
      </c>
      <c r="BY100" s="13" t="s">
        <v>899</v>
      </c>
      <c r="BZ100" s="13" t="s">
        <v>899</v>
      </c>
      <c r="CJ100" s="12" t="s">
        <v>177</v>
      </c>
      <c r="CK100" s="13" t="s">
        <v>1896</v>
      </c>
      <c r="CL100" s="13" t="s">
        <v>375</v>
      </c>
      <c r="CM100" s="13" t="s">
        <v>1897</v>
      </c>
    </row>
    <row r="101" spans="1:91" ht="18.600000000000001" thickBot="1" x14ac:dyDescent="0.3">
      <c r="A101" s="8"/>
      <c r="AB101" s="12" t="s">
        <v>183</v>
      </c>
      <c r="AC101" s="13" t="s">
        <v>901</v>
      </c>
      <c r="AD101" s="13" t="s">
        <v>901</v>
      </c>
      <c r="AE101" s="13" t="s">
        <v>901</v>
      </c>
      <c r="AF101" s="13" t="s">
        <v>901</v>
      </c>
      <c r="AG101" s="13" t="s">
        <v>901</v>
      </c>
      <c r="AH101" s="13" t="s">
        <v>901</v>
      </c>
      <c r="AI101" s="13" t="s">
        <v>901</v>
      </c>
      <c r="AJ101" s="13" t="s">
        <v>901</v>
      </c>
      <c r="AK101" s="13" t="s">
        <v>901</v>
      </c>
      <c r="AL101" s="13" t="s">
        <v>901</v>
      </c>
      <c r="AM101" s="13" t="s">
        <v>901</v>
      </c>
      <c r="AN101" s="13" t="s">
        <v>901</v>
      </c>
      <c r="AO101" s="13" t="s">
        <v>901</v>
      </c>
      <c r="AP101" s="13" t="s">
        <v>901</v>
      </c>
      <c r="AQ101" s="13" t="s">
        <v>901</v>
      </c>
      <c r="AR101" s="13" t="s">
        <v>901</v>
      </c>
      <c r="AS101" s="13" t="s">
        <v>901</v>
      </c>
      <c r="AT101" s="13" t="s">
        <v>901</v>
      </c>
      <c r="AU101" s="13" t="s">
        <v>901</v>
      </c>
      <c r="AV101" s="13" t="s">
        <v>901</v>
      </c>
      <c r="BO101" s="12" t="s">
        <v>183</v>
      </c>
      <c r="BP101" s="13" t="s">
        <v>901</v>
      </c>
      <c r="BQ101" s="13" t="s">
        <v>901</v>
      </c>
      <c r="BR101" s="13" t="s">
        <v>901</v>
      </c>
      <c r="BS101" s="13" t="s">
        <v>901</v>
      </c>
      <c r="BT101" s="13" t="s">
        <v>901</v>
      </c>
      <c r="BU101" s="13" t="s">
        <v>901</v>
      </c>
      <c r="BV101" s="13" t="s">
        <v>901</v>
      </c>
      <c r="BW101" s="13" t="s">
        <v>901</v>
      </c>
      <c r="BX101" s="13" t="s">
        <v>901</v>
      </c>
      <c r="BY101" s="13" t="s">
        <v>901</v>
      </c>
      <c r="BZ101" s="13" t="s">
        <v>901</v>
      </c>
      <c r="CJ101" s="12" t="s">
        <v>183</v>
      </c>
      <c r="CK101" s="13" t="s">
        <v>1898</v>
      </c>
      <c r="CL101" s="13" t="s">
        <v>243</v>
      </c>
      <c r="CM101" s="13" t="s">
        <v>1899</v>
      </c>
    </row>
    <row r="102" spans="1:91" ht="13.8" thickBot="1" x14ac:dyDescent="0.3">
      <c r="A102" s="12" t="s">
        <v>131</v>
      </c>
      <c r="B102" s="12" t="s">
        <v>100</v>
      </c>
      <c r="C102" s="12" t="s">
        <v>101</v>
      </c>
      <c r="D102" s="12" t="s">
        <v>102</v>
      </c>
      <c r="E102" s="12" t="s">
        <v>103</v>
      </c>
      <c r="F102" s="12" t="s">
        <v>104</v>
      </c>
      <c r="G102" s="12" t="s">
        <v>105</v>
      </c>
      <c r="H102" s="12" t="s">
        <v>106</v>
      </c>
      <c r="I102" s="12" t="s">
        <v>107</v>
      </c>
      <c r="J102" s="12" t="s">
        <v>108</v>
      </c>
      <c r="K102" s="12" t="s">
        <v>109</v>
      </c>
      <c r="AB102" s="12" t="s">
        <v>189</v>
      </c>
      <c r="AC102" s="13" t="s">
        <v>902</v>
      </c>
      <c r="AD102" s="13" t="s">
        <v>902</v>
      </c>
      <c r="AE102" s="13" t="s">
        <v>902</v>
      </c>
      <c r="AF102" s="13" t="s">
        <v>902</v>
      </c>
      <c r="AG102" s="13" t="s">
        <v>902</v>
      </c>
      <c r="AH102" s="13" t="s">
        <v>902</v>
      </c>
      <c r="AI102" s="13" t="s">
        <v>902</v>
      </c>
      <c r="AJ102" s="13" t="s">
        <v>902</v>
      </c>
      <c r="AK102" s="13" t="s">
        <v>902</v>
      </c>
      <c r="AL102" s="13" t="s">
        <v>902</v>
      </c>
      <c r="AM102" s="13" t="s">
        <v>902</v>
      </c>
      <c r="AN102" s="13" t="s">
        <v>902</v>
      </c>
      <c r="AO102" s="13" t="s">
        <v>902</v>
      </c>
      <c r="AP102" s="13" t="s">
        <v>902</v>
      </c>
      <c r="AQ102" s="13" t="s">
        <v>902</v>
      </c>
      <c r="AR102" s="13" t="s">
        <v>902</v>
      </c>
      <c r="AS102" s="13" t="s">
        <v>902</v>
      </c>
      <c r="AT102" s="13" t="s">
        <v>902</v>
      </c>
      <c r="AU102" s="13" t="s">
        <v>902</v>
      </c>
      <c r="AV102" s="13" t="s">
        <v>902</v>
      </c>
      <c r="BO102" s="12" t="s">
        <v>189</v>
      </c>
      <c r="BP102" s="13" t="s">
        <v>902</v>
      </c>
      <c r="BQ102" s="13" t="s">
        <v>902</v>
      </c>
      <c r="BR102" s="13" t="s">
        <v>902</v>
      </c>
      <c r="BS102" s="13" t="s">
        <v>902</v>
      </c>
      <c r="BT102" s="13" t="s">
        <v>902</v>
      </c>
      <c r="BU102" s="13" t="s">
        <v>902</v>
      </c>
      <c r="BV102" s="13" t="s">
        <v>902</v>
      </c>
      <c r="BW102" s="13" t="s">
        <v>902</v>
      </c>
      <c r="BX102" s="13" t="s">
        <v>902</v>
      </c>
      <c r="BY102" s="13" t="s">
        <v>902</v>
      </c>
      <c r="BZ102" s="13" t="s">
        <v>902</v>
      </c>
      <c r="CJ102" s="12" t="s">
        <v>189</v>
      </c>
      <c r="CK102" s="13" t="s">
        <v>1900</v>
      </c>
      <c r="CL102" s="13" t="s">
        <v>248</v>
      </c>
      <c r="CM102" s="13" t="s">
        <v>1901</v>
      </c>
    </row>
    <row r="103" spans="1:91" ht="18.600000000000001" thickBot="1" x14ac:dyDescent="0.3">
      <c r="A103" s="12" t="s">
        <v>132</v>
      </c>
      <c r="B103" s="13" t="s">
        <v>1783</v>
      </c>
      <c r="C103" s="13" t="s">
        <v>1784</v>
      </c>
      <c r="D103" s="13" t="s">
        <v>1784</v>
      </c>
      <c r="E103" s="13" t="s">
        <v>1784</v>
      </c>
      <c r="F103" s="13" t="s">
        <v>1785</v>
      </c>
      <c r="G103" s="13" t="s">
        <v>1786</v>
      </c>
      <c r="H103" s="13" t="s">
        <v>1787</v>
      </c>
      <c r="I103" s="13" t="s">
        <v>1788</v>
      </c>
      <c r="J103" s="13" t="s">
        <v>1787</v>
      </c>
      <c r="K103" s="13" t="s">
        <v>1789</v>
      </c>
      <c r="AB103" s="8"/>
      <c r="BO103" s="8"/>
      <c r="CJ103" s="8"/>
    </row>
    <row r="104" spans="1:91" ht="13.8" thickBot="1" x14ac:dyDescent="0.3">
      <c r="A104" s="12" t="s">
        <v>140</v>
      </c>
      <c r="B104" s="13" t="s">
        <v>1790</v>
      </c>
      <c r="C104" s="13" t="s">
        <v>1791</v>
      </c>
      <c r="D104" s="13" t="s">
        <v>1791</v>
      </c>
      <c r="E104" s="13" t="s">
        <v>1791</v>
      </c>
      <c r="F104" s="13" t="s">
        <v>1792</v>
      </c>
      <c r="G104" s="13" t="s">
        <v>1793</v>
      </c>
      <c r="H104" s="13" t="s">
        <v>1794</v>
      </c>
      <c r="I104" s="13" t="s">
        <v>1795</v>
      </c>
      <c r="J104" s="13" t="s">
        <v>1794</v>
      </c>
      <c r="K104" s="13" t="s">
        <v>1796</v>
      </c>
      <c r="AB104" s="12" t="s">
        <v>250</v>
      </c>
      <c r="AC104" s="12" t="s">
        <v>100</v>
      </c>
      <c r="AD104" s="12" t="s">
        <v>101</v>
      </c>
      <c r="AE104" s="12" t="s">
        <v>102</v>
      </c>
      <c r="AF104" s="12" t="s">
        <v>103</v>
      </c>
      <c r="AG104" s="12" t="s">
        <v>104</v>
      </c>
      <c r="AH104" s="12" t="s">
        <v>105</v>
      </c>
      <c r="AI104" s="12" t="s">
        <v>106</v>
      </c>
      <c r="AJ104" s="12" t="s">
        <v>107</v>
      </c>
      <c r="AK104" s="12" t="s">
        <v>108</v>
      </c>
      <c r="AL104" s="12" t="s">
        <v>109</v>
      </c>
      <c r="AM104" s="12" t="s">
        <v>862</v>
      </c>
      <c r="AN104" s="12" t="s">
        <v>863</v>
      </c>
      <c r="AO104" s="12" t="s">
        <v>864</v>
      </c>
      <c r="AP104" s="12" t="s">
        <v>865</v>
      </c>
      <c r="AQ104" s="12" t="s">
        <v>866</v>
      </c>
      <c r="AR104" s="12" t="s">
        <v>867</v>
      </c>
      <c r="AS104" s="12" t="s">
        <v>868</v>
      </c>
      <c r="AT104" s="12" t="s">
        <v>869</v>
      </c>
      <c r="AU104" s="12" t="s">
        <v>870</v>
      </c>
      <c r="AV104" s="12" t="s">
        <v>1499</v>
      </c>
      <c r="BO104" s="12" t="s">
        <v>250</v>
      </c>
      <c r="BP104" s="12" t="s">
        <v>100</v>
      </c>
      <c r="BQ104" s="12" t="s">
        <v>101</v>
      </c>
      <c r="BR104" s="12" t="s">
        <v>102</v>
      </c>
      <c r="BS104" s="12" t="s">
        <v>103</v>
      </c>
      <c r="BT104" s="12" t="s">
        <v>104</v>
      </c>
      <c r="BU104" s="12" t="s">
        <v>105</v>
      </c>
      <c r="BV104" s="12" t="s">
        <v>106</v>
      </c>
      <c r="BW104" s="12" t="s">
        <v>107</v>
      </c>
      <c r="BX104" s="12" t="s">
        <v>108</v>
      </c>
      <c r="BY104" s="12" t="s">
        <v>109</v>
      </c>
      <c r="BZ104" s="12" t="s">
        <v>862</v>
      </c>
      <c r="CJ104" s="12" t="s">
        <v>250</v>
      </c>
      <c r="CK104" s="12" t="s">
        <v>100</v>
      </c>
      <c r="CL104" s="12" t="s">
        <v>101</v>
      </c>
      <c r="CM104" s="12" t="s">
        <v>102</v>
      </c>
    </row>
    <row r="105" spans="1:91" ht="13.8" thickBot="1" x14ac:dyDescent="0.3">
      <c r="A105" s="12" t="s">
        <v>147</v>
      </c>
      <c r="B105" s="13" t="s">
        <v>1797</v>
      </c>
      <c r="C105" s="13" t="s">
        <v>1798</v>
      </c>
      <c r="D105" s="13" t="s">
        <v>1798</v>
      </c>
      <c r="E105" s="13" t="s">
        <v>1798</v>
      </c>
      <c r="F105" s="13" t="s">
        <v>1799</v>
      </c>
      <c r="G105" s="13" t="s">
        <v>1800</v>
      </c>
      <c r="H105" s="13" t="s">
        <v>1801</v>
      </c>
      <c r="I105" s="13" t="s">
        <v>1802</v>
      </c>
      <c r="J105" s="13" t="s">
        <v>1801</v>
      </c>
      <c r="K105" s="13" t="s">
        <v>1803</v>
      </c>
      <c r="AB105" s="12" t="s">
        <v>132</v>
      </c>
      <c r="AC105" s="13">
        <v>9</v>
      </c>
      <c r="AD105" s="13">
        <v>888</v>
      </c>
      <c r="AE105" s="13">
        <v>918</v>
      </c>
      <c r="AF105" s="13">
        <v>904</v>
      </c>
      <c r="AG105" s="13">
        <v>905</v>
      </c>
      <c r="AH105" s="13">
        <v>9</v>
      </c>
      <c r="AI105" s="13">
        <v>9</v>
      </c>
      <c r="AJ105" s="13">
        <v>918</v>
      </c>
      <c r="AK105" s="13">
        <v>907</v>
      </c>
      <c r="AL105" s="13">
        <v>9</v>
      </c>
      <c r="AM105" s="13">
        <v>14</v>
      </c>
      <c r="AN105" s="13">
        <v>885</v>
      </c>
      <c r="AO105" s="13">
        <v>9</v>
      </c>
      <c r="AP105" s="13">
        <v>9</v>
      </c>
      <c r="AQ105" s="13">
        <v>9</v>
      </c>
      <c r="AR105" s="13">
        <v>9</v>
      </c>
      <c r="AS105" s="13">
        <v>9</v>
      </c>
      <c r="AT105" s="13">
        <v>9</v>
      </c>
      <c r="AU105" s="13">
        <v>9</v>
      </c>
      <c r="AV105" s="13">
        <v>912</v>
      </c>
      <c r="BO105" s="12" t="s">
        <v>132</v>
      </c>
      <c r="BP105" s="13">
        <v>24</v>
      </c>
      <c r="BQ105" s="13">
        <v>9</v>
      </c>
      <c r="BR105" s="13">
        <v>23</v>
      </c>
      <c r="BS105" s="13">
        <v>952</v>
      </c>
      <c r="BT105" s="13">
        <v>930</v>
      </c>
      <c r="BU105" s="13">
        <v>34</v>
      </c>
      <c r="BV105" s="13">
        <v>958</v>
      </c>
      <c r="BW105" s="13">
        <v>9</v>
      </c>
      <c r="BX105" s="13">
        <v>9</v>
      </c>
      <c r="BY105" s="13">
        <v>939</v>
      </c>
      <c r="BZ105" s="13">
        <v>13</v>
      </c>
      <c r="CJ105" s="12" t="s">
        <v>132</v>
      </c>
      <c r="CK105" s="13">
        <v>500.6</v>
      </c>
      <c r="CL105" s="13">
        <v>14.5</v>
      </c>
      <c r="CM105" s="13">
        <v>504.6</v>
      </c>
    </row>
    <row r="106" spans="1:91" ht="13.8" thickBot="1" x14ac:dyDescent="0.3">
      <c r="A106" s="12" t="s">
        <v>153</v>
      </c>
      <c r="B106" s="13" t="s">
        <v>1804</v>
      </c>
      <c r="C106" s="13" t="s">
        <v>694</v>
      </c>
      <c r="D106" s="13" t="s">
        <v>694</v>
      </c>
      <c r="E106" s="13" t="s">
        <v>694</v>
      </c>
      <c r="F106" s="13" t="s">
        <v>1805</v>
      </c>
      <c r="G106" s="13" t="s">
        <v>694</v>
      </c>
      <c r="H106" s="13" t="s">
        <v>1806</v>
      </c>
      <c r="I106" s="13" t="s">
        <v>1807</v>
      </c>
      <c r="J106" s="13" t="s">
        <v>1806</v>
      </c>
      <c r="K106" s="13" t="s">
        <v>1808</v>
      </c>
      <c r="AB106" s="12" t="s">
        <v>140</v>
      </c>
      <c r="AC106" s="13">
        <v>8</v>
      </c>
      <c r="AD106" s="13">
        <v>887</v>
      </c>
      <c r="AE106" s="13">
        <v>8</v>
      </c>
      <c r="AF106" s="13">
        <v>903</v>
      </c>
      <c r="AG106" s="13">
        <v>8</v>
      </c>
      <c r="AH106" s="13">
        <v>8</v>
      </c>
      <c r="AI106" s="13">
        <v>8</v>
      </c>
      <c r="AJ106" s="13">
        <v>8</v>
      </c>
      <c r="AK106" s="13">
        <v>8</v>
      </c>
      <c r="AL106" s="13">
        <v>8</v>
      </c>
      <c r="AM106" s="13">
        <v>13</v>
      </c>
      <c r="AN106" s="13">
        <v>29</v>
      </c>
      <c r="AO106" s="13">
        <v>8</v>
      </c>
      <c r="AP106" s="13">
        <v>8</v>
      </c>
      <c r="AQ106" s="13">
        <v>8</v>
      </c>
      <c r="AR106" s="13">
        <v>8</v>
      </c>
      <c r="AS106" s="13">
        <v>8</v>
      </c>
      <c r="AT106" s="13">
        <v>8</v>
      </c>
      <c r="AU106" s="13">
        <v>8</v>
      </c>
      <c r="AV106" s="13">
        <v>8</v>
      </c>
      <c r="BO106" s="12" t="s">
        <v>140</v>
      </c>
      <c r="BP106" s="13">
        <v>8</v>
      </c>
      <c r="BQ106" s="13">
        <v>8</v>
      </c>
      <c r="BR106" s="13">
        <v>8</v>
      </c>
      <c r="BS106" s="13">
        <v>28</v>
      </c>
      <c r="BT106" s="13">
        <v>929</v>
      </c>
      <c r="BU106" s="13">
        <v>8</v>
      </c>
      <c r="BV106" s="13">
        <v>939</v>
      </c>
      <c r="BW106" s="13">
        <v>8</v>
      </c>
      <c r="BX106" s="13">
        <v>8</v>
      </c>
      <c r="BY106" s="13">
        <v>938</v>
      </c>
      <c r="BZ106" s="13">
        <v>12</v>
      </c>
      <c r="CJ106" s="12" t="s">
        <v>140</v>
      </c>
      <c r="CK106" s="13">
        <v>499.6</v>
      </c>
      <c r="CL106" s="13">
        <v>9.5</v>
      </c>
      <c r="CM106" s="13">
        <v>503.6</v>
      </c>
    </row>
    <row r="107" spans="1:91" ht="13.8" thickBot="1" x14ac:dyDescent="0.3">
      <c r="A107" s="12" t="s">
        <v>159</v>
      </c>
      <c r="B107" s="13" t="s">
        <v>1809</v>
      </c>
      <c r="C107" s="13" t="s">
        <v>1810</v>
      </c>
      <c r="D107" s="13" t="s">
        <v>1810</v>
      </c>
      <c r="E107" s="13" t="s">
        <v>1810</v>
      </c>
      <c r="F107" s="13" t="s">
        <v>1811</v>
      </c>
      <c r="G107" s="13" t="s">
        <v>1810</v>
      </c>
      <c r="H107" s="13" t="s">
        <v>1810</v>
      </c>
      <c r="I107" s="13" t="s">
        <v>1812</v>
      </c>
      <c r="J107" s="13" t="s">
        <v>1813</v>
      </c>
      <c r="K107" s="13" t="s">
        <v>1814</v>
      </c>
      <c r="AB107" s="12" t="s">
        <v>147</v>
      </c>
      <c r="AC107" s="13">
        <v>7</v>
      </c>
      <c r="AD107" s="13">
        <v>7</v>
      </c>
      <c r="AE107" s="13">
        <v>7</v>
      </c>
      <c r="AF107" s="13">
        <v>7</v>
      </c>
      <c r="AG107" s="13">
        <v>7</v>
      </c>
      <c r="AH107" s="13">
        <v>7</v>
      </c>
      <c r="AI107" s="13">
        <v>7</v>
      </c>
      <c r="AJ107" s="13">
        <v>7</v>
      </c>
      <c r="AK107" s="13">
        <v>7</v>
      </c>
      <c r="AL107" s="13">
        <v>7</v>
      </c>
      <c r="AM107" s="13">
        <v>12</v>
      </c>
      <c r="AN107" s="13">
        <v>7</v>
      </c>
      <c r="AO107" s="13">
        <v>7</v>
      </c>
      <c r="AP107" s="13">
        <v>7</v>
      </c>
      <c r="AQ107" s="13">
        <v>7</v>
      </c>
      <c r="AR107" s="13">
        <v>7</v>
      </c>
      <c r="AS107" s="13">
        <v>7</v>
      </c>
      <c r="AT107" s="13">
        <v>7</v>
      </c>
      <c r="AU107" s="13">
        <v>7</v>
      </c>
      <c r="AV107" s="13">
        <v>7</v>
      </c>
      <c r="BO107" s="12" t="s">
        <v>147</v>
      </c>
      <c r="BP107" s="13">
        <v>7</v>
      </c>
      <c r="BQ107" s="13">
        <v>7</v>
      </c>
      <c r="BR107" s="13">
        <v>7</v>
      </c>
      <c r="BS107" s="13">
        <v>7</v>
      </c>
      <c r="BT107" s="13">
        <v>928</v>
      </c>
      <c r="BU107" s="13">
        <v>7</v>
      </c>
      <c r="BV107" s="13">
        <v>7</v>
      </c>
      <c r="BW107" s="13">
        <v>7</v>
      </c>
      <c r="BX107" s="13">
        <v>7</v>
      </c>
      <c r="BY107" s="13">
        <v>7</v>
      </c>
      <c r="BZ107" s="13">
        <v>11</v>
      </c>
      <c r="CJ107" s="12" t="s">
        <v>147</v>
      </c>
      <c r="CK107" s="13">
        <v>498.6</v>
      </c>
      <c r="CL107" s="13">
        <v>8.5</v>
      </c>
      <c r="CM107" s="13">
        <v>500.1</v>
      </c>
    </row>
    <row r="108" spans="1:91" ht="13.8" thickBot="1" x14ac:dyDescent="0.3">
      <c r="A108" s="12" t="s">
        <v>165</v>
      </c>
      <c r="B108" s="13" t="s">
        <v>1815</v>
      </c>
      <c r="C108" s="13" t="s">
        <v>1816</v>
      </c>
      <c r="D108" s="13" t="s">
        <v>1816</v>
      </c>
      <c r="E108" s="13" t="s">
        <v>1816</v>
      </c>
      <c r="F108" s="13" t="s">
        <v>1817</v>
      </c>
      <c r="G108" s="13" t="s">
        <v>1816</v>
      </c>
      <c r="H108" s="13" t="s">
        <v>1816</v>
      </c>
      <c r="I108" s="13" t="s">
        <v>1818</v>
      </c>
      <c r="J108" s="13" t="s">
        <v>1816</v>
      </c>
      <c r="K108" s="13" t="s">
        <v>1819</v>
      </c>
      <c r="AB108" s="12" t="s">
        <v>153</v>
      </c>
      <c r="AC108" s="13">
        <v>6</v>
      </c>
      <c r="AD108" s="13">
        <v>6</v>
      </c>
      <c r="AE108" s="13">
        <v>6</v>
      </c>
      <c r="AF108" s="13">
        <v>6</v>
      </c>
      <c r="AG108" s="13">
        <v>6</v>
      </c>
      <c r="AH108" s="13">
        <v>6</v>
      </c>
      <c r="AI108" s="13">
        <v>6</v>
      </c>
      <c r="AJ108" s="13">
        <v>6</v>
      </c>
      <c r="AK108" s="13">
        <v>6</v>
      </c>
      <c r="AL108" s="13">
        <v>6</v>
      </c>
      <c r="AM108" s="13">
        <v>6</v>
      </c>
      <c r="AN108" s="13">
        <v>6</v>
      </c>
      <c r="AO108" s="13">
        <v>6</v>
      </c>
      <c r="AP108" s="13">
        <v>6</v>
      </c>
      <c r="AQ108" s="13">
        <v>6</v>
      </c>
      <c r="AR108" s="13">
        <v>6</v>
      </c>
      <c r="AS108" s="13">
        <v>6</v>
      </c>
      <c r="AT108" s="13">
        <v>6</v>
      </c>
      <c r="AU108" s="13">
        <v>6</v>
      </c>
      <c r="AV108" s="13">
        <v>6</v>
      </c>
      <c r="BO108" s="12" t="s">
        <v>153</v>
      </c>
      <c r="BP108" s="13">
        <v>6</v>
      </c>
      <c r="BQ108" s="13">
        <v>6</v>
      </c>
      <c r="BR108" s="13">
        <v>6</v>
      </c>
      <c r="BS108" s="13">
        <v>6</v>
      </c>
      <c r="BT108" s="13">
        <v>927</v>
      </c>
      <c r="BU108" s="13">
        <v>6</v>
      </c>
      <c r="BV108" s="13">
        <v>6</v>
      </c>
      <c r="BW108" s="13">
        <v>6</v>
      </c>
      <c r="BX108" s="13">
        <v>6</v>
      </c>
      <c r="BY108" s="13">
        <v>6</v>
      </c>
      <c r="BZ108" s="13">
        <v>10</v>
      </c>
      <c r="CJ108" s="12" t="s">
        <v>153</v>
      </c>
      <c r="CK108" s="13">
        <v>497.6</v>
      </c>
      <c r="CL108" s="13">
        <v>7.5</v>
      </c>
      <c r="CM108" s="13">
        <v>499.1</v>
      </c>
    </row>
    <row r="109" spans="1:91" ht="13.8" thickBot="1" x14ac:dyDescent="0.3">
      <c r="A109" s="12" t="s">
        <v>171</v>
      </c>
      <c r="B109" s="13" t="s">
        <v>1820</v>
      </c>
      <c r="C109" s="13" t="s">
        <v>1821</v>
      </c>
      <c r="D109" s="13" t="s">
        <v>1821</v>
      </c>
      <c r="E109" s="13" t="s">
        <v>1821</v>
      </c>
      <c r="F109" s="13" t="s">
        <v>1822</v>
      </c>
      <c r="G109" s="13" t="s">
        <v>1821</v>
      </c>
      <c r="H109" s="13" t="s">
        <v>1821</v>
      </c>
      <c r="I109" s="13" t="s">
        <v>1823</v>
      </c>
      <c r="J109" s="13" t="s">
        <v>1821</v>
      </c>
      <c r="K109" s="13" t="s">
        <v>1824</v>
      </c>
      <c r="AB109" s="12" t="s">
        <v>159</v>
      </c>
      <c r="AC109" s="13">
        <v>5</v>
      </c>
      <c r="AD109" s="13">
        <v>5</v>
      </c>
      <c r="AE109" s="13">
        <v>5</v>
      </c>
      <c r="AF109" s="13">
        <v>5</v>
      </c>
      <c r="AG109" s="13">
        <v>5</v>
      </c>
      <c r="AH109" s="13">
        <v>5</v>
      </c>
      <c r="AI109" s="13">
        <v>5</v>
      </c>
      <c r="AJ109" s="13">
        <v>5</v>
      </c>
      <c r="AK109" s="13">
        <v>5</v>
      </c>
      <c r="AL109" s="13">
        <v>5</v>
      </c>
      <c r="AM109" s="13">
        <v>5</v>
      </c>
      <c r="AN109" s="13">
        <v>5</v>
      </c>
      <c r="AO109" s="13">
        <v>5</v>
      </c>
      <c r="AP109" s="13">
        <v>5</v>
      </c>
      <c r="AQ109" s="13">
        <v>5</v>
      </c>
      <c r="AR109" s="13">
        <v>5</v>
      </c>
      <c r="AS109" s="13">
        <v>5</v>
      </c>
      <c r="AT109" s="13">
        <v>5</v>
      </c>
      <c r="AU109" s="13">
        <v>5</v>
      </c>
      <c r="AV109" s="13">
        <v>5</v>
      </c>
      <c r="BO109" s="12" t="s">
        <v>159</v>
      </c>
      <c r="BP109" s="13">
        <v>5</v>
      </c>
      <c r="BQ109" s="13">
        <v>5</v>
      </c>
      <c r="BR109" s="13">
        <v>5</v>
      </c>
      <c r="BS109" s="13">
        <v>5</v>
      </c>
      <c r="BT109" s="13">
        <v>926</v>
      </c>
      <c r="BU109" s="13">
        <v>5</v>
      </c>
      <c r="BV109" s="13">
        <v>5</v>
      </c>
      <c r="BW109" s="13">
        <v>5</v>
      </c>
      <c r="BX109" s="13">
        <v>5</v>
      </c>
      <c r="BY109" s="13">
        <v>5</v>
      </c>
      <c r="BZ109" s="13">
        <v>9</v>
      </c>
      <c r="CJ109" s="12" t="s">
        <v>159</v>
      </c>
      <c r="CK109" s="13">
        <v>496.6</v>
      </c>
      <c r="CL109" s="13">
        <v>6.5</v>
      </c>
      <c r="CM109" s="13">
        <v>498.1</v>
      </c>
    </row>
    <row r="110" spans="1:91" ht="13.8" thickBot="1" x14ac:dyDescent="0.3">
      <c r="A110" s="12" t="s">
        <v>177</v>
      </c>
      <c r="B110" s="13" t="s">
        <v>1825</v>
      </c>
      <c r="C110" s="13" t="s">
        <v>1826</v>
      </c>
      <c r="D110" s="13" t="s">
        <v>1826</v>
      </c>
      <c r="E110" s="13" t="s">
        <v>1826</v>
      </c>
      <c r="F110" s="13" t="s">
        <v>1827</v>
      </c>
      <c r="G110" s="13" t="s">
        <v>1826</v>
      </c>
      <c r="H110" s="13" t="s">
        <v>1826</v>
      </c>
      <c r="I110" s="13" t="s">
        <v>1826</v>
      </c>
      <c r="J110" s="13" t="s">
        <v>1826</v>
      </c>
      <c r="K110" s="13" t="s">
        <v>1828</v>
      </c>
      <c r="AB110" s="12" t="s">
        <v>165</v>
      </c>
      <c r="AC110" s="13">
        <v>4</v>
      </c>
      <c r="AD110" s="13">
        <v>4</v>
      </c>
      <c r="AE110" s="13">
        <v>4</v>
      </c>
      <c r="AF110" s="13">
        <v>4</v>
      </c>
      <c r="AG110" s="13">
        <v>4</v>
      </c>
      <c r="AH110" s="13">
        <v>4</v>
      </c>
      <c r="AI110" s="13">
        <v>4</v>
      </c>
      <c r="AJ110" s="13">
        <v>4</v>
      </c>
      <c r="AK110" s="13">
        <v>4</v>
      </c>
      <c r="AL110" s="13">
        <v>4</v>
      </c>
      <c r="AM110" s="13">
        <v>4</v>
      </c>
      <c r="AN110" s="13">
        <v>4</v>
      </c>
      <c r="AO110" s="13">
        <v>4</v>
      </c>
      <c r="AP110" s="13">
        <v>4</v>
      </c>
      <c r="AQ110" s="13">
        <v>4</v>
      </c>
      <c r="AR110" s="13">
        <v>4</v>
      </c>
      <c r="AS110" s="13">
        <v>4</v>
      </c>
      <c r="AT110" s="13">
        <v>4</v>
      </c>
      <c r="AU110" s="13">
        <v>4</v>
      </c>
      <c r="AV110" s="13">
        <v>4</v>
      </c>
      <c r="BO110" s="12" t="s">
        <v>165</v>
      </c>
      <c r="BP110" s="13">
        <v>4</v>
      </c>
      <c r="BQ110" s="13">
        <v>4</v>
      </c>
      <c r="BR110" s="13">
        <v>4</v>
      </c>
      <c r="BS110" s="13">
        <v>4</v>
      </c>
      <c r="BT110" s="13">
        <v>4</v>
      </c>
      <c r="BU110" s="13">
        <v>4</v>
      </c>
      <c r="BV110" s="13">
        <v>4</v>
      </c>
      <c r="BW110" s="13">
        <v>4</v>
      </c>
      <c r="BX110" s="13">
        <v>4</v>
      </c>
      <c r="BY110" s="13">
        <v>4</v>
      </c>
      <c r="BZ110" s="13">
        <v>4</v>
      </c>
      <c r="CJ110" s="12" t="s">
        <v>165</v>
      </c>
      <c r="CK110" s="13">
        <v>495.6</v>
      </c>
      <c r="CL110" s="13">
        <v>5.5</v>
      </c>
      <c r="CM110" s="13">
        <v>497.1</v>
      </c>
    </row>
    <row r="111" spans="1:91" ht="13.8" thickBot="1" x14ac:dyDescent="0.3">
      <c r="A111" s="12" t="s">
        <v>183</v>
      </c>
      <c r="B111" s="13" t="s">
        <v>1829</v>
      </c>
      <c r="C111" s="13" t="s">
        <v>1830</v>
      </c>
      <c r="D111" s="13" t="s">
        <v>1830</v>
      </c>
      <c r="E111" s="13" t="s">
        <v>1830</v>
      </c>
      <c r="F111" s="13" t="s">
        <v>1831</v>
      </c>
      <c r="G111" s="13" t="s">
        <v>1830</v>
      </c>
      <c r="H111" s="13" t="s">
        <v>1830</v>
      </c>
      <c r="I111" s="13" t="s">
        <v>1830</v>
      </c>
      <c r="J111" s="13" t="s">
        <v>1830</v>
      </c>
      <c r="K111" s="13" t="s">
        <v>1832</v>
      </c>
      <c r="AB111" s="12" t="s">
        <v>171</v>
      </c>
      <c r="AC111" s="13">
        <v>3</v>
      </c>
      <c r="AD111" s="13">
        <v>3</v>
      </c>
      <c r="AE111" s="13">
        <v>3</v>
      </c>
      <c r="AF111" s="13">
        <v>3</v>
      </c>
      <c r="AG111" s="13">
        <v>3</v>
      </c>
      <c r="AH111" s="13">
        <v>3</v>
      </c>
      <c r="AI111" s="13">
        <v>3</v>
      </c>
      <c r="AJ111" s="13">
        <v>3</v>
      </c>
      <c r="AK111" s="13">
        <v>3</v>
      </c>
      <c r="AL111" s="13">
        <v>3</v>
      </c>
      <c r="AM111" s="13">
        <v>3</v>
      </c>
      <c r="AN111" s="13">
        <v>3</v>
      </c>
      <c r="AO111" s="13">
        <v>3</v>
      </c>
      <c r="AP111" s="13">
        <v>3</v>
      </c>
      <c r="AQ111" s="13">
        <v>3</v>
      </c>
      <c r="AR111" s="13">
        <v>3</v>
      </c>
      <c r="AS111" s="13">
        <v>3</v>
      </c>
      <c r="AT111" s="13">
        <v>3</v>
      </c>
      <c r="AU111" s="13">
        <v>3</v>
      </c>
      <c r="AV111" s="13">
        <v>3</v>
      </c>
      <c r="BO111" s="12" t="s">
        <v>171</v>
      </c>
      <c r="BP111" s="13">
        <v>3</v>
      </c>
      <c r="BQ111" s="13">
        <v>3</v>
      </c>
      <c r="BR111" s="13">
        <v>3</v>
      </c>
      <c r="BS111" s="13">
        <v>3</v>
      </c>
      <c r="BT111" s="13">
        <v>3</v>
      </c>
      <c r="BU111" s="13">
        <v>3</v>
      </c>
      <c r="BV111" s="13">
        <v>3</v>
      </c>
      <c r="BW111" s="13">
        <v>3</v>
      </c>
      <c r="BX111" s="13">
        <v>3</v>
      </c>
      <c r="BY111" s="13">
        <v>3</v>
      </c>
      <c r="BZ111" s="13">
        <v>3</v>
      </c>
      <c r="CJ111" s="12" t="s">
        <v>171</v>
      </c>
      <c r="CK111" s="13">
        <v>494.6</v>
      </c>
      <c r="CL111" s="13">
        <v>3</v>
      </c>
      <c r="CM111" s="13">
        <v>496.1</v>
      </c>
    </row>
    <row r="112" spans="1:91" ht="13.8" thickBot="1" x14ac:dyDescent="0.3">
      <c r="A112" s="12" t="s">
        <v>189</v>
      </c>
      <c r="B112" s="13" t="s">
        <v>1833</v>
      </c>
      <c r="C112" s="13" t="s">
        <v>1834</v>
      </c>
      <c r="D112" s="13" t="s">
        <v>1834</v>
      </c>
      <c r="E112" s="13" t="s">
        <v>1834</v>
      </c>
      <c r="F112" s="13" t="s">
        <v>1835</v>
      </c>
      <c r="G112" s="13" t="s">
        <v>1834</v>
      </c>
      <c r="H112" s="13" t="s">
        <v>1834</v>
      </c>
      <c r="I112" s="13" t="s">
        <v>1834</v>
      </c>
      <c r="J112" s="13" t="s">
        <v>1834</v>
      </c>
      <c r="K112" s="13" t="s">
        <v>1836</v>
      </c>
      <c r="AB112" s="12" t="s">
        <v>177</v>
      </c>
      <c r="AC112" s="13">
        <v>2</v>
      </c>
      <c r="AD112" s="13">
        <v>2</v>
      </c>
      <c r="AE112" s="13">
        <v>2</v>
      </c>
      <c r="AF112" s="13">
        <v>2</v>
      </c>
      <c r="AG112" s="13">
        <v>2</v>
      </c>
      <c r="AH112" s="13">
        <v>2</v>
      </c>
      <c r="AI112" s="13">
        <v>2</v>
      </c>
      <c r="AJ112" s="13">
        <v>2</v>
      </c>
      <c r="AK112" s="13">
        <v>2</v>
      </c>
      <c r="AL112" s="13">
        <v>2</v>
      </c>
      <c r="AM112" s="13">
        <v>2</v>
      </c>
      <c r="AN112" s="13">
        <v>2</v>
      </c>
      <c r="AO112" s="13">
        <v>2</v>
      </c>
      <c r="AP112" s="13">
        <v>2</v>
      </c>
      <c r="AQ112" s="13">
        <v>2</v>
      </c>
      <c r="AR112" s="13">
        <v>2</v>
      </c>
      <c r="AS112" s="13">
        <v>2</v>
      </c>
      <c r="AT112" s="13">
        <v>2</v>
      </c>
      <c r="AU112" s="13">
        <v>2</v>
      </c>
      <c r="AV112" s="13">
        <v>2</v>
      </c>
      <c r="BO112" s="12" t="s">
        <v>177</v>
      </c>
      <c r="BP112" s="13">
        <v>2</v>
      </c>
      <c r="BQ112" s="13">
        <v>2</v>
      </c>
      <c r="BR112" s="13">
        <v>2</v>
      </c>
      <c r="BS112" s="13">
        <v>2</v>
      </c>
      <c r="BT112" s="13">
        <v>2</v>
      </c>
      <c r="BU112" s="13">
        <v>2</v>
      </c>
      <c r="BV112" s="13">
        <v>2</v>
      </c>
      <c r="BW112" s="13">
        <v>2</v>
      </c>
      <c r="BX112" s="13">
        <v>2</v>
      </c>
      <c r="BY112" s="13">
        <v>2</v>
      </c>
      <c r="BZ112" s="13">
        <v>2</v>
      </c>
      <c r="CJ112" s="12" t="s">
        <v>177</v>
      </c>
      <c r="CK112" s="13">
        <v>493.6</v>
      </c>
      <c r="CL112" s="13">
        <v>2</v>
      </c>
      <c r="CM112" s="13">
        <v>495.1</v>
      </c>
    </row>
    <row r="113" spans="1:95" ht="13.8" thickBot="1" x14ac:dyDescent="0.3">
      <c r="A113" s="12" t="s">
        <v>195</v>
      </c>
      <c r="B113" s="13" t="s">
        <v>1837</v>
      </c>
      <c r="C113" s="13" t="s">
        <v>1838</v>
      </c>
      <c r="D113" s="13" t="s">
        <v>1838</v>
      </c>
      <c r="E113" s="13" t="s">
        <v>1838</v>
      </c>
      <c r="F113" s="13" t="s">
        <v>1839</v>
      </c>
      <c r="G113" s="13" t="s">
        <v>1838</v>
      </c>
      <c r="H113" s="13" t="s">
        <v>1838</v>
      </c>
      <c r="I113" s="13" t="s">
        <v>1838</v>
      </c>
      <c r="J113" s="13" t="s">
        <v>1838</v>
      </c>
      <c r="K113" s="13" t="s">
        <v>1840</v>
      </c>
      <c r="AB113" s="12" t="s">
        <v>183</v>
      </c>
      <c r="AC113" s="13">
        <v>1</v>
      </c>
      <c r="AD113" s="13">
        <v>1</v>
      </c>
      <c r="AE113" s="13">
        <v>1</v>
      </c>
      <c r="AF113" s="13">
        <v>1</v>
      </c>
      <c r="AG113" s="13">
        <v>1</v>
      </c>
      <c r="AH113" s="13">
        <v>1</v>
      </c>
      <c r="AI113" s="13">
        <v>1</v>
      </c>
      <c r="AJ113" s="13">
        <v>1</v>
      </c>
      <c r="AK113" s="13">
        <v>1</v>
      </c>
      <c r="AL113" s="13">
        <v>1</v>
      </c>
      <c r="AM113" s="13">
        <v>1</v>
      </c>
      <c r="AN113" s="13">
        <v>1</v>
      </c>
      <c r="AO113" s="13">
        <v>1</v>
      </c>
      <c r="AP113" s="13">
        <v>1</v>
      </c>
      <c r="AQ113" s="13">
        <v>1</v>
      </c>
      <c r="AR113" s="13">
        <v>1</v>
      </c>
      <c r="AS113" s="13">
        <v>1</v>
      </c>
      <c r="AT113" s="13">
        <v>1</v>
      </c>
      <c r="AU113" s="13">
        <v>1</v>
      </c>
      <c r="AV113" s="13">
        <v>1</v>
      </c>
      <c r="BO113" s="12" t="s">
        <v>183</v>
      </c>
      <c r="BP113" s="13">
        <v>1</v>
      </c>
      <c r="BQ113" s="13">
        <v>1</v>
      </c>
      <c r="BR113" s="13">
        <v>1</v>
      </c>
      <c r="BS113" s="13">
        <v>1</v>
      </c>
      <c r="BT113" s="13">
        <v>1</v>
      </c>
      <c r="BU113" s="13">
        <v>1</v>
      </c>
      <c r="BV113" s="13">
        <v>1</v>
      </c>
      <c r="BW113" s="13">
        <v>1</v>
      </c>
      <c r="BX113" s="13">
        <v>1</v>
      </c>
      <c r="BY113" s="13">
        <v>1</v>
      </c>
      <c r="BZ113" s="13">
        <v>1</v>
      </c>
      <c r="CJ113" s="12" t="s">
        <v>183</v>
      </c>
      <c r="CK113" s="13">
        <v>492.6</v>
      </c>
      <c r="CL113" s="13">
        <v>1</v>
      </c>
      <c r="CM113" s="13">
        <v>493.1</v>
      </c>
    </row>
    <row r="114" spans="1:95" ht="13.8" thickBot="1" x14ac:dyDescent="0.3">
      <c r="A114" s="12" t="s">
        <v>201</v>
      </c>
      <c r="B114" s="13" t="s">
        <v>1841</v>
      </c>
      <c r="C114" s="13" t="s">
        <v>590</v>
      </c>
      <c r="D114" s="13" t="s">
        <v>590</v>
      </c>
      <c r="E114" s="13" t="s">
        <v>590</v>
      </c>
      <c r="F114" s="13" t="s">
        <v>1842</v>
      </c>
      <c r="G114" s="13" t="s">
        <v>590</v>
      </c>
      <c r="H114" s="13" t="s">
        <v>590</v>
      </c>
      <c r="I114" s="13" t="s">
        <v>590</v>
      </c>
      <c r="J114" s="13" t="s">
        <v>590</v>
      </c>
      <c r="K114" s="13" t="s">
        <v>1843</v>
      </c>
      <c r="AB114" s="12" t="s">
        <v>189</v>
      </c>
      <c r="AC114" s="13">
        <v>0</v>
      </c>
      <c r="AD114" s="13">
        <v>0</v>
      </c>
      <c r="AE114" s="13">
        <v>0</v>
      </c>
      <c r="AF114" s="13">
        <v>0</v>
      </c>
      <c r="AG114" s="13">
        <v>0</v>
      </c>
      <c r="AH114" s="13">
        <v>0</v>
      </c>
      <c r="AI114" s="13">
        <v>0</v>
      </c>
      <c r="AJ114" s="13">
        <v>0</v>
      </c>
      <c r="AK114" s="13">
        <v>0</v>
      </c>
      <c r="AL114" s="13">
        <v>0</v>
      </c>
      <c r="AM114" s="13">
        <v>0</v>
      </c>
      <c r="AN114" s="13">
        <v>0</v>
      </c>
      <c r="AO114" s="13">
        <v>0</v>
      </c>
      <c r="AP114" s="13">
        <v>0</v>
      </c>
      <c r="AQ114" s="13">
        <v>0</v>
      </c>
      <c r="AR114" s="13">
        <v>0</v>
      </c>
      <c r="AS114" s="13">
        <v>0</v>
      </c>
      <c r="AT114" s="13">
        <v>0</v>
      </c>
      <c r="AU114" s="13">
        <v>0</v>
      </c>
      <c r="AV114" s="13">
        <v>0</v>
      </c>
      <c r="BO114" s="12" t="s">
        <v>189</v>
      </c>
      <c r="BP114" s="13">
        <v>0</v>
      </c>
      <c r="BQ114" s="13">
        <v>0</v>
      </c>
      <c r="BR114" s="13">
        <v>0</v>
      </c>
      <c r="BS114" s="13">
        <v>0</v>
      </c>
      <c r="BT114" s="13">
        <v>0</v>
      </c>
      <c r="BU114" s="13">
        <v>0</v>
      </c>
      <c r="BV114" s="13">
        <v>0</v>
      </c>
      <c r="BW114" s="13">
        <v>0</v>
      </c>
      <c r="BX114" s="13">
        <v>0</v>
      </c>
      <c r="BY114" s="13">
        <v>0</v>
      </c>
      <c r="BZ114" s="13">
        <v>0</v>
      </c>
      <c r="CJ114" s="12" t="s">
        <v>189</v>
      </c>
      <c r="CK114" s="13">
        <v>488.6</v>
      </c>
      <c r="CL114" s="13">
        <v>0</v>
      </c>
      <c r="CM114" s="13">
        <v>489.1</v>
      </c>
    </row>
    <row r="115" spans="1:95" ht="18.600000000000001" thickBot="1" x14ac:dyDescent="0.3">
      <c r="A115" s="12" t="s">
        <v>207</v>
      </c>
      <c r="B115" s="13" t="s">
        <v>1844</v>
      </c>
      <c r="C115" s="13" t="s">
        <v>1845</v>
      </c>
      <c r="D115" s="13" t="s">
        <v>1845</v>
      </c>
      <c r="E115" s="13" t="s">
        <v>1845</v>
      </c>
      <c r="F115" s="13" t="s">
        <v>1846</v>
      </c>
      <c r="G115" s="13" t="s">
        <v>1845</v>
      </c>
      <c r="H115" s="13" t="s">
        <v>1845</v>
      </c>
      <c r="I115" s="13" t="s">
        <v>1845</v>
      </c>
      <c r="J115" s="13" t="s">
        <v>1845</v>
      </c>
      <c r="K115" s="13" t="s">
        <v>1847</v>
      </c>
      <c r="AB115" s="8"/>
      <c r="BO115" s="8"/>
      <c r="CJ115" s="8"/>
    </row>
    <row r="116" spans="1:95" ht="13.8" thickBot="1" x14ac:dyDescent="0.3">
      <c r="A116" s="12" t="s">
        <v>213</v>
      </c>
      <c r="B116" s="13" t="s">
        <v>1848</v>
      </c>
      <c r="C116" s="13" t="s">
        <v>646</v>
      </c>
      <c r="D116" s="13" t="s">
        <v>646</v>
      </c>
      <c r="E116" s="13" t="s">
        <v>646</v>
      </c>
      <c r="F116" s="13" t="s">
        <v>1849</v>
      </c>
      <c r="G116" s="13" t="s">
        <v>646</v>
      </c>
      <c r="H116" s="13" t="s">
        <v>646</v>
      </c>
      <c r="I116" s="13" t="s">
        <v>646</v>
      </c>
      <c r="J116" s="13" t="s">
        <v>646</v>
      </c>
      <c r="K116" s="13" t="s">
        <v>1850</v>
      </c>
      <c r="AB116" s="12" t="s">
        <v>251</v>
      </c>
      <c r="AC116" s="12" t="s">
        <v>100</v>
      </c>
      <c r="AD116" s="12" t="s">
        <v>101</v>
      </c>
      <c r="AE116" s="12" t="s">
        <v>102</v>
      </c>
      <c r="AF116" s="12" t="s">
        <v>103</v>
      </c>
      <c r="AG116" s="12" t="s">
        <v>104</v>
      </c>
      <c r="AH116" s="12" t="s">
        <v>105</v>
      </c>
      <c r="AI116" s="12" t="s">
        <v>106</v>
      </c>
      <c r="AJ116" s="12" t="s">
        <v>107</v>
      </c>
      <c r="AK116" s="12" t="s">
        <v>108</v>
      </c>
      <c r="AL116" s="12" t="s">
        <v>109</v>
      </c>
      <c r="AM116" s="12" t="s">
        <v>862</v>
      </c>
      <c r="AN116" s="12" t="s">
        <v>863</v>
      </c>
      <c r="AO116" s="12" t="s">
        <v>864</v>
      </c>
      <c r="AP116" s="12" t="s">
        <v>865</v>
      </c>
      <c r="AQ116" s="12" t="s">
        <v>866</v>
      </c>
      <c r="AR116" s="12" t="s">
        <v>867</v>
      </c>
      <c r="AS116" s="12" t="s">
        <v>868</v>
      </c>
      <c r="AT116" s="12" t="s">
        <v>869</v>
      </c>
      <c r="AU116" s="12" t="s">
        <v>870</v>
      </c>
      <c r="AV116" s="12" t="s">
        <v>1499</v>
      </c>
      <c r="AW116" s="12" t="s">
        <v>252</v>
      </c>
      <c r="AX116" s="12" t="s">
        <v>253</v>
      </c>
      <c r="AY116" s="12" t="s">
        <v>254</v>
      </c>
      <c r="AZ116" s="12" t="s">
        <v>255</v>
      </c>
      <c r="BO116" s="12" t="s">
        <v>251</v>
      </c>
      <c r="BP116" s="12" t="s">
        <v>100</v>
      </c>
      <c r="BQ116" s="12" t="s">
        <v>101</v>
      </c>
      <c r="BR116" s="12" t="s">
        <v>102</v>
      </c>
      <c r="BS116" s="12" t="s">
        <v>103</v>
      </c>
      <c r="BT116" s="12" t="s">
        <v>104</v>
      </c>
      <c r="BU116" s="12" t="s">
        <v>105</v>
      </c>
      <c r="BV116" s="12" t="s">
        <v>106</v>
      </c>
      <c r="BW116" s="12" t="s">
        <v>107</v>
      </c>
      <c r="BX116" s="12" t="s">
        <v>108</v>
      </c>
      <c r="BY116" s="12" t="s">
        <v>109</v>
      </c>
      <c r="BZ116" s="12" t="s">
        <v>862</v>
      </c>
      <c r="CA116" s="12" t="s">
        <v>252</v>
      </c>
      <c r="CB116" s="12" t="s">
        <v>253</v>
      </c>
      <c r="CC116" s="12" t="s">
        <v>254</v>
      </c>
      <c r="CD116" s="12" t="s">
        <v>255</v>
      </c>
      <c r="CJ116" s="12" t="s">
        <v>251</v>
      </c>
      <c r="CK116" s="12" t="s">
        <v>100</v>
      </c>
      <c r="CL116" s="12" t="s">
        <v>101</v>
      </c>
      <c r="CM116" s="12" t="s">
        <v>102</v>
      </c>
      <c r="CN116" s="12" t="s">
        <v>252</v>
      </c>
      <c r="CO116" s="12" t="s">
        <v>253</v>
      </c>
      <c r="CP116" s="12" t="s">
        <v>254</v>
      </c>
      <c r="CQ116" s="12" t="s">
        <v>255</v>
      </c>
    </row>
    <row r="117" spans="1:95" ht="13.8" thickBot="1" x14ac:dyDescent="0.3">
      <c r="A117" s="12" t="s">
        <v>219</v>
      </c>
      <c r="B117" s="13" t="s">
        <v>1851</v>
      </c>
      <c r="C117" s="13" t="s">
        <v>1852</v>
      </c>
      <c r="D117" s="13" t="s">
        <v>1852</v>
      </c>
      <c r="E117" s="13" t="s">
        <v>1852</v>
      </c>
      <c r="F117" s="13" t="s">
        <v>1852</v>
      </c>
      <c r="G117" s="13" t="s">
        <v>1852</v>
      </c>
      <c r="H117" s="13" t="s">
        <v>1852</v>
      </c>
      <c r="I117" s="13" t="s">
        <v>1852</v>
      </c>
      <c r="J117" s="13" t="s">
        <v>1852</v>
      </c>
      <c r="K117" s="13" t="s">
        <v>1853</v>
      </c>
      <c r="AB117" s="12" t="s">
        <v>111</v>
      </c>
      <c r="AC117" s="13">
        <v>5</v>
      </c>
      <c r="AD117" s="13">
        <v>5</v>
      </c>
      <c r="AE117" s="13">
        <v>7</v>
      </c>
      <c r="AF117" s="13">
        <v>6</v>
      </c>
      <c r="AG117" s="13">
        <v>5</v>
      </c>
      <c r="AH117" s="13">
        <v>6</v>
      </c>
      <c r="AI117" s="13">
        <v>7</v>
      </c>
      <c r="AJ117" s="13">
        <v>3</v>
      </c>
      <c r="AK117" s="13">
        <v>6</v>
      </c>
      <c r="AL117" s="13">
        <v>6</v>
      </c>
      <c r="AM117" s="13">
        <v>13</v>
      </c>
      <c r="AN117" s="13">
        <v>885</v>
      </c>
      <c r="AO117" s="13">
        <v>4</v>
      </c>
      <c r="AP117" s="13">
        <v>8</v>
      </c>
      <c r="AQ117" s="13">
        <v>4</v>
      </c>
      <c r="AR117" s="13">
        <v>2</v>
      </c>
      <c r="AS117" s="13">
        <v>6</v>
      </c>
      <c r="AT117" s="13">
        <v>9</v>
      </c>
      <c r="AU117" s="13">
        <v>9</v>
      </c>
      <c r="AV117" s="13">
        <v>4</v>
      </c>
      <c r="AW117" s="13">
        <v>1000</v>
      </c>
      <c r="AX117" s="13">
        <v>1000</v>
      </c>
      <c r="AY117" s="13">
        <v>0</v>
      </c>
      <c r="AZ117" s="13">
        <v>0</v>
      </c>
      <c r="BO117" s="12" t="s">
        <v>111</v>
      </c>
      <c r="BP117" s="13">
        <v>5</v>
      </c>
      <c r="BQ117" s="13">
        <v>6</v>
      </c>
      <c r="BR117" s="13">
        <v>7</v>
      </c>
      <c r="BS117" s="13">
        <v>6</v>
      </c>
      <c r="BT117" s="13">
        <v>4</v>
      </c>
      <c r="BU117" s="13">
        <v>8</v>
      </c>
      <c r="BV117" s="13">
        <v>4</v>
      </c>
      <c r="BW117" s="13">
        <v>2</v>
      </c>
      <c r="BX117" s="13">
        <v>6</v>
      </c>
      <c r="BY117" s="13">
        <v>939</v>
      </c>
      <c r="BZ117" s="13">
        <v>13</v>
      </c>
      <c r="CA117" s="13">
        <v>1000</v>
      </c>
      <c r="CB117" s="13">
        <v>1000</v>
      </c>
      <c r="CC117" s="13">
        <v>0</v>
      </c>
      <c r="CD117" s="13">
        <v>0</v>
      </c>
      <c r="CJ117" s="12" t="s">
        <v>111</v>
      </c>
      <c r="CK117" s="13">
        <v>497.6</v>
      </c>
      <c r="CL117" s="13">
        <v>2</v>
      </c>
      <c r="CM117" s="13">
        <v>499.1</v>
      </c>
      <c r="CN117" s="13">
        <v>998.7</v>
      </c>
      <c r="CO117" s="13">
        <v>1000</v>
      </c>
      <c r="CP117" s="13">
        <v>1.3</v>
      </c>
      <c r="CQ117" s="13">
        <v>0.13</v>
      </c>
    </row>
    <row r="118" spans="1:95" ht="13.8" thickBot="1" x14ac:dyDescent="0.3">
      <c r="A118" s="12" t="s">
        <v>225</v>
      </c>
      <c r="B118" s="13" t="s">
        <v>708</v>
      </c>
      <c r="C118" s="13" t="s">
        <v>708</v>
      </c>
      <c r="D118" s="13" t="s">
        <v>708</v>
      </c>
      <c r="E118" s="13" t="s">
        <v>708</v>
      </c>
      <c r="F118" s="13" t="s">
        <v>708</v>
      </c>
      <c r="G118" s="13" t="s">
        <v>708</v>
      </c>
      <c r="H118" s="13" t="s">
        <v>708</v>
      </c>
      <c r="I118" s="13" t="s">
        <v>708</v>
      </c>
      <c r="J118" s="13" t="s">
        <v>708</v>
      </c>
      <c r="K118" s="13" t="s">
        <v>1854</v>
      </c>
      <c r="AB118" s="12" t="s">
        <v>112</v>
      </c>
      <c r="AC118" s="13">
        <v>1</v>
      </c>
      <c r="AD118" s="13">
        <v>6</v>
      </c>
      <c r="AE118" s="13">
        <v>4</v>
      </c>
      <c r="AF118" s="13">
        <v>7</v>
      </c>
      <c r="AG118" s="13">
        <v>7</v>
      </c>
      <c r="AH118" s="13">
        <v>8</v>
      </c>
      <c r="AI118" s="13">
        <v>4</v>
      </c>
      <c r="AJ118" s="13">
        <v>8</v>
      </c>
      <c r="AK118" s="13">
        <v>907</v>
      </c>
      <c r="AL118" s="13">
        <v>6</v>
      </c>
      <c r="AM118" s="13">
        <v>3</v>
      </c>
      <c r="AN118" s="13">
        <v>5</v>
      </c>
      <c r="AO118" s="13">
        <v>1</v>
      </c>
      <c r="AP118" s="13">
        <v>2</v>
      </c>
      <c r="AQ118" s="13">
        <v>9</v>
      </c>
      <c r="AR118" s="13">
        <v>2</v>
      </c>
      <c r="AS118" s="13">
        <v>9</v>
      </c>
      <c r="AT118" s="13">
        <v>7</v>
      </c>
      <c r="AU118" s="13">
        <v>2</v>
      </c>
      <c r="AV118" s="13">
        <v>2</v>
      </c>
      <c r="AW118" s="13">
        <v>1000</v>
      </c>
      <c r="AX118" s="13">
        <v>1000</v>
      </c>
      <c r="AY118" s="13">
        <v>0</v>
      </c>
      <c r="AZ118" s="13">
        <v>0</v>
      </c>
      <c r="BO118" s="12" t="s">
        <v>112</v>
      </c>
      <c r="BP118" s="13">
        <v>1</v>
      </c>
      <c r="BQ118" s="13">
        <v>8</v>
      </c>
      <c r="BR118" s="13">
        <v>4</v>
      </c>
      <c r="BS118" s="13">
        <v>6</v>
      </c>
      <c r="BT118" s="13">
        <v>1</v>
      </c>
      <c r="BU118" s="13">
        <v>2</v>
      </c>
      <c r="BV118" s="13">
        <v>958</v>
      </c>
      <c r="BW118" s="13">
        <v>2</v>
      </c>
      <c r="BX118" s="13">
        <v>9</v>
      </c>
      <c r="BY118" s="13">
        <v>7</v>
      </c>
      <c r="BZ118" s="13">
        <v>2</v>
      </c>
      <c r="CA118" s="13">
        <v>1000</v>
      </c>
      <c r="CB118" s="13">
        <v>1000</v>
      </c>
      <c r="CC118" s="13">
        <v>0</v>
      </c>
      <c r="CD118" s="13">
        <v>0</v>
      </c>
      <c r="CJ118" s="12" t="s">
        <v>112</v>
      </c>
      <c r="CK118" s="13">
        <v>499.6</v>
      </c>
      <c r="CL118" s="13">
        <v>2</v>
      </c>
      <c r="CM118" s="13">
        <v>504.6</v>
      </c>
      <c r="CN118" s="13">
        <v>1006.3</v>
      </c>
      <c r="CO118" s="13">
        <v>1000</v>
      </c>
      <c r="CP118" s="13">
        <v>-6.3</v>
      </c>
      <c r="CQ118" s="13">
        <v>-0.63</v>
      </c>
    </row>
    <row r="119" spans="1:95" ht="13.8" thickBot="1" x14ac:dyDescent="0.3">
      <c r="A119" s="12" t="s">
        <v>231</v>
      </c>
      <c r="B119" s="13" t="s">
        <v>233</v>
      </c>
      <c r="C119" s="13" t="s">
        <v>233</v>
      </c>
      <c r="D119" s="13" t="s">
        <v>233</v>
      </c>
      <c r="E119" s="13" t="s">
        <v>233</v>
      </c>
      <c r="F119" s="13" t="s">
        <v>233</v>
      </c>
      <c r="G119" s="13" t="s">
        <v>233</v>
      </c>
      <c r="H119" s="13" t="s">
        <v>233</v>
      </c>
      <c r="I119" s="13" t="s">
        <v>233</v>
      </c>
      <c r="J119" s="13" t="s">
        <v>233</v>
      </c>
      <c r="K119" s="13" t="s">
        <v>1855</v>
      </c>
      <c r="AB119" s="12" t="s">
        <v>113</v>
      </c>
      <c r="AC119" s="13">
        <v>5</v>
      </c>
      <c r="AD119" s="13">
        <v>887</v>
      </c>
      <c r="AE119" s="13">
        <v>4</v>
      </c>
      <c r="AF119" s="13">
        <v>1</v>
      </c>
      <c r="AG119" s="13">
        <v>1</v>
      </c>
      <c r="AH119" s="13">
        <v>4</v>
      </c>
      <c r="AI119" s="13">
        <v>4</v>
      </c>
      <c r="AJ119" s="13">
        <v>6</v>
      </c>
      <c r="AK119" s="13">
        <v>4</v>
      </c>
      <c r="AL119" s="13">
        <v>8</v>
      </c>
      <c r="AM119" s="13">
        <v>6</v>
      </c>
      <c r="AN119" s="13">
        <v>29</v>
      </c>
      <c r="AO119" s="13">
        <v>5</v>
      </c>
      <c r="AP119" s="13">
        <v>6</v>
      </c>
      <c r="AQ119" s="13">
        <v>4</v>
      </c>
      <c r="AR119" s="13">
        <v>2</v>
      </c>
      <c r="AS119" s="13">
        <v>5</v>
      </c>
      <c r="AT119" s="13">
        <v>7</v>
      </c>
      <c r="AU119" s="13">
        <v>5</v>
      </c>
      <c r="AV119" s="13">
        <v>7</v>
      </c>
      <c r="AW119" s="13">
        <v>1000</v>
      </c>
      <c r="AX119" s="13">
        <v>1000</v>
      </c>
      <c r="AY119" s="13">
        <v>0</v>
      </c>
      <c r="AZ119" s="13">
        <v>0</v>
      </c>
      <c r="BO119" s="12" t="s">
        <v>113</v>
      </c>
      <c r="BP119" s="13">
        <v>5</v>
      </c>
      <c r="BQ119" s="13">
        <v>4</v>
      </c>
      <c r="BR119" s="13">
        <v>4</v>
      </c>
      <c r="BS119" s="13">
        <v>28</v>
      </c>
      <c r="BT119" s="13">
        <v>926</v>
      </c>
      <c r="BU119" s="13">
        <v>6</v>
      </c>
      <c r="BV119" s="13">
        <v>4</v>
      </c>
      <c r="BW119" s="13">
        <v>2</v>
      </c>
      <c r="BX119" s="13">
        <v>5</v>
      </c>
      <c r="BY119" s="13">
        <v>7</v>
      </c>
      <c r="BZ119" s="13">
        <v>9</v>
      </c>
      <c r="CA119" s="13">
        <v>1000</v>
      </c>
      <c r="CB119" s="13">
        <v>1000</v>
      </c>
      <c r="CC119" s="13">
        <v>0</v>
      </c>
      <c r="CD119" s="13">
        <v>0</v>
      </c>
      <c r="CJ119" s="12" t="s">
        <v>113</v>
      </c>
      <c r="CK119" s="13">
        <v>495.6</v>
      </c>
      <c r="CL119" s="13">
        <v>2</v>
      </c>
      <c r="CM119" s="13">
        <v>498.1</v>
      </c>
      <c r="CN119" s="13">
        <v>995.7</v>
      </c>
      <c r="CO119" s="13">
        <v>1000</v>
      </c>
      <c r="CP119" s="13">
        <v>4.3</v>
      </c>
      <c r="CQ119" s="13">
        <v>0.43</v>
      </c>
    </row>
    <row r="120" spans="1:95" ht="13.8" thickBot="1" x14ac:dyDescent="0.3">
      <c r="A120" s="12" t="s">
        <v>236</v>
      </c>
      <c r="B120" s="13" t="s">
        <v>375</v>
      </c>
      <c r="C120" s="13" t="s">
        <v>375</v>
      </c>
      <c r="D120" s="13" t="s">
        <v>375</v>
      </c>
      <c r="E120" s="13" t="s">
        <v>375</v>
      </c>
      <c r="F120" s="13" t="s">
        <v>375</v>
      </c>
      <c r="G120" s="13" t="s">
        <v>375</v>
      </c>
      <c r="H120" s="13" t="s">
        <v>375</v>
      </c>
      <c r="I120" s="13" t="s">
        <v>375</v>
      </c>
      <c r="J120" s="13" t="s">
        <v>375</v>
      </c>
      <c r="K120" s="13" t="s">
        <v>1856</v>
      </c>
      <c r="AB120" s="12" t="s">
        <v>114</v>
      </c>
      <c r="AC120" s="13">
        <v>6</v>
      </c>
      <c r="AD120" s="13">
        <v>888</v>
      </c>
      <c r="AE120" s="13">
        <v>8</v>
      </c>
      <c r="AF120" s="13">
        <v>4</v>
      </c>
      <c r="AG120" s="13">
        <v>4</v>
      </c>
      <c r="AH120" s="13">
        <v>9</v>
      </c>
      <c r="AI120" s="13">
        <v>8</v>
      </c>
      <c r="AJ120" s="13">
        <v>3</v>
      </c>
      <c r="AK120" s="13">
        <v>0</v>
      </c>
      <c r="AL120" s="13">
        <v>6</v>
      </c>
      <c r="AM120" s="13">
        <v>3</v>
      </c>
      <c r="AN120" s="13">
        <v>7</v>
      </c>
      <c r="AO120" s="13">
        <v>7</v>
      </c>
      <c r="AP120" s="13">
        <v>2</v>
      </c>
      <c r="AQ120" s="13">
        <v>7</v>
      </c>
      <c r="AR120" s="13">
        <v>8</v>
      </c>
      <c r="AS120" s="13">
        <v>7</v>
      </c>
      <c r="AT120" s="13">
        <v>7</v>
      </c>
      <c r="AU120" s="13">
        <v>8</v>
      </c>
      <c r="AV120" s="13">
        <v>8</v>
      </c>
      <c r="AW120" s="13">
        <v>1000</v>
      </c>
      <c r="AX120" s="13">
        <v>1000</v>
      </c>
      <c r="AY120" s="13">
        <v>0</v>
      </c>
      <c r="AZ120" s="13">
        <v>0</v>
      </c>
      <c r="BO120" s="12" t="s">
        <v>114</v>
      </c>
      <c r="BP120" s="13">
        <v>6</v>
      </c>
      <c r="BQ120" s="13">
        <v>9</v>
      </c>
      <c r="BR120" s="13">
        <v>8</v>
      </c>
      <c r="BS120" s="13">
        <v>6</v>
      </c>
      <c r="BT120" s="13">
        <v>928</v>
      </c>
      <c r="BU120" s="13">
        <v>2</v>
      </c>
      <c r="BV120" s="13">
        <v>7</v>
      </c>
      <c r="BW120" s="13">
        <v>8</v>
      </c>
      <c r="BX120" s="13">
        <v>7</v>
      </c>
      <c r="BY120" s="13">
        <v>7</v>
      </c>
      <c r="BZ120" s="13">
        <v>12</v>
      </c>
      <c r="CA120" s="13">
        <v>1000</v>
      </c>
      <c r="CB120" s="13">
        <v>1000</v>
      </c>
      <c r="CC120" s="13">
        <v>0</v>
      </c>
      <c r="CD120" s="13">
        <v>0</v>
      </c>
      <c r="CJ120" s="12" t="s">
        <v>114</v>
      </c>
      <c r="CK120" s="13">
        <v>500.6</v>
      </c>
      <c r="CL120" s="13">
        <v>9.5</v>
      </c>
      <c r="CM120" s="13">
        <v>500.1</v>
      </c>
      <c r="CN120" s="13">
        <v>1010.3</v>
      </c>
      <c r="CO120" s="13">
        <v>1000</v>
      </c>
      <c r="CP120" s="13">
        <v>-10.3</v>
      </c>
      <c r="CQ120" s="13">
        <v>-1.03</v>
      </c>
    </row>
    <row r="121" spans="1:95" ht="13.8" thickBot="1" x14ac:dyDescent="0.3">
      <c r="A121" s="12" t="s">
        <v>241</v>
      </c>
      <c r="B121" s="13" t="s">
        <v>243</v>
      </c>
      <c r="C121" s="13" t="s">
        <v>243</v>
      </c>
      <c r="D121" s="13" t="s">
        <v>243</v>
      </c>
      <c r="E121" s="13" t="s">
        <v>243</v>
      </c>
      <c r="F121" s="13" t="s">
        <v>243</v>
      </c>
      <c r="G121" s="13" t="s">
        <v>243</v>
      </c>
      <c r="H121" s="13" t="s">
        <v>243</v>
      </c>
      <c r="I121" s="13" t="s">
        <v>243</v>
      </c>
      <c r="J121" s="13" t="s">
        <v>243</v>
      </c>
      <c r="K121" s="13" t="s">
        <v>1857</v>
      </c>
      <c r="AB121" s="12" t="s">
        <v>115</v>
      </c>
      <c r="AC121" s="13">
        <v>9</v>
      </c>
      <c r="AD121" s="13">
        <v>3</v>
      </c>
      <c r="AE121" s="13">
        <v>5</v>
      </c>
      <c r="AF121" s="13">
        <v>5</v>
      </c>
      <c r="AG121" s="13">
        <v>0</v>
      </c>
      <c r="AH121" s="13">
        <v>5</v>
      </c>
      <c r="AI121" s="13">
        <v>6</v>
      </c>
      <c r="AJ121" s="13">
        <v>3</v>
      </c>
      <c r="AK121" s="13">
        <v>2</v>
      </c>
      <c r="AL121" s="13">
        <v>6</v>
      </c>
      <c r="AM121" s="13">
        <v>4</v>
      </c>
      <c r="AN121" s="13">
        <v>2</v>
      </c>
      <c r="AO121" s="13">
        <v>6</v>
      </c>
      <c r="AP121" s="13">
        <v>7</v>
      </c>
      <c r="AQ121" s="13">
        <v>4</v>
      </c>
      <c r="AR121" s="13">
        <v>7</v>
      </c>
      <c r="AS121" s="13">
        <v>5</v>
      </c>
      <c r="AT121" s="13">
        <v>7</v>
      </c>
      <c r="AU121" s="13">
        <v>2</v>
      </c>
      <c r="AV121" s="13">
        <v>912</v>
      </c>
      <c r="AW121" s="13">
        <v>1000</v>
      </c>
      <c r="AX121" s="13">
        <v>1000</v>
      </c>
      <c r="AY121" s="13">
        <v>0</v>
      </c>
      <c r="AZ121" s="13">
        <v>0</v>
      </c>
      <c r="BO121" s="12" t="s">
        <v>115</v>
      </c>
      <c r="BP121" s="13">
        <v>24</v>
      </c>
      <c r="BQ121" s="13">
        <v>5</v>
      </c>
      <c r="BR121" s="13">
        <v>6</v>
      </c>
      <c r="BS121" s="13">
        <v>6</v>
      </c>
      <c r="BT121" s="13">
        <v>927</v>
      </c>
      <c r="BU121" s="13">
        <v>7</v>
      </c>
      <c r="BV121" s="13">
        <v>4</v>
      </c>
      <c r="BW121" s="13">
        <v>7</v>
      </c>
      <c r="BX121" s="13">
        <v>5</v>
      </c>
      <c r="BY121" s="13">
        <v>7</v>
      </c>
      <c r="BZ121" s="13">
        <v>2</v>
      </c>
      <c r="CA121" s="13">
        <v>1000</v>
      </c>
      <c r="CB121" s="13">
        <v>1000</v>
      </c>
      <c r="CC121" s="13">
        <v>0</v>
      </c>
      <c r="CD121" s="13">
        <v>0</v>
      </c>
      <c r="CJ121" s="12" t="s">
        <v>115</v>
      </c>
      <c r="CK121" s="13">
        <v>496.6</v>
      </c>
      <c r="CL121" s="13">
        <v>8.5</v>
      </c>
      <c r="CM121" s="13">
        <v>498.1</v>
      </c>
      <c r="CN121" s="13">
        <v>1003.3</v>
      </c>
      <c r="CO121" s="13">
        <v>1000</v>
      </c>
      <c r="CP121" s="13">
        <v>-3.3</v>
      </c>
      <c r="CQ121" s="13">
        <v>-0.33</v>
      </c>
    </row>
    <row r="122" spans="1:95" ht="13.8" thickBot="1" x14ac:dyDescent="0.3">
      <c r="A122" s="12" t="s">
        <v>246</v>
      </c>
      <c r="B122" s="13" t="s">
        <v>248</v>
      </c>
      <c r="C122" s="13" t="s">
        <v>248</v>
      </c>
      <c r="D122" s="13" t="s">
        <v>248</v>
      </c>
      <c r="E122" s="13" t="s">
        <v>248</v>
      </c>
      <c r="F122" s="13" t="s">
        <v>248</v>
      </c>
      <c r="G122" s="13" t="s">
        <v>248</v>
      </c>
      <c r="H122" s="13" t="s">
        <v>248</v>
      </c>
      <c r="I122" s="13" t="s">
        <v>248</v>
      </c>
      <c r="J122" s="13" t="s">
        <v>248</v>
      </c>
      <c r="K122" s="13" t="s">
        <v>1858</v>
      </c>
      <c r="AB122" s="12" t="s">
        <v>116</v>
      </c>
      <c r="AC122" s="13">
        <v>7</v>
      </c>
      <c r="AD122" s="13">
        <v>1</v>
      </c>
      <c r="AE122" s="13">
        <v>4</v>
      </c>
      <c r="AF122" s="13">
        <v>904</v>
      </c>
      <c r="AG122" s="13">
        <v>6</v>
      </c>
      <c r="AH122" s="13">
        <v>0</v>
      </c>
      <c r="AI122" s="13">
        <v>9</v>
      </c>
      <c r="AJ122" s="13">
        <v>6</v>
      </c>
      <c r="AK122" s="13">
        <v>7</v>
      </c>
      <c r="AL122" s="13">
        <v>6</v>
      </c>
      <c r="AM122" s="13">
        <v>3</v>
      </c>
      <c r="AN122" s="13">
        <v>2</v>
      </c>
      <c r="AO122" s="13">
        <v>9</v>
      </c>
      <c r="AP122" s="13">
        <v>6</v>
      </c>
      <c r="AQ122" s="13">
        <v>4</v>
      </c>
      <c r="AR122" s="13">
        <v>6</v>
      </c>
      <c r="AS122" s="13">
        <v>8</v>
      </c>
      <c r="AT122" s="13">
        <v>7</v>
      </c>
      <c r="AU122" s="13">
        <v>3</v>
      </c>
      <c r="AV122" s="13">
        <v>2</v>
      </c>
      <c r="AW122" s="13">
        <v>1000</v>
      </c>
      <c r="AX122" s="13">
        <v>1000</v>
      </c>
      <c r="AY122" s="13">
        <v>0</v>
      </c>
      <c r="AZ122" s="13">
        <v>0</v>
      </c>
      <c r="BO122" s="12" t="s">
        <v>116</v>
      </c>
      <c r="BP122" s="13">
        <v>7</v>
      </c>
      <c r="BQ122" s="13">
        <v>0</v>
      </c>
      <c r="BR122" s="13">
        <v>23</v>
      </c>
      <c r="BS122" s="13">
        <v>6</v>
      </c>
      <c r="BT122" s="13">
        <v>930</v>
      </c>
      <c r="BU122" s="13">
        <v>6</v>
      </c>
      <c r="BV122" s="13">
        <v>4</v>
      </c>
      <c r="BW122" s="13">
        <v>6</v>
      </c>
      <c r="BX122" s="13">
        <v>8</v>
      </c>
      <c r="BY122" s="13">
        <v>7</v>
      </c>
      <c r="BZ122" s="13">
        <v>3</v>
      </c>
      <c r="CA122" s="13">
        <v>1000</v>
      </c>
      <c r="CB122" s="13">
        <v>1000</v>
      </c>
      <c r="CC122" s="13">
        <v>0</v>
      </c>
      <c r="CD122" s="13">
        <v>0</v>
      </c>
      <c r="CJ122" s="12" t="s">
        <v>116</v>
      </c>
      <c r="CK122" s="13">
        <v>488.6</v>
      </c>
      <c r="CL122" s="13">
        <v>7.5</v>
      </c>
      <c r="CM122" s="13">
        <v>503.6</v>
      </c>
      <c r="CN122" s="13">
        <v>999.7</v>
      </c>
      <c r="CO122" s="13">
        <v>1000</v>
      </c>
      <c r="CP122" s="13">
        <v>0.3</v>
      </c>
      <c r="CQ122" s="13">
        <v>0.03</v>
      </c>
    </row>
    <row r="123" spans="1:95" ht="18.600000000000001" thickBot="1" x14ac:dyDescent="0.3">
      <c r="A123" s="8"/>
      <c r="AB123" s="12" t="s">
        <v>117</v>
      </c>
      <c r="AC123" s="13">
        <v>2</v>
      </c>
      <c r="AD123" s="13">
        <v>7</v>
      </c>
      <c r="AE123" s="13">
        <v>4</v>
      </c>
      <c r="AF123" s="13">
        <v>2</v>
      </c>
      <c r="AG123" s="13">
        <v>2</v>
      </c>
      <c r="AH123" s="13">
        <v>3</v>
      </c>
      <c r="AI123" s="13">
        <v>4</v>
      </c>
      <c r="AJ123" s="13">
        <v>918</v>
      </c>
      <c r="AK123" s="13">
        <v>2</v>
      </c>
      <c r="AL123" s="13">
        <v>9</v>
      </c>
      <c r="AM123" s="13">
        <v>6</v>
      </c>
      <c r="AN123" s="13">
        <v>3</v>
      </c>
      <c r="AO123" s="13">
        <v>2</v>
      </c>
      <c r="AP123" s="13">
        <v>6</v>
      </c>
      <c r="AQ123" s="13">
        <v>6</v>
      </c>
      <c r="AR123" s="13">
        <v>6</v>
      </c>
      <c r="AS123" s="13">
        <v>1</v>
      </c>
      <c r="AT123" s="13">
        <v>7</v>
      </c>
      <c r="AU123" s="13">
        <v>7</v>
      </c>
      <c r="AV123" s="13">
        <v>3</v>
      </c>
      <c r="AW123" s="13">
        <v>1000</v>
      </c>
      <c r="AX123" s="13">
        <v>1000</v>
      </c>
      <c r="AY123" s="13">
        <v>0</v>
      </c>
      <c r="AZ123" s="13">
        <v>0</v>
      </c>
      <c r="BO123" s="12" t="s">
        <v>117</v>
      </c>
      <c r="BP123" s="13">
        <v>2</v>
      </c>
      <c r="BQ123" s="13">
        <v>3</v>
      </c>
      <c r="BR123" s="13">
        <v>4</v>
      </c>
      <c r="BS123" s="13">
        <v>952</v>
      </c>
      <c r="BT123" s="13">
        <v>2</v>
      </c>
      <c r="BU123" s="13">
        <v>6</v>
      </c>
      <c r="BV123" s="13">
        <v>6</v>
      </c>
      <c r="BW123" s="13">
        <v>6</v>
      </c>
      <c r="BX123" s="13">
        <v>1</v>
      </c>
      <c r="BY123" s="13">
        <v>7</v>
      </c>
      <c r="BZ123" s="13">
        <v>11</v>
      </c>
      <c r="CA123" s="13">
        <v>1000</v>
      </c>
      <c r="CB123" s="13">
        <v>1000</v>
      </c>
      <c r="CC123" s="13">
        <v>0</v>
      </c>
      <c r="CD123" s="13">
        <v>0</v>
      </c>
      <c r="CJ123" s="12" t="s">
        <v>117</v>
      </c>
      <c r="CK123" s="13">
        <v>494.6</v>
      </c>
      <c r="CL123" s="13">
        <v>7.5</v>
      </c>
      <c r="CM123" s="13">
        <v>493.1</v>
      </c>
      <c r="CN123" s="13">
        <v>995.2</v>
      </c>
      <c r="CO123" s="13">
        <v>1000</v>
      </c>
      <c r="CP123" s="13">
        <v>4.8</v>
      </c>
      <c r="CQ123" s="13">
        <v>0.48</v>
      </c>
    </row>
    <row r="124" spans="1:95" ht="13.8" thickBot="1" x14ac:dyDescent="0.3">
      <c r="A124" s="12" t="s">
        <v>250</v>
      </c>
      <c r="B124" s="12" t="s">
        <v>100</v>
      </c>
      <c r="C124" s="12" t="s">
        <v>101</v>
      </c>
      <c r="D124" s="12" t="s">
        <v>102</v>
      </c>
      <c r="E124" s="12" t="s">
        <v>103</v>
      </c>
      <c r="F124" s="12" t="s">
        <v>104</v>
      </c>
      <c r="G124" s="12" t="s">
        <v>105</v>
      </c>
      <c r="H124" s="12" t="s">
        <v>106</v>
      </c>
      <c r="I124" s="12" t="s">
        <v>107</v>
      </c>
      <c r="J124" s="12" t="s">
        <v>108</v>
      </c>
      <c r="K124" s="12" t="s">
        <v>109</v>
      </c>
      <c r="AB124" s="12" t="s">
        <v>118</v>
      </c>
      <c r="AC124" s="13">
        <v>1</v>
      </c>
      <c r="AD124" s="13">
        <v>0</v>
      </c>
      <c r="AE124" s="13">
        <v>918</v>
      </c>
      <c r="AF124" s="13">
        <v>0</v>
      </c>
      <c r="AG124" s="13">
        <v>8</v>
      </c>
      <c r="AH124" s="13">
        <v>7</v>
      </c>
      <c r="AI124" s="13">
        <v>1</v>
      </c>
      <c r="AJ124" s="13">
        <v>3</v>
      </c>
      <c r="AK124" s="13">
        <v>8</v>
      </c>
      <c r="AL124" s="13">
        <v>6</v>
      </c>
      <c r="AM124" s="13">
        <v>3</v>
      </c>
      <c r="AN124" s="13">
        <v>4</v>
      </c>
      <c r="AO124" s="13">
        <v>8</v>
      </c>
      <c r="AP124" s="13">
        <v>9</v>
      </c>
      <c r="AQ124" s="13">
        <v>4</v>
      </c>
      <c r="AR124" s="13">
        <v>9</v>
      </c>
      <c r="AS124" s="13">
        <v>0</v>
      </c>
      <c r="AT124" s="13">
        <v>7</v>
      </c>
      <c r="AU124" s="13">
        <v>2</v>
      </c>
      <c r="AV124" s="13">
        <v>2</v>
      </c>
      <c r="AW124" s="13">
        <v>1000</v>
      </c>
      <c r="AX124" s="13">
        <v>1000</v>
      </c>
      <c r="AY124" s="13">
        <v>0</v>
      </c>
      <c r="AZ124" s="13">
        <v>0</v>
      </c>
      <c r="BO124" s="12" t="s">
        <v>118</v>
      </c>
      <c r="BP124" s="13">
        <v>1</v>
      </c>
      <c r="BQ124" s="13">
        <v>7</v>
      </c>
      <c r="BR124" s="13">
        <v>1</v>
      </c>
      <c r="BS124" s="13">
        <v>6</v>
      </c>
      <c r="BT124" s="13">
        <v>929</v>
      </c>
      <c r="BU124" s="13">
        <v>34</v>
      </c>
      <c r="BV124" s="13">
        <v>4</v>
      </c>
      <c r="BW124" s="13">
        <v>9</v>
      </c>
      <c r="BX124" s="13">
        <v>0</v>
      </c>
      <c r="BY124" s="13">
        <v>7</v>
      </c>
      <c r="BZ124" s="13">
        <v>2</v>
      </c>
      <c r="CA124" s="13">
        <v>1000</v>
      </c>
      <c r="CB124" s="13">
        <v>1000</v>
      </c>
      <c r="CC124" s="13">
        <v>0</v>
      </c>
      <c r="CD124" s="13">
        <v>0</v>
      </c>
      <c r="CJ124" s="12" t="s">
        <v>118</v>
      </c>
      <c r="CK124" s="13">
        <v>498.6</v>
      </c>
      <c r="CL124" s="13">
        <v>14.5</v>
      </c>
      <c r="CM124" s="13">
        <v>489.1</v>
      </c>
      <c r="CN124" s="13">
        <v>1002.3</v>
      </c>
      <c r="CO124" s="13">
        <v>1000</v>
      </c>
      <c r="CP124" s="13">
        <v>-2.2999999999999998</v>
      </c>
      <c r="CQ124" s="13">
        <v>-0.23</v>
      </c>
    </row>
    <row r="125" spans="1:95" ht="13.8" thickBot="1" x14ac:dyDescent="0.3">
      <c r="A125" s="12" t="s">
        <v>132</v>
      </c>
      <c r="B125" s="13">
        <v>30.7</v>
      </c>
      <c r="C125" s="13">
        <v>18.8</v>
      </c>
      <c r="D125" s="13">
        <v>18.8</v>
      </c>
      <c r="E125" s="13">
        <v>18.8</v>
      </c>
      <c r="F125" s="13">
        <v>457.4</v>
      </c>
      <c r="G125" s="13">
        <v>31.2</v>
      </c>
      <c r="H125" s="13">
        <v>22.8</v>
      </c>
      <c r="I125" s="13">
        <v>53</v>
      </c>
      <c r="J125" s="13">
        <v>22.8</v>
      </c>
      <c r="K125" s="13">
        <v>463.9</v>
      </c>
      <c r="AB125" s="12" t="s">
        <v>119</v>
      </c>
      <c r="AC125" s="13">
        <v>9</v>
      </c>
      <c r="AD125" s="13">
        <v>4</v>
      </c>
      <c r="AE125" s="13">
        <v>4</v>
      </c>
      <c r="AF125" s="13">
        <v>4</v>
      </c>
      <c r="AG125" s="13">
        <v>905</v>
      </c>
      <c r="AH125" s="13">
        <v>2</v>
      </c>
      <c r="AI125" s="13">
        <v>1</v>
      </c>
      <c r="AJ125" s="13">
        <v>6</v>
      </c>
      <c r="AK125" s="13">
        <v>5</v>
      </c>
      <c r="AL125" s="13">
        <v>6</v>
      </c>
      <c r="AM125" s="13">
        <v>14</v>
      </c>
      <c r="AN125" s="13">
        <v>2</v>
      </c>
      <c r="AO125" s="13">
        <v>3</v>
      </c>
      <c r="AP125" s="13">
        <v>2</v>
      </c>
      <c r="AQ125" s="13">
        <v>8</v>
      </c>
      <c r="AR125" s="13">
        <v>4</v>
      </c>
      <c r="AS125" s="13">
        <v>2</v>
      </c>
      <c r="AT125" s="13">
        <v>7</v>
      </c>
      <c r="AU125" s="13">
        <v>6</v>
      </c>
      <c r="AV125" s="13">
        <v>6</v>
      </c>
      <c r="AW125" s="13">
        <v>1000</v>
      </c>
      <c r="AX125" s="13">
        <v>1000</v>
      </c>
      <c r="AY125" s="13">
        <v>0</v>
      </c>
      <c r="AZ125" s="13">
        <v>0</v>
      </c>
      <c r="BO125" s="12" t="s">
        <v>119</v>
      </c>
      <c r="BP125" s="13">
        <v>24</v>
      </c>
      <c r="BQ125" s="13">
        <v>2</v>
      </c>
      <c r="BR125" s="13">
        <v>1</v>
      </c>
      <c r="BS125" s="13">
        <v>6</v>
      </c>
      <c r="BT125" s="13">
        <v>3</v>
      </c>
      <c r="BU125" s="13">
        <v>2</v>
      </c>
      <c r="BV125" s="13">
        <v>939</v>
      </c>
      <c r="BW125" s="13">
        <v>4</v>
      </c>
      <c r="BX125" s="13">
        <v>2</v>
      </c>
      <c r="BY125" s="13">
        <v>7</v>
      </c>
      <c r="BZ125" s="13">
        <v>10</v>
      </c>
      <c r="CA125" s="13">
        <v>1000</v>
      </c>
      <c r="CB125" s="13">
        <v>1000</v>
      </c>
      <c r="CC125" s="13">
        <v>0</v>
      </c>
      <c r="CD125" s="13">
        <v>0</v>
      </c>
      <c r="CJ125" s="12" t="s">
        <v>119</v>
      </c>
      <c r="CK125" s="13">
        <v>493.6</v>
      </c>
      <c r="CL125" s="13">
        <v>5.5</v>
      </c>
      <c r="CM125" s="13">
        <v>495.1</v>
      </c>
      <c r="CN125" s="13">
        <v>994.2</v>
      </c>
      <c r="CO125" s="13">
        <v>1000</v>
      </c>
      <c r="CP125" s="13">
        <v>5.8</v>
      </c>
      <c r="CQ125" s="13">
        <v>0.57999999999999996</v>
      </c>
    </row>
    <row r="126" spans="1:95" ht="13.8" thickBot="1" x14ac:dyDescent="0.3">
      <c r="A126" s="12" t="s">
        <v>140</v>
      </c>
      <c r="B126" s="13">
        <v>29.7</v>
      </c>
      <c r="C126" s="13">
        <v>17.8</v>
      </c>
      <c r="D126" s="13">
        <v>17.8</v>
      </c>
      <c r="E126" s="13">
        <v>17.8</v>
      </c>
      <c r="F126" s="13">
        <v>456.5</v>
      </c>
      <c r="G126" s="13">
        <v>30.2</v>
      </c>
      <c r="H126" s="13">
        <v>21.8</v>
      </c>
      <c r="I126" s="13">
        <v>52</v>
      </c>
      <c r="J126" s="13">
        <v>21.8</v>
      </c>
      <c r="K126" s="13">
        <v>462.9</v>
      </c>
      <c r="AB126" s="12" t="s">
        <v>120</v>
      </c>
      <c r="AC126" s="13">
        <v>5</v>
      </c>
      <c r="AD126" s="13">
        <v>3</v>
      </c>
      <c r="AE126" s="13">
        <v>6</v>
      </c>
      <c r="AF126" s="13">
        <v>903</v>
      </c>
      <c r="AG126" s="13">
        <v>3</v>
      </c>
      <c r="AH126" s="13">
        <v>1</v>
      </c>
      <c r="AI126" s="13">
        <v>5</v>
      </c>
      <c r="AJ126" s="13">
        <v>8</v>
      </c>
      <c r="AK126" s="13">
        <v>4</v>
      </c>
      <c r="AL126" s="13">
        <v>8</v>
      </c>
      <c r="AM126" s="13">
        <v>12</v>
      </c>
      <c r="AN126" s="13">
        <v>6</v>
      </c>
      <c r="AO126" s="13">
        <v>1</v>
      </c>
      <c r="AP126" s="13">
        <v>6</v>
      </c>
      <c r="AQ126" s="13">
        <v>5</v>
      </c>
      <c r="AR126" s="13">
        <v>4</v>
      </c>
      <c r="AS126" s="13">
        <v>3</v>
      </c>
      <c r="AT126" s="13">
        <v>8</v>
      </c>
      <c r="AU126" s="13">
        <v>4</v>
      </c>
      <c r="AV126" s="13">
        <v>5</v>
      </c>
      <c r="AW126" s="13">
        <v>1000</v>
      </c>
      <c r="AX126" s="13">
        <v>1000</v>
      </c>
      <c r="AY126" s="13">
        <v>0</v>
      </c>
      <c r="AZ126" s="13">
        <v>0</v>
      </c>
      <c r="BO126" s="12" t="s">
        <v>120</v>
      </c>
      <c r="BP126" s="13">
        <v>5</v>
      </c>
      <c r="BQ126" s="13">
        <v>1</v>
      </c>
      <c r="BR126" s="13">
        <v>5</v>
      </c>
      <c r="BS126" s="13">
        <v>28</v>
      </c>
      <c r="BT126" s="13">
        <v>1</v>
      </c>
      <c r="BU126" s="13">
        <v>6</v>
      </c>
      <c r="BV126" s="13">
        <v>5</v>
      </c>
      <c r="BW126" s="13">
        <v>4</v>
      </c>
      <c r="BX126" s="13">
        <v>3</v>
      </c>
      <c r="BY126" s="13">
        <v>938</v>
      </c>
      <c r="BZ126" s="13">
        <v>4</v>
      </c>
      <c r="CA126" s="13">
        <v>1000</v>
      </c>
      <c r="CB126" s="13">
        <v>1000</v>
      </c>
      <c r="CC126" s="13">
        <v>0</v>
      </c>
      <c r="CD126" s="13">
        <v>0</v>
      </c>
      <c r="CJ126" s="12" t="s">
        <v>120</v>
      </c>
      <c r="CK126" s="13">
        <v>492.6</v>
      </c>
      <c r="CL126" s="13">
        <v>5.5</v>
      </c>
      <c r="CM126" s="13">
        <v>496.1</v>
      </c>
      <c r="CN126" s="13">
        <v>994.2</v>
      </c>
      <c r="CO126" s="13">
        <v>1000</v>
      </c>
      <c r="CP126" s="13">
        <v>5.8</v>
      </c>
      <c r="CQ126" s="13">
        <v>0.57999999999999996</v>
      </c>
    </row>
    <row r="127" spans="1:95" ht="13.8" thickBot="1" x14ac:dyDescent="0.3">
      <c r="A127" s="12" t="s">
        <v>147</v>
      </c>
      <c r="B127" s="13">
        <v>27.2</v>
      </c>
      <c r="C127" s="13">
        <v>16.8</v>
      </c>
      <c r="D127" s="13">
        <v>16.8</v>
      </c>
      <c r="E127" s="13">
        <v>16.8</v>
      </c>
      <c r="F127" s="13">
        <v>446.1</v>
      </c>
      <c r="G127" s="13">
        <v>29.2</v>
      </c>
      <c r="H127" s="13">
        <v>20.8</v>
      </c>
      <c r="I127" s="13">
        <v>27.7</v>
      </c>
      <c r="J127" s="13">
        <v>20.8</v>
      </c>
      <c r="K127" s="13">
        <v>461.9</v>
      </c>
    </row>
    <row r="128" spans="1:95" ht="13.8" thickBot="1" x14ac:dyDescent="0.3">
      <c r="A128" s="12" t="s">
        <v>153</v>
      </c>
      <c r="B128" s="13">
        <v>26.2</v>
      </c>
      <c r="C128" s="13">
        <v>15.8</v>
      </c>
      <c r="D128" s="13">
        <v>15.8</v>
      </c>
      <c r="E128" s="13">
        <v>15.8</v>
      </c>
      <c r="F128" s="13">
        <v>445.1</v>
      </c>
      <c r="G128" s="13">
        <v>15.8</v>
      </c>
      <c r="H128" s="13">
        <v>19.8</v>
      </c>
      <c r="I128" s="13">
        <v>26.7</v>
      </c>
      <c r="J128" s="13">
        <v>19.8</v>
      </c>
      <c r="K128" s="13">
        <v>460.9</v>
      </c>
      <c r="AB128" s="14" t="s">
        <v>256</v>
      </c>
      <c r="AC128" s="15">
        <v>7350</v>
      </c>
      <c r="BO128" s="14" t="s">
        <v>256</v>
      </c>
      <c r="BP128" s="15">
        <v>3900</v>
      </c>
      <c r="CJ128" s="14" t="s">
        <v>256</v>
      </c>
      <c r="CK128" s="15">
        <v>1019.7</v>
      </c>
    </row>
    <row r="129" spans="1:89" ht="13.8" thickBot="1" x14ac:dyDescent="0.3">
      <c r="A129" s="12" t="s">
        <v>159</v>
      </c>
      <c r="B129" s="13">
        <v>25.2</v>
      </c>
      <c r="C129" s="13">
        <v>14.9</v>
      </c>
      <c r="D129" s="13">
        <v>14.9</v>
      </c>
      <c r="E129" s="13">
        <v>14.9</v>
      </c>
      <c r="F129" s="13">
        <v>444.1</v>
      </c>
      <c r="G129" s="13">
        <v>14.9</v>
      </c>
      <c r="H129" s="13">
        <v>14.9</v>
      </c>
      <c r="I129" s="13">
        <v>25.7</v>
      </c>
      <c r="J129" s="13">
        <v>18.8</v>
      </c>
      <c r="K129" s="13">
        <v>459.9</v>
      </c>
      <c r="AB129" s="14" t="s">
        <v>903</v>
      </c>
      <c r="AC129" s="15">
        <v>0</v>
      </c>
      <c r="BO129" s="14" t="s">
        <v>903</v>
      </c>
      <c r="BP129" s="15">
        <v>0</v>
      </c>
      <c r="CJ129" s="14" t="s">
        <v>903</v>
      </c>
      <c r="CK129" s="15">
        <v>977.7</v>
      </c>
    </row>
    <row r="130" spans="1:89" ht="13.8" thickBot="1" x14ac:dyDescent="0.3">
      <c r="A130" s="12" t="s">
        <v>165</v>
      </c>
      <c r="B130" s="13">
        <v>24.3</v>
      </c>
      <c r="C130" s="13">
        <v>13.9</v>
      </c>
      <c r="D130" s="13">
        <v>13.9</v>
      </c>
      <c r="E130" s="13">
        <v>13.9</v>
      </c>
      <c r="F130" s="13">
        <v>443.1</v>
      </c>
      <c r="G130" s="13">
        <v>13.9</v>
      </c>
      <c r="H130" s="13">
        <v>13.9</v>
      </c>
      <c r="I130" s="13">
        <v>24.8</v>
      </c>
      <c r="J130" s="13">
        <v>13.9</v>
      </c>
      <c r="K130" s="13">
        <v>458.9</v>
      </c>
      <c r="AB130" s="14" t="s">
        <v>258</v>
      </c>
      <c r="AC130" s="15">
        <v>10000</v>
      </c>
      <c r="BO130" s="14" t="s">
        <v>258</v>
      </c>
      <c r="BP130" s="15">
        <v>10000</v>
      </c>
      <c r="CJ130" s="14" t="s">
        <v>258</v>
      </c>
      <c r="CK130" s="15">
        <v>9999.9</v>
      </c>
    </row>
    <row r="131" spans="1:89" ht="13.8" thickBot="1" x14ac:dyDescent="0.3">
      <c r="A131" s="12" t="s">
        <v>171</v>
      </c>
      <c r="B131" s="13">
        <v>23.3</v>
      </c>
      <c r="C131" s="13">
        <v>12.9</v>
      </c>
      <c r="D131" s="13">
        <v>12.9</v>
      </c>
      <c r="E131" s="13">
        <v>12.9</v>
      </c>
      <c r="F131" s="13">
        <v>442.1</v>
      </c>
      <c r="G131" s="13">
        <v>12.9</v>
      </c>
      <c r="H131" s="13">
        <v>12.9</v>
      </c>
      <c r="I131" s="13">
        <v>23.8</v>
      </c>
      <c r="J131" s="13">
        <v>12.9</v>
      </c>
      <c r="K131" s="13">
        <v>457.9</v>
      </c>
      <c r="AB131" s="14" t="s">
        <v>259</v>
      </c>
      <c r="AC131" s="15">
        <v>10000</v>
      </c>
      <c r="BO131" s="14" t="s">
        <v>259</v>
      </c>
      <c r="BP131" s="15">
        <v>10000</v>
      </c>
      <c r="CJ131" s="14" t="s">
        <v>259</v>
      </c>
      <c r="CK131" s="15">
        <v>10000</v>
      </c>
    </row>
    <row r="132" spans="1:89" ht="13.8" thickBot="1" x14ac:dyDescent="0.3">
      <c r="A132" s="12" t="s">
        <v>177</v>
      </c>
      <c r="B132" s="13">
        <v>22.3</v>
      </c>
      <c r="C132" s="13">
        <v>11.9</v>
      </c>
      <c r="D132" s="13">
        <v>11.9</v>
      </c>
      <c r="E132" s="13">
        <v>11.9</v>
      </c>
      <c r="F132" s="13">
        <v>441.1</v>
      </c>
      <c r="G132" s="13">
        <v>11.9</v>
      </c>
      <c r="H132" s="13">
        <v>11.9</v>
      </c>
      <c r="I132" s="13">
        <v>11.9</v>
      </c>
      <c r="J132" s="13">
        <v>11.9</v>
      </c>
      <c r="K132" s="13">
        <v>457</v>
      </c>
      <c r="AB132" s="14" t="s">
        <v>260</v>
      </c>
      <c r="AC132" s="15">
        <v>0</v>
      </c>
      <c r="BO132" s="14" t="s">
        <v>260</v>
      </c>
      <c r="BP132" s="15">
        <v>0</v>
      </c>
      <c r="CJ132" s="14" t="s">
        <v>260</v>
      </c>
      <c r="CK132" s="15">
        <v>-0.1</v>
      </c>
    </row>
    <row r="133" spans="1:89" ht="13.8" thickBot="1" x14ac:dyDescent="0.3">
      <c r="A133" s="12" t="s">
        <v>183</v>
      </c>
      <c r="B133" s="13">
        <v>21.3</v>
      </c>
      <c r="C133" s="13">
        <v>10.9</v>
      </c>
      <c r="D133" s="13">
        <v>10.9</v>
      </c>
      <c r="E133" s="13">
        <v>10.9</v>
      </c>
      <c r="F133" s="13">
        <v>440.1</v>
      </c>
      <c r="G133" s="13">
        <v>10.9</v>
      </c>
      <c r="H133" s="13">
        <v>10.9</v>
      </c>
      <c r="I133" s="13">
        <v>10.9</v>
      </c>
      <c r="J133" s="13">
        <v>10.9</v>
      </c>
      <c r="K133" s="13">
        <v>456</v>
      </c>
      <c r="AB133" s="14" t="s">
        <v>261</v>
      </c>
      <c r="AC133" s="15"/>
      <c r="BO133" s="14" t="s">
        <v>261</v>
      </c>
      <c r="BP133" s="15"/>
      <c r="CJ133" s="14" t="s">
        <v>261</v>
      </c>
      <c r="CK133" s="15"/>
    </row>
    <row r="134" spans="1:89" ht="13.8" thickBot="1" x14ac:dyDescent="0.3">
      <c r="A134" s="12" t="s">
        <v>189</v>
      </c>
      <c r="B134" s="13">
        <v>20.3</v>
      </c>
      <c r="C134" s="13">
        <v>9.9</v>
      </c>
      <c r="D134" s="13">
        <v>9.9</v>
      </c>
      <c r="E134" s="13">
        <v>9.9</v>
      </c>
      <c r="F134" s="13">
        <v>439.1</v>
      </c>
      <c r="G134" s="13">
        <v>9.9</v>
      </c>
      <c r="H134" s="13">
        <v>9.9</v>
      </c>
      <c r="I134" s="13">
        <v>9.9</v>
      </c>
      <c r="J134" s="13">
        <v>9.9</v>
      </c>
      <c r="K134" s="13">
        <v>455</v>
      </c>
      <c r="AB134" s="14" t="s">
        <v>262</v>
      </c>
      <c r="AC134" s="15"/>
      <c r="BO134" s="14" t="s">
        <v>262</v>
      </c>
      <c r="BP134" s="15"/>
      <c r="CJ134" s="14" t="s">
        <v>262</v>
      </c>
      <c r="CK134" s="15"/>
    </row>
    <row r="135" spans="1:89" ht="13.8" thickBot="1" x14ac:dyDescent="0.3">
      <c r="A135" s="12" t="s">
        <v>195</v>
      </c>
      <c r="B135" s="13">
        <v>19.3</v>
      </c>
      <c r="C135" s="13">
        <v>8.9</v>
      </c>
      <c r="D135" s="13">
        <v>8.9</v>
      </c>
      <c r="E135" s="13">
        <v>8.9</v>
      </c>
      <c r="F135" s="13">
        <v>438.1</v>
      </c>
      <c r="G135" s="13">
        <v>8.9</v>
      </c>
      <c r="H135" s="13">
        <v>8.9</v>
      </c>
      <c r="I135" s="13">
        <v>8.9</v>
      </c>
      <c r="J135" s="13">
        <v>8.9</v>
      </c>
      <c r="K135" s="13">
        <v>454</v>
      </c>
      <c r="AB135" s="14" t="s">
        <v>263</v>
      </c>
      <c r="AC135" s="15">
        <v>0</v>
      </c>
      <c r="BO135" s="14" t="s">
        <v>263</v>
      </c>
      <c r="BP135" s="15">
        <v>0</v>
      </c>
      <c r="CJ135" s="14" t="s">
        <v>263</v>
      </c>
      <c r="CK135" s="15">
        <v>0</v>
      </c>
    </row>
    <row r="136" spans="1:89" ht="13.8" thickBot="1" x14ac:dyDescent="0.3">
      <c r="A136" s="12" t="s">
        <v>201</v>
      </c>
      <c r="B136" s="13">
        <v>18.3</v>
      </c>
      <c r="C136" s="13">
        <v>7.9</v>
      </c>
      <c r="D136" s="13">
        <v>7.9</v>
      </c>
      <c r="E136" s="13">
        <v>7.9</v>
      </c>
      <c r="F136" s="13">
        <v>437.2</v>
      </c>
      <c r="G136" s="13">
        <v>7.9</v>
      </c>
      <c r="H136" s="13">
        <v>7.9</v>
      </c>
      <c r="I136" s="13">
        <v>7.9</v>
      </c>
      <c r="J136" s="13">
        <v>7.9</v>
      </c>
      <c r="K136" s="13">
        <v>453</v>
      </c>
    </row>
    <row r="137" spans="1:89" ht="13.8" thickBot="1" x14ac:dyDescent="0.3">
      <c r="A137" s="12" t="s">
        <v>207</v>
      </c>
      <c r="B137" s="13">
        <v>17.3</v>
      </c>
      <c r="C137" s="13">
        <v>6.9</v>
      </c>
      <c r="D137" s="13">
        <v>6.9</v>
      </c>
      <c r="E137" s="13">
        <v>6.9</v>
      </c>
      <c r="F137" s="13">
        <v>436.2</v>
      </c>
      <c r="G137" s="13">
        <v>6.9</v>
      </c>
      <c r="H137" s="13">
        <v>6.9</v>
      </c>
      <c r="I137" s="13">
        <v>6.9</v>
      </c>
      <c r="J137" s="13">
        <v>6.9</v>
      </c>
      <c r="K137" s="13">
        <v>452</v>
      </c>
      <c r="AB137" s="16" t="s">
        <v>264</v>
      </c>
      <c r="BO137" s="16" t="s">
        <v>264</v>
      </c>
      <c r="CJ137" s="16" t="s">
        <v>264</v>
      </c>
    </row>
    <row r="138" spans="1:89" ht="13.8" thickBot="1" x14ac:dyDescent="0.3">
      <c r="A138" s="12" t="s">
        <v>213</v>
      </c>
      <c r="B138" s="13">
        <v>16.3</v>
      </c>
      <c r="C138" s="13">
        <v>5.9</v>
      </c>
      <c r="D138" s="13">
        <v>5.9</v>
      </c>
      <c r="E138" s="13">
        <v>5.9</v>
      </c>
      <c r="F138" s="13">
        <v>435.2</v>
      </c>
      <c r="G138" s="13">
        <v>5.9</v>
      </c>
      <c r="H138" s="13">
        <v>5.9</v>
      </c>
      <c r="I138" s="13">
        <v>5.9</v>
      </c>
      <c r="J138" s="13">
        <v>5.9</v>
      </c>
      <c r="K138" s="13">
        <v>451</v>
      </c>
    </row>
    <row r="139" spans="1:89" ht="13.8" thickBot="1" x14ac:dyDescent="0.3">
      <c r="A139" s="12" t="s">
        <v>219</v>
      </c>
      <c r="B139" s="13">
        <v>15.3</v>
      </c>
      <c r="C139" s="13">
        <v>5</v>
      </c>
      <c r="D139" s="13">
        <v>5</v>
      </c>
      <c r="E139" s="13">
        <v>5</v>
      </c>
      <c r="F139" s="13">
        <v>5</v>
      </c>
      <c r="G139" s="13">
        <v>5</v>
      </c>
      <c r="H139" s="13">
        <v>5</v>
      </c>
      <c r="I139" s="13">
        <v>5</v>
      </c>
      <c r="J139" s="13">
        <v>5</v>
      </c>
      <c r="K139" s="13">
        <v>450</v>
      </c>
      <c r="AB139" s="17" t="s">
        <v>265</v>
      </c>
      <c r="BO139" s="17" t="s">
        <v>954</v>
      </c>
      <c r="CJ139" s="17" t="s">
        <v>1584</v>
      </c>
    </row>
    <row r="140" spans="1:89" ht="13.8" thickBot="1" x14ac:dyDescent="0.3">
      <c r="A140" s="12" t="s">
        <v>225</v>
      </c>
      <c r="B140" s="13">
        <v>4</v>
      </c>
      <c r="C140" s="13">
        <v>4</v>
      </c>
      <c r="D140" s="13">
        <v>4</v>
      </c>
      <c r="E140" s="13">
        <v>4</v>
      </c>
      <c r="F140" s="13">
        <v>4</v>
      </c>
      <c r="G140" s="13">
        <v>4</v>
      </c>
      <c r="H140" s="13">
        <v>4</v>
      </c>
      <c r="I140" s="13">
        <v>4</v>
      </c>
      <c r="J140" s="13">
        <v>4</v>
      </c>
      <c r="K140" s="13">
        <v>449</v>
      </c>
      <c r="AB140" s="17" t="s">
        <v>955</v>
      </c>
      <c r="BO140" s="17" t="s">
        <v>1199</v>
      </c>
      <c r="CJ140" s="17" t="s">
        <v>1519</v>
      </c>
    </row>
    <row r="141" spans="1:89" ht="13.8" thickBot="1" x14ac:dyDescent="0.3">
      <c r="A141" s="12" t="s">
        <v>231</v>
      </c>
      <c r="B141" s="13">
        <v>3</v>
      </c>
      <c r="C141" s="13">
        <v>3</v>
      </c>
      <c r="D141" s="13">
        <v>3</v>
      </c>
      <c r="E141" s="13">
        <v>3</v>
      </c>
      <c r="F141" s="13">
        <v>3</v>
      </c>
      <c r="G141" s="13">
        <v>3</v>
      </c>
      <c r="H141" s="13">
        <v>3</v>
      </c>
      <c r="I141" s="13">
        <v>3</v>
      </c>
      <c r="J141" s="13">
        <v>3</v>
      </c>
      <c r="K141" s="13">
        <v>448</v>
      </c>
    </row>
    <row r="142" spans="1:89" ht="13.8" thickBot="1" x14ac:dyDescent="0.3">
      <c r="A142" s="12" t="s">
        <v>236</v>
      </c>
      <c r="B142" s="13">
        <v>2</v>
      </c>
      <c r="C142" s="13">
        <v>2</v>
      </c>
      <c r="D142" s="13">
        <v>2</v>
      </c>
      <c r="E142" s="13">
        <v>2</v>
      </c>
      <c r="F142" s="13">
        <v>2</v>
      </c>
      <c r="G142" s="13">
        <v>2</v>
      </c>
      <c r="H142" s="13">
        <v>2</v>
      </c>
      <c r="I142" s="13">
        <v>2</v>
      </c>
      <c r="J142" s="13">
        <v>2</v>
      </c>
      <c r="K142" s="13">
        <v>447.1</v>
      </c>
    </row>
    <row r="143" spans="1:89" ht="13.8" thickBot="1" x14ac:dyDescent="0.3">
      <c r="A143" s="12" t="s">
        <v>241</v>
      </c>
      <c r="B143" s="13">
        <v>1</v>
      </c>
      <c r="C143" s="13">
        <v>1</v>
      </c>
      <c r="D143" s="13">
        <v>1</v>
      </c>
      <c r="E143" s="13">
        <v>1</v>
      </c>
      <c r="F143" s="13">
        <v>1</v>
      </c>
      <c r="G143" s="13">
        <v>1</v>
      </c>
      <c r="H143" s="13">
        <v>1</v>
      </c>
      <c r="I143" s="13">
        <v>1</v>
      </c>
      <c r="J143" s="13">
        <v>1</v>
      </c>
      <c r="K143" s="13">
        <v>446.1</v>
      </c>
    </row>
    <row r="144" spans="1:89" ht="13.8" thickBot="1" x14ac:dyDescent="0.3">
      <c r="A144" s="12" t="s">
        <v>246</v>
      </c>
      <c r="B144" s="13">
        <v>0</v>
      </c>
      <c r="C144" s="13">
        <v>0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393.1</v>
      </c>
    </row>
    <row r="145" spans="1:49" ht="18.600000000000001" thickBot="1" x14ac:dyDescent="0.3">
      <c r="A145" s="8"/>
    </row>
    <row r="146" spans="1:49" ht="13.8" thickBot="1" x14ac:dyDescent="0.3">
      <c r="A146" s="12" t="s">
        <v>251</v>
      </c>
      <c r="B146" s="12" t="s">
        <v>100</v>
      </c>
      <c r="C146" s="12" t="s">
        <v>101</v>
      </c>
      <c r="D146" s="12" t="s">
        <v>102</v>
      </c>
      <c r="E146" s="12" t="s">
        <v>103</v>
      </c>
      <c r="F146" s="12" t="s">
        <v>104</v>
      </c>
      <c r="G146" s="12" t="s">
        <v>105</v>
      </c>
      <c r="H146" s="12" t="s">
        <v>106</v>
      </c>
      <c r="I146" s="12" t="s">
        <v>107</v>
      </c>
      <c r="J146" s="12" t="s">
        <v>108</v>
      </c>
      <c r="K146" s="12" t="s">
        <v>109</v>
      </c>
      <c r="L146" s="12" t="s">
        <v>252</v>
      </c>
      <c r="M146" s="12" t="s">
        <v>253</v>
      </c>
      <c r="N146" s="12" t="s">
        <v>254</v>
      </c>
      <c r="O146" s="12" t="s">
        <v>255</v>
      </c>
    </row>
    <row r="147" spans="1:49" ht="18.600000000000001" thickBot="1" x14ac:dyDescent="0.3">
      <c r="A147" s="12" t="s">
        <v>111</v>
      </c>
      <c r="B147" s="13">
        <v>17.3</v>
      </c>
      <c r="C147" s="13">
        <v>8.9</v>
      </c>
      <c r="D147" s="13">
        <v>11.9</v>
      </c>
      <c r="E147" s="13">
        <v>8.9</v>
      </c>
      <c r="F147" s="13">
        <v>456.5</v>
      </c>
      <c r="G147" s="13">
        <v>15.8</v>
      </c>
      <c r="H147" s="13">
        <v>9.9</v>
      </c>
      <c r="I147" s="13">
        <v>10.9</v>
      </c>
      <c r="J147" s="13">
        <v>21.8</v>
      </c>
      <c r="K147" s="13">
        <v>458.9</v>
      </c>
      <c r="L147" s="13">
        <v>1020.8</v>
      </c>
      <c r="M147" s="13">
        <v>1000</v>
      </c>
      <c r="N147" s="13">
        <v>-20.8</v>
      </c>
      <c r="O147" s="13">
        <v>-2.08</v>
      </c>
      <c r="AB147" s="8"/>
    </row>
    <row r="148" spans="1:49" ht="13.8" thickBot="1" x14ac:dyDescent="0.3">
      <c r="A148" s="12" t="s">
        <v>112</v>
      </c>
      <c r="B148" s="13">
        <v>25.2</v>
      </c>
      <c r="C148" s="13">
        <v>14.9</v>
      </c>
      <c r="D148" s="13">
        <v>17.8</v>
      </c>
      <c r="E148" s="13">
        <v>18.8</v>
      </c>
      <c r="F148" s="13">
        <v>440.1</v>
      </c>
      <c r="G148" s="13">
        <v>11.9</v>
      </c>
      <c r="H148" s="13">
        <v>22.8</v>
      </c>
      <c r="I148" s="13">
        <v>10.9</v>
      </c>
      <c r="J148" s="13">
        <v>11.9</v>
      </c>
      <c r="K148" s="13">
        <v>457.9</v>
      </c>
      <c r="L148" s="13">
        <v>1032.2</v>
      </c>
      <c r="M148" s="13">
        <v>1000</v>
      </c>
      <c r="N148" s="13">
        <v>-32.200000000000003</v>
      </c>
      <c r="O148" s="13">
        <v>-3.22</v>
      </c>
      <c r="AB148" s="9"/>
    </row>
    <row r="149" spans="1:49" ht="13.8" thickBot="1" x14ac:dyDescent="0.3">
      <c r="A149" s="12" t="s">
        <v>113</v>
      </c>
      <c r="B149" s="13">
        <v>23.3</v>
      </c>
      <c r="C149" s="13">
        <v>8.9</v>
      </c>
      <c r="D149" s="13">
        <v>3</v>
      </c>
      <c r="E149" s="13">
        <v>10.9</v>
      </c>
      <c r="F149" s="13">
        <v>438.1</v>
      </c>
      <c r="G149" s="13">
        <v>6.9</v>
      </c>
      <c r="H149" s="13">
        <v>1</v>
      </c>
      <c r="I149" s="13">
        <v>52</v>
      </c>
      <c r="J149" s="13">
        <v>5</v>
      </c>
      <c r="K149" s="13">
        <v>453</v>
      </c>
      <c r="L149" s="13">
        <v>1002</v>
      </c>
      <c r="M149" s="13">
        <v>1000</v>
      </c>
      <c r="N149" s="13">
        <v>-2</v>
      </c>
      <c r="O149" s="13">
        <v>-0.2</v>
      </c>
    </row>
    <row r="150" spans="1:49" ht="13.8" thickBot="1" x14ac:dyDescent="0.3">
      <c r="A150" s="12" t="s">
        <v>114</v>
      </c>
      <c r="B150" s="13">
        <v>19.3</v>
      </c>
      <c r="C150" s="13">
        <v>14.9</v>
      </c>
      <c r="D150" s="13">
        <v>10.9</v>
      </c>
      <c r="E150" s="13">
        <v>6.9</v>
      </c>
      <c r="F150" s="13">
        <v>443.1</v>
      </c>
      <c r="G150" s="13">
        <v>30.2</v>
      </c>
      <c r="H150" s="13">
        <v>11.9</v>
      </c>
      <c r="I150" s="13">
        <v>10.9</v>
      </c>
      <c r="J150" s="13">
        <v>11.9</v>
      </c>
      <c r="K150" s="13">
        <v>463.9</v>
      </c>
      <c r="L150" s="13">
        <v>1023.8</v>
      </c>
      <c r="M150" s="13">
        <v>1000</v>
      </c>
      <c r="N150" s="13">
        <v>-23.8</v>
      </c>
      <c r="O150" s="13">
        <v>-2.38</v>
      </c>
    </row>
    <row r="151" spans="1:49" ht="18.600000000000001" thickBot="1" x14ac:dyDescent="0.3">
      <c r="A151" s="12" t="s">
        <v>115</v>
      </c>
      <c r="B151" s="13">
        <v>25.2</v>
      </c>
      <c r="C151" s="13">
        <v>11.9</v>
      </c>
      <c r="D151" s="13">
        <v>5</v>
      </c>
      <c r="E151" s="13">
        <v>9.9</v>
      </c>
      <c r="F151" s="13">
        <v>435.2</v>
      </c>
      <c r="G151" s="13">
        <v>12.9</v>
      </c>
      <c r="H151" s="13">
        <v>12.9</v>
      </c>
      <c r="I151" s="13">
        <v>25.7</v>
      </c>
      <c r="J151" s="13">
        <v>22.8</v>
      </c>
      <c r="K151" s="13">
        <v>459.9</v>
      </c>
      <c r="L151" s="13">
        <v>1021.3</v>
      </c>
      <c r="M151" s="13">
        <v>1000</v>
      </c>
      <c r="N151" s="13">
        <v>-21.3</v>
      </c>
      <c r="O151" s="13">
        <v>-2.13</v>
      </c>
      <c r="AB151" s="10" t="s">
        <v>92</v>
      </c>
      <c r="AC151" s="11">
        <v>6289250</v>
      </c>
      <c r="AD151" s="10" t="s">
        <v>93</v>
      </c>
      <c r="AE151" s="11">
        <v>10</v>
      </c>
      <c r="AF151" s="10" t="s">
        <v>94</v>
      </c>
      <c r="AG151" s="11">
        <v>20</v>
      </c>
      <c r="AH151" s="10" t="s">
        <v>95</v>
      </c>
      <c r="AI151" s="11">
        <v>10</v>
      </c>
      <c r="AJ151" s="10" t="s">
        <v>96</v>
      </c>
      <c r="AK151" s="11">
        <v>0</v>
      </c>
      <c r="AL151" s="10" t="s">
        <v>97</v>
      </c>
      <c r="AM151" s="11" t="s">
        <v>1498</v>
      </c>
    </row>
    <row r="152" spans="1:49" ht="18.600000000000001" thickBot="1" x14ac:dyDescent="0.3">
      <c r="A152" s="12" t="s">
        <v>116</v>
      </c>
      <c r="B152" s="13">
        <v>26.2</v>
      </c>
      <c r="C152" s="13">
        <v>17.8</v>
      </c>
      <c r="D152" s="13">
        <v>14.9</v>
      </c>
      <c r="E152" s="13">
        <v>16.8</v>
      </c>
      <c r="F152" s="13">
        <v>444.1</v>
      </c>
      <c r="G152" s="13">
        <v>6.9</v>
      </c>
      <c r="H152" s="13">
        <v>14.9</v>
      </c>
      <c r="I152" s="13">
        <v>27.7</v>
      </c>
      <c r="J152" s="13">
        <v>7.9</v>
      </c>
      <c r="K152" s="13">
        <v>448</v>
      </c>
      <c r="L152" s="13">
        <v>1025.3</v>
      </c>
      <c r="M152" s="13">
        <v>1000</v>
      </c>
      <c r="N152" s="13">
        <v>-25.3</v>
      </c>
      <c r="O152" s="13">
        <v>-2.5299999999999998</v>
      </c>
      <c r="AB152" s="8"/>
    </row>
    <row r="153" spans="1:49" ht="13.8" thickBot="1" x14ac:dyDescent="0.3">
      <c r="A153" s="12" t="s">
        <v>117</v>
      </c>
      <c r="B153" s="13">
        <v>23.3</v>
      </c>
      <c r="C153" s="13">
        <v>9.9</v>
      </c>
      <c r="D153" s="13">
        <v>10.9</v>
      </c>
      <c r="E153" s="13">
        <v>11.9</v>
      </c>
      <c r="F153" s="13">
        <v>442.1</v>
      </c>
      <c r="G153" s="13">
        <v>29.2</v>
      </c>
      <c r="H153" s="13">
        <v>9.9</v>
      </c>
      <c r="I153" s="13">
        <v>10.9</v>
      </c>
      <c r="J153" s="13">
        <v>5</v>
      </c>
      <c r="K153" s="13">
        <v>457.9</v>
      </c>
      <c r="L153" s="13">
        <v>1010.9</v>
      </c>
      <c r="M153" s="13">
        <v>1000</v>
      </c>
      <c r="N153" s="13">
        <v>-10.9</v>
      </c>
      <c r="O153" s="13">
        <v>-1.0900000000000001</v>
      </c>
      <c r="AB153" s="12" t="s">
        <v>99</v>
      </c>
      <c r="AC153" s="12" t="s">
        <v>100</v>
      </c>
      <c r="AD153" s="12" t="s">
        <v>101</v>
      </c>
      <c r="AE153" s="12" t="s">
        <v>102</v>
      </c>
      <c r="AF153" s="12" t="s">
        <v>103</v>
      </c>
      <c r="AG153" s="12" t="s">
        <v>104</v>
      </c>
      <c r="AH153" s="12" t="s">
        <v>105</v>
      </c>
      <c r="AI153" s="12" t="s">
        <v>106</v>
      </c>
      <c r="AJ153" s="12" t="s">
        <v>107</v>
      </c>
      <c r="AK153" s="12" t="s">
        <v>108</v>
      </c>
      <c r="AL153" s="12" t="s">
        <v>109</v>
      </c>
      <c r="AM153" s="12" t="s">
        <v>862</v>
      </c>
      <c r="AN153" s="12" t="s">
        <v>863</v>
      </c>
      <c r="AO153" s="12" t="s">
        <v>864</v>
      </c>
      <c r="AP153" s="12" t="s">
        <v>865</v>
      </c>
      <c r="AQ153" s="12" t="s">
        <v>866</v>
      </c>
      <c r="AR153" s="12" t="s">
        <v>867</v>
      </c>
      <c r="AS153" s="12" t="s">
        <v>868</v>
      </c>
      <c r="AT153" s="12" t="s">
        <v>869</v>
      </c>
      <c r="AU153" s="12" t="s">
        <v>870</v>
      </c>
      <c r="AV153" s="12" t="s">
        <v>1499</v>
      </c>
      <c r="AW153" s="12" t="s">
        <v>1500</v>
      </c>
    </row>
    <row r="154" spans="1:49" ht="13.8" thickBot="1" x14ac:dyDescent="0.3">
      <c r="A154" s="12" t="s">
        <v>118</v>
      </c>
      <c r="B154" s="13">
        <v>3</v>
      </c>
      <c r="C154" s="13">
        <v>10.9</v>
      </c>
      <c r="D154" s="13">
        <v>10.9</v>
      </c>
      <c r="E154" s="13">
        <v>5</v>
      </c>
      <c r="F154" s="13">
        <v>435.2</v>
      </c>
      <c r="G154" s="13">
        <v>11.9</v>
      </c>
      <c r="H154" s="13">
        <v>20.8</v>
      </c>
      <c r="I154" s="13">
        <v>10.9</v>
      </c>
      <c r="J154" s="13">
        <v>7.9</v>
      </c>
      <c r="K154" s="13">
        <v>457.9</v>
      </c>
      <c r="L154" s="13">
        <v>974.3</v>
      </c>
      <c r="M154" s="13">
        <v>1000</v>
      </c>
      <c r="N154" s="13">
        <v>25.7</v>
      </c>
      <c r="O154" s="13">
        <v>2.57</v>
      </c>
      <c r="AB154" s="12" t="s">
        <v>111</v>
      </c>
      <c r="AC154" s="13">
        <v>6</v>
      </c>
      <c r="AD154" s="13">
        <v>6</v>
      </c>
      <c r="AE154" s="13">
        <v>8</v>
      </c>
      <c r="AF154" s="13">
        <v>5</v>
      </c>
      <c r="AG154" s="13">
        <v>5</v>
      </c>
      <c r="AH154" s="13">
        <v>5</v>
      </c>
      <c r="AI154" s="13">
        <v>5</v>
      </c>
      <c r="AJ154" s="13">
        <v>1</v>
      </c>
      <c r="AK154" s="13">
        <v>5</v>
      </c>
      <c r="AL154" s="13">
        <v>8</v>
      </c>
      <c r="AM154" s="13">
        <v>6</v>
      </c>
      <c r="AN154" s="13">
        <v>1</v>
      </c>
      <c r="AO154" s="13">
        <v>7</v>
      </c>
      <c r="AP154" s="13">
        <v>5</v>
      </c>
      <c r="AQ154" s="13">
        <v>3</v>
      </c>
      <c r="AR154" s="13">
        <v>4</v>
      </c>
      <c r="AS154" s="13">
        <v>4</v>
      </c>
      <c r="AT154" s="13">
        <v>9</v>
      </c>
      <c r="AU154" s="13">
        <v>1</v>
      </c>
      <c r="AV154" s="13">
        <v>9</v>
      </c>
      <c r="AW154" s="13">
        <v>1000</v>
      </c>
    </row>
    <row r="155" spans="1:49" ht="13.8" thickBot="1" x14ac:dyDescent="0.3">
      <c r="A155" s="12" t="s">
        <v>119</v>
      </c>
      <c r="B155" s="13">
        <v>23.3</v>
      </c>
      <c r="C155" s="13">
        <v>15.8</v>
      </c>
      <c r="D155" s="13">
        <v>5</v>
      </c>
      <c r="E155" s="13">
        <v>5</v>
      </c>
      <c r="F155" s="13">
        <v>438.1</v>
      </c>
      <c r="G155" s="13">
        <v>13.9</v>
      </c>
      <c r="H155" s="13">
        <v>4</v>
      </c>
      <c r="I155" s="13">
        <v>23.8</v>
      </c>
      <c r="J155" s="13">
        <v>9.9</v>
      </c>
      <c r="K155" s="13">
        <v>448</v>
      </c>
      <c r="L155" s="13">
        <v>986.7</v>
      </c>
      <c r="M155" s="13">
        <v>1000</v>
      </c>
      <c r="N155" s="13">
        <v>13.3</v>
      </c>
      <c r="O155" s="13">
        <v>1.33</v>
      </c>
      <c r="AB155" s="12" t="s">
        <v>112</v>
      </c>
      <c r="AC155" s="13">
        <v>4</v>
      </c>
      <c r="AD155" s="13">
        <v>5</v>
      </c>
      <c r="AE155" s="13">
        <v>5</v>
      </c>
      <c r="AF155" s="13">
        <v>4</v>
      </c>
      <c r="AG155" s="13">
        <v>3</v>
      </c>
      <c r="AH155" s="13">
        <v>2</v>
      </c>
      <c r="AI155" s="13">
        <v>8</v>
      </c>
      <c r="AJ155" s="13">
        <v>5</v>
      </c>
      <c r="AK155" s="13">
        <v>2</v>
      </c>
      <c r="AL155" s="13">
        <v>1</v>
      </c>
      <c r="AM155" s="13">
        <v>1</v>
      </c>
      <c r="AN155" s="13">
        <v>6</v>
      </c>
      <c r="AO155" s="13">
        <v>5</v>
      </c>
      <c r="AP155" s="13">
        <v>1</v>
      </c>
      <c r="AQ155" s="13">
        <v>2</v>
      </c>
      <c r="AR155" s="13">
        <v>3</v>
      </c>
      <c r="AS155" s="13">
        <v>1</v>
      </c>
      <c r="AT155" s="13">
        <v>6</v>
      </c>
      <c r="AU155" s="13">
        <v>6</v>
      </c>
      <c r="AV155" s="13">
        <v>7</v>
      </c>
      <c r="AW155" s="13">
        <v>1000</v>
      </c>
    </row>
    <row r="156" spans="1:49" ht="13.8" thickBot="1" x14ac:dyDescent="0.3">
      <c r="A156" s="12" t="s">
        <v>120</v>
      </c>
      <c r="B156" s="13">
        <v>3</v>
      </c>
      <c r="C156" s="13">
        <v>8.9</v>
      </c>
      <c r="D156" s="13">
        <v>10.9</v>
      </c>
      <c r="E156" s="13">
        <v>5</v>
      </c>
      <c r="F156" s="13">
        <v>435.2</v>
      </c>
      <c r="G156" s="13">
        <v>6.9</v>
      </c>
      <c r="H156" s="13">
        <v>19.8</v>
      </c>
      <c r="I156" s="13">
        <v>10.9</v>
      </c>
      <c r="J156" s="13">
        <v>5</v>
      </c>
      <c r="K156" s="13">
        <v>453</v>
      </c>
      <c r="L156" s="13">
        <v>958.5</v>
      </c>
      <c r="M156" s="13">
        <v>1000</v>
      </c>
      <c r="N156" s="13">
        <v>41.5</v>
      </c>
      <c r="O156" s="13">
        <v>4.1500000000000004</v>
      </c>
      <c r="AB156" s="12" t="s">
        <v>113</v>
      </c>
      <c r="AC156" s="13">
        <v>6</v>
      </c>
      <c r="AD156" s="13">
        <v>2</v>
      </c>
      <c r="AE156" s="13">
        <v>2</v>
      </c>
      <c r="AF156" s="13">
        <v>10</v>
      </c>
      <c r="AG156" s="13">
        <v>9</v>
      </c>
      <c r="AH156" s="13">
        <v>7</v>
      </c>
      <c r="AI156" s="13">
        <v>8</v>
      </c>
      <c r="AJ156" s="13">
        <v>7</v>
      </c>
      <c r="AK156" s="13">
        <v>7</v>
      </c>
      <c r="AL156" s="13">
        <v>9</v>
      </c>
      <c r="AM156" s="13">
        <v>8</v>
      </c>
      <c r="AN156" s="13">
        <v>2</v>
      </c>
      <c r="AO156" s="13">
        <v>6</v>
      </c>
      <c r="AP156" s="13">
        <v>7</v>
      </c>
      <c r="AQ156" s="13">
        <v>9</v>
      </c>
      <c r="AR156" s="13">
        <v>1</v>
      </c>
      <c r="AS156" s="13">
        <v>5</v>
      </c>
      <c r="AT156" s="13">
        <v>2</v>
      </c>
      <c r="AU156" s="13">
        <v>7</v>
      </c>
      <c r="AV156" s="13">
        <v>5</v>
      </c>
      <c r="AW156" s="13">
        <v>1000</v>
      </c>
    </row>
    <row r="157" spans="1:49" ht="13.8" thickBot="1" x14ac:dyDescent="0.3">
      <c r="A157" s="12" t="s">
        <v>121</v>
      </c>
      <c r="B157" s="13">
        <v>23.3</v>
      </c>
      <c r="C157" s="13">
        <v>8.9</v>
      </c>
      <c r="D157" s="13">
        <v>10.9</v>
      </c>
      <c r="E157" s="13">
        <v>5</v>
      </c>
      <c r="F157" s="13">
        <v>438.1</v>
      </c>
      <c r="G157" s="13">
        <v>6.9</v>
      </c>
      <c r="H157" s="13">
        <v>9.9</v>
      </c>
      <c r="I157" s="13">
        <v>10.9</v>
      </c>
      <c r="J157" s="13">
        <v>18.8</v>
      </c>
      <c r="K157" s="13">
        <v>457.9</v>
      </c>
      <c r="L157" s="13">
        <v>990.6</v>
      </c>
      <c r="M157" s="13">
        <v>1000</v>
      </c>
      <c r="N157" s="13">
        <v>9.4</v>
      </c>
      <c r="O157" s="13">
        <v>0.94</v>
      </c>
      <c r="AB157" s="12" t="s">
        <v>114</v>
      </c>
      <c r="AC157" s="13">
        <v>5</v>
      </c>
      <c r="AD157" s="13">
        <v>1</v>
      </c>
      <c r="AE157" s="13">
        <v>6</v>
      </c>
      <c r="AF157" s="13">
        <v>7</v>
      </c>
      <c r="AG157" s="13">
        <v>6</v>
      </c>
      <c r="AH157" s="13">
        <v>1</v>
      </c>
      <c r="AI157" s="13">
        <v>4</v>
      </c>
      <c r="AJ157" s="13">
        <v>3</v>
      </c>
      <c r="AK157" s="13">
        <v>1</v>
      </c>
      <c r="AL157" s="13">
        <v>5</v>
      </c>
      <c r="AM157" s="13">
        <v>4</v>
      </c>
      <c r="AN157" s="13">
        <v>3</v>
      </c>
      <c r="AO157" s="13">
        <v>3</v>
      </c>
      <c r="AP157" s="13">
        <v>2</v>
      </c>
      <c r="AQ157" s="13">
        <v>6</v>
      </c>
      <c r="AR157" s="13">
        <v>5</v>
      </c>
      <c r="AS157" s="13">
        <v>3</v>
      </c>
      <c r="AT157" s="13">
        <v>4</v>
      </c>
      <c r="AU157" s="13">
        <v>3</v>
      </c>
      <c r="AV157" s="13">
        <v>3</v>
      </c>
      <c r="AW157" s="13">
        <v>1000</v>
      </c>
    </row>
    <row r="158" spans="1:49" ht="13.8" thickBot="1" x14ac:dyDescent="0.3">
      <c r="A158" s="12" t="s">
        <v>122</v>
      </c>
      <c r="B158" s="13">
        <v>30.7</v>
      </c>
      <c r="C158" s="13">
        <v>16.8</v>
      </c>
      <c r="D158" s="13">
        <v>18.8</v>
      </c>
      <c r="E158" s="13">
        <v>17.8</v>
      </c>
      <c r="F158" s="13">
        <v>435.2</v>
      </c>
      <c r="G158" s="13">
        <v>6.9</v>
      </c>
      <c r="H158" s="13">
        <v>4</v>
      </c>
      <c r="I158" s="13">
        <v>25.7</v>
      </c>
      <c r="J158" s="13">
        <v>5</v>
      </c>
      <c r="K158" s="13">
        <v>462.9</v>
      </c>
      <c r="L158" s="13">
        <v>1023.8</v>
      </c>
      <c r="M158" s="13">
        <v>1000</v>
      </c>
      <c r="N158" s="13">
        <v>-23.8</v>
      </c>
      <c r="O158" s="13">
        <v>-2.38</v>
      </c>
      <c r="AB158" s="12" t="s">
        <v>115</v>
      </c>
      <c r="AC158" s="13">
        <v>1</v>
      </c>
      <c r="AD158" s="13">
        <v>8</v>
      </c>
      <c r="AE158" s="13">
        <v>10</v>
      </c>
      <c r="AF158" s="13">
        <v>6</v>
      </c>
      <c r="AG158" s="13">
        <v>10</v>
      </c>
      <c r="AH158" s="13">
        <v>6</v>
      </c>
      <c r="AI158" s="13">
        <v>6</v>
      </c>
      <c r="AJ158" s="13">
        <v>4</v>
      </c>
      <c r="AK158" s="13">
        <v>9</v>
      </c>
      <c r="AL158" s="13">
        <v>2</v>
      </c>
      <c r="AM158" s="13">
        <v>10</v>
      </c>
      <c r="AN158" s="13">
        <v>8</v>
      </c>
      <c r="AO158" s="13">
        <v>4</v>
      </c>
      <c r="AP158" s="13">
        <v>6</v>
      </c>
      <c r="AQ158" s="13">
        <v>4</v>
      </c>
      <c r="AR158" s="13">
        <v>6</v>
      </c>
      <c r="AS158" s="13">
        <v>5</v>
      </c>
      <c r="AT158" s="13">
        <v>7</v>
      </c>
      <c r="AU158" s="13">
        <v>2</v>
      </c>
      <c r="AV158" s="13">
        <v>1</v>
      </c>
      <c r="AW158" s="13">
        <v>1000</v>
      </c>
    </row>
    <row r="159" spans="1:49" ht="13.8" thickBot="1" x14ac:dyDescent="0.3">
      <c r="A159" s="12" t="s">
        <v>123</v>
      </c>
      <c r="B159" s="13">
        <v>17.3</v>
      </c>
      <c r="C159" s="13">
        <v>8.9</v>
      </c>
      <c r="D159" s="13">
        <v>12.9</v>
      </c>
      <c r="E159" s="13">
        <v>13.9</v>
      </c>
      <c r="F159" s="13">
        <v>446.1</v>
      </c>
      <c r="G159" s="13">
        <v>31.2</v>
      </c>
      <c r="H159" s="13">
        <v>4</v>
      </c>
      <c r="I159" s="13">
        <v>53</v>
      </c>
      <c r="J159" s="13">
        <v>9.9</v>
      </c>
      <c r="K159" s="13">
        <v>393.1</v>
      </c>
      <c r="L159" s="13">
        <v>990.1</v>
      </c>
      <c r="M159" s="13">
        <v>1000</v>
      </c>
      <c r="N159" s="13">
        <v>9.9</v>
      </c>
      <c r="O159" s="13">
        <v>0.99</v>
      </c>
      <c r="AB159" s="12" t="s">
        <v>116</v>
      </c>
      <c r="AC159" s="13">
        <v>3</v>
      </c>
      <c r="AD159" s="13">
        <v>10</v>
      </c>
      <c r="AE159" s="13">
        <v>3</v>
      </c>
      <c r="AF159" s="13">
        <v>1</v>
      </c>
      <c r="AG159" s="13">
        <v>4</v>
      </c>
      <c r="AH159" s="13">
        <v>4</v>
      </c>
      <c r="AI159" s="13">
        <v>2</v>
      </c>
      <c r="AJ159" s="13">
        <v>7</v>
      </c>
      <c r="AK159" s="13">
        <v>4</v>
      </c>
      <c r="AL159" s="13">
        <v>4</v>
      </c>
      <c r="AM159" s="13">
        <v>5</v>
      </c>
      <c r="AN159" s="13">
        <v>4</v>
      </c>
      <c r="AO159" s="13">
        <v>1</v>
      </c>
      <c r="AP159" s="13">
        <v>7</v>
      </c>
      <c r="AQ159" s="13">
        <v>1</v>
      </c>
      <c r="AR159" s="13">
        <v>7</v>
      </c>
      <c r="AS159" s="13">
        <v>2</v>
      </c>
      <c r="AT159" s="13">
        <v>1</v>
      </c>
      <c r="AU159" s="13">
        <v>9</v>
      </c>
      <c r="AV159" s="13">
        <v>4</v>
      </c>
      <c r="AW159" s="13">
        <v>1000</v>
      </c>
    </row>
    <row r="160" spans="1:49" ht="13.8" thickBot="1" x14ac:dyDescent="0.3">
      <c r="A160" s="12" t="s">
        <v>124</v>
      </c>
      <c r="B160" s="13">
        <v>18.3</v>
      </c>
      <c r="C160" s="13">
        <v>8.9</v>
      </c>
      <c r="D160" s="13">
        <v>10.9</v>
      </c>
      <c r="E160" s="13">
        <v>5</v>
      </c>
      <c r="F160" s="13">
        <v>440.1</v>
      </c>
      <c r="G160" s="13">
        <v>11.9</v>
      </c>
      <c r="H160" s="13">
        <v>9.9</v>
      </c>
      <c r="I160" s="13">
        <v>23.8</v>
      </c>
      <c r="J160" s="13">
        <v>5</v>
      </c>
      <c r="K160" s="13">
        <v>453</v>
      </c>
      <c r="L160" s="13">
        <v>986.7</v>
      </c>
      <c r="M160" s="13">
        <v>1000</v>
      </c>
      <c r="N160" s="13">
        <v>13.3</v>
      </c>
      <c r="O160" s="13">
        <v>1.33</v>
      </c>
      <c r="AB160" s="12" t="s">
        <v>117</v>
      </c>
      <c r="AC160" s="13">
        <v>9</v>
      </c>
      <c r="AD160" s="13">
        <v>3</v>
      </c>
      <c r="AE160" s="13">
        <v>6</v>
      </c>
      <c r="AF160" s="13">
        <v>9</v>
      </c>
      <c r="AG160" s="13">
        <v>8</v>
      </c>
      <c r="AH160" s="13">
        <v>8</v>
      </c>
      <c r="AI160" s="13">
        <v>8</v>
      </c>
      <c r="AJ160" s="13">
        <v>2</v>
      </c>
      <c r="AK160" s="13">
        <v>9</v>
      </c>
      <c r="AL160" s="13">
        <v>7</v>
      </c>
      <c r="AM160" s="13">
        <v>8</v>
      </c>
      <c r="AN160" s="13">
        <v>9</v>
      </c>
      <c r="AO160" s="13">
        <v>9</v>
      </c>
      <c r="AP160" s="13">
        <v>7</v>
      </c>
      <c r="AQ160" s="13">
        <v>7</v>
      </c>
      <c r="AR160" s="13">
        <v>7</v>
      </c>
      <c r="AS160" s="13">
        <v>9</v>
      </c>
      <c r="AT160" s="13">
        <v>3</v>
      </c>
      <c r="AU160" s="13">
        <v>4</v>
      </c>
      <c r="AV160" s="13">
        <v>10</v>
      </c>
      <c r="AW160" s="13">
        <v>1000</v>
      </c>
    </row>
    <row r="161" spans="1:49" ht="13.8" thickBot="1" x14ac:dyDescent="0.3">
      <c r="A161" s="12" t="s">
        <v>125</v>
      </c>
      <c r="B161" s="13">
        <v>3</v>
      </c>
      <c r="C161" s="13">
        <v>14.9</v>
      </c>
      <c r="D161" s="13">
        <v>3</v>
      </c>
      <c r="E161" s="13">
        <v>6.9</v>
      </c>
      <c r="F161" s="13">
        <v>435.2</v>
      </c>
      <c r="G161" s="13">
        <v>6.9</v>
      </c>
      <c r="H161" s="13">
        <v>11.9</v>
      </c>
      <c r="I161" s="13">
        <v>10.9</v>
      </c>
      <c r="J161" s="13">
        <v>13.9</v>
      </c>
      <c r="K161" s="13">
        <v>453</v>
      </c>
      <c r="L161" s="13">
        <v>959.5</v>
      </c>
      <c r="M161" s="13">
        <v>1000</v>
      </c>
      <c r="N161" s="13">
        <v>40.5</v>
      </c>
      <c r="O161" s="13">
        <v>4.05</v>
      </c>
      <c r="AB161" s="12" t="s">
        <v>118</v>
      </c>
      <c r="AC161" s="13">
        <v>10</v>
      </c>
      <c r="AD161" s="13">
        <v>4</v>
      </c>
      <c r="AE161" s="13">
        <v>4</v>
      </c>
      <c r="AF161" s="13">
        <v>2</v>
      </c>
      <c r="AG161" s="13">
        <v>2</v>
      </c>
      <c r="AH161" s="13">
        <v>3</v>
      </c>
      <c r="AI161" s="13">
        <v>1</v>
      </c>
      <c r="AJ161" s="13">
        <v>10</v>
      </c>
      <c r="AK161" s="13">
        <v>3</v>
      </c>
      <c r="AL161" s="13">
        <v>6</v>
      </c>
      <c r="AM161" s="13">
        <v>2</v>
      </c>
      <c r="AN161" s="13">
        <v>7</v>
      </c>
      <c r="AO161" s="13">
        <v>2</v>
      </c>
      <c r="AP161" s="13">
        <v>4</v>
      </c>
      <c r="AQ161" s="13">
        <v>9</v>
      </c>
      <c r="AR161" s="13">
        <v>2</v>
      </c>
      <c r="AS161" s="13">
        <v>10</v>
      </c>
      <c r="AT161" s="13">
        <v>5</v>
      </c>
      <c r="AU161" s="13">
        <v>10</v>
      </c>
      <c r="AV161" s="13">
        <v>2</v>
      </c>
      <c r="AW161" s="13">
        <v>1000</v>
      </c>
    </row>
    <row r="162" spans="1:49" ht="13.8" thickBot="1" x14ac:dyDescent="0.3">
      <c r="A162" s="12" t="s">
        <v>126</v>
      </c>
      <c r="B162" s="13">
        <v>3</v>
      </c>
      <c r="C162" s="13">
        <v>8.9</v>
      </c>
      <c r="D162" s="13">
        <v>3</v>
      </c>
      <c r="E162" s="13">
        <v>7.9</v>
      </c>
      <c r="F162" s="13">
        <v>442.1</v>
      </c>
      <c r="G162" s="13">
        <v>11.9</v>
      </c>
      <c r="H162" s="13">
        <v>9.9</v>
      </c>
      <c r="I162" s="13">
        <v>26.7</v>
      </c>
      <c r="J162" s="13">
        <v>5.9</v>
      </c>
      <c r="K162" s="13">
        <v>446.1</v>
      </c>
      <c r="L162" s="13">
        <v>965.4</v>
      </c>
      <c r="M162" s="13">
        <v>1000</v>
      </c>
      <c r="N162" s="13">
        <v>34.6</v>
      </c>
      <c r="O162" s="13">
        <v>3.46</v>
      </c>
      <c r="AB162" s="12" t="s">
        <v>119</v>
      </c>
      <c r="AC162" s="13">
        <v>1</v>
      </c>
      <c r="AD162" s="13">
        <v>7</v>
      </c>
      <c r="AE162" s="13">
        <v>1</v>
      </c>
      <c r="AF162" s="13">
        <v>7</v>
      </c>
      <c r="AG162" s="13">
        <v>1</v>
      </c>
      <c r="AH162" s="13">
        <v>9</v>
      </c>
      <c r="AI162" s="13">
        <v>3</v>
      </c>
      <c r="AJ162" s="13">
        <v>7</v>
      </c>
      <c r="AK162" s="13">
        <v>6</v>
      </c>
      <c r="AL162" s="13">
        <v>3</v>
      </c>
      <c r="AM162" s="13">
        <v>3</v>
      </c>
      <c r="AN162" s="13">
        <v>10</v>
      </c>
      <c r="AO162" s="13">
        <v>8</v>
      </c>
      <c r="AP162" s="13">
        <v>3</v>
      </c>
      <c r="AQ162" s="13">
        <v>4</v>
      </c>
      <c r="AR162" s="13">
        <v>9</v>
      </c>
      <c r="AS162" s="13">
        <v>8</v>
      </c>
      <c r="AT162" s="13">
        <v>8</v>
      </c>
      <c r="AU162" s="13">
        <v>5</v>
      </c>
      <c r="AV162" s="13">
        <v>6</v>
      </c>
      <c r="AW162" s="13">
        <v>1000</v>
      </c>
    </row>
    <row r="163" spans="1:49" ht="13.8" thickBot="1" x14ac:dyDescent="0.3">
      <c r="A163" s="12" t="s">
        <v>127</v>
      </c>
      <c r="B163" s="13">
        <v>27.2</v>
      </c>
      <c r="C163" s="13">
        <v>18.8</v>
      </c>
      <c r="D163" s="13">
        <v>15.8</v>
      </c>
      <c r="E163" s="13">
        <v>12.9</v>
      </c>
      <c r="F163" s="13">
        <v>445.1</v>
      </c>
      <c r="G163" s="13">
        <v>15.8</v>
      </c>
      <c r="H163" s="13">
        <v>13.9</v>
      </c>
      <c r="I163" s="13">
        <v>10.9</v>
      </c>
      <c r="J163" s="13">
        <v>13.9</v>
      </c>
      <c r="K163" s="13">
        <v>461.9</v>
      </c>
      <c r="L163" s="13">
        <v>1036.2</v>
      </c>
      <c r="M163" s="13">
        <v>1000</v>
      </c>
      <c r="N163" s="13">
        <v>-36.200000000000003</v>
      </c>
      <c r="O163" s="13">
        <v>-3.62</v>
      </c>
      <c r="AB163" s="12" t="s">
        <v>120</v>
      </c>
      <c r="AC163" s="13">
        <v>6</v>
      </c>
      <c r="AD163" s="13">
        <v>8</v>
      </c>
      <c r="AE163" s="13">
        <v>9</v>
      </c>
      <c r="AF163" s="13">
        <v>3</v>
      </c>
      <c r="AG163" s="13">
        <v>7</v>
      </c>
      <c r="AH163" s="13">
        <v>10</v>
      </c>
      <c r="AI163" s="13">
        <v>7</v>
      </c>
      <c r="AJ163" s="13">
        <v>5</v>
      </c>
      <c r="AK163" s="13">
        <v>7</v>
      </c>
      <c r="AL163" s="13">
        <v>9</v>
      </c>
      <c r="AM163" s="13">
        <v>7</v>
      </c>
      <c r="AN163" s="13">
        <v>5</v>
      </c>
      <c r="AO163" s="13">
        <v>10</v>
      </c>
      <c r="AP163" s="13">
        <v>7</v>
      </c>
      <c r="AQ163" s="13">
        <v>8</v>
      </c>
      <c r="AR163" s="13">
        <v>9</v>
      </c>
      <c r="AS163" s="13">
        <v>7</v>
      </c>
      <c r="AT163" s="13">
        <v>10</v>
      </c>
      <c r="AU163" s="13">
        <v>8</v>
      </c>
      <c r="AV163" s="13">
        <v>8</v>
      </c>
      <c r="AW163" s="13">
        <v>1000</v>
      </c>
    </row>
    <row r="164" spans="1:49" ht="18.600000000000001" thickBot="1" x14ac:dyDescent="0.3">
      <c r="A164" s="12" t="s">
        <v>128</v>
      </c>
      <c r="B164" s="13">
        <v>15.3</v>
      </c>
      <c r="C164" s="13">
        <v>8.9</v>
      </c>
      <c r="D164" s="13">
        <v>3</v>
      </c>
      <c r="E164" s="13">
        <v>5</v>
      </c>
      <c r="F164" s="13">
        <v>435.2</v>
      </c>
      <c r="G164" s="13">
        <v>6.9</v>
      </c>
      <c r="H164" s="13">
        <v>1</v>
      </c>
      <c r="I164" s="13">
        <v>10.9</v>
      </c>
      <c r="J164" s="13">
        <v>5</v>
      </c>
      <c r="K164" s="13">
        <v>453</v>
      </c>
      <c r="L164" s="13">
        <v>944.1</v>
      </c>
      <c r="M164" s="13">
        <v>1000</v>
      </c>
      <c r="N164" s="13">
        <v>55.9</v>
      </c>
      <c r="O164" s="13">
        <v>5.59</v>
      </c>
      <c r="AB164" s="8"/>
    </row>
    <row r="165" spans="1:49" ht="13.8" thickBot="1" x14ac:dyDescent="0.3">
      <c r="A165" s="12" t="s">
        <v>129</v>
      </c>
      <c r="B165" s="13">
        <v>29.7</v>
      </c>
      <c r="C165" s="13">
        <v>8.9</v>
      </c>
      <c r="D165" s="13">
        <v>13.9</v>
      </c>
      <c r="E165" s="13">
        <v>15.8</v>
      </c>
      <c r="F165" s="13">
        <v>435.2</v>
      </c>
      <c r="G165" s="13">
        <v>11.9</v>
      </c>
      <c r="H165" s="13">
        <v>21.8</v>
      </c>
      <c r="I165" s="13">
        <v>10.9</v>
      </c>
      <c r="J165" s="13">
        <v>20.8</v>
      </c>
      <c r="K165" s="13">
        <v>457.9</v>
      </c>
      <c r="L165" s="13">
        <v>1026.8</v>
      </c>
      <c r="M165" s="13">
        <v>1000</v>
      </c>
      <c r="N165" s="13">
        <v>-26.8</v>
      </c>
      <c r="O165" s="13">
        <v>-2.68</v>
      </c>
      <c r="AB165" s="12" t="s">
        <v>131</v>
      </c>
      <c r="AC165" s="12" t="s">
        <v>100</v>
      </c>
      <c r="AD165" s="12" t="s">
        <v>101</v>
      </c>
      <c r="AE165" s="12" t="s">
        <v>102</v>
      </c>
      <c r="AF165" s="12" t="s">
        <v>103</v>
      </c>
      <c r="AG165" s="12" t="s">
        <v>104</v>
      </c>
      <c r="AH165" s="12" t="s">
        <v>105</v>
      </c>
      <c r="AI165" s="12" t="s">
        <v>106</v>
      </c>
      <c r="AJ165" s="12" t="s">
        <v>107</v>
      </c>
      <c r="AK165" s="12" t="s">
        <v>108</v>
      </c>
      <c r="AL165" s="12" t="s">
        <v>109</v>
      </c>
      <c r="AM165" s="12" t="s">
        <v>862</v>
      </c>
      <c r="AN165" s="12" t="s">
        <v>863</v>
      </c>
      <c r="AO165" s="12" t="s">
        <v>864</v>
      </c>
      <c r="AP165" s="12" t="s">
        <v>865</v>
      </c>
      <c r="AQ165" s="12" t="s">
        <v>866</v>
      </c>
      <c r="AR165" s="12" t="s">
        <v>867</v>
      </c>
      <c r="AS165" s="12" t="s">
        <v>868</v>
      </c>
      <c r="AT165" s="12" t="s">
        <v>869</v>
      </c>
      <c r="AU165" s="12" t="s">
        <v>870</v>
      </c>
      <c r="AV165" s="12" t="s">
        <v>1499</v>
      </c>
    </row>
    <row r="166" spans="1:49" ht="13.8" thickBot="1" x14ac:dyDescent="0.3">
      <c r="A166" s="12" t="s">
        <v>130</v>
      </c>
      <c r="B166" s="13">
        <v>15.3</v>
      </c>
      <c r="C166" s="13">
        <v>8.9</v>
      </c>
      <c r="D166" s="13">
        <v>16.8</v>
      </c>
      <c r="E166" s="13">
        <v>14.9</v>
      </c>
      <c r="F166" s="13">
        <v>457.4</v>
      </c>
      <c r="G166" s="13">
        <v>6.9</v>
      </c>
      <c r="H166" s="13">
        <v>9.9</v>
      </c>
      <c r="I166" s="13">
        <v>10.9</v>
      </c>
      <c r="J166" s="13">
        <v>19.8</v>
      </c>
      <c r="K166" s="13">
        <v>461.9</v>
      </c>
      <c r="L166" s="13">
        <v>1022.8</v>
      </c>
      <c r="M166" s="13">
        <v>1000</v>
      </c>
      <c r="N166" s="13">
        <v>-22.8</v>
      </c>
      <c r="O166" s="13">
        <v>-2.2799999999999998</v>
      </c>
      <c r="AB166" s="12" t="s">
        <v>132</v>
      </c>
      <c r="AC166" s="13" t="s">
        <v>872</v>
      </c>
      <c r="AD166" s="13" t="s">
        <v>1501</v>
      </c>
      <c r="AE166" s="13" t="s">
        <v>872</v>
      </c>
      <c r="AF166" s="13" t="s">
        <v>1502</v>
      </c>
      <c r="AG166" s="13" t="s">
        <v>1503</v>
      </c>
      <c r="AH166" s="13" t="s">
        <v>872</v>
      </c>
      <c r="AI166" s="13" t="s">
        <v>1120</v>
      </c>
      <c r="AJ166" s="13" t="s">
        <v>1504</v>
      </c>
      <c r="AK166" s="13" t="s">
        <v>872</v>
      </c>
      <c r="AL166" s="13" t="s">
        <v>1505</v>
      </c>
      <c r="AM166" s="13" t="s">
        <v>872</v>
      </c>
      <c r="AN166" s="13" t="s">
        <v>872</v>
      </c>
      <c r="AO166" s="13" t="s">
        <v>872</v>
      </c>
      <c r="AP166" s="13" t="s">
        <v>872</v>
      </c>
      <c r="AQ166" s="13" t="s">
        <v>872</v>
      </c>
      <c r="AR166" s="13" t="s">
        <v>1506</v>
      </c>
      <c r="AS166" s="13" t="s">
        <v>872</v>
      </c>
      <c r="AT166" s="13" t="s">
        <v>872</v>
      </c>
      <c r="AU166" s="13" t="s">
        <v>1507</v>
      </c>
      <c r="AV166" s="13" t="s">
        <v>1508</v>
      </c>
    </row>
    <row r="167" spans="1:49" ht="13.8" thickBot="1" x14ac:dyDescent="0.3">
      <c r="AB167" s="12" t="s">
        <v>140</v>
      </c>
      <c r="AC167" s="13" t="s">
        <v>881</v>
      </c>
      <c r="AD167" s="13" t="s">
        <v>1509</v>
      </c>
      <c r="AE167" s="13" t="s">
        <v>881</v>
      </c>
      <c r="AF167" s="13" t="s">
        <v>1510</v>
      </c>
      <c r="AG167" s="13" t="s">
        <v>881</v>
      </c>
      <c r="AH167" s="13" t="s">
        <v>881</v>
      </c>
      <c r="AI167" s="13" t="s">
        <v>881</v>
      </c>
      <c r="AJ167" s="13" t="s">
        <v>1511</v>
      </c>
      <c r="AK167" s="13" t="s">
        <v>881</v>
      </c>
      <c r="AL167" s="13" t="s">
        <v>881</v>
      </c>
      <c r="AM167" s="13" t="s">
        <v>881</v>
      </c>
      <c r="AN167" s="13" t="s">
        <v>881</v>
      </c>
      <c r="AO167" s="13" t="s">
        <v>881</v>
      </c>
      <c r="AP167" s="13" t="s">
        <v>881</v>
      </c>
      <c r="AQ167" s="13" t="s">
        <v>881</v>
      </c>
      <c r="AR167" s="13" t="s">
        <v>881</v>
      </c>
      <c r="AS167" s="13" t="s">
        <v>881</v>
      </c>
      <c r="AT167" s="13" t="s">
        <v>881</v>
      </c>
      <c r="AU167" s="13" t="s">
        <v>1512</v>
      </c>
      <c r="AV167" s="13" t="s">
        <v>881</v>
      </c>
    </row>
    <row r="168" spans="1:49" ht="13.8" thickBot="1" x14ac:dyDescent="0.3">
      <c r="A168" s="14" t="s">
        <v>256</v>
      </c>
      <c r="B168" s="15">
        <v>1138.2</v>
      </c>
      <c r="AB168" s="12" t="s">
        <v>147</v>
      </c>
      <c r="AC168" s="13" t="s">
        <v>887</v>
      </c>
      <c r="AD168" s="13" t="s">
        <v>1513</v>
      </c>
      <c r="AE168" s="13" t="s">
        <v>887</v>
      </c>
      <c r="AF168" s="13" t="s">
        <v>1514</v>
      </c>
      <c r="AG168" s="13" t="s">
        <v>887</v>
      </c>
      <c r="AH168" s="13" t="s">
        <v>887</v>
      </c>
      <c r="AI168" s="13" t="s">
        <v>887</v>
      </c>
      <c r="AJ168" s="13" t="s">
        <v>887</v>
      </c>
      <c r="AK168" s="13" t="s">
        <v>887</v>
      </c>
      <c r="AL168" s="13" t="s">
        <v>887</v>
      </c>
      <c r="AM168" s="13" t="s">
        <v>887</v>
      </c>
      <c r="AN168" s="13" t="s">
        <v>887</v>
      </c>
      <c r="AO168" s="13" t="s">
        <v>887</v>
      </c>
      <c r="AP168" s="13" t="s">
        <v>887</v>
      </c>
      <c r="AQ168" s="13" t="s">
        <v>887</v>
      </c>
      <c r="AR168" s="13" t="s">
        <v>887</v>
      </c>
      <c r="AS168" s="13" t="s">
        <v>887</v>
      </c>
      <c r="AT168" s="13" t="s">
        <v>887</v>
      </c>
      <c r="AU168" s="13" t="s">
        <v>1515</v>
      </c>
      <c r="AV168" s="13" t="s">
        <v>887</v>
      </c>
    </row>
    <row r="169" spans="1:49" ht="13.8" thickBot="1" x14ac:dyDescent="0.3">
      <c r="A169" s="14" t="s">
        <v>257</v>
      </c>
      <c r="B169" s="15">
        <v>393.1</v>
      </c>
      <c r="AB169" s="12" t="s">
        <v>153</v>
      </c>
      <c r="AC169" s="13" t="s">
        <v>891</v>
      </c>
      <c r="AD169" s="13" t="s">
        <v>891</v>
      </c>
      <c r="AE169" s="13" t="s">
        <v>891</v>
      </c>
      <c r="AF169" s="13" t="s">
        <v>891</v>
      </c>
      <c r="AG169" s="13" t="s">
        <v>891</v>
      </c>
      <c r="AH169" s="13" t="s">
        <v>891</v>
      </c>
      <c r="AI169" s="13" t="s">
        <v>891</v>
      </c>
      <c r="AJ169" s="13" t="s">
        <v>891</v>
      </c>
      <c r="AK169" s="13" t="s">
        <v>891</v>
      </c>
      <c r="AL169" s="13" t="s">
        <v>891</v>
      </c>
      <c r="AM169" s="13" t="s">
        <v>891</v>
      </c>
      <c r="AN169" s="13" t="s">
        <v>891</v>
      </c>
      <c r="AO169" s="13" t="s">
        <v>891</v>
      </c>
      <c r="AP169" s="13" t="s">
        <v>891</v>
      </c>
      <c r="AQ169" s="13" t="s">
        <v>891</v>
      </c>
      <c r="AR169" s="13" t="s">
        <v>891</v>
      </c>
      <c r="AS169" s="13" t="s">
        <v>891</v>
      </c>
      <c r="AT169" s="13" t="s">
        <v>891</v>
      </c>
      <c r="AU169" s="13" t="s">
        <v>1516</v>
      </c>
      <c r="AV169" s="13" t="s">
        <v>891</v>
      </c>
    </row>
    <row r="170" spans="1:49" ht="13.8" thickBot="1" x14ac:dyDescent="0.3">
      <c r="A170" s="14" t="s">
        <v>258</v>
      </c>
      <c r="B170" s="15">
        <v>20001.8</v>
      </c>
      <c r="AB170" s="12" t="s">
        <v>159</v>
      </c>
      <c r="AC170" s="13" t="s">
        <v>893</v>
      </c>
      <c r="AD170" s="13" t="s">
        <v>893</v>
      </c>
      <c r="AE170" s="13" t="s">
        <v>893</v>
      </c>
      <c r="AF170" s="13" t="s">
        <v>893</v>
      </c>
      <c r="AG170" s="13" t="s">
        <v>893</v>
      </c>
      <c r="AH170" s="13" t="s">
        <v>893</v>
      </c>
      <c r="AI170" s="13" t="s">
        <v>893</v>
      </c>
      <c r="AJ170" s="13" t="s">
        <v>893</v>
      </c>
      <c r="AK170" s="13" t="s">
        <v>893</v>
      </c>
      <c r="AL170" s="13" t="s">
        <v>893</v>
      </c>
      <c r="AM170" s="13" t="s">
        <v>893</v>
      </c>
      <c r="AN170" s="13" t="s">
        <v>893</v>
      </c>
      <c r="AO170" s="13" t="s">
        <v>893</v>
      </c>
      <c r="AP170" s="13" t="s">
        <v>893</v>
      </c>
      <c r="AQ170" s="13" t="s">
        <v>893</v>
      </c>
      <c r="AR170" s="13" t="s">
        <v>893</v>
      </c>
      <c r="AS170" s="13" t="s">
        <v>893</v>
      </c>
      <c r="AT170" s="13" t="s">
        <v>893</v>
      </c>
      <c r="AU170" s="13" t="s">
        <v>1517</v>
      </c>
      <c r="AV170" s="13" t="s">
        <v>893</v>
      </c>
    </row>
    <row r="171" spans="1:49" ht="13.8" thickBot="1" x14ac:dyDescent="0.3">
      <c r="A171" s="14" t="s">
        <v>259</v>
      </c>
      <c r="B171" s="15">
        <v>20000</v>
      </c>
      <c r="AB171" s="12" t="s">
        <v>165</v>
      </c>
      <c r="AC171" s="13" t="s">
        <v>895</v>
      </c>
      <c r="AD171" s="13" t="s">
        <v>895</v>
      </c>
      <c r="AE171" s="13" t="s">
        <v>895</v>
      </c>
      <c r="AF171" s="13" t="s">
        <v>895</v>
      </c>
      <c r="AG171" s="13" t="s">
        <v>895</v>
      </c>
      <c r="AH171" s="13" t="s">
        <v>895</v>
      </c>
      <c r="AI171" s="13" t="s">
        <v>895</v>
      </c>
      <c r="AJ171" s="13" t="s">
        <v>895</v>
      </c>
      <c r="AK171" s="13" t="s">
        <v>895</v>
      </c>
      <c r="AL171" s="13" t="s">
        <v>895</v>
      </c>
      <c r="AM171" s="13" t="s">
        <v>895</v>
      </c>
      <c r="AN171" s="13" t="s">
        <v>895</v>
      </c>
      <c r="AO171" s="13" t="s">
        <v>895</v>
      </c>
      <c r="AP171" s="13" t="s">
        <v>895</v>
      </c>
      <c r="AQ171" s="13" t="s">
        <v>895</v>
      </c>
      <c r="AR171" s="13" t="s">
        <v>895</v>
      </c>
      <c r="AS171" s="13" t="s">
        <v>895</v>
      </c>
      <c r="AT171" s="13" t="s">
        <v>895</v>
      </c>
      <c r="AU171" s="13" t="s">
        <v>1518</v>
      </c>
      <c r="AV171" s="13" t="s">
        <v>895</v>
      </c>
    </row>
    <row r="172" spans="1:49" ht="13.8" thickBot="1" x14ac:dyDescent="0.3">
      <c r="A172" s="14" t="s">
        <v>260</v>
      </c>
      <c r="B172" s="15">
        <v>1.8</v>
      </c>
      <c r="AB172" s="12" t="s">
        <v>171</v>
      </c>
      <c r="AC172" s="13" t="s">
        <v>897</v>
      </c>
      <c r="AD172" s="13" t="s">
        <v>897</v>
      </c>
      <c r="AE172" s="13" t="s">
        <v>897</v>
      </c>
      <c r="AF172" s="13" t="s">
        <v>897</v>
      </c>
      <c r="AG172" s="13" t="s">
        <v>897</v>
      </c>
      <c r="AH172" s="13" t="s">
        <v>897</v>
      </c>
      <c r="AI172" s="13" t="s">
        <v>897</v>
      </c>
      <c r="AJ172" s="13" t="s">
        <v>897</v>
      </c>
      <c r="AK172" s="13" t="s">
        <v>897</v>
      </c>
      <c r="AL172" s="13" t="s">
        <v>897</v>
      </c>
      <c r="AM172" s="13" t="s">
        <v>897</v>
      </c>
      <c r="AN172" s="13" t="s">
        <v>897</v>
      </c>
      <c r="AO172" s="13" t="s">
        <v>897</v>
      </c>
      <c r="AP172" s="13" t="s">
        <v>897</v>
      </c>
      <c r="AQ172" s="13" t="s">
        <v>897</v>
      </c>
      <c r="AR172" s="13" t="s">
        <v>897</v>
      </c>
      <c r="AS172" s="13" t="s">
        <v>897</v>
      </c>
      <c r="AT172" s="13" t="s">
        <v>897</v>
      </c>
      <c r="AU172" s="13" t="s">
        <v>890</v>
      </c>
      <c r="AV172" s="13" t="s">
        <v>897</v>
      </c>
    </row>
    <row r="173" spans="1:49" ht="13.8" thickBot="1" x14ac:dyDescent="0.3">
      <c r="A173" s="14" t="s">
        <v>261</v>
      </c>
      <c r="B173" s="15"/>
      <c r="AB173" s="12" t="s">
        <v>177</v>
      </c>
      <c r="AC173" s="13" t="s">
        <v>899</v>
      </c>
      <c r="AD173" s="13" t="s">
        <v>899</v>
      </c>
      <c r="AE173" s="13" t="s">
        <v>899</v>
      </c>
      <c r="AF173" s="13" t="s">
        <v>899</v>
      </c>
      <c r="AG173" s="13" t="s">
        <v>899</v>
      </c>
      <c r="AH173" s="13" t="s">
        <v>899</v>
      </c>
      <c r="AI173" s="13" t="s">
        <v>899</v>
      </c>
      <c r="AJ173" s="13" t="s">
        <v>899</v>
      </c>
      <c r="AK173" s="13" t="s">
        <v>899</v>
      </c>
      <c r="AL173" s="13" t="s">
        <v>899</v>
      </c>
      <c r="AM173" s="13" t="s">
        <v>899</v>
      </c>
      <c r="AN173" s="13" t="s">
        <v>899</v>
      </c>
      <c r="AO173" s="13" t="s">
        <v>899</v>
      </c>
      <c r="AP173" s="13" t="s">
        <v>899</v>
      </c>
      <c r="AQ173" s="13" t="s">
        <v>899</v>
      </c>
      <c r="AR173" s="13" t="s">
        <v>899</v>
      </c>
      <c r="AS173" s="13" t="s">
        <v>899</v>
      </c>
      <c r="AT173" s="13" t="s">
        <v>899</v>
      </c>
      <c r="AU173" s="13" t="s">
        <v>892</v>
      </c>
      <c r="AV173" s="13" t="s">
        <v>899</v>
      </c>
    </row>
    <row r="174" spans="1:49" ht="13.8" thickBot="1" x14ac:dyDescent="0.3">
      <c r="A174" s="14" t="s">
        <v>262</v>
      </c>
      <c r="B174" s="15"/>
      <c r="AB174" s="12" t="s">
        <v>183</v>
      </c>
      <c r="AC174" s="13" t="s">
        <v>901</v>
      </c>
      <c r="AD174" s="13" t="s">
        <v>901</v>
      </c>
      <c r="AE174" s="13" t="s">
        <v>901</v>
      </c>
      <c r="AF174" s="13" t="s">
        <v>901</v>
      </c>
      <c r="AG174" s="13" t="s">
        <v>901</v>
      </c>
      <c r="AH174" s="13" t="s">
        <v>901</v>
      </c>
      <c r="AI174" s="13" t="s">
        <v>901</v>
      </c>
      <c r="AJ174" s="13" t="s">
        <v>901</v>
      </c>
      <c r="AK174" s="13" t="s">
        <v>901</v>
      </c>
      <c r="AL174" s="13" t="s">
        <v>901</v>
      </c>
      <c r="AM174" s="13" t="s">
        <v>901</v>
      </c>
      <c r="AN174" s="13" t="s">
        <v>901</v>
      </c>
      <c r="AO174" s="13" t="s">
        <v>901</v>
      </c>
      <c r="AP174" s="13" t="s">
        <v>901</v>
      </c>
      <c r="AQ174" s="13" t="s">
        <v>901</v>
      </c>
      <c r="AR174" s="13" t="s">
        <v>901</v>
      </c>
      <c r="AS174" s="13" t="s">
        <v>901</v>
      </c>
      <c r="AT174" s="13" t="s">
        <v>901</v>
      </c>
      <c r="AU174" s="13" t="s">
        <v>901</v>
      </c>
      <c r="AV174" s="13" t="s">
        <v>901</v>
      </c>
    </row>
    <row r="175" spans="1:49" ht="13.8" thickBot="1" x14ac:dyDescent="0.3">
      <c r="A175" s="14" t="s">
        <v>263</v>
      </c>
      <c r="B175" s="15">
        <v>0</v>
      </c>
      <c r="AB175" s="12" t="s">
        <v>189</v>
      </c>
      <c r="AC175" s="13" t="s">
        <v>902</v>
      </c>
      <c r="AD175" s="13" t="s">
        <v>902</v>
      </c>
      <c r="AE175" s="13" t="s">
        <v>902</v>
      </c>
      <c r="AF175" s="13" t="s">
        <v>902</v>
      </c>
      <c r="AG175" s="13" t="s">
        <v>902</v>
      </c>
      <c r="AH175" s="13" t="s">
        <v>902</v>
      </c>
      <c r="AI175" s="13" t="s">
        <v>902</v>
      </c>
      <c r="AJ175" s="13" t="s">
        <v>902</v>
      </c>
      <c r="AK175" s="13" t="s">
        <v>902</v>
      </c>
      <c r="AL175" s="13" t="s">
        <v>902</v>
      </c>
      <c r="AM175" s="13" t="s">
        <v>902</v>
      </c>
      <c r="AN175" s="13" t="s">
        <v>902</v>
      </c>
      <c r="AO175" s="13" t="s">
        <v>902</v>
      </c>
      <c r="AP175" s="13" t="s">
        <v>902</v>
      </c>
      <c r="AQ175" s="13" t="s">
        <v>902</v>
      </c>
      <c r="AR175" s="13" t="s">
        <v>902</v>
      </c>
      <c r="AS175" s="13" t="s">
        <v>902</v>
      </c>
      <c r="AT175" s="13" t="s">
        <v>902</v>
      </c>
      <c r="AU175" s="13" t="s">
        <v>902</v>
      </c>
      <c r="AV175" s="13" t="s">
        <v>902</v>
      </c>
    </row>
    <row r="176" spans="1:49" ht="18.600000000000001" thickBot="1" x14ac:dyDescent="0.3">
      <c r="AB176" s="8"/>
    </row>
    <row r="177" spans="1:52" ht="13.8" thickBot="1" x14ac:dyDescent="0.3">
      <c r="A177" s="16" t="s">
        <v>264</v>
      </c>
      <c r="AB177" s="12" t="s">
        <v>250</v>
      </c>
      <c r="AC177" s="12" t="s">
        <v>100</v>
      </c>
      <c r="AD177" s="12" t="s">
        <v>101</v>
      </c>
      <c r="AE177" s="12" t="s">
        <v>102</v>
      </c>
      <c r="AF177" s="12" t="s">
        <v>103</v>
      </c>
      <c r="AG177" s="12" t="s">
        <v>104</v>
      </c>
      <c r="AH177" s="12" t="s">
        <v>105</v>
      </c>
      <c r="AI177" s="12" t="s">
        <v>106</v>
      </c>
      <c r="AJ177" s="12" t="s">
        <v>107</v>
      </c>
      <c r="AK177" s="12" t="s">
        <v>108</v>
      </c>
      <c r="AL177" s="12" t="s">
        <v>109</v>
      </c>
      <c r="AM177" s="12" t="s">
        <v>862</v>
      </c>
      <c r="AN177" s="12" t="s">
        <v>863</v>
      </c>
      <c r="AO177" s="12" t="s">
        <v>864</v>
      </c>
      <c r="AP177" s="12" t="s">
        <v>865</v>
      </c>
      <c r="AQ177" s="12" t="s">
        <v>866</v>
      </c>
      <c r="AR177" s="12" t="s">
        <v>867</v>
      </c>
      <c r="AS177" s="12" t="s">
        <v>868</v>
      </c>
      <c r="AT177" s="12" t="s">
        <v>869</v>
      </c>
      <c r="AU177" s="12" t="s">
        <v>870</v>
      </c>
      <c r="AV177" s="12" t="s">
        <v>1499</v>
      </c>
    </row>
    <row r="178" spans="1:52" ht="13.8" thickBot="1" x14ac:dyDescent="0.3">
      <c r="AB178" s="12" t="s">
        <v>132</v>
      </c>
      <c r="AC178" s="13">
        <v>9</v>
      </c>
      <c r="AD178" s="13">
        <v>817</v>
      </c>
      <c r="AE178" s="13">
        <v>9</v>
      </c>
      <c r="AF178" s="13">
        <v>892</v>
      </c>
      <c r="AG178" s="13">
        <v>851</v>
      </c>
      <c r="AH178" s="13">
        <v>9</v>
      </c>
      <c r="AI178" s="13">
        <v>24</v>
      </c>
      <c r="AJ178" s="13">
        <v>845</v>
      </c>
      <c r="AK178" s="13">
        <v>9</v>
      </c>
      <c r="AL178" s="13">
        <v>819</v>
      </c>
      <c r="AM178" s="13">
        <v>9</v>
      </c>
      <c r="AN178" s="13">
        <v>9</v>
      </c>
      <c r="AO178" s="13">
        <v>9</v>
      </c>
      <c r="AP178" s="13">
        <v>9</v>
      </c>
      <c r="AQ178" s="13">
        <v>9</v>
      </c>
      <c r="AR178" s="13">
        <v>822</v>
      </c>
      <c r="AS178" s="13">
        <v>9</v>
      </c>
      <c r="AT178" s="13">
        <v>9</v>
      </c>
      <c r="AU178" s="13">
        <v>76</v>
      </c>
      <c r="AV178" s="13">
        <v>857</v>
      </c>
    </row>
    <row r="179" spans="1:52" ht="13.8" thickBot="1" x14ac:dyDescent="0.3">
      <c r="A179" s="17" t="s">
        <v>265</v>
      </c>
      <c r="AB179" s="12" t="s">
        <v>140</v>
      </c>
      <c r="AC179" s="13">
        <v>8</v>
      </c>
      <c r="AD179" s="13">
        <v>47</v>
      </c>
      <c r="AE179" s="13">
        <v>8</v>
      </c>
      <c r="AF179" s="13">
        <v>891</v>
      </c>
      <c r="AG179" s="13">
        <v>8</v>
      </c>
      <c r="AH179" s="13">
        <v>8</v>
      </c>
      <c r="AI179" s="13">
        <v>8</v>
      </c>
      <c r="AJ179" s="13">
        <v>844</v>
      </c>
      <c r="AK179" s="13">
        <v>8</v>
      </c>
      <c r="AL179" s="13">
        <v>8</v>
      </c>
      <c r="AM179" s="13">
        <v>8</v>
      </c>
      <c r="AN179" s="13">
        <v>8</v>
      </c>
      <c r="AO179" s="13">
        <v>8</v>
      </c>
      <c r="AP179" s="13">
        <v>8</v>
      </c>
      <c r="AQ179" s="13">
        <v>8</v>
      </c>
      <c r="AR179" s="13">
        <v>8</v>
      </c>
      <c r="AS179" s="13">
        <v>8</v>
      </c>
      <c r="AT179" s="13">
        <v>8</v>
      </c>
      <c r="AU179" s="13">
        <v>75</v>
      </c>
      <c r="AV179" s="13">
        <v>8</v>
      </c>
    </row>
    <row r="180" spans="1:52" ht="13.8" thickBot="1" x14ac:dyDescent="0.3">
      <c r="A180" s="17" t="s">
        <v>1199</v>
      </c>
      <c r="AB180" s="12" t="s">
        <v>147</v>
      </c>
      <c r="AC180" s="13">
        <v>7</v>
      </c>
      <c r="AD180" s="13">
        <v>46</v>
      </c>
      <c r="AE180" s="13">
        <v>7</v>
      </c>
      <c r="AF180" s="13">
        <v>890</v>
      </c>
      <c r="AG180" s="13">
        <v>7</v>
      </c>
      <c r="AH180" s="13">
        <v>7</v>
      </c>
      <c r="AI180" s="13">
        <v>7</v>
      </c>
      <c r="AJ180" s="13">
        <v>7</v>
      </c>
      <c r="AK180" s="13">
        <v>7</v>
      </c>
      <c r="AL180" s="13">
        <v>7</v>
      </c>
      <c r="AM180" s="13">
        <v>7</v>
      </c>
      <c r="AN180" s="13">
        <v>7</v>
      </c>
      <c r="AO180" s="13">
        <v>7</v>
      </c>
      <c r="AP180" s="13">
        <v>7</v>
      </c>
      <c r="AQ180" s="13">
        <v>7</v>
      </c>
      <c r="AR180" s="13">
        <v>7</v>
      </c>
      <c r="AS180" s="13">
        <v>7</v>
      </c>
      <c r="AT180" s="13">
        <v>7</v>
      </c>
      <c r="AU180" s="13">
        <v>74</v>
      </c>
      <c r="AV180" s="13">
        <v>7</v>
      </c>
    </row>
    <row r="181" spans="1:52" ht="13.8" thickBot="1" x14ac:dyDescent="0.3">
      <c r="AB181" s="12" t="s">
        <v>153</v>
      </c>
      <c r="AC181" s="13">
        <v>6</v>
      </c>
      <c r="AD181" s="13">
        <v>6</v>
      </c>
      <c r="AE181" s="13">
        <v>6</v>
      </c>
      <c r="AF181" s="13">
        <v>6</v>
      </c>
      <c r="AG181" s="13">
        <v>6</v>
      </c>
      <c r="AH181" s="13">
        <v>6</v>
      </c>
      <c r="AI181" s="13">
        <v>6</v>
      </c>
      <c r="AJ181" s="13">
        <v>6</v>
      </c>
      <c r="AK181" s="13">
        <v>6</v>
      </c>
      <c r="AL181" s="13">
        <v>6</v>
      </c>
      <c r="AM181" s="13">
        <v>6</v>
      </c>
      <c r="AN181" s="13">
        <v>6</v>
      </c>
      <c r="AO181" s="13">
        <v>6</v>
      </c>
      <c r="AP181" s="13">
        <v>6</v>
      </c>
      <c r="AQ181" s="13">
        <v>6</v>
      </c>
      <c r="AR181" s="13">
        <v>6</v>
      </c>
      <c r="AS181" s="13">
        <v>6</v>
      </c>
      <c r="AT181" s="13">
        <v>6</v>
      </c>
      <c r="AU181" s="13">
        <v>73</v>
      </c>
      <c r="AV181" s="13">
        <v>6</v>
      </c>
    </row>
    <row r="182" spans="1:52" ht="13.8" thickBot="1" x14ac:dyDescent="0.3">
      <c r="AB182" s="12" t="s">
        <v>159</v>
      </c>
      <c r="AC182" s="13">
        <v>5</v>
      </c>
      <c r="AD182" s="13">
        <v>5</v>
      </c>
      <c r="AE182" s="13">
        <v>5</v>
      </c>
      <c r="AF182" s="13">
        <v>5</v>
      </c>
      <c r="AG182" s="13">
        <v>5</v>
      </c>
      <c r="AH182" s="13">
        <v>5</v>
      </c>
      <c r="AI182" s="13">
        <v>5</v>
      </c>
      <c r="AJ182" s="13">
        <v>5</v>
      </c>
      <c r="AK182" s="13">
        <v>5</v>
      </c>
      <c r="AL182" s="13">
        <v>5</v>
      </c>
      <c r="AM182" s="13">
        <v>5</v>
      </c>
      <c r="AN182" s="13">
        <v>5</v>
      </c>
      <c r="AO182" s="13">
        <v>5</v>
      </c>
      <c r="AP182" s="13">
        <v>5</v>
      </c>
      <c r="AQ182" s="13">
        <v>5</v>
      </c>
      <c r="AR182" s="13">
        <v>5</v>
      </c>
      <c r="AS182" s="13">
        <v>5</v>
      </c>
      <c r="AT182" s="13">
        <v>5</v>
      </c>
      <c r="AU182" s="13">
        <v>72</v>
      </c>
      <c r="AV182" s="13">
        <v>5</v>
      </c>
    </row>
    <row r="183" spans="1:52" ht="13.8" thickBot="1" x14ac:dyDescent="0.3">
      <c r="AB183" s="12" t="s">
        <v>165</v>
      </c>
      <c r="AC183" s="13">
        <v>4</v>
      </c>
      <c r="AD183" s="13">
        <v>4</v>
      </c>
      <c r="AE183" s="13">
        <v>4</v>
      </c>
      <c r="AF183" s="13">
        <v>4</v>
      </c>
      <c r="AG183" s="13">
        <v>4</v>
      </c>
      <c r="AH183" s="13">
        <v>4</v>
      </c>
      <c r="AI183" s="13">
        <v>4</v>
      </c>
      <c r="AJ183" s="13">
        <v>4</v>
      </c>
      <c r="AK183" s="13">
        <v>4</v>
      </c>
      <c r="AL183" s="13">
        <v>4</v>
      </c>
      <c r="AM183" s="13">
        <v>4</v>
      </c>
      <c r="AN183" s="13">
        <v>4</v>
      </c>
      <c r="AO183" s="13">
        <v>4</v>
      </c>
      <c r="AP183" s="13">
        <v>4</v>
      </c>
      <c r="AQ183" s="13">
        <v>4</v>
      </c>
      <c r="AR183" s="13">
        <v>4</v>
      </c>
      <c r="AS183" s="13">
        <v>4</v>
      </c>
      <c r="AT183" s="13">
        <v>4</v>
      </c>
      <c r="AU183" s="13">
        <v>71</v>
      </c>
      <c r="AV183" s="13">
        <v>4</v>
      </c>
    </row>
    <row r="184" spans="1:52" ht="13.8" thickBot="1" x14ac:dyDescent="0.3">
      <c r="AB184" s="12" t="s">
        <v>171</v>
      </c>
      <c r="AC184" s="13">
        <v>3</v>
      </c>
      <c r="AD184" s="13">
        <v>3</v>
      </c>
      <c r="AE184" s="13">
        <v>3</v>
      </c>
      <c r="AF184" s="13">
        <v>3</v>
      </c>
      <c r="AG184" s="13">
        <v>3</v>
      </c>
      <c r="AH184" s="13">
        <v>3</v>
      </c>
      <c r="AI184" s="13">
        <v>3</v>
      </c>
      <c r="AJ184" s="13">
        <v>3</v>
      </c>
      <c r="AK184" s="13">
        <v>3</v>
      </c>
      <c r="AL184" s="13">
        <v>3</v>
      </c>
      <c r="AM184" s="13">
        <v>3</v>
      </c>
      <c r="AN184" s="13">
        <v>3</v>
      </c>
      <c r="AO184" s="13">
        <v>3</v>
      </c>
      <c r="AP184" s="13">
        <v>3</v>
      </c>
      <c r="AQ184" s="13">
        <v>3</v>
      </c>
      <c r="AR184" s="13">
        <v>3</v>
      </c>
      <c r="AS184" s="13">
        <v>3</v>
      </c>
      <c r="AT184" s="13">
        <v>3</v>
      </c>
      <c r="AU184" s="13">
        <v>70</v>
      </c>
      <c r="AV184" s="13">
        <v>3</v>
      </c>
    </row>
    <row r="185" spans="1:52" ht="13.8" thickBot="1" x14ac:dyDescent="0.3">
      <c r="AB185" s="12" t="s">
        <v>177</v>
      </c>
      <c r="AC185" s="13">
        <v>2</v>
      </c>
      <c r="AD185" s="13">
        <v>2</v>
      </c>
      <c r="AE185" s="13">
        <v>2</v>
      </c>
      <c r="AF185" s="13">
        <v>2</v>
      </c>
      <c r="AG185" s="13">
        <v>2</v>
      </c>
      <c r="AH185" s="13">
        <v>2</v>
      </c>
      <c r="AI185" s="13">
        <v>2</v>
      </c>
      <c r="AJ185" s="13">
        <v>2</v>
      </c>
      <c r="AK185" s="13">
        <v>2</v>
      </c>
      <c r="AL185" s="13">
        <v>2</v>
      </c>
      <c r="AM185" s="13">
        <v>2</v>
      </c>
      <c r="AN185" s="13">
        <v>2</v>
      </c>
      <c r="AO185" s="13">
        <v>2</v>
      </c>
      <c r="AP185" s="13">
        <v>2</v>
      </c>
      <c r="AQ185" s="13">
        <v>2</v>
      </c>
      <c r="AR185" s="13">
        <v>2</v>
      </c>
      <c r="AS185" s="13">
        <v>2</v>
      </c>
      <c r="AT185" s="13">
        <v>2</v>
      </c>
      <c r="AU185" s="13">
        <v>69</v>
      </c>
      <c r="AV185" s="13">
        <v>2</v>
      </c>
    </row>
    <row r="186" spans="1:52" ht="13.8" thickBot="1" x14ac:dyDescent="0.3">
      <c r="AB186" s="12" t="s">
        <v>183</v>
      </c>
      <c r="AC186" s="13">
        <v>1</v>
      </c>
      <c r="AD186" s="13">
        <v>1</v>
      </c>
      <c r="AE186" s="13">
        <v>1</v>
      </c>
      <c r="AF186" s="13">
        <v>1</v>
      </c>
      <c r="AG186" s="13">
        <v>1</v>
      </c>
      <c r="AH186" s="13">
        <v>1</v>
      </c>
      <c r="AI186" s="13">
        <v>1</v>
      </c>
      <c r="AJ186" s="13">
        <v>1</v>
      </c>
      <c r="AK186" s="13">
        <v>1</v>
      </c>
      <c r="AL186" s="13">
        <v>1</v>
      </c>
      <c r="AM186" s="13">
        <v>1</v>
      </c>
      <c r="AN186" s="13">
        <v>1</v>
      </c>
      <c r="AO186" s="13">
        <v>1</v>
      </c>
      <c r="AP186" s="13">
        <v>1</v>
      </c>
      <c r="AQ186" s="13">
        <v>1</v>
      </c>
      <c r="AR186" s="13">
        <v>1</v>
      </c>
      <c r="AS186" s="13">
        <v>1</v>
      </c>
      <c r="AT186" s="13">
        <v>1</v>
      </c>
      <c r="AU186" s="13">
        <v>1</v>
      </c>
      <c r="AV186" s="13">
        <v>1</v>
      </c>
    </row>
    <row r="187" spans="1:52" ht="13.8" thickBot="1" x14ac:dyDescent="0.3">
      <c r="AB187" s="12" t="s">
        <v>189</v>
      </c>
      <c r="AC187" s="13">
        <v>0</v>
      </c>
      <c r="AD187" s="13">
        <v>0</v>
      </c>
      <c r="AE187" s="13">
        <v>0</v>
      </c>
      <c r="AF187" s="13">
        <v>0</v>
      </c>
      <c r="AG187" s="13">
        <v>0</v>
      </c>
      <c r="AH187" s="13">
        <v>0</v>
      </c>
      <c r="AI187" s="13">
        <v>0</v>
      </c>
      <c r="AJ187" s="13">
        <v>0</v>
      </c>
      <c r="AK187" s="13">
        <v>0</v>
      </c>
      <c r="AL187" s="13">
        <v>0</v>
      </c>
      <c r="AM187" s="13">
        <v>0</v>
      </c>
      <c r="AN187" s="13">
        <v>0</v>
      </c>
      <c r="AO187" s="13">
        <v>0</v>
      </c>
      <c r="AP187" s="13">
        <v>0</v>
      </c>
      <c r="AQ187" s="13">
        <v>0</v>
      </c>
      <c r="AR187" s="13">
        <v>0</v>
      </c>
      <c r="AS187" s="13">
        <v>0</v>
      </c>
      <c r="AT187" s="13">
        <v>0</v>
      </c>
      <c r="AU187" s="13">
        <v>0</v>
      </c>
      <c r="AV187" s="13">
        <v>0</v>
      </c>
    </row>
    <row r="188" spans="1:52" ht="18.600000000000001" thickBot="1" x14ac:dyDescent="0.3">
      <c r="AB188" s="8"/>
    </row>
    <row r="189" spans="1:52" ht="13.8" thickBot="1" x14ac:dyDescent="0.3">
      <c r="AB189" s="12" t="s">
        <v>251</v>
      </c>
      <c r="AC189" s="12" t="s">
        <v>100</v>
      </c>
      <c r="AD189" s="12" t="s">
        <v>101</v>
      </c>
      <c r="AE189" s="12" t="s">
        <v>102</v>
      </c>
      <c r="AF189" s="12" t="s">
        <v>103</v>
      </c>
      <c r="AG189" s="12" t="s">
        <v>104</v>
      </c>
      <c r="AH189" s="12" t="s">
        <v>105</v>
      </c>
      <c r="AI189" s="12" t="s">
        <v>106</v>
      </c>
      <c r="AJ189" s="12" t="s">
        <v>107</v>
      </c>
      <c r="AK189" s="12" t="s">
        <v>108</v>
      </c>
      <c r="AL189" s="12" t="s">
        <v>109</v>
      </c>
      <c r="AM189" s="12" t="s">
        <v>862</v>
      </c>
      <c r="AN189" s="12" t="s">
        <v>863</v>
      </c>
      <c r="AO189" s="12" t="s">
        <v>864</v>
      </c>
      <c r="AP189" s="12" t="s">
        <v>865</v>
      </c>
      <c r="AQ189" s="12" t="s">
        <v>866</v>
      </c>
      <c r="AR189" s="12" t="s">
        <v>867</v>
      </c>
      <c r="AS189" s="12" t="s">
        <v>868</v>
      </c>
      <c r="AT189" s="12" t="s">
        <v>869</v>
      </c>
      <c r="AU189" s="12" t="s">
        <v>870</v>
      </c>
      <c r="AV189" s="12" t="s">
        <v>1499</v>
      </c>
      <c r="AW189" s="12" t="s">
        <v>252</v>
      </c>
      <c r="AX189" s="12" t="s">
        <v>253</v>
      </c>
      <c r="AY189" s="12" t="s">
        <v>254</v>
      </c>
      <c r="AZ189" s="12" t="s">
        <v>255</v>
      </c>
    </row>
    <row r="190" spans="1:52" ht="13.8" thickBot="1" x14ac:dyDescent="0.3">
      <c r="AB190" s="12" t="s">
        <v>111</v>
      </c>
      <c r="AC190" s="13">
        <v>4</v>
      </c>
      <c r="AD190" s="13">
        <v>4</v>
      </c>
      <c r="AE190" s="13">
        <v>2</v>
      </c>
      <c r="AF190" s="13">
        <v>5</v>
      </c>
      <c r="AG190" s="13">
        <v>5</v>
      </c>
      <c r="AH190" s="13">
        <v>5</v>
      </c>
      <c r="AI190" s="13">
        <v>5</v>
      </c>
      <c r="AJ190" s="13">
        <v>845</v>
      </c>
      <c r="AK190" s="13">
        <v>5</v>
      </c>
      <c r="AL190" s="13">
        <v>2</v>
      </c>
      <c r="AM190" s="13">
        <v>4</v>
      </c>
      <c r="AN190" s="13">
        <v>9</v>
      </c>
      <c r="AO190" s="13">
        <v>3</v>
      </c>
      <c r="AP190" s="13">
        <v>5</v>
      </c>
      <c r="AQ190" s="13">
        <v>7</v>
      </c>
      <c r="AR190" s="13">
        <v>6</v>
      </c>
      <c r="AS190" s="13">
        <v>6</v>
      </c>
      <c r="AT190" s="13">
        <v>1</v>
      </c>
      <c r="AU190" s="13">
        <v>76</v>
      </c>
      <c r="AV190" s="13">
        <v>1</v>
      </c>
      <c r="AW190" s="13">
        <v>1000</v>
      </c>
      <c r="AX190" s="13">
        <v>1000</v>
      </c>
      <c r="AY190" s="13">
        <v>0</v>
      </c>
      <c r="AZ190" s="13">
        <v>0</v>
      </c>
    </row>
    <row r="191" spans="1:52" ht="13.8" thickBot="1" x14ac:dyDescent="0.3">
      <c r="AB191" s="12" t="s">
        <v>112</v>
      </c>
      <c r="AC191" s="13">
        <v>6</v>
      </c>
      <c r="AD191" s="13">
        <v>5</v>
      </c>
      <c r="AE191" s="13">
        <v>5</v>
      </c>
      <c r="AF191" s="13">
        <v>6</v>
      </c>
      <c r="AG191" s="13">
        <v>7</v>
      </c>
      <c r="AH191" s="13">
        <v>8</v>
      </c>
      <c r="AI191" s="13">
        <v>2</v>
      </c>
      <c r="AJ191" s="13">
        <v>5</v>
      </c>
      <c r="AK191" s="13">
        <v>8</v>
      </c>
      <c r="AL191" s="13">
        <v>819</v>
      </c>
      <c r="AM191" s="13">
        <v>9</v>
      </c>
      <c r="AN191" s="13">
        <v>4</v>
      </c>
      <c r="AO191" s="13">
        <v>5</v>
      </c>
      <c r="AP191" s="13">
        <v>9</v>
      </c>
      <c r="AQ191" s="13">
        <v>8</v>
      </c>
      <c r="AR191" s="13">
        <v>7</v>
      </c>
      <c r="AS191" s="13">
        <v>9</v>
      </c>
      <c r="AT191" s="13">
        <v>4</v>
      </c>
      <c r="AU191" s="13">
        <v>71</v>
      </c>
      <c r="AV191" s="13">
        <v>3</v>
      </c>
      <c r="AW191" s="13">
        <v>1000</v>
      </c>
      <c r="AX191" s="13">
        <v>1000</v>
      </c>
      <c r="AY191" s="13">
        <v>0</v>
      </c>
      <c r="AZ191" s="13">
        <v>0</v>
      </c>
    </row>
    <row r="192" spans="1:52" ht="13.8" thickBot="1" x14ac:dyDescent="0.3">
      <c r="AB192" s="12" t="s">
        <v>113</v>
      </c>
      <c r="AC192" s="13">
        <v>4</v>
      </c>
      <c r="AD192" s="13">
        <v>47</v>
      </c>
      <c r="AE192" s="13">
        <v>8</v>
      </c>
      <c r="AF192" s="13">
        <v>0</v>
      </c>
      <c r="AG192" s="13">
        <v>1</v>
      </c>
      <c r="AH192" s="13">
        <v>3</v>
      </c>
      <c r="AI192" s="13">
        <v>2</v>
      </c>
      <c r="AJ192" s="13">
        <v>3</v>
      </c>
      <c r="AK192" s="13">
        <v>3</v>
      </c>
      <c r="AL192" s="13">
        <v>1</v>
      </c>
      <c r="AM192" s="13">
        <v>2</v>
      </c>
      <c r="AN192" s="13">
        <v>8</v>
      </c>
      <c r="AO192" s="13">
        <v>4</v>
      </c>
      <c r="AP192" s="13">
        <v>3</v>
      </c>
      <c r="AQ192" s="13">
        <v>1</v>
      </c>
      <c r="AR192" s="13">
        <v>822</v>
      </c>
      <c r="AS192" s="13">
        <v>5</v>
      </c>
      <c r="AT192" s="13">
        <v>8</v>
      </c>
      <c r="AU192" s="13">
        <v>70</v>
      </c>
      <c r="AV192" s="13">
        <v>5</v>
      </c>
      <c r="AW192" s="13">
        <v>1000</v>
      </c>
      <c r="AX192" s="13">
        <v>1000</v>
      </c>
      <c r="AY192" s="13">
        <v>0</v>
      </c>
      <c r="AZ192" s="13">
        <v>0</v>
      </c>
    </row>
    <row r="193" spans="28:52" ht="13.8" thickBot="1" x14ac:dyDescent="0.3">
      <c r="AB193" s="12" t="s">
        <v>114</v>
      </c>
      <c r="AC193" s="13">
        <v>5</v>
      </c>
      <c r="AD193" s="13">
        <v>817</v>
      </c>
      <c r="AE193" s="13">
        <v>4</v>
      </c>
      <c r="AF193" s="13">
        <v>3</v>
      </c>
      <c r="AG193" s="13">
        <v>4</v>
      </c>
      <c r="AH193" s="13">
        <v>9</v>
      </c>
      <c r="AI193" s="13">
        <v>6</v>
      </c>
      <c r="AJ193" s="13">
        <v>7</v>
      </c>
      <c r="AK193" s="13">
        <v>9</v>
      </c>
      <c r="AL193" s="13">
        <v>5</v>
      </c>
      <c r="AM193" s="13">
        <v>6</v>
      </c>
      <c r="AN193" s="13">
        <v>7</v>
      </c>
      <c r="AO193" s="13">
        <v>7</v>
      </c>
      <c r="AP193" s="13">
        <v>8</v>
      </c>
      <c r="AQ193" s="13">
        <v>4</v>
      </c>
      <c r="AR193" s="13">
        <v>5</v>
      </c>
      <c r="AS193" s="13">
        <v>7</v>
      </c>
      <c r="AT193" s="13">
        <v>6</v>
      </c>
      <c r="AU193" s="13">
        <v>74</v>
      </c>
      <c r="AV193" s="13">
        <v>7</v>
      </c>
      <c r="AW193" s="13">
        <v>1000</v>
      </c>
      <c r="AX193" s="13">
        <v>1000</v>
      </c>
      <c r="AY193" s="13">
        <v>0</v>
      </c>
      <c r="AZ193" s="13">
        <v>0</v>
      </c>
    </row>
    <row r="194" spans="28:52" ht="13.8" thickBot="1" x14ac:dyDescent="0.3">
      <c r="AB194" s="12" t="s">
        <v>115</v>
      </c>
      <c r="AC194" s="13">
        <v>9</v>
      </c>
      <c r="AD194" s="13">
        <v>2</v>
      </c>
      <c r="AE194" s="13">
        <v>0</v>
      </c>
      <c r="AF194" s="13">
        <v>4</v>
      </c>
      <c r="AG194" s="13">
        <v>0</v>
      </c>
      <c r="AH194" s="13">
        <v>4</v>
      </c>
      <c r="AI194" s="13">
        <v>4</v>
      </c>
      <c r="AJ194" s="13">
        <v>6</v>
      </c>
      <c r="AK194" s="13">
        <v>1</v>
      </c>
      <c r="AL194" s="13">
        <v>8</v>
      </c>
      <c r="AM194" s="13">
        <v>0</v>
      </c>
      <c r="AN194" s="13">
        <v>2</v>
      </c>
      <c r="AO194" s="13">
        <v>6</v>
      </c>
      <c r="AP194" s="13">
        <v>4</v>
      </c>
      <c r="AQ194" s="13">
        <v>6</v>
      </c>
      <c r="AR194" s="13">
        <v>4</v>
      </c>
      <c r="AS194" s="13">
        <v>5</v>
      </c>
      <c r="AT194" s="13">
        <v>3</v>
      </c>
      <c r="AU194" s="13">
        <v>75</v>
      </c>
      <c r="AV194" s="13">
        <v>857</v>
      </c>
      <c r="AW194" s="13">
        <v>1000</v>
      </c>
      <c r="AX194" s="13">
        <v>1000</v>
      </c>
      <c r="AY194" s="13">
        <v>0</v>
      </c>
      <c r="AZ194" s="13">
        <v>0</v>
      </c>
    </row>
    <row r="195" spans="28:52" ht="13.8" thickBot="1" x14ac:dyDescent="0.3">
      <c r="AB195" s="12" t="s">
        <v>116</v>
      </c>
      <c r="AC195" s="13">
        <v>7</v>
      </c>
      <c r="AD195" s="13">
        <v>0</v>
      </c>
      <c r="AE195" s="13">
        <v>7</v>
      </c>
      <c r="AF195" s="13">
        <v>892</v>
      </c>
      <c r="AG195" s="13">
        <v>6</v>
      </c>
      <c r="AH195" s="13">
        <v>6</v>
      </c>
      <c r="AI195" s="13">
        <v>8</v>
      </c>
      <c r="AJ195" s="13">
        <v>3</v>
      </c>
      <c r="AK195" s="13">
        <v>6</v>
      </c>
      <c r="AL195" s="13">
        <v>6</v>
      </c>
      <c r="AM195" s="13">
        <v>5</v>
      </c>
      <c r="AN195" s="13">
        <v>6</v>
      </c>
      <c r="AO195" s="13">
        <v>9</v>
      </c>
      <c r="AP195" s="13">
        <v>3</v>
      </c>
      <c r="AQ195" s="13">
        <v>9</v>
      </c>
      <c r="AR195" s="13">
        <v>3</v>
      </c>
      <c r="AS195" s="13">
        <v>8</v>
      </c>
      <c r="AT195" s="13">
        <v>9</v>
      </c>
      <c r="AU195" s="13">
        <v>1</v>
      </c>
      <c r="AV195" s="13">
        <v>6</v>
      </c>
      <c r="AW195" s="13">
        <v>1000</v>
      </c>
      <c r="AX195" s="13">
        <v>1000</v>
      </c>
      <c r="AY195" s="13">
        <v>0</v>
      </c>
      <c r="AZ195" s="13">
        <v>0</v>
      </c>
    </row>
    <row r="196" spans="28:52" ht="13.8" thickBot="1" x14ac:dyDescent="0.3">
      <c r="AB196" s="12" t="s">
        <v>117</v>
      </c>
      <c r="AC196" s="13">
        <v>1</v>
      </c>
      <c r="AD196" s="13">
        <v>46</v>
      </c>
      <c r="AE196" s="13">
        <v>4</v>
      </c>
      <c r="AF196" s="13">
        <v>1</v>
      </c>
      <c r="AG196" s="13">
        <v>2</v>
      </c>
      <c r="AH196" s="13">
        <v>2</v>
      </c>
      <c r="AI196" s="13">
        <v>2</v>
      </c>
      <c r="AJ196" s="13">
        <v>844</v>
      </c>
      <c r="AK196" s="13">
        <v>1</v>
      </c>
      <c r="AL196" s="13">
        <v>3</v>
      </c>
      <c r="AM196" s="13">
        <v>2</v>
      </c>
      <c r="AN196" s="13">
        <v>1</v>
      </c>
      <c r="AO196" s="13">
        <v>1</v>
      </c>
      <c r="AP196" s="13">
        <v>3</v>
      </c>
      <c r="AQ196" s="13">
        <v>3</v>
      </c>
      <c r="AR196" s="13">
        <v>3</v>
      </c>
      <c r="AS196" s="13">
        <v>1</v>
      </c>
      <c r="AT196" s="13">
        <v>7</v>
      </c>
      <c r="AU196" s="13">
        <v>73</v>
      </c>
      <c r="AV196" s="13">
        <v>0</v>
      </c>
      <c r="AW196" s="13">
        <v>1000</v>
      </c>
      <c r="AX196" s="13">
        <v>1000</v>
      </c>
      <c r="AY196" s="13">
        <v>0</v>
      </c>
      <c r="AZ196" s="13">
        <v>0</v>
      </c>
    </row>
    <row r="197" spans="28:52" ht="13.8" thickBot="1" x14ac:dyDescent="0.3">
      <c r="AB197" s="12" t="s">
        <v>118</v>
      </c>
      <c r="AC197" s="13">
        <v>0</v>
      </c>
      <c r="AD197" s="13">
        <v>6</v>
      </c>
      <c r="AE197" s="13">
        <v>6</v>
      </c>
      <c r="AF197" s="13">
        <v>891</v>
      </c>
      <c r="AG197" s="13">
        <v>8</v>
      </c>
      <c r="AH197" s="13">
        <v>7</v>
      </c>
      <c r="AI197" s="13">
        <v>24</v>
      </c>
      <c r="AJ197" s="13">
        <v>0</v>
      </c>
      <c r="AK197" s="13">
        <v>7</v>
      </c>
      <c r="AL197" s="13">
        <v>4</v>
      </c>
      <c r="AM197" s="13">
        <v>8</v>
      </c>
      <c r="AN197" s="13">
        <v>3</v>
      </c>
      <c r="AO197" s="13">
        <v>8</v>
      </c>
      <c r="AP197" s="13">
        <v>6</v>
      </c>
      <c r="AQ197" s="13">
        <v>1</v>
      </c>
      <c r="AR197" s="13">
        <v>8</v>
      </c>
      <c r="AS197" s="13">
        <v>0</v>
      </c>
      <c r="AT197" s="13">
        <v>5</v>
      </c>
      <c r="AU197" s="13">
        <v>0</v>
      </c>
      <c r="AV197" s="13">
        <v>8</v>
      </c>
      <c r="AW197" s="13">
        <v>1000</v>
      </c>
      <c r="AX197" s="13">
        <v>1000</v>
      </c>
      <c r="AY197" s="13">
        <v>0</v>
      </c>
      <c r="AZ197" s="13">
        <v>0</v>
      </c>
    </row>
    <row r="198" spans="28:52" ht="13.8" thickBot="1" x14ac:dyDescent="0.3">
      <c r="AB198" s="12" t="s">
        <v>119</v>
      </c>
      <c r="AC198" s="13">
        <v>9</v>
      </c>
      <c r="AD198" s="13">
        <v>3</v>
      </c>
      <c r="AE198" s="13">
        <v>9</v>
      </c>
      <c r="AF198" s="13">
        <v>3</v>
      </c>
      <c r="AG198" s="13">
        <v>851</v>
      </c>
      <c r="AH198" s="13">
        <v>1</v>
      </c>
      <c r="AI198" s="13">
        <v>7</v>
      </c>
      <c r="AJ198" s="13">
        <v>3</v>
      </c>
      <c r="AK198" s="13">
        <v>4</v>
      </c>
      <c r="AL198" s="13">
        <v>7</v>
      </c>
      <c r="AM198" s="13">
        <v>7</v>
      </c>
      <c r="AN198" s="13">
        <v>0</v>
      </c>
      <c r="AO198" s="13">
        <v>2</v>
      </c>
      <c r="AP198" s="13">
        <v>7</v>
      </c>
      <c r="AQ198" s="13">
        <v>6</v>
      </c>
      <c r="AR198" s="13">
        <v>1</v>
      </c>
      <c r="AS198" s="13">
        <v>2</v>
      </c>
      <c r="AT198" s="13">
        <v>2</v>
      </c>
      <c r="AU198" s="13">
        <v>72</v>
      </c>
      <c r="AV198" s="13">
        <v>4</v>
      </c>
      <c r="AW198" s="13">
        <v>1000</v>
      </c>
      <c r="AX198" s="13">
        <v>1000</v>
      </c>
      <c r="AY198" s="13">
        <v>0</v>
      </c>
      <c r="AZ198" s="13">
        <v>0</v>
      </c>
    </row>
    <row r="199" spans="28:52" ht="13.8" thickBot="1" x14ac:dyDescent="0.3">
      <c r="AB199" s="12" t="s">
        <v>120</v>
      </c>
      <c r="AC199" s="13">
        <v>4</v>
      </c>
      <c r="AD199" s="13">
        <v>2</v>
      </c>
      <c r="AE199" s="13">
        <v>1</v>
      </c>
      <c r="AF199" s="13">
        <v>890</v>
      </c>
      <c r="AG199" s="13">
        <v>3</v>
      </c>
      <c r="AH199" s="13">
        <v>0</v>
      </c>
      <c r="AI199" s="13">
        <v>3</v>
      </c>
      <c r="AJ199" s="13">
        <v>5</v>
      </c>
      <c r="AK199" s="13">
        <v>3</v>
      </c>
      <c r="AL199" s="13">
        <v>1</v>
      </c>
      <c r="AM199" s="13">
        <v>3</v>
      </c>
      <c r="AN199" s="13">
        <v>5</v>
      </c>
      <c r="AO199" s="13">
        <v>0</v>
      </c>
      <c r="AP199" s="13">
        <v>3</v>
      </c>
      <c r="AQ199" s="13">
        <v>2</v>
      </c>
      <c r="AR199" s="13">
        <v>1</v>
      </c>
      <c r="AS199" s="13">
        <v>3</v>
      </c>
      <c r="AT199" s="13">
        <v>0</v>
      </c>
      <c r="AU199" s="13">
        <v>69</v>
      </c>
      <c r="AV199" s="13">
        <v>2</v>
      </c>
      <c r="AW199" s="13">
        <v>1000</v>
      </c>
      <c r="AX199" s="13">
        <v>1000</v>
      </c>
      <c r="AY199" s="13">
        <v>0</v>
      </c>
      <c r="AZ199" s="13">
        <v>0</v>
      </c>
    </row>
    <row r="200" spans="28:52" ht="13.8" thickBot="1" x14ac:dyDescent="0.3"/>
    <row r="201" spans="28:52" ht="13.8" thickBot="1" x14ac:dyDescent="0.3">
      <c r="AB201" s="14" t="s">
        <v>256</v>
      </c>
      <c r="AC201" s="15">
        <v>6102</v>
      </c>
    </row>
    <row r="202" spans="28:52" ht="13.8" thickBot="1" x14ac:dyDescent="0.3">
      <c r="AB202" s="14" t="s">
        <v>903</v>
      </c>
      <c r="AC202" s="15">
        <v>0</v>
      </c>
    </row>
    <row r="203" spans="28:52" ht="13.8" thickBot="1" x14ac:dyDescent="0.3">
      <c r="AB203" s="14" t="s">
        <v>258</v>
      </c>
      <c r="AC203" s="15">
        <v>10000</v>
      </c>
    </row>
    <row r="204" spans="28:52" ht="13.8" thickBot="1" x14ac:dyDescent="0.3">
      <c r="AB204" s="14" t="s">
        <v>259</v>
      </c>
      <c r="AC204" s="15">
        <v>10000</v>
      </c>
    </row>
    <row r="205" spans="28:52" ht="13.8" thickBot="1" x14ac:dyDescent="0.3">
      <c r="AB205" s="14" t="s">
        <v>260</v>
      </c>
      <c r="AC205" s="15">
        <v>0</v>
      </c>
    </row>
    <row r="206" spans="28:52" ht="13.8" thickBot="1" x14ac:dyDescent="0.3">
      <c r="AB206" s="14" t="s">
        <v>261</v>
      </c>
      <c r="AC206" s="15"/>
    </row>
    <row r="207" spans="28:52" ht="13.8" thickBot="1" x14ac:dyDescent="0.3">
      <c r="AB207" s="14" t="s">
        <v>262</v>
      </c>
      <c r="AC207" s="15"/>
    </row>
    <row r="208" spans="28:52" ht="13.8" thickBot="1" x14ac:dyDescent="0.3">
      <c r="AB208" s="14" t="s">
        <v>263</v>
      </c>
      <c r="AC208" s="15">
        <v>0</v>
      </c>
    </row>
    <row r="210" spans="28:28" x14ac:dyDescent="0.25">
      <c r="AB210" s="16" t="s">
        <v>264</v>
      </c>
    </row>
    <row r="212" spans="28:28" x14ac:dyDescent="0.25">
      <c r="AB212" s="17" t="s">
        <v>265</v>
      </c>
    </row>
    <row r="213" spans="28:28" x14ac:dyDescent="0.25">
      <c r="AB213" s="17" t="s">
        <v>1519</v>
      </c>
    </row>
  </sheetData>
  <conditionalFormatting sqref="B3:K22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2:K54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0:M49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3:K53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4:K54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30:O49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30:AA49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N30:BN39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S30:BS39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23:O23 U3:U23 M3:V22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:E22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:G22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:I22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:J22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:K22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0:K49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24:Y24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5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5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5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5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5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5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3:AM2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30:AB4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30:AC4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F58" r:id="rId1" xr:uid="{C8FE38DC-633E-4C6D-A6A9-7259A77CB008}"/>
    <hyperlink ref="AB210" r:id="rId2" display="https://miau.my-x.hu/myx-free/coco/test/628925020231012105251.html" xr:uid="{135B4AAF-EF3A-4347-9F05-F688CE7558ED}"/>
    <hyperlink ref="A177" r:id="rId3" display="https://miau.my-x.hu/myx-free/coco/test/811474920231012121745.html" xr:uid="{FCCC9349-96A6-4BC1-957E-A3204F048FDD}"/>
    <hyperlink ref="AB137" r:id="rId4" display="https://miau.my-x.hu/myx-free/coco/test/128140520231012122129.html" xr:uid="{55CE1874-1A4C-4C72-B27D-0FFB05B464CB}"/>
    <hyperlink ref="BO137" r:id="rId5" display="https://miau.my-x.hu/myx-free/coco/test/440803620231012122329.html" xr:uid="{B7BD105D-C2EB-4C80-A08E-964C32810ED3}"/>
    <hyperlink ref="CJ137" r:id="rId6" display="https://miau.my-x.hu/myx-free/coco/test/544131020231012122434.html" xr:uid="{79D61722-9560-48E6-9B5E-49F4799FA7FE}"/>
  </hyperlinks>
  <pageMargins left="0.7" right="0.7" top="0.75" bottom="0.75" header="0.3" footer="0.3"/>
  <drawing r:id="rId7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C9734-DE3D-46F2-8E9E-F3EEDCB62AC9}">
  <sheetPr>
    <tabColor rgb="FF92D050"/>
  </sheetPr>
  <dimension ref="A1:B25"/>
  <sheetViews>
    <sheetView tabSelected="1" workbookViewId="0">
      <selection activeCell="B23" sqref="B23"/>
    </sheetView>
  </sheetViews>
  <sheetFormatPr defaultRowHeight="13.2" x14ac:dyDescent="0.25"/>
  <cols>
    <col min="1" max="1" width="14.109375" bestFit="1" customWidth="1"/>
    <col min="2" max="2" width="107.21875" bestFit="1" customWidth="1"/>
  </cols>
  <sheetData>
    <row r="1" spans="1:2" x14ac:dyDescent="0.25">
      <c r="A1" t="s">
        <v>1904</v>
      </c>
    </row>
    <row r="2" spans="1:2" x14ac:dyDescent="0.25">
      <c r="A2">
        <v>1</v>
      </c>
      <c r="B2" t="s">
        <v>1905</v>
      </c>
    </row>
    <row r="3" spans="1:2" x14ac:dyDescent="0.25">
      <c r="A3">
        <v>2</v>
      </c>
      <c r="B3" t="s">
        <v>1906</v>
      </c>
    </row>
    <row r="4" spans="1:2" x14ac:dyDescent="0.25">
      <c r="A4">
        <v>3</v>
      </c>
      <c r="B4" t="s">
        <v>1907</v>
      </c>
    </row>
    <row r="5" spans="1:2" x14ac:dyDescent="0.25">
      <c r="A5">
        <v>4</v>
      </c>
      <c r="B5" t="s">
        <v>1908</v>
      </c>
    </row>
    <row r="6" spans="1:2" ht="26.4" x14ac:dyDescent="0.25">
      <c r="A6">
        <v>5</v>
      </c>
      <c r="B6" s="24" t="s">
        <v>1909</v>
      </c>
    </row>
    <row r="7" spans="1:2" x14ac:dyDescent="0.25">
      <c r="A7">
        <v>6</v>
      </c>
      <c r="B7" t="s">
        <v>1910</v>
      </c>
    </row>
    <row r="8" spans="1:2" x14ac:dyDescent="0.25">
      <c r="A8">
        <v>7</v>
      </c>
      <c r="B8" t="s">
        <v>1911</v>
      </c>
    </row>
    <row r="9" spans="1:2" x14ac:dyDescent="0.25">
      <c r="A9">
        <v>8</v>
      </c>
      <c r="B9" t="s">
        <v>1912</v>
      </c>
    </row>
    <row r="10" spans="1:2" ht="26.4" x14ac:dyDescent="0.25">
      <c r="A10">
        <v>9</v>
      </c>
      <c r="B10" s="24" t="s">
        <v>1913</v>
      </c>
    </row>
    <row r="11" spans="1:2" x14ac:dyDescent="0.25">
      <c r="A11">
        <v>10</v>
      </c>
      <c r="B11" t="s">
        <v>1914</v>
      </c>
    </row>
    <row r="12" spans="1:2" x14ac:dyDescent="0.25">
      <c r="A12">
        <v>11</v>
      </c>
      <c r="B12" t="s">
        <v>1915</v>
      </c>
    </row>
    <row r="13" spans="1:2" x14ac:dyDescent="0.25">
      <c r="A13">
        <v>12</v>
      </c>
      <c r="B13" t="s">
        <v>1916</v>
      </c>
    </row>
    <row r="14" spans="1:2" ht="26.4" x14ac:dyDescent="0.25">
      <c r="A14">
        <v>13</v>
      </c>
      <c r="B14" s="24" t="s">
        <v>1917</v>
      </c>
    </row>
    <row r="15" spans="1:2" x14ac:dyDescent="0.25">
      <c r="A15">
        <v>14</v>
      </c>
      <c r="B15" t="s">
        <v>1918</v>
      </c>
    </row>
    <row r="16" spans="1:2" x14ac:dyDescent="0.25">
      <c r="A16">
        <v>15</v>
      </c>
      <c r="B16" t="s">
        <v>1919</v>
      </c>
    </row>
    <row r="17" spans="1:2" x14ac:dyDescent="0.25">
      <c r="A17">
        <v>16</v>
      </c>
      <c r="B17" t="s">
        <v>1922</v>
      </c>
    </row>
    <row r="18" spans="1:2" x14ac:dyDescent="0.25">
      <c r="A18">
        <v>17</v>
      </c>
      <c r="B18" t="s">
        <v>1923</v>
      </c>
    </row>
    <row r="19" spans="1:2" x14ac:dyDescent="0.25">
      <c r="A19">
        <v>18</v>
      </c>
      <c r="B19" t="s">
        <v>1924</v>
      </c>
    </row>
    <row r="20" spans="1:2" x14ac:dyDescent="0.25">
      <c r="A20">
        <v>19</v>
      </c>
      <c r="B20" t="s">
        <v>1925</v>
      </c>
    </row>
    <row r="21" spans="1:2" x14ac:dyDescent="0.25">
      <c r="A21">
        <v>20</v>
      </c>
      <c r="B21" t="s">
        <v>1926</v>
      </c>
    </row>
    <row r="22" spans="1:2" ht="26.4" x14ac:dyDescent="0.25">
      <c r="A22">
        <v>21</v>
      </c>
      <c r="B22" s="24" t="s">
        <v>1927</v>
      </c>
    </row>
    <row r="23" spans="1:2" x14ac:dyDescent="0.25">
      <c r="A23">
        <v>22</v>
      </c>
      <c r="B23" t="s">
        <v>1928</v>
      </c>
    </row>
    <row r="25" spans="1:2" x14ac:dyDescent="0.25">
      <c r="A25" t="s">
        <v>1920</v>
      </c>
      <c r="B25" t="s">
        <v>1921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464C2-8E0B-4DE7-BA99-FC16B63B0CF7}">
  <dimension ref="A1:EU107"/>
  <sheetViews>
    <sheetView topLeftCell="EH62" zoomScale="140" zoomScaleNormal="140" workbookViewId="0">
      <selection activeCell="EU2" sqref="EU2"/>
    </sheetView>
  </sheetViews>
  <sheetFormatPr defaultRowHeight="13.2" x14ac:dyDescent="0.25"/>
  <sheetData>
    <row r="1" spans="1:151" ht="18" x14ac:dyDescent="0.25">
      <c r="A1" s="8"/>
      <c r="P1" s="8"/>
      <c r="AE1" s="8"/>
      <c r="AT1" s="8"/>
      <c r="BI1" s="8"/>
      <c r="BX1" s="8"/>
      <c r="CM1" s="8"/>
      <c r="DB1" s="8"/>
      <c r="DQ1" s="8"/>
      <c r="EF1" s="8"/>
      <c r="EU1" t="s">
        <v>556</v>
      </c>
    </row>
    <row r="2" spans="1:151" x14ac:dyDescent="0.25">
      <c r="A2" s="9"/>
      <c r="P2" s="9"/>
      <c r="AE2" s="9"/>
      <c r="AT2" s="9"/>
      <c r="BI2" s="9"/>
      <c r="BX2" s="9"/>
      <c r="CM2" s="9"/>
      <c r="DB2" s="9"/>
      <c r="DQ2" s="9"/>
      <c r="EF2" s="9"/>
    </row>
    <row r="5" spans="1:151" ht="18" x14ac:dyDescent="0.25">
      <c r="A5" s="10" t="s">
        <v>92</v>
      </c>
      <c r="B5" s="11">
        <v>5589109</v>
      </c>
      <c r="C5" s="10" t="s">
        <v>93</v>
      </c>
      <c r="D5" s="11">
        <v>20</v>
      </c>
      <c r="E5" s="10" t="s">
        <v>94</v>
      </c>
      <c r="F5" s="11">
        <v>9</v>
      </c>
      <c r="G5" s="10" t="s">
        <v>95</v>
      </c>
      <c r="H5" s="11">
        <v>20</v>
      </c>
      <c r="I5" s="10" t="s">
        <v>96</v>
      </c>
      <c r="J5" s="11">
        <v>0</v>
      </c>
      <c r="K5" s="10" t="s">
        <v>97</v>
      </c>
      <c r="L5" s="11" t="s">
        <v>514</v>
      </c>
      <c r="P5" s="10" t="s">
        <v>92</v>
      </c>
      <c r="Q5" s="11">
        <v>9582623</v>
      </c>
      <c r="R5" s="10" t="s">
        <v>93</v>
      </c>
      <c r="S5" s="11">
        <v>20</v>
      </c>
      <c r="T5" s="10" t="s">
        <v>94</v>
      </c>
      <c r="U5" s="11">
        <v>9</v>
      </c>
      <c r="V5" s="10" t="s">
        <v>95</v>
      </c>
      <c r="W5" s="11">
        <v>20</v>
      </c>
      <c r="X5" s="10" t="s">
        <v>96</v>
      </c>
      <c r="Y5" s="11">
        <v>0</v>
      </c>
      <c r="Z5" s="10" t="s">
        <v>97</v>
      </c>
      <c r="AA5" s="11" t="s">
        <v>538</v>
      </c>
      <c r="AE5" s="10" t="s">
        <v>92</v>
      </c>
      <c r="AF5" s="11">
        <v>3596706</v>
      </c>
      <c r="AG5" s="10" t="s">
        <v>93</v>
      </c>
      <c r="AH5" s="11">
        <v>20</v>
      </c>
      <c r="AI5" s="10" t="s">
        <v>94</v>
      </c>
      <c r="AJ5" s="11">
        <v>9</v>
      </c>
      <c r="AK5" s="10" t="s">
        <v>95</v>
      </c>
      <c r="AL5" s="11">
        <v>20</v>
      </c>
      <c r="AM5" s="10" t="s">
        <v>96</v>
      </c>
      <c r="AN5" s="11">
        <v>0</v>
      </c>
      <c r="AO5" s="10" t="s">
        <v>97</v>
      </c>
      <c r="AP5" s="11" t="s">
        <v>558</v>
      </c>
      <c r="AT5" s="10" t="s">
        <v>92</v>
      </c>
      <c r="AU5" s="11">
        <v>3460596</v>
      </c>
      <c r="AV5" s="10" t="s">
        <v>93</v>
      </c>
      <c r="AW5" s="11">
        <v>20</v>
      </c>
      <c r="AX5" s="10" t="s">
        <v>94</v>
      </c>
      <c r="AY5" s="11">
        <v>9</v>
      </c>
      <c r="AZ5" s="10" t="s">
        <v>95</v>
      </c>
      <c r="BA5" s="11">
        <v>20</v>
      </c>
      <c r="BB5" s="10" t="s">
        <v>96</v>
      </c>
      <c r="BC5" s="11">
        <v>0</v>
      </c>
      <c r="BD5" s="10" t="s">
        <v>97</v>
      </c>
      <c r="BE5" s="11" t="s">
        <v>583</v>
      </c>
      <c r="BI5" s="10" t="s">
        <v>92</v>
      </c>
      <c r="BJ5" s="11">
        <v>1133304</v>
      </c>
      <c r="BK5" s="10" t="s">
        <v>93</v>
      </c>
      <c r="BL5" s="11">
        <v>20</v>
      </c>
      <c r="BM5" s="10" t="s">
        <v>94</v>
      </c>
      <c r="BN5" s="11">
        <v>9</v>
      </c>
      <c r="BO5" s="10" t="s">
        <v>95</v>
      </c>
      <c r="BP5" s="11">
        <v>20</v>
      </c>
      <c r="BQ5" s="10" t="s">
        <v>96</v>
      </c>
      <c r="BR5" s="11">
        <v>0</v>
      </c>
      <c r="BS5" s="10" t="s">
        <v>97</v>
      </c>
      <c r="BT5" s="11" t="s">
        <v>598</v>
      </c>
      <c r="BX5" s="10" t="s">
        <v>92</v>
      </c>
      <c r="BY5" s="11">
        <v>2754672</v>
      </c>
      <c r="BZ5" s="10" t="s">
        <v>93</v>
      </c>
      <c r="CA5" s="11">
        <v>20</v>
      </c>
      <c r="CB5" s="10" t="s">
        <v>94</v>
      </c>
      <c r="CC5" s="11">
        <v>9</v>
      </c>
      <c r="CD5" s="10" t="s">
        <v>95</v>
      </c>
      <c r="CE5" s="11">
        <v>20</v>
      </c>
      <c r="CF5" s="10" t="s">
        <v>96</v>
      </c>
      <c r="CG5" s="11">
        <v>0</v>
      </c>
      <c r="CH5" s="10" t="s">
        <v>97</v>
      </c>
      <c r="CI5" s="11" t="s">
        <v>619</v>
      </c>
      <c r="CM5" s="10" t="s">
        <v>92</v>
      </c>
      <c r="CN5" s="11">
        <v>1604855</v>
      </c>
      <c r="CO5" s="10" t="s">
        <v>93</v>
      </c>
      <c r="CP5" s="11">
        <v>20</v>
      </c>
      <c r="CQ5" s="10" t="s">
        <v>94</v>
      </c>
      <c r="CR5" s="11">
        <v>9</v>
      </c>
      <c r="CS5" s="10" t="s">
        <v>95</v>
      </c>
      <c r="CT5" s="11">
        <v>20</v>
      </c>
      <c r="CU5" s="10" t="s">
        <v>96</v>
      </c>
      <c r="CV5" s="11">
        <v>0</v>
      </c>
      <c r="CW5" s="10" t="s">
        <v>97</v>
      </c>
      <c r="CX5" s="11" t="s">
        <v>635</v>
      </c>
      <c r="DB5" s="10" t="s">
        <v>92</v>
      </c>
      <c r="DC5" s="11">
        <v>9376930</v>
      </c>
      <c r="DD5" s="10" t="s">
        <v>93</v>
      </c>
      <c r="DE5" s="11">
        <v>20</v>
      </c>
      <c r="DF5" s="10" t="s">
        <v>94</v>
      </c>
      <c r="DG5" s="11">
        <v>9</v>
      </c>
      <c r="DH5" s="10" t="s">
        <v>95</v>
      </c>
      <c r="DI5" s="11">
        <v>20</v>
      </c>
      <c r="DJ5" s="10" t="s">
        <v>96</v>
      </c>
      <c r="DK5" s="11">
        <v>0</v>
      </c>
      <c r="DL5" s="10" t="s">
        <v>97</v>
      </c>
      <c r="DM5" s="11" t="s">
        <v>657</v>
      </c>
      <c r="DQ5" s="10" t="s">
        <v>92</v>
      </c>
      <c r="DR5" s="11">
        <v>2736127</v>
      </c>
      <c r="DS5" s="10" t="s">
        <v>93</v>
      </c>
      <c r="DT5" s="11">
        <v>20</v>
      </c>
      <c r="DU5" s="10" t="s">
        <v>94</v>
      </c>
      <c r="DV5" s="11">
        <v>9</v>
      </c>
      <c r="DW5" s="10" t="s">
        <v>95</v>
      </c>
      <c r="DX5" s="11">
        <v>20</v>
      </c>
      <c r="DY5" s="10" t="s">
        <v>96</v>
      </c>
      <c r="DZ5" s="11">
        <v>0</v>
      </c>
      <c r="EA5" s="10" t="s">
        <v>97</v>
      </c>
      <c r="EB5" s="11" t="s">
        <v>673</v>
      </c>
      <c r="EF5" s="10" t="s">
        <v>92</v>
      </c>
      <c r="EG5" s="11">
        <v>2295206</v>
      </c>
      <c r="EH5" s="10" t="s">
        <v>93</v>
      </c>
      <c r="EI5" s="11">
        <v>20</v>
      </c>
      <c r="EJ5" s="10" t="s">
        <v>94</v>
      </c>
      <c r="EK5" s="11">
        <v>9</v>
      </c>
      <c r="EL5" s="10" t="s">
        <v>95</v>
      </c>
      <c r="EM5" s="11">
        <v>20</v>
      </c>
      <c r="EN5" s="10" t="s">
        <v>96</v>
      </c>
      <c r="EO5" s="11">
        <v>0</v>
      </c>
      <c r="EP5" s="10" t="s">
        <v>97</v>
      </c>
      <c r="EQ5" s="11" t="s">
        <v>691</v>
      </c>
    </row>
    <row r="6" spans="1:151" ht="18.600000000000001" thickBot="1" x14ac:dyDescent="0.3">
      <c r="A6" s="8"/>
      <c r="P6" s="8"/>
      <c r="AE6" s="8"/>
      <c r="AT6" s="8"/>
      <c r="BI6" s="8"/>
      <c r="BX6" s="8"/>
      <c r="CM6" s="8"/>
      <c r="DB6" s="8"/>
      <c r="DQ6" s="8"/>
      <c r="EF6" s="8"/>
    </row>
    <row r="7" spans="1:151" ht="13.8" thickBot="1" x14ac:dyDescent="0.3">
      <c r="A7" s="12" t="s">
        <v>99</v>
      </c>
      <c r="B7" s="12" t="s">
        <v>100</v>
      </c>
      <c r="C7" s="12" t="s">
        <v>101</v>
      </c>
      <c r="D7" s="12" t="s">
        <v>102</v>
      </c>
      <c r="E7" s="12" t="s">
        <v>103</v>
      </c>
      <c r="F7" s="12" t="s">
        <v>104</v>
      </c>
      <c r="G7" s="12" t="s">
        <v>105</v>
      </c>
      <c r="H7" s="12" t="s">
        <v>106</v>
      </c>
      <c r="I7" s="12" t="s">
        <v>107</v>
      </c>
      <c r="J7" s="12" t="s">
        <v>108</v>
      </c>
      <c r="K7" s="12" t="s">
        <v>515</v>
      </c>
      <c r="P7" s="12" t="s">
        <v>99</v>
      </c>
      <c r="Q7" s="12" t="s">
        <v>100</v>
      </c>
      <c r="R7" s="12" t="s">
        <v>101</v>
      </c>
      <c r="S7" s="12" t="s">
        <v>102</v>
      </c>
      <c r="T7" s="12" t="s">
        <v>103</v>
      </c>
      <c r="U7" s="12" t="s">
        <v>104</v>
      </c>
      <c r="V7" s="12" t="s">
        <v>105</v>
      </c>
      <c r="W7" s="12" t="s">
        <v>106</v>
      </c>
      <c r="X7" s="12" t="s">
        <v>107</v>
      </c>
      <c r="Y7" s="12" t="s">
        <v>108</v>
      </c>
      <c r="Z7" s="12" t="s">
        <v>515</v>
      </c>
      <c r="AE7" s="12" t="s">
        <v>99</v>
      </c>
      <c r="AF7" s="12" t="s">
        <v>100</v>
      </c>
      <c r="AG7" s="12" t="s">
        <v>101</v>
      </c>
      <c r="AH7" s="12" t="s">
        <v>102</v>
      </c>
      <c r="AI7" s="12" t="s">
        <v>103</v>
      </c>
      <c r="AJ7" s="12" t="s">
        <v>104</v>
      </c>
      <c r="AK7" s="12" t="s">
        <v>105</v>
      </c>
      <c r="AL7" s="12" t="s">
        <v>106</v>
      </c>
      <c r="AM7" s="12" t="s">
        <v>107</v>
      </c>
      <c r="AN7" s="12" t="s">
        <v>108</v>
      </c>
      <c r="AO7" s="12" t="s">
        <v>515</v>
      </c>
      <c r="AT7" s="12" t="s">
        <v>99</v>
      </c>
      <c r="AU7" s="12" t="s">
        <v>100</v>
      </c>
      <c r="AV7" s="12" t="s">
        <v>101</v>
      </c>
      <c r="AW7" s="12" t="s">
        <v>102</v>
      </c>
      <c r="AX7" s="12" t="s">
        <v>103</v>
      </c>
      <c r="AY7" s="12" t="s">
        <v>104</v>
      </c>
      <c r="AZ7" s="12" t="s">
        <v>105</v>
      </c>
      <c r="BA7" s="12" t="s">
        <v>106</v>
      </c>
      <c r="BB7" s="12" t="s">
        <v>107</v>
      </c>
      <c r="BC7" s="12" t="s">
        <v>108</v>
      </c>
      <c r="BD7" s="12" t="s">
        <v>515</v>
      </c>
      <c r="BI7" s="12" t="s">
        <v>99</v>
      </c>
      <c r="BJ7" s="12" t="s">
        <v>100</v>
      </c>
      <c r="BK7" s="12" t="s">
        <v>101</v>
      </c>
      <c r="BL7" s="12" t="s">
        <v>102</v>
      </c>
      <c r="BM7" s="12" t="s">
        <v>103</v>
      </c>
      <c r="BN7" s="12" t="s">
        <v>104</v>
      </c>
      <c r="BO7" s="12" t="s">
        <v>105</v>
      </c>
      <c r="BP7" s="12" t="s">
        <v>106</v>
      </c>
      <c r="BQ7" s="12" t="s">
        <v>107</v>
      </c>
      <c r="BR7" s="12" t="s">
        <v>108</v>
      </c>
      <c r="BS7" s="12" t="s">
        <v>515</v>
      </c>
      <c r="BX7" s="12" t="s">
        <v>99</v>
      </c>
      <c r="BY7" s="12" t="s">
        <v>100</v>
      </c>
      <c r="BZ7" s="12" t="s">
        <v>101</v>
      </c>
      <c r="CA7" s="12" t="s">
        <v>102</v>
      </c>
      <c r="CB7" s="12" t="s">
        <v>103</v>
      </c>
      <c r="CC7" s="12" t="s">
        <v>104</v>
      </c>
      <c r="CD7" s="12" t="s">
        <v>105</v>
      </c>
      <c r="CE7" s="12" t="s">
        <v>106</v>
      </c>
      <c r="CF7" s="12" t="s">
        <v>107</v>
      </c>
      <c r="CG7" s="12" t="s">
        <v>108</v>
      </c>
      <c r="CH7" s="12" t="s">
        <v>515</v>
      </c>
      <c r="CM7" s="12" t="s">
        <v>99</v>
      </c>
      <c r="CN7" s="12" t="s">
        <v>100</v>
      </c>
      <c r="CO7" s="12" t="s">
        <v>101</v>
      </c>
      <c r="CP7" s="12" t="s">
        <v>102</v>
      </c>
      <c r="CQ7" s="12" t="s">
        <v>103</v>
      </c>
      <c r="CR7" s="12" t="s">
        <v>104</v>
      </c>
      <c r="CS7" s="12" t="s">
        <v>105</v>
      </c>
      <c r="CT7" s="12" t="s">
        <v>106</v>
      </c>
      <c r="CU7" s="12" t="s">
        <v>107</v>
      </c>
      <c r="CV7" s="12" t="s">
        <v>108</v>
      </c>
      <c r="CW7" s="12" t="s">
        <v>515</v>
      </c>
      <c r="DB7" s="12" t="s">
        <v>99</v>
      </c>
      <c r="DC7" s="12" t="s">
        <v>100</v>
      </c>
      <c r="DD7" s="12" t="s">
        <v>101</v>
      </c>
      <c r="DE7" s="12" t="s">
        <v>102</v>
      </c>
      <c r="DF7" s="12" t="s">
        <v>103</v>
      </c>
      <c r="DG7" s="12" t="s">
        <v>104</v>
      </c>
      <c r="DH7" s="12" t="s">
        <v>105</v>
      </c>
      <c r="DI7" s="12" t="s">
        <v>106</v>
      </c>
      <c r="DJ7" s="12" t="s">
        <v>107</v>
      </c>
      <c r="DK7" s="12" t="s">
        <v>108</v>
      </c>
      <c r="DL7" s="12" t="s">
        <v>515</v>
      </c>
      <c r="DQ7" s="12" t="s">
        <v>99</v>
      </c>
      <c r="DR7" s="12" t="s">
        <v>100</v>
      </c>
      <c r="DS7" s="12" t="s">
        <v>101</v>
      </c>
      <c r="DT7" s="12" t="s">
        <v>102</v>
      </c>
      <c r="DU7" s="12" t="s">
        <v>103</v>
      </c>
      <c r="DV7" s="12" t="s">
        <v>104</v>
      </c>
      <c r="DW7" s="12" t="s">
        <v>105</v>
      </c>
      <c r="DX7" s="12" t="s">
        <v>106</v>
      </c>
      <c r="DY7" s="12" t="s">
        <v>107</v>
      </c>
      <c r="DZ7" s="12" t="s">
        <v>108</v>
      </c>
      <c r="EA7" s="12" t="s">
        <v>515</v>
      </c>
      <c r="EF7" s="12" t="s">
        <v>99</v>
      </c>
      <c r="EG7" s="12" t="s">
        <v>100</v>
      </c>
      <c r="EH7" s="12" t="s">
        <v>101</v>
      </c>
      <c r="EI7" s="12" t="s">
        <v>102</v>
      </c>
      <c r="EJ7" s="12" t="s">
        <v>103</v>
      </c>
      <c r="EK7" s="12" t="s">
        <v>104</v>
      </c>
      <c r="EL7" s="12" t="s">
        <v>105</v>
      </c>
      <c r="EM7" s="12" t="s">
        <v>106</v>
      </c>
      <c r="EN7" s="12" t="s">
        <v>107</v>
      </c>
      <c r="EO7" s="12" t="s">
        <v>108</v>
      </c>
      <c r="EP7" s="12" t="s">
        <v>515</v>
      </c>
    </row>
    <row r="8" spans="1:151" ht="13.8" thickBot="1" x14ac:dyDescent="0.3">
      <c r="A8" s="12" t="s">
        <v>111</v>
      </c>
      <c r="B8" s="13">
        <v>1</v>
      </c>
      <c r="C8" s="13">
        <v>8</v>
      </c>
      <c r="D8" s="13">
        <v>6</v>
      </c>
      <c r="E8" s="13">
        <v>18</v>
      </c>
      <c r="F8" s="13">
        <v>18</v>
      </c>
      <c r="G8" s="13">
        <v>9</v>
      </c>
      <c r="H8" s="13">
        <v>2</v>
      </c>
      <c r="I8" s="13">
        <v>13</v>
      </c>
      <c r="J8" s="13">
        <v>3</v>
      </c>
      <c r="K8" s="13">
        <v>80</v>
      </c>
      <c r="P8" s="12" t="s">
        <v>111</v>
      </c>
      <c r="Q8" s="13">
        <v>4</v>
      </c>
      <c r="R8" s="13">
        <v>8</v>
      </c>
      <c r="S8" s="13">
        <v>6</v>
      </c>
      <c r="T8" s="13">
        <v>18</v>
      </c>
      <c r="U8" s="13">
        <v>18</v>
      </c>
      <c r="V8" s="13">
        <v>9</v>
      </c>
      <c r="W8" s="13">
        <v>2</v>
      </c>
      <c r="X8" s="13">
        <v>13</v>
      </c>
      <c r="Y8" s="13">
        <v>3</v>
      </c>
      <c r="Z8" s="13">
        <v>100</v>
      </c>
      <c r="AE8" s="12" t="s">
        <v>111</v>
      </c>
      <c r="AF8" s="13">
        <v>4</v>
      </c>
      <c r="AG8" s="13">
        <v>1</v>
      </c>
      <c r="AH8" s="13">
        <v>6</v>
      </c>
      <c r="AI8" s="13">
        <v>18</v>
      </c>
      <c r="AJ8" s="13">
        <v>18</v>
      </c>
      <c r="AK8" s="13">
        <v>9</v>
      </c>
      <c r="AL8" s="13">
        <v>2</v>
      </c>
      <c r="AM8" s="13">
        <v>13</v>
      </c>
      <c r="AN8" s="13">
        <v>3</v>
      </c>
      <c r="AO8" s="13">
        <v>79</v>
      </c>
      <c r="AT8" s="12" t="s">
        <v>111</v>
      </c>
      <c r="AU8" s="13">
        <v>4</v>
      </c>
      <c r="AV8" s="13">
        <v>1</v>
      </c>
      <c r="AW8" s="13">
        <v>8</v>
      </c>
      <c r="AX8" s="13">
        <v>18</v>
      </c>
      <c r="AY8" s="13">
        <v>18</v>
      </c>
      <c r="AZ8" s="13">
        <v>9</v>
      </c>
      <c r="BA8" s="13">
        <v>2</v>
      </c>
      <c r="BB8" s="13">
        <v>13</v>
      </c>
      <c r="BC8" s="13">
        <v>3</v>
      </c>
      <c r="BD8" s="13">
        <v>87</v>
      </c>
      <c r="BI8" s="12" t="s">
        <v>111</v>
      </c>
      <c r="BJ8" s="13">
        <v>4</v>
      </c>
      <c r="BK8" s="13">
        <v>1</v>
      </c>
      <c r="BL8" s="13">
        <v>8</v>
      </c>
      <c r="BM8" s="13">
        <v>6</v>
      </c>
      <c r="BN8" s="13">
        <v>18</v>
      </c>
      <c r="BO8" s="13">
        <v>9</v>
      </c>
      <c r="BP8" s="13">
        <v>2</v>
      </c>
      <c r="BQ8" s="13">
        <v>13</v>
      </c>
      <c r="BR8" s="13">
        <v>3</v>
      </c>
      <c r="BS8" s="13">
        <v>65</v>
      </c>
      <c r="BX8" s="12" t="s">
        <v>111</v>
      </c>
      <c r="BY8" s="13">
        <v>4</v>
      </c>
      <c r="BZ8" s="13">
        <v>1</v>
      </c>
      <c r="CA8" s="13">
        <v>8</v>
      </c>
      <c r="CB8" s="13">
        <v>6</v>
      </c>
      <c r="CC8" s="13">
        <v>18</v>
      </c>
      <c r="CD8" s="13">
        <v>9</v>
      </c>
      <c r="CE8" s="13">
        <v>2</v>
      </c>
      <c r="CF8" s="13">
        <v>13</v>
      </c>
      <c r="CG8" s="13">
        <v>3</v>
      </c>
      <c r="CH8" s="13">
        <v>64</v>
      </c>
      <c r="CM8" s="12" t="s">
        <v>111</v>
      </c>
      <c r="CN8" s="13">
        <v>4</v>
      </c>
      <c r="CO8" s="13">
        <v>1</v>
      </c>
      <c r="CP8" s="13">
        <v>8</v>
      </c>
      <c r="CQ8" s="13">
        <v>6</v>
      </c>
      <c r="CR8" s="13">
        <v>18</v>
      </c>
      <c r="CS8" s="13">
        <v>18</v>
      </c>
      <c r="CT8" s="13">
        <v>2</v>
      </c>
      <c r="CU8" s="13">
        <v>13</v>
      </c>
      <c r="CV8" s="13">
        <v>3</v>
      </c>
      <c r="CW8" s="13">
        <v>83</v>
      </c>
      <c r="DB8" s="12" t="s">
        <v>111</v>
      </c>
      <c r="DC8" s="13">
        <v>4</v>
      </c>
      <c r="DD8" s="13">
        <v>1</v>
      </c>
      <c r="DE8" s="13">
        <v>8</v>
      </c>
      <c r="DF8" s="13">
        <v>6</v>
      </c>
      <c r="DG8" s="13">
        <v>18</v>
      </c>
      <c r="DH8" s="13">
        <v>18</v>
      </c>
      <c r="DI8" s="13">
        <v>9</v>
      </c>
      <c r="DJ8" s="13">
        <v>13</v>
      </c>
      <c r="DK8" s="13">
        <v>3</v>
      </c>
      <c r="DL8" s="13">
        <v>99</v>
      </c>
      <c r="DQ8" s="12" t="s">
        <v>111</v>
      </c>
      <c r="DR8" s="13">
        <v>4</v>
      </c>
      <c r="DS8" s="13">
        <v>1</v>
      </c>
      <c r="DT8" s="13">
        <v>8</v>
      </c>
      <c r="DU8" s="13">
        <v>6</v>
      </c>
      <c r="DV8" s="13">
        <v>18</v>
      </c>
      <c r="DW8" s="13">
        <v>18</v>
      </c>
      <c r="DX8" s="13">
        <v>9</v>
      </c>
      <c r="DY8" s="13">
        <v>2</v>
      </c>
      <c r="DZ8" s="13">
        <v>3</v>
      </c>
      <c r="EA8" s="13">
        <v>70</v>
      </c>
      <c r="EF8" s="12" t="s">
        <v>111</v>
      </c>
      <c r="EG8" s="13">
        <v>4</v>
      </c>
      <c r="EH8" s="13">
        <v>1</v>
      </c>
      <c r="EI8" s="13">
        <v>8</v>
      </c>
      <c r="EJ8" s="13">
        <v>6</v>
      </c>
      <c r="EK8" s="13">
        <v>18</v>
      </c>
      <c r="EL8" s="13">
        <v>18</v>
      </c>
      <c r="EM8" s="13">
        <v>9</v>
      </c>
      <c r="EN8" s="13">
        <v>2</v>
      </c>
      <c r="EO8" s="13">
        <v>13</v>
      </c>
      <c r="EP8" s="13">
        <v>95</v>
      </c>
    </row>
    <row r="9" spans="1:151" ht="13.8" thickBot="1" x14ac:dyDescent="0.3">
      <c r="A9" s="12" t="s">
        <v>112</v>
      </c>
      <c r="B9" s="13">
        <v>9</v>
      </c>
      <c r="C9" s="13">
        <v>8</v>
      </c>
      <c r="D9" s="13">
        <v>2</v>
      </c>
      <c r="E9" s="13">
        <v>17</v>
      </c>
      <c r="F9" s="13">
        <v>17</v>
      </c>
      <c r="G9" s="13">
        <v>4</v>
      </c>
      <c r="H9" s="13">
        <v>19</v>
      </c>
      <c r="I9" s="13">
        <v>13</v>
      </c>
      <c r="J9" s="13">
        <v>11</v>
      </c>
      <c r="K9" s="13">
        <v>70</v>
      </c>
      <c r="P9" s="12" t="s">
        <v>112</v>
      </c>
      <c r="Q9" s="13">
        <v>10</v>
      </c>
      <c r="R9" s="13">
        <v>8</v>
      </c>
      <c r="S9" s="13">
        <v>2</v>
      </c>
      <c r="T9" s="13">
        <v>17</v>
      </c>
      <c r="U9" s="13">
        <v>17</v>
      </c>
      <c r="V9" s="13">
        <v>4</v>
      </c>
      <c r="W9" s="13">
        <v>19</v>
      </c>
      <c r="X9" s="13">
        <v>13</v>
      </c>
      <c r="Y9" s="13">
        <v>11</v>
      </c>
      <c r="Z9" s="13">
        <v>85</v>
      </c>
      <c r="AE9" s="12" t="s">
        <v>112</v>
      </c>
      <c r="AF9" s="13">
        <v>10</v>
      </c>
      <c r="AG9" s="13">
        <v>9</v>
      </c>
      <c r="AH9" s="13">
        <v>2</v>
      </c>
      <c r="AI9" s="13">
        <v>17</v>
      </c>
      <c r="AJ9" s="13">
        <v>17</v>
      </c>
      <c r="AK9" s="13">
        <v>4</v>
      </c>
      <c r="AL9" s="13">
        <v>19</v>
      </c>
      <c r="AM9" s="13">
        <v>13</v>
      </c>
      <c r="AN9" s="13">
        <v>11</v>
      </c>
      <c r="AO9" s="13">
        <v>79</v>
      </c>
      <c r="AT9" s="12" t="s">
        <v>112</v>
      </c>
      <c r="AU9" s="13">
        <v>10</v>
      </c>
      <c r="AV9" s="13">
        <v>9</v>
      </c>
      <c r="AW9" s="13">
        <v>8</v>
      </c>
      <c r="AX9" s="13">
        <v>17</v>
      </c>
      <c r="AY9" s="13">
        <v>17</v>
      </c>
      <c r="AZ9" s="13">
        <v>4</v>
      </c>
      <c r="BA9" s="13">
        <v>19</v>
      </c>
      <c r="BB9" s="13">
        <v>13</v>
      </c>
      <c r="BC9" s="13">
        <v>11</v>
      </c>
      <c r="BD9" s="13">
        <v>95</v>
      </c>
      <c r="BI9" s="12" t="s">
        <v>112</v>
      </c>
      <c r="BJ9" s="13">
        <v>10</v>
      </c>
      <c r="BK9" s="13">
        <v>9</v>
      </c>
      <c r="BL9" s="13">
        <v>8</v>
      </c>
      <c r="BM9" s="13">
        <v>2</v>
      </c>
      <c r="BN9" s="13">
        <v>17</v>
      </c>
      <c r="BO9" s="13">
        <v>4</v>
      </c>
      <c r="BP9" s="13">
        <v>19</v>
      </c>
      <c r="BQ9" s="13">
        <v>13</v>
      </c>
      <c r="BR9" s="13">
        <v>11</v>
      </c>
      <c r="BS9" s="13">
        <v>67</v>
      </c>
      <c r="BX9" s="12" t="s">
        <v>112</v>
      </c>
      <c r="BY9" s="13">
        <v>10</v>
      </c>
      <c r="BZ9" s="13">
        <v>9</v>
      </c>
      <c r="CA9" s="13">
        <v>8</v>
      </c>
      <c r="CB9" s="13">
        <v>2</v>
      </c>
      <c r="CC9" s="13">
        <v>17</v>
      </c>
      <c r="CD9" s="13">
        <v>4</v>
      </c>
      <c r="CE9" s="13">
        <v>19</v>
      </c>
      <c r="CF9" s="13">
        <v>13</v>
      </c>
      <c r="CG9" s="13">
        <v>11</v>
      </c>
      <c r="CH9" s="13">
        <v>67</v>
      </c>
      <c r="CM9" s="12" t="s">
        <v>112</v>
      </c>
      <c r="CN9" s="13">
        <v>10</v>
      </c>
      <c r="CO9" s="13">
        <v>9</v>
      </c>
      <c r="CP9" s="13">
        <v>8</v>
      </c>
      <c r="CQ9" s="13">
        <v>2</v>
      </c>
      <c r="CR9" s="13">
        <v>17</v>
      </c>
      <c r="CS9" s="13">
        <v>17</v>
      </c>
      <c r="CT9" s="13">
        <v>19</v>
      </c>
      <c r="CU9" s="13">
        <v>13</v>
      </c>
      <c r="CV9" s="13">
        <v>11</v>
      </c>
      <c r="CW9" s="13">
        <v>89</v>
      </c>
      <c r="DB9" s="12" t="s">
        <v>112</v>
      </c>
      <c r="DC9" s="13">
        <v>10</v>
      </c>
      <c r="DD9" s="13">
        <v>9</v>
      </c>
      <c r="DE9" s="13">
        <v>8</v>
      </c>
      <c r="DF9" s="13">
        <v>2</v>
      </c>
      <c r="DG9" s="13">
        <v>17</v>
      </c>
      <c r="DH9" s="13">
        <v>17</v>
      </c>
      <c r="DI9" s="13">
        <v>4</v>
      </c>
      <c r="DJ9" s="13">
        <v>13</v>
      </c>
      <c r="DK9" s="13">
        <v>11</v>
      </c>
      <c r="DL9" s="13">
        <v>78</v>
      </c>
      <c r="DQ9" s="12" t="s">
        <v>112</v>
      </c>
      <c r="DR9" s="13">
        <v>10</v>
      </c>
      <c r="DS9" s="13">
        <v>9</v>
      </c>
      <c r="DT9" s="13">
        <v>8</v>
      </c>
      <c r="DU9" s="13">
        <v>2</v>
      </c>
      <c r="DV9" s="13">
        <v>17</v>
      </c>
      <c r="DW9" s="13">
        <v>17</v>
      </c>
      <c r="DX9" s="13">
        <v>4</v>
      </c>
      <c r="DY9" s="13">
        <v>19</v>
      </c>
      <c r="DZ9" s="13">
        <v>11</v>
      </c>
      <c r="EA9" s="13">
        <v>70</v>
      </c>
      <c r="EF9" s="12" t="s">
        <v>112</v>
      </c>
      <c r="EG9" s="13">
        <v>10</v>
      </c>
      <c r="EH9" s="13">
        <v>9</v>
      </c>
      <c r="EI9" s="13">
        <v>8</v>
      </c>
      <c r="EJ9" s="13">
        <v>2</v>
      </c>
      <c r="EK9" s="13">
        <v>17</v>
      </c>
      <c r="EL9" s="13">
        <v>17</v>
      </c>
      <c r="EM9" s="13">
        <v>4</v>
      </c>
      <c r="EN9" s="13">
        <v>19</v>
      </c>
      <c r="EO9" s="13">
        <v>13</v>
      </c>
      <c r="EP9" s="13">
        <v>77</v>
      </c>
    </row>
    <row r="10" spans="1:151" ht="13.8" thickBot="1" x14ac:dyDescent="0.3">
      <c r="A10" s="12" t="s">
        <v>113</v>
      </c>
      <c r="B10" s="13">
        <v>19</v>
      </c>
      <c r="C10" s="13">
        <v>5</v>
      </c>
      <c r="D10" s="13">
        <v>14</v>
      </c>
      <c r="E10" s="13">
        <v>13</v>
      </c>
      <c r="F10" s="13">
        <v>8</v>
      </c>
      <c r="G10" s="13">
        <v>7</v>
      </c>
      <c r="H10" s="13">
        <v>10</v>
      </c>
      <c r="I10" s="13">
        <v>17</v>
      </c>
      <c r="J10" s="13">
        <v>17</v>
      </c>
      <c r="K10" s="13">
        <v>63</v>
      </c>
      <c r="P10" s="12" t="s">
        <v>113</v>
      </c>
      <c r="Q10" s="13">
        <v>15</v>
      </c>
      <c r="R10" s="13">
        <v>5</v>
      </c>
      <c r="S10" s="13">
        <v>14</v>
      </c>
      <c r="T10" s="13">
        <v>13</v>
      </c>
      <c r="U10" s="13">
        <v>8</v>
      </c>
      <c r="V10" s="13">
        <v>7</v>
      </c>
      <c r="W10" s="13">
        <v>10</v>
      </c>
      <c r="X10" s="13">
        <v>17</v>
      </c>
      <c r="Y10" s="13">
        <v>17</v>
      </c>
      <c r="Z10" s="13">
        <v>76</v>
      </c>
      <c r="AE10" s="12" t="s">
        <v>113</v>
      </c>
      <c r="AF10" s="13">
        <v>15</v>
      </c>
      <c r="AG10" s="13">
        <v>19</v>
      </c>
      <c r="AH10" s="13">
        <v>14</v>
      </c>
      <c r="AI10" s="13">
        <v>13</v>
      </c>
      <c r="AJ10" s="13">
        <v>8</v>
      </c>
      <c r="AK10" s="13">
        <v>7</v>
      </c>
      <c r="AL10" s="13">
        <v>10</v>
      </c>
      <c r="AM10" s="13">
        <v>17</v>
      </c>
      <c r="AN10" s="13">
        <v>17</v>
      </c>
      <c r="AO10" s="13">
        <v>84</v>
      </c>
      <c r="AT10" s="12" t="s">
        <v>113</v>
      </c>
      <c r="AU10" s="13">
        <v>15</v>
      </c>
      <c r="AV10" s="13">
        <v>19</v>
      </c>
      <c r="AW10" s="13">
        <v>5</v>
      </c>
      <c r="AX10" s="13">
        <v>13</v>
      </c>
      <c r="AY10" s="13">
        <v>8</v>
      </c>
      <c r="AZ10" s="13">
        <v>7</v>
      </c>
      <c r="BA10" s="13">
        <v>10</v>
      </c>
      <c r="BB10" s="13">
        <v>17</v>
      </c>
      <c r="BC10" s="13">
        <v>17</v>
      </c>
      <c r="BD10" s="13">
        <v>74</v>
      </c>
      <c r="BI10" s="12" t="s">
        <v>113</v>
      </c>
      <c r="BJ10" s="13">
        <v>15</v>
      </c>
      <c r="BK10" s="13">
        <v>19</v>
      </c>
      <c r="BL10" s="13">
        <v>5</v>
      </c>
      <c r="BM10" s="13">
        <v>14</v>
      </c>
      <c r="BN10" s="13">
        <v>8</v>
      </c>
      <c r="BO10" s="13">
        <v>7</v>
      </c>
      <c r="BP10" s="13">
        <v>10</v>
      </c>
      <c r="BQ10" s="13">
        <v>17</v>
      </c>
      <c r="BR10" s="13">
        <v>17</v>
      </c>
      <c r="BS10" s="13">
        <v>72</v>
      </c>
      <c r="BX10" s="12" t="s">
        <v>113</v>
      </c>
      <c r="BY10" s="13">
        <v>15</v>
      </c>
      <c r="BZ10" s="13">
        <v>19</v>
      </c>
      <c r="CA10" s="13">
        <v>5</v>
      </c>
      <c r="CB10" s="13">
        <v>14</v>
      </c>
      <c r="CC10" s="13">
        <v>13</v>
      </c>
      <c r="CD10" s="13">
        <v>7</v>
      </c>
      <c r="CE10" s="13">
        <v>10</v>
      </c>
      <c r="CF10" s="13">
        <v>17</v>
      </c>
      <c r="CG10" s="13">
        <v>17</v>
      </c>
      <c r="CH10" s="13">
        <v>79</v>
      </c>
      <c r="CM10" s="12" t="s">
        <v>113</v>
      </c>
      <c r="CN10" s="13">
        <v>15</v>
      </c>
      <c r="CO10" s="13">
        <v>19</v>
      </c>
      <c r="CP10" s="13">
        <v>5</v>
      </c>
      <c r="CQ10" s="13">
        <v>14</v>
      </c>
      <c r="CR10" s="13">
        <v>13</v>
      </c>
      <c r="CS10" s="13">
        <v>8</v>
      </c>
      <c r="CT10" s="13">
        <v>10</v>
      </c>
      <c r="CU10" s="13">
        <v>17</v>
      </c>
      <c r="CV10" s="13">
        <v>17</v>
      </c>
      <c r="CW10" s="13">
        <v>84</v>
      </c>
      <c r="DB10" s="12" t="s">
        <v>113</v>
      </c>
      <c r="DC10" s="13">
        <v>15</v>
      </c>
      <c r="DD10" s="13">
        <v>19</v>
      </c>
      <c r="DE10" s="13">
        <v>5</v>
      </c>
      <c r="DF10" s="13">
        <v>14</v>
      </c>
      <c r="DG10" s="13">
        <v>13</v>
      </c>
      <c r="DH10" s="13">
        <v>8</v>
      </c>
      <c r="DI10" s="13">
        <v>7</v>
      </c>
      <c r="DJ10" s="13">
        <v>17</v>
      </c>
      <c r="DK10" s="13">
        <v>17</v>
      </c>
      <c r="DL10" s="13">
        <v>88</v>
      </c>
      <c r="DQ10" s="12" t="s">
        <v>113</v>
      </c>
      <c r="DR10" s="13">
        <v>15</v>
      </c>
      <c r="DS10" s="13">
        <v>19</v>
      </c>
      <c r="DT10" s="13">
        <v>5</v>
      </c>
      <c r="DU10" s="13">
        <v>14</v>
      </c>
      <c r="DV10" s="13">
        <v>13</v>
      </c>
      <c r="DW10" s="13">
        <v>8</v>
      </c>
      <c r="DX10" s="13">
        <v>7</v>
      </c>
      <c r="DY10" s="13">
        <v>10</v>
      </c>
      <c r="DZ10" s="13">
        <v>17</v>
      </c>
      <c r="EA10" s="13">
        <v>62</v>
      </c>
      <c r="EF10" s="12" t="s">
        <v>113</v>
      </c>
      <c r="EG10" s="13">
        <v>15</v>
      </c>
      <c r="EH10" s="13">
        <v>19</v>
      </c>
      <c r="EI10" s="13">
        <v>5</v>
      </c>
      <c r="EJ10" s="13">
        <v>14</v>
      </c>
      <c r="EK10" s="13">
        <v>13</v>
      </c>
      <c r="EL10" s="13">
        <v>8</v>
      </c>
      <c r="EM10" s="13">
        <v>7</v>
      </c>
      <c r="EN10" s="13">
        <v>10</v>
      </c>
      <c r="EO10" s="13">
        <v>17</v>
      </c>
      <c r="EP10" s="13">
        <v>66</v>
      </c>
    </row>
    <row r="11" spans="1:151" ht="13.8" thickBot="1" x14ac:dyDescent="0.3">
      <c r="A11" s="12" t="s">
        <v>114</v>
      </c>
      <c r="B11" s="13">
        <v>12</v>
      </c>
      <c r="C11" s="13">
        <v>16</v>
      </c>
      <c r="D11" s="13">
        <v>8</v>
      </c>
      <c r="E11" s="13">
        <v>6</v>
      </c>
      <c r="F11" s="13">
        <v>2</v>
      </c>
      <c r="G11" s="13">
        <v>9</v>
      </c>
      <c r="H11" s="13">
        <v>20</v>
      </c>
      <c r="I11" s="13">
        <v>12</v>
      </c>
      <c r="J11" s="13">
        <v>1</v>
      </c>
      <c r="K11" s="13">
        <v>67</v>
      </c>
      <c r="P11" s="12" t="s">
        <v>114</v>
      </c>
      <c r="Q11" s="13">
        <v>12</v>
      </c>
      <c r="R11" s="13">
        <v>16</v>
      </c>
      <c r="S11" s="13">
        <v>8</v>
      </c>
      <c r="T11" s="13">
        <v>6</v>
      </c>
      <c r="U11" s="13">
        <v>2</v>
      </c>
      <c r="V11" s="13">
        <v>9</v>
      </c>
      <c r="W11" s="13">
        <v>20</v>
      </c>
      <c r="X11" s="13">
        <v>12</v>
      </c>
      <c r="Y11" s="13">
        <v>1</v>
      </c>
      <c r="Z11" s="13">
        <v>83</v>
      </c>
      <c r="AE11" s="12" t="s">
        <v>114</v>
      </c>
      <c r="AF11" s="13">
        <v>12</v>
      </c>
      <c r="AG11" s="13">
        <v>12</v>
      </c>
      <c r="AH11" s="13">
        <v>8</v>
      </c>
      <c r="AI11" s="13">
        <v>6</v>
      </c>
      <c r="AJ11" s="13">
        <v>2</v>
      </c>
      <c r="AK11" s="13">
        <v>9</v>
      </c>
      <c r="AL11" s="13">
        <v>20</v>
      </c>
      <c r="AM11" s="13">
        <v>12</v>
      </c>
      <c r="AN11" s="13">
        <v>1</v>
      </c>
      <c r="AO11" s="13">
        <v>70</v>
      </c>
      <c r="AT11" s="12" t="s">
        <v>114</v>
      </c>
      <c r="AU11" s="13">
        <v>12</v>
      </c>
      <c r="AV11" s="13">
        <v>12</v>
      </c>
      <c r="AW11" s="13">
        <v>16</v>
      </c>
      <c r="AX11" s="13">
        <v>6</v>
      </c>
      <c r="AY11" s="13">
        <v>2</v>
      </c>
      <c r="AZ11" s="13">
        <v>9</v>
      </c>
      <c r="BA11" s="13">
        <v>20</v>
      </c>
      <c r="BB11" s="13">
        <v>12</v>
      </c>
      <c r="BC11" s="13">
        <v>1</v>
      </c>
      <c r="BD11" s="13">
        <v>84</v>
      </c>
      <c r="BI11" s="12" t="s">
        <v>114</v>
      </c>
      <c r="BJ11" s="13">
        <v>12</v>
      </c>
      <c r="BK11" s="13">
        <v>12</v>
      </c>
      <c r="BL11" s="13">
        <v>16</v>
      </c>
      <c r="BM11" s="13">
        <v>8</v>
      </c>
      <c r="BN11" s="13">
        <v>2</v>
      </c>
      <c r="BO11" s="13">
        <v>9</v>
      </c>
      <c r="BP11" s="13">
        <v>20</v>
      </c>
      <c r="BQ11" s="13">
        <v>12</v>
      </c>
      <c r="BR11" s="13">
        <v>1</v>
      </c>
      <c r="BS11" s="13">
        <v>86</v>
      </c>
      <c r="BX11" s="12" t="s">
        <v>114</v>
      </c>
      <c r="BY11" s="13">
        <v>12</v>
      </c>
      <c r="BZ11" s="13">
        <v>12</v>
      </c>
      <c r="CA11" s="13">
        <v>16</v>
      </c>
      <c r="CB11" s="13">
        <v>8</v>
      </c>
      <c r="CC11" s="13">
        <v>6</v>
      </c>
      <c r="CD11" s="13">
        <v>9</v>
      </c>
      <c r="CE11" s="13">
        <v>20</v>
      </c>
      <c r="CF11" s="13">
        <v>12</v>
      </c>
      <c r="CG11" s="13">
        <v>1</v>
      </c>
      <c r="CH11" s="13">
        <v>95</v>
      </c>
      <c r="CM11" s="12" t="s">
        <v>114</v>
      </c>
      <c r="CN11" s="13">
        <v>12</v>
      </c>
      <c r="CO11" s="13">
        <v>12</v>
      </c>
      <c r="CP11" s="13">
        <v>16</v>
      </c>
      <c r="CQ11" s="13">
        <v>8</v>
      </c>
      <c r="CR11" s="13">
        <v>6</v>
      </c>
      <c r="CS11" s="13">
        <v>2</v>
      </c>
      <c r="CT11" s="13">
        <v>20</v>
      </c>
      <c r="CU11" s="13">
        <v>12</v>
      </c>
      <c r="CV11" s="13">
        <v>1</v>
      </c>
      <c r="CW11" s="13">
        <v>83</v>
      </c>
      <c r="DB11" s="12" t="s">
        <v>114</v>
      </c>
      <c r="DC11" s="13">
        <v>12</v>
      </c>
      <c r="DD11" s="13">
        <v>12</v>
      </c>
      <c r="DE11" s="13">
        <v>16</v>
      </c>
      <c r="DF11" s="13">
        <v>8</v>
      </c>
      <c r="DG11" s="13">
        <v>6</v>
      </c>
      <c r="DH11" s="13">
        <v>2</v>
      </c>
      <c r="DI11" s="13">
        <v>9</v>
      </c>
      <c r="DJ11" s="13">
        <v>12</v>
      </c>
      <c r="DK11" s="13">
        <v>1</v>
      </c>
      <c r="DL11" s="13">
        <v>76</v>
      </c>
      <c r="DQ11" s="12" t="s">
        <v>114</v>
      </c>
      <c r="DR11" s="13">
        <v>12</v>
      </c>
      <c r="DS11" s="13">
        <v>12</v>
      </c>
      <c r="DT11" s="13">
        <v>16</v>
      </c>
      <c r="DU11" s="13">
        <v>8</v>
      </c>
      <c r="DV11" s="13">
        <v>6</v>
      </c>
      <c r="DW11" s="13">
        <v>2</v>
      </c>
      <c r="DX11" s="13">
        <v>9</v>
      </c>
      <c r="DY11" s="13">
        <v>20</v>
      </c>
      <c r="DZ11" s="13">
        <v>1</v>
      </c>
      <c r="EA11" s="13">
        <v>72</v>
      </c>
      <c r="EF11" s="12" t="s">
        <v>114</v>
      </c>
      <c r="EG11" s="13">
        <v>12</v>
      </c>
      <c r="EH11" s="13">
        <v>12</v>
      </c>
      <c r="EI11" s="13">
        <v>16</v>
      </c>
      <c r="EJ11" s="13">
        <v>8</v>
      </c>
      <c r="EK11" s="13">
        <v>6</v>
      </c>
      <c r="EL11" s="13">
        <v>2</v>
      </c>
      <c r="EM11" s="13">
        <v>9</v>
      </c>
      <c r="EN11" s="13">
        <v>20</v>
      </c>
      <c r="EO11" s="13">
        <v>12</v>
      </c>
      <c r="EP11" s="13">
        <v>100</v>
      </c>
    </row>
    <row r="12" spans="1:151" ht="13.8" thickBot="1" x14ac:dyDescent="0.3">
      <c r="A12" s="12" t="s">
        <v>115</v>
      </c>
      <c r="B12" s="13">
        <v>20</v>
      </c>
      <c r="C12" s="13">
        <v>20</v>
      </c>
      <c r="D12" s="13">
        <v>20</v>
      </c>
      <c r="E12" s="13">
        <v>20</v>
      </c>
      <c r="F12" s="13">
        <v>19</v>
      </c>
      <c r="G12" s="13">
        <v>20</v>
      </c>
      <c r="H12" s="13">
        <v>16</v>
      </c>
      <c r="I12" s="13">
        <v>19</v>
      </c>
      <c r="J12" s="13">
        <v>20</v>
      </c>
      <c r="K12" s="13">
        <v>44</v>
      </c>
      <c r="P12" s="12" t="s">
        <v>115</v>
      </c>
      <c r="Q12" s="13">
        <v>20</v>
      </c>
      <c r="R12" s="13">
        <v>20</v>
      </c>
      <c r="S12" s="13">
        <v>20</v>
      </c>
      <c r="T12" s="13">
        <v>20</v>
      </c>
      <c r="U12" s="13">
        <v>19</v>
      </c>
      <c r="V12" s="13">
        <v>20</v>
      </c>
      <c r="W12" s="13">
        <v>16</v>
      </c>
      <c r="X12" s="13">
        <v>19</v>
      </c>
      <c r="Y12" s="13">
        <v>20</v>
      </c>
      <c r="Z12" s="13">
        <v>73</v>
      </c>
      <c r="AE12" s="12" t="s">
        <v>115</v>
      </c>
      <c r="AF12" s="13">
        <v>20</v>
      </c>
      <c r="AG12" s="13">
        <v>20</v>
      </c>
      <c r="AH12" s="13">
        <v>20</v>
      </c>
      <c r="AI12" s="13">
        <v>20</v>
      </c>
      <c r="AJ12" s="13">
        <v>19</v>
      </c>
      <c r="AK12" s="13">
        <v>20</v>
      </c>
      <c r="AL12" s="13">
        <v>16</v>
      </c>
      <c r="AM12" s="13">
        <v>19</v>
      </c>
      <c r="AN12" s="13">
        <v>20</v>
      </c>
      <c r="AO12" s="13">
        <v>50</v>
      </c>
      <c r="AT12" s="12" t="s">
        <v>115</v>
      </c>
      <c r="AU12" s="13">
        <v>20</v>
      </c>
      <c r="AV12" s="13">
        <v>20</v>
      </c>
      <c r="AW12" s="13">
        <v>20</v>
      </c>
      <c r="AX12" s="13">
        <v>20</v>
      </c>
      <c r="AY12" s="13">
        <v>19</v>
      </c>
      <c r="AZ12" s="13">
        <v>20</v>
      </c>
      <c r="BA12" s="13">
        <v>16</v>
      </c>
      <c r="BB12" s="13">
        <v>19</v>
      </c>
      <c r="BC12" s="13">
        <v>20</v>
      </c>
      <c r="BD12" s="13">
        <v>55</v>
      </c>
      <c r="BI12" s="12" t="s">
        <v>115</v>
      </c>
      <c r="BJ12" s="13">
        <v>20</v>
      </c>
      <c r="BK12" s="13">
        <v>20</v>
      </c>
      <c r="BL12" s="13">
        <v>20</v>
      </c>
      <c r="BM12" s="13">
        <v>20</v>
      </c>
      <c r="BN12" s="13">
        <v>19</v>
      </c>
      <c r="BO12" s="13">
        <v>20</v>
      </c>
      <c r="BP12" s="13">
        <v>16</v>
      </c>
      <c r="BQ12" s="13">
        <v>19</v>
      </c>
      <c r="BR12" s="13">
        <v>20</v>
      </c>
      <c r="BS12" s="13">
        <v>42</v>
      </c>
      <c r="BX12" s="12" t="s">
        <v>115</v>
      </c>
      <c r="BY12" s="13">
        <v>20</v>
      </c>
      <c r="BZ12" s="13">
        <v>20</v>
      </c>
      <c r="CA12" s="13">
        <v>20</v>
      </c>
      <c r="CB12" s="13">
        <v>20</v>
      </c>
      <c r="CC12" s="13">
        <v>20</v>
      </c>
      <c r="CD12" s="13">
        <v>20</v>
      </c>
      <c r="CE12" s="13">
        <v>16</v>
      </c>
      <c r="CF12" s="13">
        <v>19</v>
      </c>
      <c r="CG12" s="13">
        <v>20</v>
      </c>
      <c r="CH12" s="13">
        <v>58</v>
      </c>
      <c r="CM12" s="12" t="s">
        <v>115</v>
      </c>
      <c r="CN12" s="13">
        <v>20</v>
      </c>
      <c r="CO12" s="13">
        <v>20</v>
      </c>
      <c r="CP12" s="13">
        <v>20</v>
      </c>
      <c r="CQ12" s="13">
        <v>20</v>
      </c>
      <c r="CR12" s="13">
        <v>20</v>
      </c>
      <c r="CS12" s="13">
        <v>19</v>
      </c>
      <c r="CT12" s="13">
        <v>16</v>
      </c>
      <c r="CU12" s="13">
        <v>19</v>
      </c>
      <c r="CV12" s="13">
        <v>20</v>
      </c>
      <c r="CW12" s="13">
        <v>48</v>
      </c>
      <c r="DB12" s="12" t="s">
        <v>115</v>
      </c>
      <c r="DC12" s="13">
        <v>20</v>
      </c>
      <c r="DD12" s="13">
        <v>20</v>
      </c>
      <c r="DE12" s="13">
        <v>20</v>
      </c>
      <c r="DF12" s="13">
        <v>20</v>
      </c>
      <c r="DG12" s="13">
        <v>20</v>
      </c>
      <c r="DH12" s="13">
        <v>19</v>
      </c>
      <c r="DI12" s="13">
        <v>20</v>
      </c>
      <c r="DJ12" s="13">
        <v>19</v>
      </c>
      <c r="DK12" s="13">
        <v>20</v>
      </c>
      <c r="DL12" s="13">
        <v>82</v>
      </c>
      <c r="DQ12" s="12" t="s">
        <v>115</v>
      </c>
      <c r="DR12" s="13">
        <v>20</v>
      </c>
      <c r="DS12" s="13">
        <v>20</v>
      </c>
      <c r="DT12" s="13">
        <v>20</v>
      </c>
      <c r="DU12" s="13">
        <v>20</v>
      </c>
      <c r="DV12" s="13">
        <v>20</v>
      </c>
      <c r="DW12" s="13">
        <v>19</v>
      </c>
      <c r="DX12" s="13">
        <v>20</v>
      </c>
      <c r="DY12" s="13">
        <v>16</v>
      </c>
      <c r="DZ12" s="13">
        <v>20</v>
      </c>
      <c r="EA12" s="13">
        <v>55</v>
      </c>
      <c r="EF12" s="12" t="s">
        <v>115</v>
      </c>
      <c r="EG12" s="13">
        <v>20</v>
      </c>
      <c r="EH12" s="13">
        <v>20</v>
      </c>
      <c r="EI12" s="13">
        <v>20</v>
      </c>
      <c r="EJ12" s="13">
        <v>20</v>
      </c>
      <c r="EK12" s="13">
        <v>20</v>
      </c>
      <c r="EL12" s="13">
        <v>19</v>
      </c>
      <c r="EM12" s="13">
        <v>20</v>
      </c>
      <c r="EN12" s="13">
        <v>16</v>
      </c>
      <c r="EO12" s="13">
        <v>19</v>
      </c>
      <c r="EP12" s="13">
        <v>46</v>
      </c>
    </row>
    <row r="13" spans="1:151" ht="13.8" thickBot="1" x14ac:dyDescent="0.3">
      <c r="A13" s="12" t="s">
        <v>116</v>
      </c>
      <c r="B13" s="13">
        <v>12</v>
      </c>
      <c r="C13" s="13">
        <v>18</v>
      </c>
      <c r="D13" s="13">
        <v>18</v>
      </c>
      <c r="E13" s="13">
        <v>19</v>
      </c>
      <c r="F13" s="13">
        <v>20</v>
      </c>
      <c r="G13" s="13">
        <v>19</v>
      </c>
      <c r="H13" s="13">
        <v>13</v>
      </c>
      <c r="I13" s="13">
        <v>19</v>
      </c>
      <c r="J13" s="13">
        <v>19</v>
      </c>
      <c r="K13" s="13">
        <v>57</v>
      </c>
      <c r="P13" s="12" t="s">
        <v>116</v>
      </c>
      <c r="Q13" s="13">
        <v>19</v>
      </c>
      <c r="R13" s="13">
        <v>18</v>
      </c>
      <c r="S13" s="13">
        <v>18</v>
      </c>
      <c r="T13" s="13">
        <v>19</v>
      </c>
      <c r="U13" s="13">
        <v>20</v>
      </c>
      <c r="V13" s="13">
        <v>19</v>
      </c>
      <c r="W13" s="13">
        <v>13</v>
      </c>
      <c r="X13" s="13">
        <v>19</v>
      </c>
      <c r="Y13" s="13">
        <v>19</v>
      </c>
      <c r="Z13" s="13">
        <v>83</v>
      </c>
      <c r="AE13" s="12" t="s">
        <v>116</v>
      </c>
      <c r="AF13" s="13">
        <v>19</v>
      </c>
      <c r="AG13" s="13">
        <v>12</v>
      </c>
      <c r="AH13" s="13">
        <v>18</v>
      </c>
      <c r="AI13" s="13">
        <v>19</v>
      </c>
      <c r="AJ13" s="13">
        <v>20</v>
      </c>
      <c r="AK13" s="13">
        <v>19</v>
      </c>
      <c r="AL13" s="13">
        <v>13</v>
      </c>
      <c r="AM13" s="13">
        <v>19</v>
      </c>
      <c r="AN13" s="13">
        <v>19</v>
      </c>
      <c r="AO13" s="13">
        <v>57</v>
      </c>
      <c r="AT13" s="12" t="s">
        <v>116</v>
      </c>
      <c r="AU13" s="13">
        <v>19</v>
      </c>
      <c r="AV13" s="13">
        <v>12</v>
      </c>
      <c r="AW13" s="13">
        <v>18</v>
      </c>
      <c r="AX13" s="13">
        <v>19</v>
      </c>
      <c r="AY13" s="13">
        <v>20</v>
      </c>
      <c r="AZ13" s="13">
        <v>19</v>
      </c>
      <c r="BA13" s="13">
        <v>13</v>
      </c>
      <c r="BB13" s="13">
        <v>19</v>
      </c>
      <c r="BC13" s="13">
        <v>19</v>
      </c>
      <c r="BD13" s="13">
        <v>68</v>
      </c>
      <c r="BI13" s="12" t="s">
        <v>116</v>
      </c>
      <c r="BJ13" s="13">
        <v>19</v>
      </c>
      <c r="BK13" s="13">
        <v>12</v>
      </c>
      <c r="BL13" s="13">
        <v>18</v>
      </c>
      <c r="BM13" s="13">
        <v>18</v>
      </c>
      <c r="BN13" s="13">
        <v>20</v>
      </c>
      <c r="BO13" s="13">
        <v>19</v>
      </c>
      <c r="BP13" s="13">
        <v>13</v>
      </c>
      <c r="BQ13" s="13">
        <v>19</v>
      </c>
      <c r="BR13" s="13">
        <v>19</v>
      </c>
      <c r="BS13" s="13">
        <v>56</v>
      </c>
      <c r="BX13" s="12" t="s">
        <v>116</v>
      </c>
      <c r="BY13" s="13">
        <v>19</v>
      </c>
      <c r="BZ13" s="13">
        <v>12</v>
      </c>
      <c r="CA13" s="13">
        <v>18</v>
      </c>
      <c r="CB13" s="13">
        <v>18</v>
      </c>
      <c r="CC13" s="13">
        <v>19</v>
      </c>
      <c r="CD13" s="13">
        <v>19</v>
      </c>
      <c r="CE13" s="13">
        <v>13</v>
      </c>
      <c r="CF13" s="13">
        <v>19</v>
      </c>
      <c r="CG13" s="13">
        <v>19</v>
      </c>
      <c r="CH13" s="13">
        <v>56</v>
      </c>
      <c r="CM13" s="12" t="s">
        <v>116</v>
      </c>
      <c r="CN13" s="13">
        <v>19</v>
      </c>
      <c r="CO13" s="13">
        <v>12</v>
      </c>
      <c r="CP13" s="13">
        <v>18</v>
      </c>
      <c r="CQ13" s="13">
        <v>18</v>
      </c>
      <c r="CR13" s="13">
        <v>19</v>
      </c>
      <c r="CS13" s="13">
        <v>20</v>
      </c>
      <c r="CT13" s="13">
        <v>13</v>
      </c>
      <c r="CU13" s="13">
        <v>19</v>
      </c>
      <c r="CV13" s="13">
        <v>19</v>
      </c>
      <c r="CW13" s="13">
        <v>58</v>
      </c>
      <c r="DB13" s="12" t="s">
        <v>116</v>
      </c>
      <c r="DC13" s="13">
        <v>19</v>
      </c>
      <c r="DD13" s="13">
        <v>12</v>
      </c>
      <c r="DE13" s="13">
        <v>18</v>
      </c>
      <c r="DF13" s="13">
        <v>18</v>
      </c>
      <c r="DG13" s="13">
        <v>19</v>
      </c>
      <c r="DH13" s="13">
        <v>20</v>
      </c>
      <c r="DI13" s="13">
        <v>19</v>
      </c>
      <c r="DJ13" s="13">
        <v>19</v>
      </c>
      <c r="DK13" s="13">
        <v>19</v>
      </c>
      <c r="DL13" s="13">
        <v>84</v>
      </c>
      <c r="DQ13" s="12" t="s">
        <v>116</v>
      </c>
      <c r="DR13" s="13">
        <v>19</v>
      </c>
      <c r="DS13" s="13">
        <v>12</v>
      </c>
      <c r="DT13" s="13">
        <v>18</v>
      </c>
      <c r="DU13" s="13">
        <v>18</v>
      </c>
      <c r="DV13" s="13">
        <v>19</v>
      </c>
      <c r="DW13" s="13">
        <v>20</v>
      </c>
      <c r="DX13" s="13">
        <v>19</v>
      </c>
      <c r="DY13" s="13">
        <v>13</v>
      </c>
      <c r="DZ13" s="13">
        <v>19</v>
      </c>
      <c r="EA13" s="13">
        <v>55</v>
      </c>
      <c r="EF13" s="12" t="s">
        <v>116</v>
      </c>
      <c r="EG13" s="13">
        <v>19</v>
      </c>
      <c r="EH13" s="13">
        <v>12</v>
      </c>
      <c r="EI13" s="13">
        <v>18</v>
      </c>
      <c r="EJ13" s="13">
        <v>18</v>
      </c>
      <c r="EK13" s="13">
        <v>19</v>
      </c>
      <c r="EL13" s="13">
        <v>20</v>
      </c>
      <c r="EM13" s="13">
        <v>19</v>
      </c>
      <c r="EN13" s="13">
        <v>13</v>
      </c>
      <c r="EO13" s="13">
        <v>19</v>
      </c>
      <c r="EP13" s="13">
        <v>58</v>
      </c>
    </row>
    <row r="14" spans="1:151" ht="13.8" thickBot="1" x14ac:dyDescent="0.3">
      <c r="A14" s="12" t="s">
        <v>117</v>
      </c>
      <c r="B14" s="13">
        <v>15</v>
      </c>
      <c r="C14" s="13">
        <v>13</v>
      </c>
      <c r="D14" s="13">
        <v>17</v>
      </c>
      <c r="E14" s="13">
        <v>14</v>
      </c>
      <c r="F14" s="13">
        <v>8</v>
      </c>
      <c r="G14" s="13">
        <v>14</v>
      </c>
      <c r="H14" s="13">
        <v>5</v>
      </c>
      <c r="I14" s="13">
        <v>6</v>
      </c>
      <c r="J14" s="13">
        <v>15</v>
      </c>
      <c r="K14" s="13">
        <v>62</v>
      </c>
      <c r="P14" s="12" t="s">
        <v>117</v>
      </c>
      <c r="Q14" s="13">
        <v>17</v>
      </c>
      <c r="R14" s="13">
        <v>13</v>
      </c>
      <c r="S14" s="13">
        <v>17</v>
      </c>
      <c r="T14" s="13">
        <v>14</v>
      </c>
      <c r="U14" s="13">
        <v>8</v>
      </c>
      <c r="V14" s="13">
        <v>14</v>
      </c>
      <c r="W14" s="13">
        <v>5</v>
      </c>
      <c r="X14" s="13">
        <v>6</v>
      </c>
      <c r="Y14" s="13">
        <v>15</v>
      </c>
      <c r="Z14" s="13">
        <v>82</v>
      </c>
      <c r="AE14" s="12" t="s">
        <v>117</v>
      </c>
      <c r="AF14" s="13">
        <v>17</v>
      </c>
      <c r="AG14" s="13">
        <v>15</v>
      </c>
      <c r="AH14" s="13">
        <v>17</v>
      </c>
      <c r="AI14" s="13">
        <v>14</v>
      </c>
      <c r="AJ14" s="13">
        <v>8</v>
      </c>
      <c r="AK14" s="13">
        <v>14</v>
      </c>
      <c r="AL14" s="13">
        <v>5</v>
      </c>
      <c r="AM14" s="13">
        <v>6</v>
      </c>
      <c r="AN14" s="13">
        <v>15</v>
      </c>
      <c r="AO14" s="13">
        <v>73</v>
      </c>
      <c r="AT14" s="12" t="s">
        <v>117</v>
      </c>
      <c r="AU14" s="13">
        <v>17</v>
      </c>
      <c r="AV14" s="13">
        <v>15</v>
      </c>
      <c r="AW14" s="13">
        <v>13</v>
      </c>
      <c r="AX14" s="13">
        <v>14</v>
      </c>
      <c r="AY14" s="13">
        <v>8</v>
      </c>
      <c r="AZ14" s="13">
        <v>14</v>
      </c>
      <c r="BA14" s="13">
        <v>5</v>
      </c>
      <c r="BB14" s="13">
        <v>6</v>
      </c>
      <c r="BC14" s="13">
        <v>15</v>
      </c>
      <c r="BD14" s="13">
        <v>70</v>
      </c>
      <c r="BI14" s="12" t="s">
        <v>117</v>
      </c>
      <c r="BJ14" s="13">
        <v>17</v>
      </c>
      <c r="BK14" s="13">
        <v>15</v>
      </c>
      <c r="BL14" s="13">
        <v>13</v>
      </c>
      <c r="BM14" s="13">
        <v>17</v>
      </c>
      <c r="BN14" s="13">
        <v>8</v>
      </c>
      <c r="BO14" s="13">
        <v>14</v>
      </c>
      <c r="BP14" s="13">
        <v>5</v>
      </c>
      <c r="BQ14" s="13">
        <v>6</v>
      </c>
      <c r="BR14" s="13">
        <v>15</v>
      </c>
      <c r="BS14" s="13">
        <v>71</v>
      </c>
      <c r="BX14" s="12" t="s">
        <v>117</v>
      </c>
      <c r="BY14" s="13">
        <v>17</v>
      </c>
      <c r="BZ14" s="13">
        <v>15</v>
      </c>
      <c r="CA14" s="13">
        <v>13</v>
      </c>
      <c r="CB14" s="13">
        <v>17</v>
      </c>
      <c r="CC14" s="13">
        <v>14</v>
      </c>
      <c r="CD14" s="13">
        <v>14</v>
      </c>
      <c r="CE14" s="13">
        <v>5</v>
      </c>
      <c r="CF14" s="13">
        <v>6</v>
      </c>
      <c r="CG14" s="13">
        <v>15</v>
      </c>
      <c r="CH14" s="13">
        <v>79</v>
      </c>
      <c r="CM14" s="12" t="s">
        <v>117</v>
      </c>
      <c r="CN14" s="13">
        <v>17</v>
      </c>
      <c r="CO14" s="13">
        <v>15</v>
      </c>
      <c r="CP14" s="13">
        <v>13</v>
      </c>
      <c r="CQ14" s="13">
        <v>17</v>
      </c>
      <c r="CR14" s="13">
        <v>14</v>
      </c>
      <c r="CS14" s="13">
        <v>8</v>
      </c>
      <c r="CT14" s="13">
        <v>5</v>
      </c>
      <c r="CU14" s="13">
        <v>6</v>
      </c>
      <c r="CV14" s="13">
        <v>15</v>
      </c>
      <c r="CW14" s="13">
        <v>76</v>
      </c>
      <c r="DB14" s="12" t="s">
        <v>117</v>
      </c>
      <c r="DC14" s="13">
        <v>17</v>
      </c>
      <c r="DD14" s="13">
        <v>15</v>
      </c>
      <c r="DE14" s="13">
        <v>13</v>
      </c>
      <c r="DF14" s="13">
        <v>17</v>
      </c>
      <c r="DG14" s="13">
        <v>14</v>
      </c>
      <c r="DH14" s="13">
        <v>8</v>
      </c>
      <c r="DI14" s="13">
        <v>14</v>
      </c>
      <c r="DJ14" s="13">
        <v>6</v>
      </c>
      <c r="DK14" s="13">
        <v>15</v>
      </c>
      <c r="DL14" s="13">
        <v>94</v>
      </c>
      <c r="DQ14" s="12" t="s">
        <v>117</v>
      </c>
      <c r="DR14" s="13">
        <v>17</v>
      </c>
      <c r="DS14" s="13">
        <v>15</v>
      </c>
      <c r="DT14" s="13">
        <v>13</v>
      </c>
      <c r="DU14" s="13">
        <v>17</v>
      </c>
      <c r="DV14" s="13">
        <v>14</v>
      </c>
      <c r="DW14" s="13">
        <v>8</v>
      </c>
      <c r="DX14" s="13">
        <v>14</v>
      </c>
      <c r="DY14" s="13">
        <v>5</v>
      </c>
      <c r="DZ14" s="13">
        <v>15</v>
      </c>
      <c r="EA14" s="13">
        <v>78</v>
      </c>
      <c r="EF14" s="12" t="s">
        <v>117</v>
      </c>
      <c r="EG14" s="13">
        <v>17</v>
      </c>
      <c r="EH14" s="13">
        <v>15</v>
      </c>
      <c r="EI14" s="13">
        <v>13</v>
      </c>
      <c r="EJ14" s="13">
        <v>17</v>
      </c>
      <c r="EK14" s="13">
        <v>14</v>
      </c>
      <c r="EL14" s="13">
        <v>8</v>
      </c>
      <c r="EM14" s="13">
        <v>14</v>
      </c>
      <c r="EN14" s="13">
        <v>5</v>
      </c>
      <c r="EO14" s="13">
        <v>6</v>
      </c>
      <c r="EP14" s="13">
        <v>68</v>
      </c>
    </row>
    <row r="15" spans="1:151" ht="13.8" thickBot="1" x14ac:dyDescent="0.3">
      <c r="A15" s="12" t="s">
        <v>118</v>
      </c>
      <c r="B15" s="13">
        <v>16</v>
      </c>
      <c r="C15" s="13">
        <v>11</v>
      </c>
      <c r="D15" s="13">
        <v>12</v>
      </c>
      <c r="E15" s="13">
        <v>3</v>
      </c>
      <c r="F15" s="13">
        <v>5</v>
      </c>
      <c r="G15" s="13">
        <v>18</v>
      </c>
      <c r="H15" s="13">
        <v>9</v>
      </c>
      <c r="I15" s="13">
        <v>18</v>
      </c>
      <c r="J15" s="13">
        <v>8</v>
      </c>
      <c r="K15" s="13">
        <v>100</v>
      </c>
      <c r="P15" s="12" t="s">
        <v>118</v>
      </c>
      <c r="Q15" s="13">
        <v>1</v>
      </c>
      <c r="R15" s="13">
        <v>11</v>
      </c>
      <c r="S15" s="13">
        <v>12</v>
      </c>
      <c r="T15" s="13">
        <v>3</v>
      </c>
      <c r="U15" s="13">
        <v>5</v>
      </c>
      <c r="V15" s="13">
        <v>18</v>
      </c>
      <c r="W15" s="13">
        <v>9</v>
      </c>
      <c r="X15" s="13">
        <v>18</v>
      </c>
      <c r="Y15" s="13">
        <v>8</v>
      </c>
      <c r="Z15" s="13">
        <v>80</v>
      </c>
      <c r="AE15" s="12" t="s">
        <v>118</v>
      </c>
      <c r="AF15" s="13">
        <v>1</v>
      </c>
      <c r="AG15" s="13">
        <v>16</v>
      </c>
      <c r="AH15" s="13">
        <v>12</v>
      </c>
      <c r="AI15" s="13">
        <v>3</v>
      </c>
      <c r="AJ15" s="13">
        <v>5</v>
      </c>
      <c r="AK15" s="13">
        <v>18</v>
      </c>
      <c r="AL15" s="13">
        <v>9</v>
      </c>
      <c r="AM15" s="13">
        <v>18</v>
      </c>
      <c r="AN15" s="13">
        <v>8</v>
      </c>
      <c r="AO15" s="13">
        <v>75</v>
      </c>
      <c r="AT15" s="12" t="s">
        <v>118</v>
      </c>
      <c r="AU15" s="13">
        <v>1</v>
      </c>
      <c r="AV15" s="13">
        <v>16</v>
      </c>
      <c r="AW15" s="13">
        <v>11</v>
      </c>
      <c r="AX15" s="13">
        <v>3</v>
      </c>
      <c r="AY15" s="13">
        <v>5</v>
      </c>
      <c r="AZ15" s="13">
        <v>18</v>
      </c>
      <c r="BA15" s="13">
        <v>9</v>
      </c>
      <c r="BB15" s="13">
        <v>18</v>
      </c>
      <c r="BC15" s="13">
        <v>8</v>
      </c>
      <c r="BD15" s="13">
        <v>79</v>
      </c>
      <c r="BI15" s="12" t="s">
        <v>118</v>
      </c>
      <c r="BJ15" s="13">
        <v>1</v>
      </c>
      <c r="BK15" s="13">
        <v>16</v>
      </c>
      <c r="BL15" s="13">
        <v>11</v>
      </c>
      <c r="BM15" s="13">
        <v>12</v>
      </c>
      <c r="BN15" s="13">
        <v>5</v>
      </c>
      <c r="BO15" s="13">
        <v>18</v>
      </c>
      <c r="BP15" s="13">
        <v>9</v>
      </c>
      <c r="BQ15" s="13">
        <v>18</v>
      </c>
      <c r="BR15" s="13">
        <v>8</v>
      </c>
      <c r="BS15" s="13">
        <v>92</v>
      </c>
      <c r="BX15" s="12" t="s">
        <v>118</v>
      </c>
      <c r="BY15" s="13">
        <v>1</v>
      </c>
      <c r="BZ15" s="13">
        <v>16</v>
      </c>
      <c r="CA15" s="13">
        <v>11</v>
      </c>
      <c r="CB15" s="13">
        <v>12</v>
      </c>
      <c r="CC15" s="13">
        <v>3</v>
      </c>
      <c r="CD15" s="13">
        <v>18</v>
      </c>
      <c r="CE15" s="13">
        <v>9</v>
      </c>
      <c r="CF15" s="13">
        <v>18</v>
      </c>
      <c r="CG15" s="13">
        <v>8</v>
      </c>
      <c r="CH15" s="13">
        <v>83</v>
      </c>
      <c r="CM15" s="12" t="s">
        <v>118</v>
      </c>
      <c r="CN15" s="13">
        <v>1</v>
      </c>
      <c r="CO15" s="13">
        <v>16</v>
      </c>
      <c r="CP15" s="13">
        <v>11</v>
      </c>
      <c r="CQ15" s="13">
        <v>12</v>
      </c>
      <c r="CR15" s="13">
        <v>3</v>
      </c>
      <c r="CS15" s="13">
        <v>5</v>
      </c>
      <c r="CT15" s="13">
        <v>9</v>
      </c>
      <c r="CU15" s="13">
        <v>18</v>
      </c>
      <c r="CV15" s="13">
        <v>8</v>
      </c>
      <c r="CW15" s="13">
        <v>69</v>
      </c>
      <c r="DB15" s="12" t="s">
        <v>118</v>
      </c>
      <c r="DC15" s="13">
        <v>1</v>
      </c>
      <c r="DD15" s="13">
        <v>16</v>
      </c>
      <c r="DE15" s="13">
        <v>11</v>
      </c>
      <c r="DF15" s="13">
        <v>12</v>
      </c>
      <c r="DG15" s="13">
        <v>3</v>
      </c>
      <c r="DH15" s="13">
        <v>5</v>
      </c>
      <c r="DI15" s="13">
        <v>18</v>
      </c>
      <c r="DJ15" s="13">
        <v>18</v>
      </c>
      <c r="DK15" s="13">
        <v>8</v>
      </c>
      <c r="DL15" s="13">
        <v>89</v>
      </c>
      <c r="DQ15" s="12" t="s">
        <v>118</v>
      </c>
      <c r="DR15" s="13">
        <v>1</v>
      </c>
      <c r="DS15" s="13">
        <v>16</v>
      </c>
      <c r="DT15" s="13">
        <v>11</v>
      </c>
      <c r="DU15" s="13">
        <v>12</v>
      </c>
      <c r="DV15" s="13">
        <v>3</v>
      </c>
      <c r="DW15" s="13">
        <v>5</v>
      </c>
      <c r="DX15" s="13">
        <v>18</v>
      </c>
      <c r="DY15" s="13">
        <v>9</v>
      </c>
      <c r="DZ15" s="13">
        <v>8</v>
      </c>
      <c r="EA15" s="13">
        <v>61</v>
      </c>
      <c r="EF15" s="12" t="s">
        <v>118</v>
      </c>
      <c r="EG15" s="13">
        <v>1</v>
      </c>
      <c r="EH15" s="13">
        <v>16</v>
      </c>
      <c r="EI15" s="13">
        <v>11</v>
      </c>
      <c r="EJ15" s="13">
        <v>12</v>
      </c>
      <c r="EK15" s="13">
        <v>3</v>
      </c>
      <c r="EL15" s="13">
        <v>5</v>
      </c>
      <c r="EM15" s="13">
        <v>18</v>
      </c>
      <c r="EN15" s="13">
        <v>9</v>
      </c>
      <c r="EO15" s="13">
        <v>18</v>
      </c>
      <c r="EP15" s="13">
        <v>78</v>
      </c>
    </row>
    <row r="16" spans="1:151" ht="13.8" thickBot="1" x14ac:dyDescent="0.3">
      <c r="A16" s="12" t="s">
        <v>119</v>
      </c>
      <c r="B16" s="13">
        <v>12</v>
      </c>
      <c r="C16" s="13">
        <v>18</v>
      </c>
      <c r="D16" s="13">
        <v>10</v>
      </c>
      <c r="E16" s="13">
        <v>14</v>
      </c>
      <c r="F16" s="13">
        <v>14</v>
      </c>
      <c r="G16" s="13">
        <v>17</v>
      </c>
      <c r="H16" s="13">
        <v>16</v>
      </c>
      <c r="I16" s="13">
        <v>16</v>
      </c>
      <c r="J16" s="13">
        <v>18</v>
      </c>
      <c r="K16" s="13">
        <v>63</v>
      </c>
      <c r="P16" s="12" t="s">
        <v>119</v>
      </c>
      <c r="Q16" s="13">
        <v>15</v>
      </c>
      <c r="R16" s="13">
        <v>18</v>
      </c>
      <c r="S16" s="13">
        <v>10</v>
      </c>
      <c r="T16" s="13">
        <v>14</v>
      </c>
      <c r="U16" s="13">
        <v>14</v>
      </c>
      <c r="V16" s="13">
        <v>17</v>
      </c>
      <c r="W16" s="13">
        <v>16</v>
      </c>
      <c r="X16" s="13">
        <v>16</v>
      </c>
      <c r="Y16" s="13">
        <v>18</v>
      </c>
      <c r="Z16" s="13">
        <v>83</v>
      </c>
      <c r="AE16" s="12" t="s">
        <v>119</v>
      </c>
      <c r="AF16" s="13">
        <v>15</v>
      </c>
      <c r="AG16" s="13">
        <v>12</v>
      </c>
      <c r="AH16" s="13">
        <v>10</v>
      </c>
      <c r="AI16" s="13">
        <v>14</v>
      </c>
      <c r="AJ16" s="13">
        <v>14</v>
      </c>
      <c r="AK16" s="13">
        <v>17</v>
      </c>
      <c r="AL16" s="13">
        <v>16</v>
      </c>
      <c r="AM16" s="13">
        <v>16</v>
      </c>
      <c r="AN16" s="13">
        <v>18</v>
      </c>
      <c r="AO16" s="13">
        <v>57</v>
      </c>
      <c r="AT16" s="12" t="s">
        <v>119</v>
      </c>
      <c r="AU16" s="13">
        <v>15</v>
      </c>
      <c r="AV16" s="13">
        <v>12</v>
      </c>
      <c r="AW16" s="13">
        <v>18</v>
      </c>
      <c r="AX16" s="13">
        <v>14</v>
      </c>
      <c r="AY16" s="13">
        <v>14</v>
      </c>
      <c r="AZ16" s="13">
        <v>17</v>
      </c>
      <c r="BA16" s="13">
        <v>16</v>
      </c>
      <c r="BB16" s="13">
        <v>16</v>
      </c>
      <c r="BC16" s="13">
        <v>18</v>
      </c>
      <c r="BD16" s="13">
        <v>82</v>
      </c>
      <c r="BI16" s="12" t="s">
        <v>119</v>
      </c>
      <c r="BJ16" s="13">
        <v>15</v>
      </c>
      <c r="BK16" s="13">
        <v>12</v>
      </c>
      <c r="BL16" s="13">
        <v>18</v>
      </c>
      <c r="BM16" s="13">
        <v>10</v>
      </c>
      <c r="BN16" s="13">
        <v>14</v>
      </c>
      <c r="BO16" s="13">
        <v>17</v>
      </c>
      <c r="BP16" s="13">
        <v>16</v>
      </c>
      <c r="BQ16" s="13">
        <v>16</v>
      </c>
      <c r="BR16" s="13">
        <v>18</v>
      </c>
      <c r="BS16" s="13">
        <v>71</v>
      </c>
      <c r="BX16" s="12" t="s">
        <v>119</v>
      </c>
      <c r="BY16" s="13">
        <v>15</v>
      </c>
      <c r="BZ16" s="13">
        <v>12</v>
      </c>
      <c r="CA16" s="13">
        <v>18</v>
      </c>
      <c r="CB16" s="13">
        <v>10</v>
      </c>
      <c r="CC16" s="13">
        <v>14</v>
      </c>
      <c r="CD16" s="13">
        <v>17</v>
      </c>
      <c r="CE16" s="13">
        <v>16</v>
      </c>
      <c r="CF16" s="13">
        <v>16</v>
      </c>
      <c r="CG16" s="13">
        <v>18</v>
      </c>
      <c r="CH16" s="13">
        <v>71</v>
      </c>
      <c r="CM16" s="12" t="s">
        <v>119</v>
      </c>
      <c r="CN16" s="13">
        <v>15</v>
      </c>
      <c r="CO16" s="13">
        <v>12</v>
      </c>
      <c r="CP16" s="13">
        <v>18</v>
      </c>
      <c r="CQ16" s="13">
        <v>10</v>
      </c>
      <c r="CR16" s="13">
        <v>14</v>
      </c>
      <c r="CS16" s="13">
        <v>14</v>
      </c>
      <c r="CT16" s="13">
        <v>16</v>
      </c>
      <c r="CU16" s="13">
        <v>16</v>
      </c>
      <c r="CV16" s="13">
        <v>18</v>
      </c>
      <c r="CW16" s="13">
        <v>70</v>
      </c>
      <c r="DB16" s="12" t="s">
        <v>119</v>
      </c>
      <c r="DC16" s="13">
        <v>15</v>
      </c>
      <c r="DD16" s="13">
        <v>12</v>
      </c>
      <c r="DE16" s="13">
        <v>18</v>
      </c>
      <c r="DF16" s="13">
        <v>10</v>
      </c>
      <c r="DG16" s="13">
        <v>14</v>
      </c>
      <c r="DH16" s="13">
        <v>14</v>
      </c>
      <c r="DI16" s="13">
        <v>17</v>
      </c>
      <c r="DJ16" s="13">
        <v>16</v>
      </c>
      <c r="DK16" s="13">
        <v>18</v>
      </c>
      <c r="DL16" s="13">
        <v>82</v>
      </c>
      <c r="DQ16" s="12" t="s">
        <v>119</v>
      </c>
      <c r="DR16" s="13">
        <v>15</v>
      </c>
      <c r="DS16" s="13">
        <v>12</v>
      </c>
      <c r="DT16" s="13">
        <v>18</v>
      </c>
      <c r="DU16" s="13">
        <v>10</v>
      </c>
      <c r="DV16" s="13">
        <v>14</v>
      </c>
      <c r="DW16" s="13">
        <v>14</v>
      </c>
      <c r="DX16" s="13">
        <v>17</v>
      </c>
      <c r="DY16" s="13">
        <v>16</v>
      </c>
      <c r="DZ16" s="13">
        <v>18</v>
      </c>
      <c r="EA16" s="13">
        <v>64</v>
      </c>
      <c r="EF16" s="12" t="s">
        <v>119</v>
      </c>
      <c r="EG16" s="13">
        <v>15</v>
      </c>
      <c r="EH16" s="13">
        <v>12</v>
      </c>
      <c r="EI16" s="13">
        <v>18</v>
      </c>
      <c r="EJ16" s="13">
        <v>10</v>
      </c>
      <c r="EK16" s="13">
        <v>14</v>
      </c>
      <c r="EL16" s="13">
        <v>14</v>
      </c>
      <c r="EM16" s="13">
        <v>17</v>
      </c>
      <c r="EN16" s="13">
        <v>16</v>
      </c>
      <c r="EO16" s="13">
        <v>16</v>
      </c>
      <c r="EP16" s="13">
        <v>64</v>
      </c>
    </row>
    <row r="17" spans="1:146" ht="13.8" thickBot="1" x14ac:dyDescent="0.3">
      <c r="A17" s="12" t="s">
        <v>120</v>
      </c>
      <c r="B17" s="13">
        <v>18</v>
      </c>
      <c r="C17" s="13">
        <v>10</v>
      </c>
      <c r="D17" s="13">
        <v>11</v>
      </c>
      <c r="E17" s="13">
        <v>8</v>
      </c>
      <c r="F17" s="13">
        <v>11</v>
      </c>
      <c r="G17" s="13">
        <v>11</v>
      </c>
      <c r="H17" s="13">
        <v>12</v>
      </c>
      <c r="I17" s="13">
        <v>3</v>
      </c>
      <c r="J17" s="13">
        <v>8</v>
      </c>
      <c r="K17" s="13">
        <v>65</v>
      </c>
      <c r="P17" s="12" t="s">
        <v>120</v>
      </c>
      <c r="Q17" s="13">
        <v>13</v>
      </c>
      <c r="R17" s="13">
        <v>10</v>
      </c>
      <c r="S17" s="13">
        <v>11</v>
      </c>
      <c r="T17" s="13">
        <v>8</v>
      </c>
      <c r="U17" s="13">
        <v>11</v>
      </c>
      <c r="V17" s="13">
        <v>11</v>
      </c>
      <c r="W17" s="13">
        <v>12</v>
      </c>
      <c r="X17" s="13">
        <v>3</v>
      </c>
      <c r="Y17" s="13">
        <v>8</v>
      </c>
      <c r="Z17" s="13">
        <v>78</v>
      </c>
      <c r="AE17" s="12" t="s">
        <v>120</v>
      </c>
      <c r="AF17" s="13">
        <v>13</v>
      </c>
      <c r="AG17" s="13">
        <v>18</v>
      </c>
      <c r="AH17" s="13">
        <v>11</v>
      </c>
      <c r="AI17" s="13">
        <v>8</v>
      </c>
      <c r="AJ17" s="13">
        <v>11</v>
      </c>
      <c r="AK17" s="13">
        <v>11</v>
      </c>
      <c r="AL17" s="13">
        <v>12</v>
      </c>
      <c r="AM17" s="13">
        <v>3</v>
      </c>
      <c r="AN17" s="13">
        <v>8</v>
      </c>
      <c r="AO17" s="13">
        <v>76</v>
      </c>
      <c r="AT17" s="12" t="s">
        <v>120</v>
      </c>
      <c r="AU17" s="13">
        <v>13</v>
      </c>
      <c r="AV17" s="13">
        <v>18</v>
      </c>
      <c r="AW17" s="13">
        <v>10</v>
      </c>
      <c r="AX17" s="13">
        <v>8</v>
      </c>
      <c r="AY17" s="13">
        <v>11</v>
      </c>
      <c r="AZ17" s="13">
        <v>11</v>
      </c>
      <c r="BA17" s="13">
        <v>12</v>
      </c>
      <c r="BB17" s="13">
        <v>3</v>
      </c>
      <c r="BC17" s="13">
        <v>8</v>
      </c>
      <c r="BD17" s="13">
        <v>81</v>
      </c>
      <c r="BI17" s="12" t="s">
        <v>120</v>
      </c>
      <c r="BJ17" s="13">
        <v>13</v>
      </c>
      <c r="BK17" s="13">
        <v>18</v>
      </c>
      <c r="BL17" s="13">
        <v>10</v>
      </c>
      <c r="BM17" s="13">
        <v>11</v>
      </c>
      <c r="BN17" s="13">
        <v>11</v>
      </c>
      <c r="BO17" s="13">
        <v>11</v>
      </c>
      <c r="BP17" s="13">
        <v>12</v>
      </c>
      <c r="BQ17" s="13">
        <v>3</v>
      </c>
      <c r="BR17" s="13">
        <v>8</v>
      </c>
      <c r="BS17" s="13">
        <v>83</v>
      </c>
      <c r="BX17" s="12" t="s">
        <v>120</v>
      </c>
      <c r="BY17" s="13">
        <v>13</v>
      </c>
      <c r="BZ17" s="13">
        <v>18</v>
      </c>
      <c r="CA17" s="13">
        <v>10</v>
      </c>
      <c r="CB17" s="13">
        <v>11</v>
      </c>
      <c r="CC17" s="13">
        <v>8</v>
      </c>
      <c r="CD17" s="13">
        <v>11</v>
      </c>
      <c r="CE17" s="13">
        <v>12</v>
      </c>
      <c r="CF17" s="13">
        <v>3</v>
      </c>
      <c r="CG17" s="13">
        <v>8</v>
      </c>
      <c r="CH17" s="13">
        <v>77</v>
      </c>
      <c r="CM17" s="12" t="s">
        <v>120</v>
      </c>
      <c r="CN17" s="13">
        <v>13</v>
      </c>
      <c r="CO17" s="13">
        <v>18</v>
      </c>
      <c r="CP17" s="13">
        <v>10</v>
      </c>
      <c r="CQ17" s="13">
        <v>11</v>
      </c>
      <c r="CR17" s="13">
        <v>8</v>
      </c>
      <c r="CS17" s="13">
        <v>11</v>
      </c>
      <c r="CT17" s="13">
        <v>12</v>
      </c>
      <c r="CU17" s="13">
        <v>3</v>
      </c>
      <c r="CV17" s="13">
        <v>8</v>
      </c>
      <c r="CW17" s="13">
        <v>82</v>
      </c>
      <c r="DB17" s="12" t="s">
        <v>120</v>
      </c>
      <c r="DC17" s="13">
        <v>13</v>
      </c>
      <c r="DD17" s="13">
        <v>18</v>
      </c>
      <c r="DE17" s="13">
        <v>10</v>
      </c>
      <c r="DF17" s="13">
        <v>11</v>
      </c>
      <c r="DG17" s="13">
        <v>8</v>
      </c>
      <c r="DH17" s="13">
        <v>11</v>
      </c>
      <c r="DI17" s="13">
        <v>11</v>
      </c>
      <c r="DJ17" s="13">
        <v>3</v>
      </c>
      <c r="DK17" s="13">
        <v>8</v>
      </c>
      <c r="DL17" s="13">
        <v>85</v>
      </c>
      <c r="DQ17" s="12" t="s">
        <v>120</v>
      </c>
      <c r="DR17" s="13">
        <v>13</v>
      </c>
      <c r="DS17" s="13">
        <v>18</v>
      </c>
      <c r="DT17" s="13">
        <v>10</v>
      </c>
      <c r="DU17" s="13">
        <v>11</v>
      </c>
      <c r="DV17" s="13">
        <v>8</v>
      </c>
      <c r="DW17" s="13">
        <v>11</v>
      </c>
      <c r="DX17" s="13">
        <v>11</v>
      </c>
      <c r="DY17" s="13">
        <v>12</v>
      </c>
      <c r="DZ17" s="13">
        <v>8</v>
      </c>
      <c r="EA17" s="13">
        <v>79</v>
      </c>
      <c r="EF17" s="12" t="s">
        <v>120</v>
      </c>
      <c r="EG17" s="13">
        <v>13</v>
      </c>
      <c r="EH17" s="13">
        <v>18</v>
      </c>
      <c r="EI17" s="13">
        <v>10</v>
      </c>
      <c r="EJ17" s="13">
        <v>11</v>
      </c>
      <c r="EK17" s="13">
        <v>8</v>
      </c>
      <c r="EL17" s="13">
        <v>11</v>
      </c>
      <c r="EM17" s="13">
        <v>11</v>
      </c>
      <c r="EN17" s="13">
        <v>12</v>
      </c>
      <c r="EO17" s="13">
        <v>3</v>
      </c>
      <c r="EP17" s="13">
        <v>78</v>
      </c>
    </row>
    <row r="18" spans="1:146" ht="13.8" thickBot="1" x14ac:dyDescent="0.3">
      <c r="A18" s="12" t="s">
        <v>121</v>
      </c>
      <c r="B18" s="13">
        <v>16</v>
      </c>
      <c r="C18" s="13">
        <v>13</v>
      </c>
      <c r="D18" s="13">
        <v>6</v>
      </c>
      <c r="E18" s="13">
        <v>10</v>
      </c>
      <c r="F18" s="13">
        <v>13</v>
      </c>
      <c r="G18" s="13">
        <v>4</v>
      </c>
      <c r="H18" s="13">
        <v>14</v>
      </c>
      <c r="I18" s="13">
        <v>3</v>
      </c>
      <c r="J18" s="13">
        <v>5</v>
      </c>
      <c r="K18" s="13">
        <v>64</v>
      </c>
      <c r="P18" s="12" t="s">
        <v>121</v>
      </c>
      <c r="Q18" s="13">
        <v>14</v>
      </c>
      <c r="R18" s="13">
        <v>13</v>
      </c>
      <c r="S18" s="13">
        <v>6</v>
      </c>
      <c r="T18" s="13">
        <v>10</v>
      </c>
      <c r="U18" s="13">
        <v>13</v>
      </c>
      <c r="V18" s="13">
        <v>4</v>
      </c>
      <c r="W18" s="13">
        <v>14</v>
      </c>
      <c r="X18" s="13">
        <v>3</v>
      </c>
      <c r="Y18" s="13">
        <v>5</v>
      </c>
      <c r="Z18" s="13">
        <v>80</v>
      </c>
      <c r="AE18" s="12" t="s">
        <v>121</v>
      </c>
      <c r="AF18" s="13">
        <v>14</v>
      </c>
      <c r="AG18" s="13">
        <v>16</v>
      </c>
      <c r="AH18" s="13">
        <v>6</v>
      </c>
      <c r="AI18" s="13">
        <v>10</v>
      </c>
      <c r="AJ18" s="13">
        <v>13</v>
      </c>
      <c r="AK18" s="13">
        <v>4</v>
      </c>
      <c r="AL18" s="13">
        <v>14</v>
      </c>
      <c r="AM18" s="13">
        <v>3</v>
      </c>
      <c r="AN18" s="13">
        <v>5</v>
      </c>
      <c r="AO18" s="13">
        <v>73</v>
      </c>
      <c r="AT18" s="12" t="s">
        <v>121</v>
      </c>
      <c r="AU18" s="13">
        <v>14</v>
      </c>
      <c r="AV18" s="13">
        <v>16</v>
      </c>
      <c r="AW18" s="13">
        <v>13</v>
      </c>
      <c r="AX18" s="13">
        <v>10</v>
      </c>
      <c r="AY18" s="13">
        <v>13</v>
      </c>
      <c r="AZ18" s="13">
        <v>4</v>
      </c>
      <c r="BA18" s="13">
        <v>14</v>
      </c>
      <c r="BB18" s="13">
        <v>3</v>
      </c>
      <c r="BC18" s="13">
        <v>5</v>
      </c>
      <c r="BD18" s="13">
        <v>87</v>
      </c>
      <c r="BI18" s="12" t="s">
        <v>121</v>
      </c>
      <c r="BJ18" s="13">
        <v>14</v>
      </c>
      <c r="BK18" s="13">
        <v>16</v>
      </c>
      <c r="BL18" s="13">
        <v>13</v>
      </c>
      <c r="BM18" s="13">
        <v>6</v>
      </c>
      <c r="BN18" s="13">
        <v>13</v>
      </c>
      <c r="BO18" s="13">
        <v>4</v>
      </c>
      <c r="BP18" s="13">
        <v>14</v>
      </c>
      <c r="BQ18" s="13">
        <v>3</v>
      </c>
      <c r="BR18" s="13">
        <v>5</v>
      </c>
      <c r="BS18" s="13">
        <v>75</v>
      </c>
      <c r="BX18" s="12" t="s">
        <v>121</v>
      </c>
      <c r="BY18" s="13">
        <v>14</v>
      </c>
      <c r="BZ18" s="13">
        <v>16</v>
      </c>
      <c r="CA18" s="13">
        <v>13</v>
      </c>
      <c r="CB18" s="13">
        <v>6</v>
      </c>
      <c r="CC18" s="13">
        <v>10</v>
      </c>
      <c r="CD18" s="13">
        <v>4</v>
      </c>
      <c r="CE18" s="13">
        <v>14</v>
      </c>
      <c r="CF18" s="13">
        <v>3</v>
      </c>
      <c r="CG18" s="13">
        <v>5</v>
      </c>
      <c r="CH18" s="13">
        <v>73</v>
      </c>
      <c r="CM18" s="12" t="s">
        <v>121</v>
      </c>
      <c r="CN18" s="13">
        <v>14</v>
      </c>
      <c r="CO18" s="13">
        <v>16</v>
      </c>
      <c r="CP18" s="13">
        <v>13</v>
      </c>
      <c r="CQ18" s="13">
        <v>6</v>
      </c>
      <c r="CR18" s="13">
        <v>10</v>
      </c>
      <c r="CS18" s="13">
        <v>13</v>
      </c>
      <c r="CT18" s="13">
        <v>14</v>
      </c>
      <c r="CU18" s="13">
        <v>3</v>
      </c>
      <c r="CV18" s="13">
        <v>5</v>
      </c>
      <c r="CW18" s="13">
        <v>89</v>
      </c>
      <c r="DB18" s="12" t="s">
        <v>121</v>
      </c>
      <c r="DC18" s="13">
        <v>14</v>
      </c>
      <c r="DD18" s="13">
        <v>16</v>
      </c>
      <c r="DE18" s="13">
        <v>13</v>
      </c>
      <c r="DF18" s="13">
        <v>6</v>
      </c>
      <c r="DG18" s="13">
        <v>10</v>
      </c>
      <c r="DH18" s="13">
        <v>13</v>
      </c>
      <c r="DI18" s="13">
        <v>4</v>
      </c>
      <c r="DJ18" s="13">
        <v>3</v>
      </c>
      <c r="DK18" s="13">
        <v>5</v>
      </c>
      <c r="DL18" s="13">
        <v>83</v>
      </c>
      <c r="DQ18" s="12" t="s">
        <v>121</v>
      </c>
      <c r="DR18" s="13">
        <v>14</v>
      </c>
      <c r="DS18" s="13">
        <v>16</v>
      </c>
      <c r="DT18" s="13">
        <v>13</v>
      </c>
      <c r="DU18" s="13">
        <v>6</v>
      </c>
      <c r="DV18" s="13">
        <v>10</v>
      </c>
      <c r="DW18" s="13">
        <v>13</v>
      </c>
      <c r="DX18" s="13">
        <v>4</v>
      </c>
      <c r="DY18" s="13">
        <v>14</v>
      </c>
      <c r="DZ18" s="13">
        <v>5</v>
      </c>
      <c r="EA18" s="13">
        <v>79</v>
      </c>
      <c r="EF18" s="12" t="s">
        <v>121</v>
      </c>
      <c r="EG18" s="13">
        <v>14</v>
      </c>
      <c r="EH18" s="13">
        <v>16</v>
      </c>
      <c r="EI18" s="13">
        <v>13</v>
      </c>
      <c r="EJ18" s="13">
        <v>6</v>
      </c>
      <c r="EK18" s="13">
        <v>10</v>
      </c>
      <c r="EL18" s="13">
        <v>13</v>
      </c>
      <c r="EM18" s="13">
        <v>4</v>
      </c>
      <c r="EN18" s="13">
        <v>14</v>
      </c>
      <c r="EO18" s="13">
        <v>3</v>
      </c>
      <c r="EP18" s="13">
        <v>85</v>
      </c>
    </row>
    <row r="19" spans="1:146" ht="13.8" thickBot="1" x14ac:dyDescent="0.3">
      <c r="A19" s="12" t="s">
        <v>122</v>
      </c>
      <c r="B19" s="13">
        <v>9</v>
      </c>
      <c r="C19" s="13">
        <v>11</v>
      </c>
      <c r="D19" s="13">
        <v>13</v>
      </c>
      <c r="E19" s="13">
        <v>2</v>
      </c>
      <c r="F19" s="13">
        <v>1</v>
      </c>
      <c r="G19" s="13">
        <v>2</v>
      </c>
      <c r="H19" s="13">
        <v>7</v>
      </c>
      <c r="I19" s="13">
        <v>2</v>
      </c>
      <c r="J19" s="13">
        <v>8</v>
      </c>
      <c r="K19" s="13">
        <v>71</v>
      </c>
      <c r="P19" s="12" t="s">
        <v>122</v>
      </c>
      <c r="Q19" s="13">
        <v>9</v>
      </c>
      <c r="R19" s="13">
        <v>11</v>
      </c>
      <c r="S19" s="13">
        <v>13</v>
      </c>
      <c r="T19" s="13">
        <v>2</v>
      </c>
      <c r="U19" s="13">
        <v>1</v>
      </c>
      <c r="V19" s="13">
        <v>2</v>
      </c>
      <c r="W19" s="13">
        <v>7</v>
      </c>
      <c r="X19" s="13">
        <v>2</v>
      </c>
      <c r="Y19" s="13">
        <v>8</v>
      </c>
      <c r="Z19" s="13">
        <v>85</v>
      </c>
      <c r="AE19" s="12" t="s">
        <v>122</v>
      </c>
      <c r="AF19" s="13">
        <v>9</v>
      </c>
      <c r="AG19" s="13">
        <v>9</v>
      </c>
      <c r="AH19" s="13">
        <v>13</v>
      </c>
      <c r="AI19" s="13">
        <v>2</v>
      </c>
      <c r="AJ19" s="13">
        <v>1</v>
      </c>
      <c r="AK19" s="13">
        <v>2</v>
      </c>
      <c r="AL19" s="13">
        <v>7</v>
      </c>
      <c r="AM19" s="13">
        <v>2</v>
      </c>
      <c r="AN19" s="13">
        <v>8</v>
      </c>
      <c r="AO19" s="13">
        <v>75</v>
      </c>
      <c r="AT19" s="12" t="s">
        <v>122</v>
      </c>
      <c r="AU19" s="13">
        <v>9</v>
      </c>
      <c r="AV19" s="13">
        <v>9</v>
      </c>
      <c r="AW19" s="13">
        <v>11</v>
      </c>
      <c r="AX19" s="13">
        <v>2</v>
      </c>
      <c r="AY19" s="13">
        <v>1</v>
      </c>
      <c r="AZ19" s="13">
        <v>2</v>
      </c>
      <c r="BA19" s="13">
        <v>7</v>
      </c>
      <c r="BB19" s="13">
        <v>2</v>
      </c>
      <c r="BC19" s="13">
        <v>8</v>
      </c>
      <c r="BD19" s="13">
        <v>77</v>
      </c>
      <c r="BI19" s="12" t="s">
        <v>122</v>
      </c>
      <c r="BJ19" s="13">
        <v>9</v>
      </c>
      <c r="BK19" s="13">
        <v>9</v>
      </c>
      <c r="BL19" s="13">
        <v>11</v>
      </c>
      <c r="BM19" s="13">
        <v>13</v>
      </c>
      <c r="BN19" s="13">
        <v>1</v>
      </c>
      <c r="BO19" s="13">
        <v>2</v>
      </c>
      <c r="BP19" s="13">
        <v>7</v>
      </c>
      <c r="BQ19" s="13">
        <v>2</v>
      </c>
      <c r="BR19" s="13">
        <v>8</v>
      </c>
      <c r="BS19" s="13">
        <v>96</v>
      </c>
      <c r="BX19" s="12" t="s">
        <v>122</v>
      </c>
      <c r="BY19" s="13">
        <v>9</v>
      </c>
      <c r="BZ19" s="13">
        <v>9</v>
      </c>
      <c r="CA19" s="13">
        <v>11</v>
      </c>
      <c r="CB19" s="13">
        <v>13</v>
      </c>
      <c r="CC19" s="13">
        <v>2</v>
      </c>
      <c r="CD19" s="13">
        <v>2</v>
      </c>
      <c r="CE19" s="13">
        <v>7</v>
      </c>
      <c r="CF19" s="13">
        <v>2</v>
      </c>
      <c r="CG19" s="13">
        <v>8</v>
      </c>
      <c r="CH19" s="13">
        <v>100</v>
      </c>
      <c r="CM19" s="12" t="s">
        <v>122</v>
      </c>
      <c r="CN19" s="13">
        <v>9</v>
      </c>
      <c r="CO19" s="13">
        <v>9</v>
      </c>
      <c r="CP19" s="13">
        <v>11</v>
      </c>
      <c r="CQ19" s="13">
        <v>13</v>
      </c>
      <c r="CR19" s="13">
        <v>2</v>
      </c>
      <c r="CS19" s="13">
        <v>1</v>
      </c>
      <c r="CT19" s="13">
        <v>7</v>
      </c>
      <c r="CU19" s="13">
        <v>2</v>
      </c>
      <c r="CV19" s="13">
        <v>8</v>
      </c>
      <c r="CW19" s="13">
        <v>99</v>
      </c>
      <c r="DB19" s="12" t="s">
        <v>122</v>
      </c>
      <c r="DC19" s="13">
        <v>9</v>
      </c>
      <c r="DD19" s="13">
        <v>9</v>
      </c>
      <c r="DE19" s="13">
        <v>11</v>
      </c>
      <c r="DF19" s="13">
        <v>13</v>
      </c>
      <c r="DG19" s="13">
        <v>2</v>
      </c>
      <c r="DH19" s="13">
        <v>1</v>
      </c>
      <c r="DI19" s="13">
        <v>2</v>
      </c>
      <c r="DJ19" s="13">
        <v>2</v>
      </c>
      <c r="DK19" s="13">
        <v>8</v>
      </c>
      <c r="DL19" s="13">
        <v>91</v>
      </c>
      <c r="DQ19" s="12" t="s">
        <v>122</v>
      </c>
      <c r="DR19" s="13">
        <v>9</v>
      </c>
      <c r="DS19" s="13">
        <v>9</v>
      </c>
      <c r="DT19" s="13">
        <v>11</v>
      </c>
      <c r="DU19" s="13">
        <v>13</v>
      </c>
      <c r="DV19" s="13">
        <v>2</v>
      </c>
      <c r="DW19" s="13">
        <v>1</v>
      </c>
      <c r="DX19" s="13">
        <v>2</v>
      </c>
      <c r="DY19" s="13">
        <v>7</v>
      </c>
      <c r="DZ19" s="13">
        <v>8</v>
      </c>
      <c r="EA19" s="13">
        <v>81</v>
      </c>
      <c r="EF19" s="12" t="s">
        <v>122</v>
      </c>
      <c r="EG19" s="13">
        <v>9</v>
      </c>
      <c r="EH19" s="13">
        <v>9</v>
      </c>
      <c r="EI19" s="13">
        <v>11</v>
      </c>
      <c r="EJ19" s="13">
        <v>13</v>
      </c>
      <c r="EK19" s="13">
        <v>2</v>
      </c>
      <c r="EL19" s="13">
        <v>1</v>
      </c>
      <c r="EM19" s="13">
        <v>2</v>
      </c>
      <c r="EN19" s="13">
        <v>7</v>
      </c>
      <c r="EO19" s="13">
        <v>2</v>
      </c>
      <c r="EP19" s="13">
        <v>78</v>
      </c>
    </row>
    <row r="20" spans="1:146" ht="13.8" thickBot="1" x14ac:dyDescent="0.3">
      <c r="A20" s="12" t="s">
        <v>123</v>
      </c>
      <c r="B20" s="13">
        <v>3</v>
      </c>
      <c r="C20" s="13">
        <v>3</v>
      </c>
      <c r="D20" s="13">
        <v>5</v>
      </c>
      <c r="E20" s="13">
        <v>6</v>
      </c>
      <c r="F20" s="13">
        <v>3</v>
      </c>
      <c r="G20" s="13">
        <v>1</v>
      </c>
      <c r="H20" s="13">
        <v>14</v>
      </c>
      <c r="I20" s="13">
        <v>1</v>
      </c>
      <c r="J20" s="13">
        <v>1</v>
      </c>
      <c r="K20" s="13">
        <v>81</v>
      </c>
      <c r="P20" s="12" t="s">
        <v>123</v>
      </c>
      <c r="Q20" s="13">
        <v>3</v>
      </c>
      <c r="R20" s="13">
        <v>3</v>
      </c>
      <c r="S20" s="13">
        <v>5</v>
      </c>
      <c r="T20" s="13">
        <v>6</v>
      </c>
      <c r="U20" s="13">
        <v>3</v>
      </c>
      <c r="V20" s="13">
        <v>1</v>
      </c>
      <c r="W20" s="13">
        <v>14</v>
      </c>
      <c r="X20" s="13">
        <v>1</v>
      </c>
      <c r="Y20" s="13">
        <v>1</v>
      </c>
      <c r="Z20" s="13">
        <v>95</v>
      </c>
      <c r="AE20" s="12" t="s">
        <v>123</v>
      </c>
      <c r="AF20" s="13">
        <v>3</v>
      </c>
      <c r="AG20" s="13">
        <v>3</v>
      </c>
      <c r="AH20" s="13">
        <v>5</v>
      </c>
      <c r="AI20" s="13">
        <v>6</v>
      </c>
      <c r="AJ20" s="13">
        <v>3</v>
      </c>
      <c r="AK20" s="13">
        <v>1</v>
      </c>
      <c r="AL20" s="13">
        <v>14</v>
      </c>
      <c r="AM20" s="13">
        <v>1</v>
      </c>
      <c r="AN20" s="13">
        <v>1</v>
      </c>
      <c r="AO20" s="13">
        <v>92</v>
      </c>
      <c r="AT20" s="12" t="s">
        <v>123</v>
      </c>
      <c r="AU20" s="13">
        <v>3</v>
      </c>
      <c r="AV20" s="13">
        <v>3</v>
      </c>
      <c r="AW20" s="13">
        <v>3</v>
      </c>
      <c r="AX20" s="13">
        <v>6</v>
      </c>
      <c r="AY20" s="13">
        <v>3</v>
      </c>
      <c r="AZ20" s="13">
        <v>1</v>
      </c>
      <c r="BA20" s="13">
        <v>14</v>
      </c>
      <c r="BB20" s="13">
        <v>1</v>
      </c>
      <c r="BC20" s="13">
        <v>1</v>
      </c>
      <c r="BD20" s="13">
        <v>88</v>
      </c>
      <c r="BI20" s="12" t="s">
        <v>123</v>
      </c>
      <c r="BJ20" s="13">
        <v>3</v>
      </c>
      <c r="BK20" s="13">
        <v>3</v>
      </c>
      <c r="BL20" s="13">
        <v>3</v>
      </c>
      <c r="BM20" s="13">
        <v>5</v>
      </c>
      <c r="BN20" s="13">
        <v>3</v>
      </c>
      <c r="BO20" s="13">
        <v>1</v>
      </c>
      <c r="BP20" s="13">
        <v>14</v>
      </c>
      <c r="BQ20" s="13">
        <v>1</v>
      </c>
      <c r="BR20" s="13">
        <v>1</v>
      </c>
      <c r="BS20" s="13">
        <v>86</v>
      </c>
      <c r="BX20" s="12" t="s">
        <v>123</v>
      </c>
      <c r="BY20" s="13">
        <v>3</v>
      </c>
      <c r="BZ20" s="13">
        <v>3</v>
      </c>
      <c r="CA20" s="13">
        <v>3</v>
      </c>
      <c r="CB20" s="13">
        <v>5</v>
      </c>
      <c r="CC20" s="13">
        <v>6</v>
      </c>
      <c r="CD20" s="13">
        <v>1</v>
      </c>
      <c r="CE20" s="13">
        <v>14</v>
      </c>
      <c r="CF20" s="13">
        <v>1</v>
      </c>
      <c r="CG20" s="13">
        <v>1</v>
      </c>
      <c r="CH20" s="13">
        <v>88</v>
      </c>
      <c r="CM20" s="12" t="s">
        <v>123</v>
      </c>
      <c r="CN20" s="13">
        <v>3</v>
      </c>
      <c r="CO20" s="13">
        <v>3</v>
      </c>
      <c r="CP20" s="13">
        <v>3</v>
      </c>
      <c r="CQ20" s="13">
        <v>5</v>
      </c>
      <c r="CR20" s="13">
        <v>6</v>
      </c>
      <c r="CS20" s="13">
        <v>3</v>
      </c>
      <c r="CT20" s="13">
        <v>14</v>
      </c>
      <c r="CU20" s="13">
        <v>1</v>
      </c>
      <c r="CV20" s="13">
        <v>1</v>
      </c>
      <c r="CW20" s="13">
        <v>100</v>
      </c>
      <c r="DB20" s="12" t="s">
        <v>123</v>
      </c>
      <c r="DC20" s="13">
        <v>3</v>
      </c>
      <c r="DD20" s="13">
        <v>3</v>
      </c>
      <c r="DE20" s="13">
        <v>3</v>
      </c>
      <c r="DF20" s="13">
        <v>5</v>
      </c>
      <c r="DG20" s="13">
        <v>6</v>
      </c>
      <c r="DH20" s="13">
        <v>3</v>
      </c>
      <c r="DI20" s="13">
        <v>1</v>
      </c>
      <c r="DJ20" s="13">
        <v>1</v>
      </c>
      <c r="DK20" s="13">
        <v>1</v>
      </c>
      <c r="DL20" s="13">
        <v>83</v>
      </c>
      <c r="DQ20" s="12" t="s">
        <v>123</v>
      </c>
      <c r="DR20" s="13">
        <v>3</v>
      </c>
      <c r="DS20" s="13">
        <v>3</v>
      </c>
      <c r="DT20" s="13">
        <v>3</v>
      </c>
      <c r="DU20" s="13">
        <v>5</v>
      </c>
      <c r="DV20" s="13">
        <v>6</v>
      </c>
      <c r="DW20" s="13">
        <v>3</v>
      </c>
      <c r="DX20" s="13">
        <v>1</v>
      </c>
      <c r="DY20" s="13">
        <v>14</v>
      </c>
      <c r="DZ20" s="13">
        <v>1</v>
      </c>
      <c r="EA20" s="13">
        <v>100</v>
      </c>
      <c r="EF20" s="12" t="s">
        <v>123</v>
      </c>
      <c r="EG20" s="13">
        <v>3</v>
      </c>
      <c r="EH20" s="13">
        <v>3</v>
      </c>
      <c r="EI20" s="13">
        <v>3</v>
      </c>
      <c r="EJ20" s="13">
        <v>5</v>
      </c>
      <c r="EK20" s="13">
        <v>6</v>
      </c>
      <c r="EL20" s="13">
        <v>3</v>
      </c>
      <c r="EM20" s="13">
        <v>1</v>
      </c>
      <c r="EN20" s="13">
        <v>14</v>
      </c>
      <c r="EO20" s="13">
        <v>1</v>
      </c>
      <c r="EP20" s="13">
        <v>100</v>
      </c>
    </row>
    <row r="21" spans="1:146" ht="13.8" thickBot="1" x14ac:dyDescent="0.3">
      <c r="A21" s="12" t="s">
        <v>124</v>
      </c>
      <c r="B21" s="13">
        <v>2</v>
      </c>
      <c r="C21" s="13">
        <v>15</v>
      </c>
      <c r="D21" s="13">
        <v>19</v>
      </c>
      <c r="E21" s="13">
        <v>16</v>
      </c>
      <c r="F21" s="13">
        <v>12</v>
      </c>
      <c r="G21" s="13">
        <v>14</v>
      </c>
      <c r="H21" s="13">
        <v>11</v>
      </c>
      <c r="I21" s="13">
        <v>3</v>
      </c>
      <c r="J21" s="13">
        <v>14</v>
      </c>
      <c r="K21" s="13">
        <v>58</v>
      </c>
      <c r="P21" s="12" t="s">
        <v>124</v>
      </c>
      <c r="Q21" s="13">
        <v>18</v>
      </c>
      <c r="R21" s="13">
        <v>15</v>
      </c>
      <c r="S21" s="13">
        <v>19</v>
      </c>
      <c r="T21" s="13">
        <v>16</v>
      </c>
      <c r="U21" s="13">
        <v>12</v>
      </c>
      <c r="V21" s="13">
        <v>14</v>
      </c>
      <c r="W21" s="13">
        <v>11</v>
      </c>
      <c r="X21" s="13">
        <v>3</v>
      </c>
      <c r="Y21" s="13">
        <v>14</v>
      </c>
      <c r="Z21" s="13">
        <v>96</v>
      </c>
      <c r="AE21" s="12" t="s">
        <v>124</v>
      </c>
      <c r="AF21" s="13">
        <v>18</v>
      </c>
      <c r="AG21" s="13">
        <v>2</v>
      </c>
      <c r="AH21" s="13">
        <v>19</v>
      </c>
      <c r="AI21" s="13">
        <v>16</v>
      </c>
      <c r="AJ21" s="13">
        <v>12</v>
      </c>
      <c r="AK21" s="13">
        <v>14</v>
      </c>
      <c r="AL21" s="13">
        <v>11</v>
      </c>
      <c r="AM21" s="13">
        <v>3</v>
      </c>
      <c r="AN21" s="13">
        <v>14</v>
      </c>
      <c r="AO21" s="13">
        <v>72</v>
      </c>
      <c r="AT21" s="12" t="s">
        <v>124</v>
      </c>
      <c r="AU21" s="13">
        <v>18</v>
      </c>
      <c r="AV21" s="13">
        <v>2</v>
      </c>
      <c r="AW21" s="13">
        <v>15</v>
      </c>
      <c r="AX21" s="13">
        <v>16</v>
      </c>
      <c r="AY21" s="13">
        <v>12</v>
      </c>
      <c r="AZ21" s="13">
        <v>14</v>
      </c>
      <c r="BA21" s="13">
        <v>11</v>
      </c>
      <c r="BB21" s="13">
        <v>3</v>
      </c>
      <c r="BC21" s="13">
        <v>14</v>
      </c>
      <c r="BD21" s="13">
        <v>62</v>
      </c>
      <c r="BI21" s="12" t="s">
        <v>124</v>
      </c>
      <c r="BJ21" s="13">
        <v>18</v>
      </c>
      <c r="BK21" s="13">
        <v>2</v>
      </c>
      <c r="BL21" s="13">
        <v>15</v>
      </c>
      <c r="BM21" s="13">
        <v>19</v>
      </c>
      <c r="BN21" s="13">
        <v>12</v>
      </c>
      <c r="BO21" s="13">
        <v>14</v>
      </c>
      <c r="BP21" s="13">
        <v>11</v>
      </c>
      <c r="BQ21" s="13">
        <v>3</v>
      </c>
      <c r="BR21" s="13">
        <v>14</v>
      </c>
      <c r="BS21" s="13">
        <v>69</v>
      </c>
      <c r="BX21" s="12" t="s">
        <v>124</v>
      </c>
      <c r="BY21" s="13">
        <v>18</v>
      </c>
      <c r="BZ21" s="13">
        <v>2</v>
      </c>
      <c r="CA21" s="13">
        <v>15</v>
      </c>
      <c r="CB21" s="13">
        <v>19</v>
      </c>
      <c r="CC21" s="13">
        <v>16</v>
      </c>
      <c r="CD21" s="13">
        <v>14</v>
      </c>
      <c r="CE21" s="13">
        <v>11</v>
      </c>
      <c r="CF21" s="13">
        <v>3</v>
      </c>
      <c r="CG21" s="13">
        <v>14</v>
      </c>
      <c r="CH21" s="13">
        <v>76</v>
      </c>
      <c r="CM21" s="12" t="s">
        <v>124</v>
      </c>
      <c r="CN21" s="13">
        <v>18</v>
      </c>
      <c r="CO21" s="13">
        <v>2</v>
      </c>
      <c r="CP21" s="13">
        <v>15</v>
      </c>
      <c r="CQ21" s="13">
        <v>19</v>
      </c>
      <c r="CR21" s="13">
        <v>16</v>
      </c>
      <c r="CS21" s="13">
        <v>12</v>
      </c>
      <c r="CT21" s="13">
        <v>11</v>
      </c>
      <c r="CU21" s="13">
        <v>3</v>
      </c>
      <c r="CV21" s="13">
        <v>14</v>
      </c>
      <c r="CW21" s="13">
        <v>76</v>
      </c>
      <c r="DB21" s="12" t="s">
        <v>124</v>
      </c>
      <c r="DC21" s="13">
        <v>18</v>
      </c>
      <c r="DD21" s="13">
        <v>2</v>
      </c>
      <c r="DE21" s="13">
        <v>15</v>
      </c>
      <c r="DF21" s="13">
        <v>19</v>
      </c>
      <c r="DG21" s="13">
        <v>16</v>
      </c>
      <c r="DH21" s="13">
        <v>12</v>
      </c>
      <c r="DI21" s="13">
        <v>14</v>
      </c>
      <c r="DJ21" s="13">
        <v>3</v>
      </c>
      <c r="DK21" s="13">
        <v>14</v>
      </c>
      <c r="DL21" s="13">
        <v>87</v>
      </c>
      <c r="DQ21" s="12" t="s">
        <v>124</v>
      </c>
      <c r="DR21" s="13">
        <v>18</v>
      </c>
      <c r="DS21" s="13">
        <v>2</v>
      </c>
      <c r="DT21" s="13">
        <v>15</v>
      </c>
      <c r="DU21" s="13">
        <v>19</v>
      </c>
      <c r="DV21" s="13">
        <v>16</v>
      </c>
      <c r="DW21" s="13">
        <v>12</v>
      </c>
      <c r="DX21" s="13">
        <v>14</v>
      </c>
      <c r="DY21" s="13">
        <v>11</v>
      </c>
      <c r="DZ21" s="13">
        <v>14</v>
      </c>
      <c r="EA21" s="13">
        <v>79</v>
      </c>
      <c r="EF21" s="12" t="s">
        <v>124</v>
      </c>
      <c r="EG21" s="13">
        <v>18</v>
      </c>
      <c r="EH21" s="13">
        <v>2</v>
      </c>
      <c r="EI21" s="13">
        <v>15</v>
      </c>
      <c r="EJ21" s="13">
        <v>19</v>
      </c>
      <c r="EK21" s="13">
        <v>16</v>
      </c>
      <c r="EL21" s="13">
        <v>12</v>
      </c>
      <c r="EM21" s="13">
        <v>14</v>
      </c>
      <c r="EN21" s="13">
        <v>11</v>
      </c>
      <c r="EO21" s="13">
        <v>3</v>
      </c>
      <c r="EP21" s="13">
        <v>72</v>
      </c>
    </row>
    <row r="22" spans="1:146" ht="13.8" thickBot="1" x14ac:dyDescent="0.3">
      <c r="A22" s="12" t="s">
        <v>125</v>
      </c>
      <c r="B22" s="13">
        <v>7</v>
      </c>
      <c r="C22" s="13">
        <v>2</v>
      </c>
      <c r="D22" s="13">
        <v>3</v>
      </c>
      <c r="E22" s="13">
        <v>9</v>
      </c>
      <c r="F22" s="13">
        <v>15</v>
      </c>
      <c r="G22" s="13">
        <v>7</v>
      </c>
      <c r="H22" s="13">
        <v>8</v>
      </c>
      <c r="I22" s="13">
        <v>9</v>
      </c>
      <c r="J22" s="13">
        <v>7</v>
      </c>
      <c r="K22" s="13">
        <v>74</v>
      </c>
      <c r="P22" s="12" t="s">
        <v>125</v>
      </c>
      <c r="Q22" s="13">
        <v>7</v>
      </c>
      <c r="R22" s="13">
        <v>2</v>
      </c>
      <c r="S22" s="13">
        <v>3</v>
      </c>
      <c r="T22" s="13">
        <v>9</v>
      </c>
      <c r="U22" s="13">
        <v>15</v>
      </c>
      <c r="V22" s="13">
        <v>7</v>
      </c>
      <c r="W22" s="13">
        <v>8</v>
      </c>
      <c r="X22" s="13">
        <v>9</v>
      </c>
      <c r="Y22" s="13">
        <v>7</v>
      </c>
      <c r="Z22" s="13">
        <v>86</v>
      </c>
      <c r="AE22" s="12" t="s">
        <v>125</v>
      </c>
      <c r="AF22" s="13">
        <v>7</v>
      </c>
      <c r="AG22" s="13">
        <v>7</v>
      </c>
      <c r="AH22" s="13">
        <v>3</v>
      </c>
      <c r="AI22" s="13">
        <v>9</v>
      </c>
      <c r="AJ22" s="13">
        <v>15</v>
      </c>
      <c r="AK22" s="13">
        <v>7</v>
      </c>
      <c r="AL22" s="13">
        <v>8</v>
      </c>
      <c r="AM22" s="13">
        <v>9</v>
      </c>
      <c r="AN22" s="13">
        <v>7</v>
      </c>
      <c r="AO22" s="13">
        <v>94</v>
      </c>
      <c r="AT22" s="12" t="s">
        <v>125</v>
      </c>
      <c r="AU22" s="13">
        <v>7</v>
      </c>
      <c r="AV22" s="13">
        <v>7</v>
      </c>
      <c r="AW22" s="13">
        <v>2</v>
      </c>
      <c r="AX22" s="13">
        <v>9</v>
      </c>
      <c r="AY22" s="13">
        <v>15</v>
      </c>
      <c r="AZ22" s="13">
        <v>7</v>
      </c>
      <c r="BA22" s="13">
        <v>8</v>
      </c>
      <c r="BB22" s="13">
        <v>9</v>
      </c>
      <c r="BC22" s="13">
        <v>7</v>
      </c>
      <c r="BD22" s="13">
        <v>89</v>
      </c>
      <c r="BI22" s="12" t="s">
        <v>125</v>
      </c>
      <c r="BJ22" s="13">
        <v>7</v>
      </c>
      <c r="BK22" s="13">
        <v>7</v>
      </c>
      <c r="BL22" s="13">
        <v>2</v>
      </c>
      <c r="BM22" s="13">
        <v>3</v>
      </c>
      <c r="BN22" s="13">
        <v>15</v>
      </c>
      <c r="BO22" s="13">
        <v>7</v>
      </c>
      <c r="BP22" s="13">
        <v>8</v>
      </c>
      <c r="BQ22" s="13">
        <v>9</v>
      </c>
      <c r="BR22" s="13">
        <v>7</v>
      </c>
      <c r="BS22" s="13">
        <v>79</v>
      </c>
      <c r="BX22" s="12" t="s">
        <v>125</v>
      </c>
      <c r="BY22" s="13">
        <v>7</v>
      </c>
      <c r="BZ22" s="13">
        <v>7</v>
      </c>
      <c r="CA22" s="13">
        <v>2</v>
      </c>
      <c r="CB22" s="13">
        <v>3</v>
      </c>
      <c r="CC22" s="13">
        <v>9</v>
      </c>
      <c r="CD22" s="13">
        <v>7</v>
      </c>
      <c r="CE22" s="13">
        <v>8</v>
      </c>
      <c r="CF22" s="13">
        <v>9</v>
      </c>
      <c r="CG22" s="13">
        <v>7</v>
      </c>
      <c r="CH22" s="13">
        <v>68</v>
      </c>
      <c r="CM22" s="12" t="s">
        <v>125</v>
      </c>
      <c r="CN22" s="13">
        <v>7</v>
      </c>
      <c r="CO22" s="13">
        <v>7</v>
      </c>
      <c r="CP22" s="13">
        <v>2</v>
      </c>
      <c r="CQ22" s="13">
        <v>3</v>
      </c>
      <c r="CR22" s="13">
        <v>9</v>
      </c>
      <c r="CS22" s="13">
        <v>15</v>
      </c>
      <c r="CT22" s="13">
        <v>8</v>
      </c>
      <c r="CU22" s="13">
        <v>9</v>
      </c>
      <c r="CV22" s="13">
        <v>7</v>
      </c>
      <c r="CW22" s="13">
        <v>84</v>
      </c>
      <c r="DB22" s="12" t="s">
        <v>125</v>
      </c>
      <c r="DC22" s="13">
        <v>7</v>
      </c>
      <c r="DD22" s="13">
        <v>7</v>
      </c>
      <c r="DE22" s="13">
        <v>2</v>
      </c>
      <c r="DF22" s="13">
        <v>3</v>
      </c>
      <c r="DG22" s="13">
        <v>9</v>
      </c>
      <c r="DH22" s="13">
        <v>15</v>
      </c>
      <c r="DI22" s="13">
        <v>7</v>
      </c>
      <c r="DJ22" s="13">
        <v>9</v>
      </c>
      <c r="DK22" s="13">
        <v>7</v>
      </c>
      <c r="DL22" s="13">
        <v>90</v>
      </c>
      <c r="DQ22" s="12" t="s">
        <v>125</v>
      </c>
      <c r="DR22" s="13">
        <v>7</v>
      </c>
      <c r="DS22" s="13">
        <v>7</v>
      </c>
      <c r="DT22" s="13">
        <v>2</v>
      </c>
      <c r="DU22" s="13">
        <v>3</v>
      </c>
      <c r="DV22" s="13">
        <v>9</v>
      </c>
      <c r="DW22" s="13">
        <v>15</v>
      </c>
      <c r="DX22" s="13">
        <v>7</v>
      </c>
      <c r="DY22" s="13">
        <v>8</v>
      </c>
      <c r="DZ22" s="13">
        <v>7</v>
      </c>
      <c r="EA22" s="13">
        <v>77</v>
      </c>
      <c r="EF22" s="12" t="s">
        <v>125</v>
      </c>
      <c r="EG22" s="13">
        <v>7</v>
      </c>
      <c r="EH22" s="13">
        <v>7</v>
      </c>
      <c r="EI22" s="13">
        <v>2</v>
      </c>
      <c r="EJ22" s="13">
        <v>3</v>
      </c>
      <c r="EK22" s="13">
        <v>9</v>
      </c>
      <c r="EL22" s="13">
        <v>15</v>
      </c>
      <c r="EM22" s="13">
        <v>7</v>
      </c>
      <c r="EN22" s="13">
        <v>8</v>
      </c>
      <c r="EO22" s="13">
        <v>9</v>
      </c>
      <c r="EP22" s="13">
        <v>80</v>
      </c>
    </row>
    <row r="23" spans="1:146" ht="13.8" thickBot="1" x14ac:dyDescent="0.3">
      <c r="A23" s="12" t="s">
        <v>126</v>
      </c>
      <c r="B23" s="13">
        <v>3</v>
      </c>
      <c r="C23" s="13">
        <v>17</v>
      </c>
      <c r="D23" s="13">
        <v>1</v>
      </c>
      <c r="E23" s="13">
        <v>12</v>
      </c>
      <c r="F23" s="13">
        <v>4</v>
      </c>
      <c r="G23" s="13">
        <v>12</v>
      </c>
      <c r="H23" s="13">
        <v>18</v>
      </c>
      <c r="I23" s="13">
        <v>13</v>
      </c>
      <c r="J23" s="13">
        <v>4</v>
      </c>
      <c r="K23" s="13">
        <v>88</v>
      </c>
      <c r="P23" s="12" t="s">
        <v>126</v>
      </c>
      <c r="Q23" s="13">
        <v>2</v>
      </c>
      <c r="R23" s="13">
        <v>17</v>
      </c>
      <c r="S23" s="13">
        <v>1</v>
      </c>
      <c r="T23" s="13">
        <v>12</v>
      </c>
      <c r="U23" s="13">
        <v>4</v>
      </c>
      <c r="V23" s="13">
        <v>12</v>
      </c>
      <c r="W23" s="13">
        <v>18</v>
      </c>
      <c r="X23" s="13">
        <v>13</v>
      </c>
      <c r="Y23" s="13">
        <v>4</v>
      </c>
      <c r="Z23" s="13">
        <v>95</v>
      </c>
      <c r="AE23" s="12" t="s">
        <v>126</v>
      </c>
      <c r="AF23" s="13">
        <v>2</v>
      </c>
      <c r="AG23" s="13">
        <v>3</v>
      </c>
      <c r="AH23" s="13">
        <v>1</v>
      </c>
      <c r="AI23" s="13">
        <v>12</v>
      </c>
      <c r="AJ23" s="13">
        <v>4</v>
      </c>
      <c r="AK23" s="13">
        <v>12</v>
      </c>
      <c r="AL23" s="13">
        <v>18</v>
      </c>
      <c r="AM23" s="13">
        <v>13</v>
      </c>
      <c r="AN23" s="13">
        <v>4</v>
      </c>
      <c r="AO23" s="13">
        <v>60</v>
      </c>
      <c r="AT23" s="12" t="s">
        <v>126</v>
      </c>
      <c r="AU23" s="13">
        <v>2</v>
      </c>
      <c r="AV23" s="13">
        <v>3</v>
      </c>
      <c r="AW23" s="13">
        <v>17</v>
      </c>
      <c r="AX23" s="13">
        <v>12</v>
      </c>
      <c r="AY23" s="13">
        <v>4</v>
      </c>
      <c r="AZ23" s="13">
        <v>12</v>
      </c>
      <c r="BA23" s="13">
        <v>18</v>
      </c>
      <c r="BB23" s="13">
        <v>13</v>
      </c>
      <c r="BC23" s="13">
        <v>4</v>
      </c>
      <c r="BD23" s="13">
        <v>100</v>
      </c>
      <c r="BI23" s="12" t="s">
        <v>126</v>
      </c>
      <c r="BJ23" s="13">
        <v>2</v>
      </c>
      <c r="BK23" s="13">
        <v>3</v>
      </c>
      <c r="BL23" s="13">
        <v>17</v>
      </c>
      <c r="BM23" s="13">
        <v>1</v>
      </c>
      <c r="BN23" s="13">
        <v>4</v>
      </c>
      <c r="BO23" s="13">
        <v>12</v>
      </c>
      <c r="BP23" s="13">
        <v>18</v>
      </c>
      <c r="BQ23" s="13">
        <v>13</v>
      </c>
      <c r="BR23" s="13">
        <v>4</v>
      </c>
      <c r="BS23" s="13">
        <v>73</v>
      </c>
      <c r="BX23" s="12" t="s">
        <v>126</v>
      </c>
      <c r="BY23" s="13">
        <v>2</v>
      </c>
      <c r="BZ23" s="13">
        <v>3</v>
      </c>
      <c r="CA23" s="13">
        <v>17</v>
      </c>
      <c r="CB23" s="13">
        <v>1</v>
      </c>
      <c r="CC23" s="13">
        <v>12</v>
      </c>
      <c r="CD23" s="13">
        <v>12</v>
      </c>
      <c r="CE23" s="13">
        <v>18</v>
      </c>
      <c r="CF23" s="13">
        <v>13</v>
      </c>
      <c r="CG23" s="13">
        <v>4</v>
      </c>
      <c r="CH23" s="13">
        <v>84</v>
      </c>
      <c r="CM23" s="12" t="s">
        <v>126</v>
      </c>
      <c r="CN23" s="13">
        <v>2</v>
      </c>
      <c r="CO23" s="13">
        <v>3</v>
      </c>
      <c r="CP23" s="13">
        <v>17</v>
      </c>
      <c r="CQ23" s="13">
        <v>1</v>
      </c>
      <c r="CR23" s="13">
        <v>12</v>
      </c>
      <c r="CS23" s="13">
        <v>4</v>
      </c>
      <c r="CT23" s="13">
        <v>18</v>
      </c>
      <c r="CU23" s="13">
        <v>13</v>
      </c>
      <c r="CV23" s="13">
        <v>4</v>
      </c>
      <c r="CW23" s="13">
        <v>79</v>
      </c>
      <c r="DB23" s="12" t="s">
        <v>126</v>
      </c>
      <c r="DC23" s="13">
        <v>2</v>
      </c>
      <c r="DD23" s="13">
        <v>3</v>
      </c>
      <c r="DE23" s="13">
        <v>17</v>
      </c>
      <c r="DF23" s="13">
        <v>1</v>
      </c>
      <c r="DG23" s="13">
        <v>12</v>
      </c>
      <c r="DH23" s="13">
        <v>4</v>
      </c>
      <c r="DI23" s="13">
        <v>12</v>
      </c>
      <c r="DJ23" s="13">
        <v>13</v>
      </c>
      <c r="DK23" s="13">
        <v>4</v>
      </c>
      <c r="DL23" s="13">
        <v>81</v>
      </c>
      <c r="DQ23" s="12" t="s">
        <v>126</v>
      </c>
      <c r="DR23" s="13">
        <v>2</v>
      </c>
      <c r="DS23" s="13">
        <v>3</v>
      </c>
      <c r="DT23" s="13">
        <v>17</v>
      </c>
      <c r="DU23" s="13">
        <v>1</v>
      </c>
      <c r="DV23" s="13">
        <v>12</v>
      </c>
      <c r="DW23" s="13">
        <v>4</v>
      </c>
      <c r="DX23" s="13">
        <v>12</v>
      </c>
      <c r="DY23" s="13">
        <v>18</v>
      </c>
      <c r="DZ23" s="13">
        <v>4</v>
      </c>
      <c r="EA23" s="13">
        <v>70</v>
      </c>
      <c r="EF23" s="12" t="s">
        <v>126</v>
      </c>
      <c r="EG23" s="13">
        <v>2</v>
      </c>
      <c r="EH23" s="13">
        <v>3</v>
      </c>
      <c r="EI23" s="13">
        <v>17</v>
      </c>
      <c r="EJ23" s="13">
        <v>1</v>
      </c>
      <c r="EK23" s="13">
        <v>12</v>
      </c>
      <c r="EL23" s="13">
        <v>4</v>
      </c>
      <c r="EM23" s="13">
        <v>12</v>
      </c>
      <c r="EN23" s="13">
        <v>18</v>
      </c>
      <c r="EO23" s="13">
        <v>13</v>
      </c>
      <c r="EP23" s="13">
        <v>91</v>
      </c>
    </row>
    <row r="24" spans="1:146" ht="13.8" thickBot="1" x14ac:dyDescent="0.3">
      <c r="A24" s="12" t="s">
        <v>127</v>
      </c>
      <c r="B24" s="13">
        <v>7</v>
      </c>
      <c r="C24" s="13">
        <v>1</v>
      </c>
      <c r="D24" s="13">
        <v>3</v>
      </c>
      <c r="E24" s="13">
        <v>4</v>
      </c>
      <c r="F24" s="13">
        <v>8</v>
      </c>
      <c r="G24" s="13">
        <v>3</v>
      </c>
      <c r="H24" s="13">
        <v>1</v>
      </c>
      <c r="I24" s="13">
        <v>6</v>
      </c>
      <c r="J24" s="13">
        <v>6</v>
      </c>
      <c r="K24" s="13">
        <v>73</v>
      </c>
      <c r="P24" s="12" t="s">
        <v>127</v>
      </c>
      <c r="Q24" s="13">
        <v>8</v>
      </c>
      <c r="R24" s="13">
        <v>1</v>
      </c>
      <c r="S24" s="13">
        <v>3</v>
      </c>
      <c r="T24" s="13">
        <v>4</v>
      </c>
      <c r="U24" s="13">
        <v>8</v>
      </c>
      <c r="V24" s="13">
        <v>3</v>
      </c>
      <c r="W24" s="13">
        <v>1</v>
      </c>
      <c r="X24" s="13">
        <v>6</v>
      </c>
      <c r="Y24" s="13">
        <v>6</v>
      </c>
      <c r="Z24" s="13">
        <v>86</v>
      </c>
      <c r="AE24" s="12" t="s">
        <v>127</v>
      </c>
      <c r="AF24" s="13">
        <v>8</v>
      </c>
      <c r="AG24" s="13">
        <v>7</v>
      </c>
      <c r="AH24" s="13">
        <v>3</v>
      </c>
      <c r="AI24" s="13">
        <v>4</v>
      </c>
      <c r="AJ24" s="13">
        <v>8</v>
      </c>
      <c r="AK24" s="13">
        <v>3</v>
      </c>
      <c r="AL24" s="13">
        <v>1</v>
      </c>
      <c r="AM24" s="13">
        <v>6</v>
      </c>
      <c r="AN24" s="13">
        <v>6</v>
      </c>
      <c r="AO24" s="13">
        <v>100</v>
      </c>
      <c r="AT24" s="12" t="s">
        <v>127</v>
      </c>
      <c r="AU24" s="13">
        <v>8</v>
      </c>
      <c r="AV24" s="13">
        <v>7</v>
      </c>
      <c r="AW24" s="13">
        <v>1</v>
      </c>
      <c r="AX24" s="13">
        <v>4</v>
      </c>
      <c r="AY24" s="13">
        <v>8</v>
      </c>
      <c r="AZ24" s="13">
        <v>3</v>
      </c>
      <c r="BA24" s="13">
        <v>1</v>
      </c>
      <c r="BB24" s="13">
        <v>6</v>
      </c>
      <c r="BC24" s="13">
        <v>6</v>
      </c>
      <c r="BD24" s="13">
        <v>89</v>
      </c>
      <c r="BI24" s="12" t="s">
        <v>127</v>
      </c>
      <c r="BJ24" s="13">
        <v>8</v>
      </c>
      <c r="BK24" s="13">
        <v>7</v>
      </c>
      <c r="BL24" s="13">
        <v>1</v>
      </c>
      <c r="BM24" s="13">
        <v>3</v>
      </c>
      <c r="BN24" s="13">
        <v>8</v>
      </c>
      <c r="BO24" s="13">
        <v>3</v>
      </c>
      <c r="BP24" s="13">
        <v>1</v>
      </c>
      <c r="BQ24" s="13">
        <v>6</v>
      </c>
      <c r="BR24" s="13">
        <v>6</v>
      </c>
      <c r="BS24" s="13">
        <v>89</v>
      </c>
      <c r="BX24" s="12" t="s">
        <v>127</v>
      </c>
      <c r="BY24" s="13">
        <v>8</v>
      </c>
      <c r="BZ24" s="13">
        <v>7</v>
      </c>
      <c r="CA24" s="13">
        <v>1</v>
      </c>
      <c r="CB24" s="13">
        <v>3</v>
      </c>
      <c r="CC24" s="13">
        <v>4</v>
      </c>
      <c r="CD24" s="13">
        <v>3</v>
      </c>
      <c r="CE24" s="13">
        <v>1</v>
      </c>
      <c r="CF24" s="13">
        <v>6</v>
      </c>
      <c r="CG24" s="13">
        <v>6</v>
      </c>
      <c r="CH24" s="13">
        <v>79</v>
      </c>
      <c r="CM24" s="12" t="s">
        <v>127</v>
      </c>
      <c r="CN24" s="13">
        <v>8</v>
      </c>
      <c r="CO24" s="13">
        <v>7</v>
      </c>
      <c r="CP24" s="13">
        <v>1</v>
      </c>
      <c r="CQ24" s="13">
        <v>3</v>
      </c>
      <c r="CR24" s="13">
        <v>4</v>
      </c>
      <c r="CS24" s="13">
        <v>8</v>
      </c>
      <c r="CT24" s="13">
        <v>1</v>
      </c>
      <c r="CU24" s="13">
        <v>6</v>
      </c>
      <c r="CV24" s="13">
        <v>6</v>
      </c>
      <c r="CW24" s="13">
        <v>98</v>
      </c>
      <c r="DB24" s="12" t="s">
        <v>127</v>
      </c>
      <c r="DC24" s="13">
        <v>8</v>
      </c>
      <c r="DD24" s="13">
        <v>7</v>
      </c>
      <c r="DE24" s="13">
        <v>1</v>
      </c>
      <c r="DF24" s="13">
        <v>3</v>
      </c>
      <c r="DG24" s="13">
        <v>4</v>
      </c>
      <c r="DH24" s="13">
        <v>8</v>
      </c>
      <c r="DI24" s="13">
        <v>3</v>
      </c>
      <c r="DJ24" s="13">
        <v>6</v>
      </c>
      <c r="DK24" s="13">
        <v>6</v>
      </c>
      <c r="DL24" s="13">
        <v>100</v>
      </c>
      <c r="DQ24" s="12" t="s">
        <v>127</v>
      </c>
      <c r="DR24" s="13">
        <v>8</v>
      </c>
      <c r="DS24" s="13">
        <v>7</v>
      </c>
      <c r="DT24" s="13">
        <v>1</v>
      </c>
      <c r="DU24" s="13">
        <v>3</v>
      </c>
      <c r="DV24" s="13">
        <v>4</v>
      </c>
      <c r="DW24" s="13">
        <v>8</v>
      </c>
      <c r="DX24" s="13">
        <v>3</v>
      </c>
      <c r="DY24" s="13">
        <v>1</v>
      </c>
      <c r="DZ24" s="13">
        <v>6</v>
      </c>
      <c r="EA24" s="13">
        <v>78</v>
      </c>
      <c r="EF24" s="12" t="s">
        <v>127</v>
      </c>
      <c r="EG24" s="13">
        <v>8</v>
      </c>
      <c r="EH24" s="13">
        <v>7</v>
      </c>
      <c r="EI24" s="13">
        <v>1</v>
      </c>
      <c r="EJ24" s="13">
        <v>3</v>
      </c>
      <c r="EK24" s="13">
        <v>4</v>
      </c>
      <c r="EL24" s="13">
        <v>8</v>
      </c>
      <c r="EM24" s="13">
        <v>3</v>
      </c>
      <c r="EN24" s="13">
        <v>1</v>
      </c>
      <c r="EO24" s="13">
        <v>6</v>
      </c>
      <c r="EP24" s="13">
        <v>84</v>
      </c>
    </row>
    <row r="25" spans="1:146" ht="13.8" thickBot="1" x14ac:dyDescent="0.3">
      <c r="A25" s="12" t="s">
        <v>128</v>
      </c>
      <c r="B25" s="13">
        <v>6</v>
      </c>
      <c r="C25" s="13">
        <v>4</v>
      </c>
      <c r="D25" s="13">
        <v>15</v>
      </c>
      <c r="E25" s="13">
        <v>5</v>
      </c>
      <c r="F25" s="13">
        <v>15</v>
      </c>
      <c r="G25" s="13">
        <v>16</v>
      </c>
      <c r="H25" s="13">
        <v>3</v>
      </c>
      <c r="I25" s="13">
        <v>6</v>
      </c>
      <c r="J25" s="13">
        <v>13</v>
      </c>
      <c r="K25" s="13">
        <v>78</v>
      </c>
      <c r="P25" s="12" t="s">
        <v>128</v>
      </c>
      <c r="Q25" s="13">
        <v>5</v>
      </c>
      <c r="R25" s="13">
        <v>4</v>
      </c>
      <c r="S25" s="13">
        <v>15</v>
      </c>
      <c r="T25" s="13">
        <v>5</v>
      </c>
      <c r="U25" s="13">
        <v>15</v>
      </c>
      <c r="V25" s="13">
        <v>16</v>
      </c>
      <c r="W25" s="13">
        <v>3</v>
      </c>
      <c r="X25" s="13">
        <v>6</v>
      </c>
      <c r="Y25" s="13">
        <v>13</v>
      </c>
      <c r="Z25" s="13">
        <v>88</v>
      </c>
      <c r="AE25" s="12" t="s">
        <v>128</v>
      </c>
      <c r="AF25" s="13">
        <v>5</v>
      </c>
      <c r="AG25" s="13">
        <v>6</v>
      </c>
      <c r="AH25" s="13">
        <v>15</v>
      </c>
      <c r="AI25" s="13">
        <v>5</v>
      </c>
      <c r="AJ25" s="13">
        <v>15</v>
      </c>
      <c r="AK25" s="13">
        <v>16</v>
      </c>
      <c r="AL25" s="13">
        <v>3</v>
      </c>
      <c r="AM25" s="13">
        <v>6</v>
      </c>
      <c r="AN25" s="13">
        <v>13</v>
      </c>
      <c r="AO25" s="13">
        <v>90</v>
      </c>
      <c r="AT25" s="12" t="s">
        <v>128</v>
      </c>
      <c r="AU25" s="13">
        <v>5</v>
      </c>
      <c r="AV25" s="13">
        <v>6</v>
      </c>
      <c r="AW25" s="13">
        <v>4</v>
      </c>
      <c r="AX25" s="13">
        <v>5</v>
      </c>
      <c r="AY25" s="13">
        <v>15</v>
      </c>
      <c r="AZ25" s="13">
        <v>16</v>
      </c>
      <c r="BA25" s="13">
        <v>3</v>
      </c>
      <c r="BB25" s="13">
        <v>6</v>
      </c>
      <c r="BC25" s="13">
        <v>13</v>
      </c>
      <c r="BD25" s="13">
        <v>73</v>
      </c>
      <c r="BI25" s="12" t="s">
        <v>128</v>
      </c>
      <c r="BJ25" s="13">
        <v>5</v>
      </c>
      <c r="BK25" s="13">
        <v>6</v>
      </c>
      <c r="BL25" s="13">
        <v>4</v>
      </c>
      <c r="BM25" s="13">
        <v>15</v>
      </c>
      <c r="BN25" s="13">
        <v>15</v>
      </c>
      <c r="BO25" s="13">
        <v>16</v>
      </c>
      <c r="BP25" s="13">
        <v>3</v>
      </c>
      <c r="BQ25" s="13">
        <v>6</v>
      </c>
      <c r="BR25" s="13">
        <v>13</v>
      </c>
      <c r="BS25" s="13">
        <v>88</v>
      </c>
      <c r="BX25" s="12" t="s">
        <v>128</v>
      </c>
      <c r="BY25" s="13">
        <v>5</v>
      </c>
      <c r="BZ25" s="13">
        <v>6</v>
      </c>
      <c r="CA25" s="13">
        <v>4</v>
      </c>
      <c r="CB25" s="13">
        <v>15</v>
      </c>
      <c r="CC25" s="13">
        <v>5</v>
      </c>
      <c r="CD25" s="13">
        <v>16</v>
      </c>
      <c r="CE25" s="13">
        <v>3</v>
      </c>
      <c r="CF25" s="13">
        <v>6</v>
      </c>
      <c r="CG25" s="13">
        <v>13</v>
      </c>
      <c r="CH25" s="13">
        <v>68</v>
      </c>
      <c r="CM25" s="12" t="s">
        <v>128</v>
      </c>
      <c r="CN25" s="13">
        <v>5</v>
      </c>
      <c r="CO25" s="13">
        <v>6</v>
      </c>
      <c r="CP25" s="13">
        <v>4</v>
      </c>
      <c r="CQ25" s="13">
        <v>15</v>
      </c>
      <c r="CR25" s="13">
        <v>5</v>
      </c>
      <c r="CS25" s="13">
        <v>15</v>
      </c>
      <c r="CT25" s="13">
        <v>3</v>
      </c>
      <c r="CU25" s="13">
        <v>6</v>
      </c>
      <c r="CV25" s="13">
        <v>13</v>
      </c>
      <c r="CW25" s="13">
        <v>72</v>
      </c>
      <c r="DB25" s="12" t="s">
        <v>128</v>
      </c>
      <c r="DC25" s="13">
        <v>5</v>
      </c>
      <c r="DD25" s="13">
        <v>6</v>
      </c>
      <c r="DE25" s="13">
        <v>4</v>
      </c>
      <c r="DF25" s="13">
        <v>15</v>
      </c>
      <c r="DG25" s="13">
        <v>5</v>
      </c>
      <c r="DH25" s="13">
        <v>15</v>
      </c>
      <c r="DI25" s="13">
        <v>16</v>
      </c>
      <c r="DJ25" s="13">
        <v>6</v>
      </c>
      <c r="DK25" s="13">
        <v>13</v>
      </c>
      <c r="DL25" s="13">
        <v>98</v>
      </c>
      <c r="DQ25" s="12" t="s">
        <v>128</v>
      </c>
      <c r="DR25" s="13">
        <v>5</v>
      </c>
      <c r="DS25" s="13">
        <v>6</v>
      </c>
      <c r="DT25" s="13">
        <v>4</v>
      </c>
      <c r="DU25" s="13">
        <v>15</v>
      </c>
      <c r="DV25" s="13">
        <v>5</v>
      </c>
      <c r="DW25" s="13">
        <v>15</v>
      </c>
      <c r="DX25" s="13">
        <v>16</v>
      </c>
      <c r="DY25" s="13">
        <v>3</v>
      </c>
      <c r="DZ25" s="13">
        <v>13</v>
      </c>
      <c r="EA25" s="13">
        <v>78</v>
      </c>
      <c r="EF25" s="12" t="s">
        <v>128</v>
      </c>
      <c r="EG25" s="13">
        <v>5</v>
      </c>
      <c r="EH25" s="13">
        <v>6</v>
      </c>
      <c r="EI25" s="13">
        <v>4</v>
      </c>
      <c r="EJ25" s="13">
        <v>15</v>
      </c>
      <c r="EK25" s="13">
        <v>5</v>
      </c>
      <c r="EL25" s="13">
        <v>15</v>
      </c>
      <c r="EM25" s="13">
        <v>16</v>
      </c>
      <c r="EN25" s="13">
        <v>3</v>
      </c>
      <c r="EO25" s="13">
        <v>6</v>
      </c>
      <c r="EP25" s="13">
        <v>76</v>
      </c>
    </row>
    <row r="26" spans="1:146" ht="13.8" thickBot="1" x14ac:dyDescent="0.3">
      <c r="A26" s="12" t="s">
        <v>129</v>
      </c>
      <c r="B26" s="13">
        <v>11</v>
      </c>
      <c r="C26" s="13">
        <v>6</v>
      </c>
      <c r="D26" s="13">
        <v>16</v>
      </c>
      <c r="E26" s="13">
        <v>1</v>
      </c>
      <c r="F26" s="13">
        <v>7</v>
      </c>
      <c r="G26" s="13">
        <v>13</v>
      </c>
      <c r="H26" s="13">
        <v>4</v>
      </c>
      <c r="I26" s="13">
        <v>11</v>
      </c>
      <c r="J26" s="13">
        <v>15</v>
      </c>
      <c r="K26" s="13">
        <v>70</v>
      </c>
      <c r="P26" s="12" t="s">
        <v>129</v>
      </c>
      <c r="Q26" s="13">
        <v>10</v>
      </c>
      <c r="R26" s="13">
        <v>6</v>
      </c>
      <c r="S26" s="13">
        <v>16</v>
      </c>
      <c r="T26" s="13">
        <v>1</v>
      </c>
      <c r="U26" s="13">
        <v>7</v>
      </c>
      <c r="V26" s="13">
        <v>13</v>
      </c>
      <c r="W26" s="13">
        <v>4</v>
      </c>
      <c r="X26" s="13">
        <v>11</v>
      </c>
      <c r="Y26" s="13">
        <v>15</v>
      </c>
      <c r="Z26" s="13">
        <v>84</v>
      </c>
      <c r="AE26" s="12" t="s">
        <v>129</v>
      </c>
      <c r="AF26" s="13">
        <v>10</v>
      </c>
      <c r="AG26" s="13">
        <v>11</v>
      </c>
      <c r="AH26" s="13">
        <v>16</v>
      </c>
      <c r="AI26" s="13">
        <v>1</v>
      </c>
      <c r="AJ26" s="13">
        <v>7</v>
      </c>
      <c r="AK26" s="13">
        <v>13</v>
      </c>
      <c r="AL26" s="13">
        <v>4</v>
      </c>
      <c r="AM26" s="13">
        <v>11</v>
      </c>
      <c r="AN26" s="13">
        <v>15</v>
      </c>
      <c r="AO26" s="13">
        <v>81</v>
      </c>
      <c r="AT26" s="12" t="s">
        <v>129</v>
      </c>
      <c r="AU26" s="13">
        <v>10</v>
      </c>
      <c r="AV26" s="13">
        <v>11</v>
      </c>
      <c r="AW26" s="13">
        <v>6</v>
      </c>
      <c r="AX26" s="13">
        <v>1</v>
      </c>
      <c r="AY26" s="13">
        <v>7</v>
      </c>
      <c r="AZ26" s="13">
        <v>13</v>
      </c>
      <c r="BA26" s="13">
        <v>4</v>
      </c>
      <c r="BB26" s="13">
        <v>11</v>
      </c>
      <c r="BC26" s="13">
        <v>15</v>
      </c>
      <c r="BD26" s="13">
        <v>72</v>
      </c>
      <c r="BI26" s="12" t="s">
        <v>129</v>
      </c>
      <c r="BJ26" s="13">
        <v>10</v>
      </c>
      <c r="BK26" s="13">
        <v>11</v>
      </c>
      <c r="BL26" s="13">
        <v>6</v>
      </c>
      <c r="BM26" s="13">
        <v>16</v>
      </c>
      <c r="BN26" s="13">
        <v>7</v>
      </c>
      <c r="BO26" s="13">
        <v>13</v>
      </c>
      <c r="BP26" s="13">
        <v>4</v>
      </c>
      <c r="BQ26" s="13">
        <v>11</v>
      </c>
      <c r="BR26" s="13">
        <v>15</v>
      </c>
      <c r="BS26" s="13">
        <v>100</v>
      </c>
      <c r="BX26" s="12" t="s">
        <v>129</v>
      </c>
      <c r="BY26" s="13">
        <v>10</v>
      </c>
      <c r="BZ26" s="13">
        <v>11</v>
      </c>
      <c r="CA26" s="13">
        <v>6</v>
      </c>
      <c r="CB26" s="13">
        <v>16</v>
      </c>
      <c r="CC26" s="13">
        <v>1</v>
      </c>
      <c r="CD26" s="13">
        <v>13</v>
      </c>
      <c r="CE26" s="13">
        <v>4</v>
      </c>
      <c r="CF26" s="13">
        <v>11</v>
      </c>
      <c r="CG26" s="13">
        <v>15</v>
      </c>
      <c r="CH26" s="13">
        <v>81</v>
      </c>
      <c r="CM26" s="12" t="s">
        <v>129</v>
      </c>
      <c r="CN26" s="13">
        <v>10</v>
      </c>
      <c r="CO26" s="13">
        <v>11</v>
      </c>
      <c r="CP26" s="13">
        <v>6</v>
      </c>
      <c r="CQ26" s="13">
        <v>16</v>
      </c>
      <c r="CR26" s="13">
        <v>1</v>
      </c>
      <c r="CS26" s="13">
        <v>7</v>
      </c>
      <c r="CT26" s="13">
        <v>4</v>
      </c>
      <c r="CU26" s="13">
        <v>11</v>
      </c>
      <c r="CV26" s="13">
        <v>15</v>
      </c>
      <c r="CW26" s="13">
        <v>77</v>
      </c>
      <c r="DB26" s="12" t="s">
        <v>129</v>
      </c>
      <c r="DC26" s="13">
        <v>10</v>
      </c>
      <c r="DD26" s="13">
        <v>11</v>
      </c>
      <c r="DE26" s="13">
        <v>6</v>
      </c>
      <c r="DF26" s="13">
        <v>16</v>
      </c>
      <c r="DG26" s="13">
        <v>1</v>
      </c>
      <c r="DH26" s="13">
        <v>7</v>
      </c>
      <c r="DI26" s="13">
        <v>13</v>
      </c>
      <c r="DJ26" s="13">
        <v>11</v>
      </c>
      <c r="DK26" s="13">
        <v>15</v>
      </c>
      <c r="DL26" s="13">
        <v>95</v>
      </c>
      <c r="DQ26" s="12" t="s">
        <v>129</v>
      </c>
      <c r="DR26" s="13">
        <v>10</v>
      </c>
      <c r="DS26" s="13">
        <v>11</v>
      </c>
      <c r="DT26" s="13">
        <v>6</v>
      </c>
      <c r="DU26" s="13">
        <v>16</v>
      </c>
      <c r="DV26" s="13">
        <v>1</v>
      </c>
      <c r="DW26" s="13">
        <v>7</v>
      </c>
      <c r="DX26" s="13">
        <v>13</v>
      </c>
      <c r="DY26" s="13">
        <v>4</v>
      </c>
      <c r="DZ26" s="13">
        <v>15</v>
      </c>
      <c r="EA26" s="13">
        <v>73</v>
      </c>
      <c r="EF26" s="12" t="s">
        <v>129</v>
      </c>
      <c r="EG26" s="13">
        <v>10</v>
      </c>
      <c r="EH26" s="13">
        <v>11</v>
      </c>
      <c r="EI26" s="13">
        <v>6</v>
      </c>
      <c r="EJ26" s="13">
        <v>16</v>
      </c>
      <c r="EK26" s="13">
        <v>1</v>
      </c>
      <c r="EL26" s="13">
        <v>7</v>
      </c>
      <c r="EM26" s="13">
        <v>13</v>
      </c>
      <c r="EN26" s="13">
        <v>4</v>
      </c>
      <c r="EO26" s="13">
        <v>11</v>
      </c>
      <c r="EP26" s="13">
        <v>68</v>
      </c>
    </row>
    <row r="27" spans="1:146" ht="13.8" thickBot="1" x14ac:dyDescent="0.3">
      <c r="A27" s="12" t="s">
        <v>130</v>
      </c>
      <c r="B27" s="13">
        <v>5</v>
      </c>
      <c r="C27" s="13">
        <v>7</v>
      </c>
      <c r="D27" s="13">
        <v>9</v>
      </c>
      <c r="E27" s="13">
        <v>10</v>
      </c>
      <c r="F27" s="13">
        <v>5</v>
      </c>
      <c r="G27" s="13">
        <v>4</v>
      </c>
      <c r="H27" s="13">
        <v>5</v>
      </c>
      <c r="I27" s="13">
        <v>10</v>
      </c>
      <c r="J27" s="13">
        <v>11</v>
      </c>
      <c r="K27" s="13">
        <v>75</v>
      </c>
      <c r="P27" s="12" t="s">
        <v>130</v>
      </c>
      <c r="Q27" s="13">
        <v>6</v>
      </c>
      <c r="R27" s="13">
        <v>7</v>
      </c>
      <c r="S27" s="13">
        <v>9</v>
      </c>
      <c r="T27" s="13">
        <v>10</v>
      </c>
      <c r="U27" s="13">
        <v>5</v>
      </c>
      <c r="V27" s="13">
        <v>4</v>
      </c>
      <c r="W27" s="13">
        <v>5</v>
      </c>
      <c r="X27" s="13">
        <v>10</v>
      </c>
      <c r="Y27" s="13">
        <v>11</v>
      </c>
      <c r="Z27" s="13">
        <v>90</v>
      </c>
      <c r="AE27" s="12" t="s">
        <v>130</v>
      </c>
      <c r="AF27" s="13">
        <v>6</v>
      </c>
      <c r="AG27" s="13">
        <v>5</v>
      </c>
      <c r="AH27" s="13">
        <v>9</v>
      </c>
      <c r="AI27" s="13">
        <v>10</v>
      </c>
      <c r="AJ27" s="13">
        <v>5</v>
      </c>
      <c r="AK27" s="13">
        <v>4</v>
      </c>
      <c r="AL27" s="13">
        <v>5</v>
      </c>
      <c r="AM27" s="13">
        <v>10</v>
      </c>
      <c r="AN27" s="13">
        <v>11</v>
      </c>
      <c r="AO27" s="13">
        <v>80</v>
      </c>
      <c r="AT27" s="12" t="s">
        <v>130</v>
      </c>
      <c r="AU27" s="13">
        <v>6</v>
      </c>
      <c r="AV27" s="13">
        <v>5</v>
      </c>
      <c r="AW27" s="13">
        <v>7</v>
      </c>
      <c r="AX27" s="13">
        <v>10</v>
      </c>
      <c r="AY27" s="13">
        <v>5</v>
      </c>
      <c r="AZ27" s="13">
        <v>4</v>
      </c>
      <c r="BA27" s="13">
        <v>5</v>
      </c>
      <c r="BB27" s="13">
        <v>10</v>
      </c>
      <c r="BC27" s="13">
        <v>11</v>
      </c>
      <c r="BD27" s="13">
        <v>83</v>
      </c>
      <c r="BI27" s="12" t="s">
        <v>130</v>
      </c>
      <c r="BJ27" s="13">
        <v>6</v>
      </c>
      <c r="BK27" s="13">
        <v>5</v>
      </c>
      <c r="BL27" s="13">
        <v>7</v>
      </c>
      <c r="BM27" s="13">
        <v>9</v>
      </c>
      <c r="BN27" s="13">
        <v>5</v>
      </c>
      <c r="BO27" s="13">
        <v>4</v>
      </c>
      <c r="BP27" s="13">
        <v>5</v>
      </c>
      <c r="BQ27" s="13">
        <v>10</v>
      </c>
      <c r="BR27" s="13">
        <v>11</v>
      </c>
      <c r="BS27" s="13">
        <v>75</v>
      </c>
      <c r="BX27" s="12" t="s">
        <v>130</v>
      </c>
      <c r="BY27" s="13">
        <v>6</v>
      </c>
      <c r="BZ27" s="13">
        <v>5</v>
      </c>
      <c r="CA27" s="13">
        <v>7</v>
      </c>
      <c r="CB27" s="13">
        <v>9</v>
      </c>
      <c r="CC27" s="13">
        <v>10</v>
      </c>
      <c r="CD27" s="13">
        <v>4</v>
      </c>
      <c r="CE27" s="13">
        <v>5</v>
      </c>
      <c r="CF27" s="13">
        <v>10</v>
      </c>
      <c r="CG27" s="13">
        <v>11</v>
      </c>
      <c r="CH27" s="13">
        <v>83</v>
      </c>
      <c r="CM27" s="12" t="s">
        <v>130</v>
      </c>
      <c r="CN27" s="13">
        <v>6</v>
      </c>
      <c r="CO27" s="13">
        <v>5</v>
      </c>
      <c r="CP27" s="13">
        <v>7</v>
      </c>
      <c r="CQ27" s="13">
        <v>9</v>
      </c>
      <c r="CR27" s="13">
        <v>10</v>
      </c>
      <c r="CS27" s="13">
        <v>5</v>
      </c>
      <c r="CT27" s="13">
        <v>5</v>
      </c>
      <c r="CU27" s="13">
        <v>10</v>
      </c>
      <c r="CV27" s="13">
        <v>11</v>
      </c>
      <c r="CW27" s="13">
        <v>89</v>
      </c>
      <c r="DB27" s="12" t="s">
        <v>130</v>
      </c>
      <c r="DC27" s="13">
        <v>6</v>
      </c>
      <c r="DD27" s="13">
        <v>5</v>
      </c>
      <c r="DE27" s="13">
        <v>7</v>
      </c>
      <c r="DF27" s="13">
        <v>9</v>
      </c>
      <c r="DG27" s="13">
        <v>10</v>
      </c>
      <c r="DH27" s="13">
        <v>5</v>
      </c>
      <c r="DI27" s="13">
        <v>4</v>
      </c>
      <c r="DJ27" s="13">
        <v>10</v>
      </c>
      <c r="DK27" s="13">
        <v>11</v>
      </c>
      <c r="DL27" s="13">
        <v>94</v>
      </c>
      <c r="DQ27" s="12" t="s">
        <v>130</v>
      </c>
      <c r="DR27" s="13">
        <v>6</v>
      </c>
      <c r="DS27" s="13">
        <v>5</v>
      </c>
      <c r="DT27" s="13">
        <v>7</v>
      </c>
      <c r="DU27" s="13">
        <v>9</v>
      </c>
      <c r="DV27" s="13">
        <v>10</v>
      </c>
      <c r="DW27" s="13">
        <v>5</v>
      </c>
      <c r="DX27" s="13">
        <v>4</v>
      </c>
      <c r="DY27" s="13">
        <v>5</v>
      </c>
      <c r="DZ27" s="13">
        <v>11</v>
      </c>
      <c r="EA27" s="13">
        <v>74</v>
      </c>
      <c r="EF27" s="12" t="s">
        <v>130</v>
      </c>
      <c r="EG27" s="13">
        <v>6</v>
      </c>
      <c r="EH27" s="13">
        <v>5</v>
      </c>
      <c r="EI27" s="13">
        <v>7</v>
      </c>
      <c r="EJ27" s="13">
        <v>9</v>
      </c>
      <c r="EK27" s="13">
        <v>10</v>
      </c>
      <c r="EL27" s="13">
        <v>5</v>
      </c>
      <c r="EM27" s="13">
        <v>4</v>
      </c>
      <c r="EN27" s="13">
        <v>5</v>
      </c>
      <c r="EO27" s="13">
        <v>10</v>
      </c>
      <c r="EP27" s="13">
        <v>77</v>
      </c>
    </row>
    <row r="28" spans="1:146" ht="18.600000000000001" thickBot="1" x14ac:dyDescent="0.3">
      <c r="A28" s="8"/>
      <c r="P28" s="8"/>
      <c r="AE28" s="8"/>
      <c r="AT28" s="8"/>
      <c r="BI28" s="8"/>
      <c r="BX28" s="8"/>
      <c r="CM28" s="8"/>
      <c r="DB28" s="8"/>
      <c r="DQ28" s="8"/>
      <c r="EF28" s="8"/>
    </row>
    <row r="29" spans="1:146" ht="13.8" thickBot="1" x14ac:dyDescent="0.3">
      <c r="A29" s="12" t="s">
        <v>131</v>
      </c>
      <c r="B29" s="12" t="s">
        <v>100</v>
      </c>
      <c r="C29" s="12" t="s">
        <v>101</v>
      </c>
      <c r="D29" s="12" t="s">
        <v>102</v>
      </c>
      <c r="E29" s="12" t="s">
        <v>103</v>
      </c>
      <c r="F29" s="12" t="s">
        <v>104</v>
      </c>
      <c r="G29" s="12" t="s">
        <v>105</v>
      </c>
      <c r="H29" s="12" t="s">
        <v>106</v>
      </c>
      <c r="I29" s="12" t="s">
        <v>107</v>
      </c>
      <c r="J29" s="12" t="s">
        <v>108</v>
      </c>
      <c r="P29" s="12" t="s">
        <v>131</v>
      </c>
      <c r="Q29" s="12" t="s">
        <v>100</v>
      </c>
      <c r="R29" s="12" t="s">
        <v>101</v>
      </c>
      <c r="S29" s="12" t="s">
        <v>102</v>
      </c>
      <c r="T29" s="12" t="s">
        <v>103</v>
      </c>
      <c r="U29" s="12" t="s">
        <v>104</v>
      </c>
      <c r="V29" s="12" t="s">
        <v>105</v>
      </c>
      <c r="W29" s="12" t="s">
        <v>106</v>
      </c>
      <c r="X29" s="12" t="s">
        <v>107</v>
      </c>
      <c r="Y29" s="12" t="s">
        <v>108</v>
      </c>
      <c r="AE29" s="12" t="s">
        <v>131</v>
      </c>
      <c r="AF29" s="12" t="s">
        <v>100</v>
      </c>
      <c r="AG29" s="12" t="s">
        <v>101</v>
      </c>
      <c r="AH29" s="12" t="s">
        <v>102</v>
      </c>
      <c r="AI29" s="12" t="s">
        <v>103</v>
      </c>
      <c r="AJ29" s="12" t="s">
        <v>104</v>
      </c>
      <c r="AK29" s="12" t="s">
        <v>105</v>
      </c>
      <c r="AL29" s="12" t="s">
        <v>106</v>
      </c>
      <c r="AM29" s="12" t="s">
        <v>107</v>
      </c>
      <c r="AN29" s="12" t="s">
        <v>108</v>
      </c>
      <c r="AT29" s="12" t="s">
        <v>131</v>
      </c>
      <c r="AU29" s="12" t="s">
        <v>100</v>
      </c>
      <c r="AV29" s="12" t="s">
        <v>101</v>
      </c>
      <c r="AW29" s="12" t="s">
        <v>102</v>
      </c>
      <c r="AX29" s="12" t="s">
        <v>103</v>
      </c>
      <c r="AY29" s="12" t="s">
        <v>104</v>
      </c>
      <c r="AZ29" s="12" t="s">
        <v>105</v>
      </c>
      <c r="BA29" s="12" t="s">
        <v>106</v>
      </c>
      <c r="BB29" s="12" t="s">
        <v>107</v>
      </c>
      <c r="BC29" s="12" t="s">
        <v>108</v>
      </c>
      <c r="BI29" s="12" t="s">
        <v>131</v>
      </c>
      <c r="BJ29" s="12" t="s">
        <v>100</v>
      </c>
      <c r="BK29" s="12" t="s">
        <v>101</v>
      </c>
      <c r="BL29" s="12" t="s">
        <v>102</v>
      </c>
      <c r="BM29" s="12" t="s">
        <v>103</v>
      </c>
      <c r="BN29" s="12" t="s">
        <v>104</v>
      </c>
      <c r="BO29" s="12" t="s">
        <v>105</v>
      </c>
      <c r="BP29" s="12" t="s">
        <v>106</v>
      </c>
      <c r="BQ29" s="12" t="s">
        <v>107</v>
      </c>
      <c r="BR29" s="12" t="s">
        <v>108</v>
      </c>
      <c r="BX29" s="12" t="s">
        <v>131</v>
      </c>
      <c r="BY29" s="12" t="s">
        <v>100</v>
      </c>
      <c r="BZ29" s="12" t="s">
        <v>101</v>
      </c>
      <c r="CA29" s="12" t="s">
        <v>102</v>
      </c>
      <c r="CB29" s="12" t="s">
        <v>103</v>
      </c>
      <c r="CC29" s="12" t="s">
        <v>104</v>
      </c>
      <c r="CD29" s="12" t="s">
        <v>105</v>
      </c>
      <c r="CE29" s="12" t="s">
        <v>106</v>
      </c>
      <c r="CF29" s="12" t="s">
        <v>107</v>
      </c>
      <c r="CG29" s="12" t="s">
        <v>108</v>
      </c>
      <c r="CM29" s="12" t="s">
        <v>131</v>
      </c>
      <c r="CN29" s="12" t="s">
        <v>100</v>
      </c>
      <c r="CO29" s="12" t="s">
        <v>101</v>
      </c>
      <c r="CP29" s="12" t="s">
        <v>102</v>
      </c>
      <c r="CQ29" s="12" t="s">
        <v>103</v>
      </c>
      <c r="CR29" s="12" t="s">
        <v>104</v>
      </c>
      <c r="CS29" s="12" t="s">
        <v>105</v>
      </c>
      <c r="CT29" s="12" t="s">
        <v>106</v>
      </c>
      <c r="CU29" s="12" t="s">
        <v>107</v>
      </c>
      <c r="CV29" s="12" t="s">
        <v>108</v>
      </c>
      <c r="DB29" s="12" t="s">
        <v>131</v>
      </c>
      <c r="DC29" s="12" t="s">
        <v>100</v>
      </c>
      <c r="DD29" s="12" t="s">
        <v>101</v>
      </c>
      <c r="DE29" s="12" t="s">
        <v>102</v>
      </c>
      <c r="DF29" s="12" t="s">
        <v>103</v>
      </c>
      <c r="DG29" s="12" t="s">
        <v>104</v>
      </c>
      <c r="DH29" s="12" t="s">
        <v>105</v>
      </c>
      <c r="DI29" s="12" t="s">
        <v>106</v>
      </c>
      <c r="DJ29" s="12" t="s">
        <v>107</v>
      </c>
      <c r="DK29" s="12" t="s">
        <v>108</v>
      </c>
      <c r="DQ29" s="12" t="s">
        <v>131</v>
      </c>
      <c r="DR29" s="12" t="s">
        <v>100</v>
      </c>
      <c r="DS29" s="12" t="s">
        <v>101</v>
      </c>
      <c r="DT29" s="12" t="s">
        <v>102</v>
      </c>
      <c r="DU29" s="12" t="s">
        <v>103</v>
      </c>
      <c r="DV29" s="12" t="s">
        <v>104</v>
      </c>
      <c r="DW29" s="12" t="s">
        <v>105</v>
      </c>
      <c r="DX29" s="12" t="s">
        <v>106</v>
      </c>
      <c r="DY29" s="12" t="s">
        <v>107</v>
      </c>
      <c r="DZ29" s="12" t="s">
        <v>108</v>
      </c>
      <c r="EF29" s="12" t="s">
        <v>131</v>
      </c>
      <c r="EG29" s="12" t="s">
        <v>100</v>
      </c>
      <c r="EH29" s="12" t="s">
        <v>101</v>
      </c>
      <c r="EI29" s="12" t="s">
        <v>102</v>
      </c>
      <c r="EJ29" s="12" t="s">
        <v>103</v>
      </c>
      <c r="EK29" s="12" t="s">
        <v>104</v>
      </c>
      <c r="EL29" s="12" t="s">
        <v>105</v>
      </c>
      <c r="EM29" s="12" t="s">
        <v>106</v>
      </c>
      <c r="EN29" s="12" t="s">
        <v>107</v>
      </c>
      <c r="EO29" s="12" t="s">
        <v>108</v>
      </c>
    </row>
    <row r="30" spans="1:146" ht="13.8" thickBot="1" x14ac:dyDescent="0.3">
      <c r="A30" s="12" t="s">
        <v>132</v>
      </c>
      <c r="B30" s="13" t="s">
        <v>516</v>
      </c>
      <c r="C30" s="13" t="s">
        <v>215</v>
      </c>
      <c r="D30" s="13" t="s">
        <v>517</v>
      </c>
      <c r="E30" s="13" t="s">
        <v>518</v>
      </c>
      <c r="F30" s="13" t="s">
        <v>248</v>
      </c>
      <c r="G30" s="13" t="s">
        <v>248</v>
      </c>
      <c r="H30" s="13" t="s">
        <v>519</v>
      </c>
      <c r="I30" s="13" t="s">
        <v>520</v>
      </c>
      <c r="J30" s="13" t="s">
        <v>521</v>
      </c>
      <c r="P30" s="12" t="s">
        <v>132</v>
      </c>
      <c r="Q30" s="13" t="s">
        <v>539</v>
      </c>
      <c r="R30" s="13" t="s">
        <v>540</v>
      </c>
      <c r="S30" s="13" t="s">
        <v>541</v>
      </c>
      <c r="T30" s="13" t="s">
        <v>525</v>
      </c>
      <c r="U30" s="13" t="s">
        <v>542</v>
      </c>
      <c r="V30" s="13" t="s">
        <v>248</v>
      </c>
      <c r="W30" s="13" t="s">
        <v>543</v>
      </c>
      <c r="X30" s="13" t="s">
        <v>544</v>
      </c>
      <c r="Y30" s="13" t="s">
        <v>545</v>
      </c>
      <c r="AE30" s="12" t="s">
        <v>132</v>
      </c>
      <c r="AF30" s="13" t="s">
        <v>559</v>
      </c>
      <c r="AG30" s="13" t="s">
        <v>248</v>
      </c>
      <c r="AH30" s="13" t="s">
        <v>560</v>
      </c>
      <c r="AI30" s="13" t="s">
        <v>561</v>
      </c>
      <c r="AJ30" s="13" t="s">
        <v>562</v>
      </c>
      <c r="AK30" s="13" t="s">
        <v>563</v>
      </c>
      <c r="AL30" s="13" t="s">
        <v>564</v>
      </c>
      <c r="AM30" s="13" t="s">
        <v>565</v>
      </c>
      <c r="AN30" s="13" t="s">
        <v>566</v>
      </c>
      <c r="AT30" s="12" t="s">
        <v>132</v>
      </c>
      <c r="AU30" s="13" t="s">
        <v>584</v>
      </c>
      <c r="AV30" s="13" t="s">
        <v>585</v>
      </c>
      <c r="AW30" s="13" t="s">
        <v>586</v>
      </c>
      <c r="AX30" s="13" t="s">
        <v>525</v>
      </c>
      <c r="AY30" s="13" t="s">
        <v>248</v>
      </c>
      <c r="AZ30" s="13" t="s">
        <v>587</v>
      </c>
      <c r="BA30" s="13" t="s">
        <v>529</v>
      </c>
      <c r="BB30" s="13" t="s">
        <v>588</v>
      </c>
      <c r="BC30" s="13" t="s">
        <v>589</v>
      </c>
      <c r="BI30" s="12" t="s">
        <v>132</v>
      </c>
      <c r="BJ30" s="13" t="s">
        <v>599</v>
      </c>
      <c r="BK30" s="13" t="s">
        <v>593</v>
      </c>
      <c r="BL30" s="13" t="s">
        <v>600</v>
      </c>
      <c r="BM30" s="13" t="s">
        <v>601</v>
      </c>
      <c r="BN30" s="13" t="s">
        <v>602</v>
      </c>
      <c r="BO30" s="13" t="s">
        <v>248</v>
      </c>
      <c r="BP30" s="13" t="s">
        <v>603</v>
      </c>
      <c r="BQ30" s="13" t="s">
        <v>604</v>
      </c>
      <c r="BR30" s="13" t="s">
        <v>248</v>
      </c>
      <c r="BX30" s="12" t="s">
        <v>132</v>
      </c>
      <c r="BY30" s="13" t="s">
        <v>620</v>
      </c>
      <c r="BZ30" s="13" t="s">
        <v>621</v>
      </c>
      <c r="CA30" s="13" t="s">
        <v>622</v>
      </c>
      <c r="CB30" s="13" t="s">
        <v>623</v>
      </c>
      <c r="CC30" s="13" t="s">
        <v>624</v>
      </c>
      <c r="CD30" s="13" t="s">
        <v>577</v>
      </c>
      <c r="CE30" s="13" t="s">
        <v>625</v>
      </c>
      <c r="CF30" s="13" t="s">
        <v>626</v>
      </c>
      <c r="CG30" s="13" t="s">
        <v>627</v>
      </c>
      <c r="CM30" s="12" t="s">
        <v>132</v>
      </c>
      <c r="CN30" s="13" t="s">
        <v>636</v>
      </c>
      <c r="CO30" s="13" t="s">
        <v>248</v>
      </c>
      <c r="CP30" s="13" t="s">
        <v>637</v>
      </c>
      <c r="CQ30" s="13" t="s">
        <v>638</v>
      </c>
      <c r="CR30" s="13" t="s">
        <v>248</v>
      </c>
      <c r="CS30" s="13" t="s">
        <v>639</v>
      </c>
      <c r="CT30" s="13" t="s">
        <v>569</v>
      </c>
      <c r="CU30" s="13" t="s">
        <v>640</v>
      </c>
      <c r="CV30" s="13" t="s">
        <v>248</v>
      </c>
      <c r="DB30" s="12" t="s">
        <v>132</v>
      </c>
      <c r="DC30" s="13" t="s">
        <v>658</v>
      </c>
      <c r="DD30" s="13" t="s">
        <v>659</v>
      </c>
      <c r="DE30" s="13" t="s">
        <v>660</v>
      </c>
      <c r="DF30" s="13" t="s">
        <v>661</v>
      </c>
      <c r="DG30" s="13" t="s">
        <v>662</v>
      </c>
      <c r="DH30" s="13" t="s">
        <v>577</v>
      </c>
      <c r="DI30" s="13" t="s">
        <v>248</v>
      </c>
      <c r="DJ30" s="13" t="s">
        <v>663</v>
      </c>
      <c r="DK30" s="13" t="s">
        <v>248</v>
      </c>
      <c r="DQ30" s="12" t="s">
        <v>132</v>
      </c>
      <c r="DR30" s="13" t="s">
        <v>248</v>
      </c>
      <c r="DS30" s="13" t="s">
        <v>674</v>
      </c>
      <c r="DT30" s="13" t="s">
        <v>570</v>
      </c>
      <c r="DU30" s="13" t="s">
        <v>675</v>
      </c>
      <c r="DV30" s="13" t="s">
        <v>248</v>
      </c>
      <c r="DW30" s="13" t="s">
        <v>676</v>
      </c>
      <c r="DX30" s="13" t="s">
        <v>677</v>
      </c>
      <c r="DY30" s="13" t="s">
        <v>678</v>
      </c>
      <c r="DZ30" s="13" t="s">
        <v>679</v>
      </c>
      <c r="EF30" s="12" t="s">
        <v>132</v>
      </c>
      <c r="EG30" s="13" t="s">
        <v>692</v>
      </c>
      <c r="EH30" s="13" t="s">
        <v>693</v>
      </c>
      <c r="EI30" s="13" t="s">
        <v>570</v>
      </c>
      <c r="EJ30" s="13" t="s">
        <v>694</v>
      </c>
      <c r="EK30" s="13" t="s">
        <v>695</v>
      </c>
      <c r="EL30" s="13" t="s">
        <v>696</v>
      </c>
      <c r="EM30" s="13" t="s">
        <v>697</v>
      </c>
      <c r="EN30" s="13" t="s">
        <v>687</v>
      </c>
      <c r="EO30" s="13" t="s">
        <v>650</v>
      </c>
    </row>
    <row r="31" spans="1:146" ht="13.8" thickBot="1" x14ac:dyDescent="0.3">
      <c r="A31" s="12" t="s">
        <v>140</v>
      </c>
      <c r="B31" s="13" t="s">
        <v>522</v>
      </c>
      <c r="C31" s="13" t="s">
        <v>215</v>
      </c>
      <c r="D31" s="13" t="s">
        <v>523</v>
      </c>
      <c r="E31" s="13" t="s">
        <v>518</v>
      </c>
      <c r="F31" s="13" t="s">
        <v>248</v>
      </c>
      <c r="G31" s="13" t="s">
        <v>248</v>
      </c>
      <c r="H31" s="13" t="s">
        <v>519</v>
      </c>
      <c r="I31" s="13" t="s">
        <v>520</v>
      </c>
      <c r="J31" s="13" t="s">
        <v>521</v>
      </c>
      <c r="P31" s="12" t="s">
        <v>140</v>
      </c>
      <c r="Q31" s="13" t="s">
        <v>539</v>
      </c>
      <c r="R31" s="13" t="s">
        <v>540</v>
      </c>
      <c r="S31" s="13" t="s">
        <v>546</v>
      </c>
      <c r="T31" s="13" t="s">
        <v>248</v>
      </c>
      <c r="U31" s="13" t="s">
        <v>248</v>
      </c>
      <c r="V31" s="13" t="s">
        <v>248</v>
      </c>
      <c r="W31" s="13" t="s">
        <v>543</v>
      </c>
      <c r="X31" s="13" t="s">
        <v>544</v>
      </c>
      <c r="Y31" s="13" t="s">
        <v>545</v>
      </c>
      <c r="AE31" s="12" t="s">
        <v>140</v>
      </c>
      <c r="AF31" s="13" t="s">
        <v>567</v>
      </c>
      <c r="AG31" s="13" t="s">
        <v>248</v>
      </c>
      <c r="AH31" s="13" t="s">
        <v>560</v>
      </c>
      <c r="AI31" s="13" t="s">
        <v>529</v>
      </c>
      <c r="AJ31" s="13" t="s">
        <v>562</v>
      </c>
      <c r="AK31" s="13" t="s">
        <v>568</v>
      </c>
      <c r="AL31" s="13" t="s">
        <v>564</v>
      </c>
      <c r="AM31" s="13" t="s">
        <v>565</v>
      </c>
      <c r="AN31" s="13" t="s">
        <v>248</v>
      </c>
      <c r="AT31" s="12" t="s">
        <v>140</v>
      </c>
      <c r="AU31" s="13" t="s">
        <v>584</v>
      </c>
      <c r="AV31" s="13" t="s">
        <v>585</v>
      </c>
      <c r="AW31" s="13" t="s">
        <v>586</v>
      </c>
      <c r="AX31" s="13" t="s">
        <v>525</v>
      </c>
      <c r="AY31" s="13" t="s">
        <v>248</v>
      </c>
      <c r="AZ31" s="13" t="s">
        <v>587</v>
      </c>
      <c r="BA31" s="13" t="s">
        <v>529</v>
      </c>
      <c r="BB31" s="13" t="s">
        <v>588</v>
      </c>
      <c r="BC31" s="13" t="s">
        <v>589</v>
      </c>
      <c r="BI31" s="12" t="s">
        <v>140</v>
      </c>
      <c r="BJ31" s="13" t="s">
        <v>525</v>
      </c>
      <c r="BK31" s="13" t="s">
        <v>593</v>
      </c>
      <c r="BL31" s="13" t="s">
        <v>605</v>
      </c>
      <c r="BM31" s="13" t="s">
        <v>601</v>
      </c>
      <c r="BN31" s="13" t="s">
        <v>606</v>
      </c>
      <c r="BO31" s="13" t="s">
        <v>248</v>
      </c>
      <c r="BP31" s="13" t="s">
        <v>603</v>
      </c>
      <c r="BQ31" s="13" t="s">
        <v>604</v>
      </c>
      <c r="BR31" s="13" t="s">
        <v>248</v>
      </c>
      <c r="BX31" s="12" t="s">
        <v>140</v>
      </c>
      <c r="BY31" s="13" t="s">
        <v>248</v>
      </c>
      <c r="BZ31" s="13" t="s">
        <v>621</v>
      </c>
      <c r="CA31" s="13" t="s">
        <v>622</v>
      </c>
      <c r="CB31" s="13" t="s">
        <v>628</v>
      </c>
      <c r="CC31" s="13" t="s">
        <v>624</v>
      </c>
      <c r="CD31" s="13" t="s">
        <v>577</v>
      </c>
      <c r="CE31" s="13" t="s">
        <v>625</v>
      </c>
      <c r="CF31" s="13" t="s">
        <v>626</v>
      </c>
      <c r="CG31" s="13" t="s">
        <v>248</v>
      </c>
      <c r="CM31" s="12" t="s">
        <v>140</v>
      </c>
      <c r="CN31" s="13" t="s">
        <v>636</v>
      </c>
      <c r="CO31" s="13" t="s">
        <v>248</v>
      </c>
      <c r="CP31" s="13" t="s">
        <v>641</v>
      </c>
      <c r="CQ31" s="13" t="s">
        <v>638</v>
      </c>
      <c r="CR31" s="13" t="s">
        <v>248</v>
      </c>
      <c r="CS31" s="13" t="s">
        <v>642</v>
      </c>
      <c r="CT31" s="13" t="s">
        <v>643</v>
      </c>
      <c r="CU31" s="13" t="s">
        <v>644</v>
      </c>
      <c r="CV31" s="13" t="s">
        <v>248</v>
      </c>
      <c r="DB31" s="12" t="s">
        <v>140</v>
      </c>
      <c r="DC31" s="13" t="s">
        <v>530</v>
      </c>
      <c r="DD31" s="13" t="s">
        <v>664</v>
      </c>
      <c r="DE31" s="13" t="s">
        <v>665</v>
      </c>
      <c r="DF31" s="13" t="s">
        <v>666</v>
      </c>
      <c r="DG31" s="13" t="s">
        <v>667</v>
      </c>
      <c r="DH31" s="13" t="s">
        <v>577</v>
      </c>
      <c r="DI31" s="13" t="s">
        <v>248</v>
      </c>
      <c r="DJ31" s="13" t="s">
        <v>663</v>
      </c>
      <c r="DK31" s="13" t="s">
        <v>248</v>
      </c>
      <c r="DQ31" s="12" t="s">
        <v>140</v>
      </c>
      <c r="DR31" s="13" t="s">
        <v>248</v>
      </c>
      <c r="DS31" s="13" t="s">
        <v>674</v>
      </c>
      <c r="DT31" s="13" t="s">
        <v>570</v>
      </c>
      <c r="DU31" s="13" t="s">
        <v>675</v>
      </c>
      <c r="DV31" s="13" t="s">
        <v>248</v>
      </c>
      <c r="DW31" s="13" t="s">
        <v>680</v>
      </c>
      <c r="DX31" s="13" t="s">
        <v>681</v>
      </c>
      <c r="DY31" s="13" t="s">
        <v>678</v>
      </c>
      <c r="DZ31" s="13" t="s">
        <v>682</v>
      </c>
      <c r="EF31" s="12" t="s">
        <v>140</v>
      </c>
      <c r="EG31" s="13" t="s">
        <v>698</v>
      </c>
      <c r="EH31" s="13" t="s">
        <v>699</v>
      </c>
      <c r="EI31" s="13" t="s">
        <v>570</v>
      </c>
      <c r="EJ31" s="13" t="s">
        <v>694</v>
      </c>
      <c r="EK31" s="13" t="s">
        <v>695</v>
      </c>
      <c r="EL31" s="13" t="s">
        <v>696</v>
      </c>
      <c r="EM31" s="13" t="s">
        <v>700</v>
      </c>
      <c r="EN31" s="13" t="s">
        <v>687</v>
      </c>
      <c r="EO31" s="13" t="s">
        <v>650</v>
      </c>
    </row>
    <row r="32" spans="1:146" ht="13.8" thickBot="1" x14ac:dyDescent="0.3">
      <c r="A32" s="12" t="s">
        <v>147</v>
      </c>
      <c r="B32" s="13" t="s">
        <v>522</v>
      </c>
      <c r="C32" s="13" t="s">
        <v>215</v>
      </c>
      <c r="D32" s="13" t="s">
        <v>524</v>
      </c>
      <c r="E32" s="13" t="s">
        <v>518</v>
      </c>
      <c r="F32" s="13" t="s">
        <v>248</v>
      </c>
      <c r="G32" s="13" t="s">
        <v>248</v>
      </c>
      <c r="H32" s="13" t="s">
        <v>519</v>
      </c>
      <c r="I32" s="13" t="s">
        <v>520</v>
      </c>
      <c r="J32" s="13" t="s">
        <v>521</v>
      </c>
      <c r="P32" s="12" t="s">
        <v>147</v>
      </c>
      <c r="Q32" s="13" t="s">
        <v>539</v>
      </c>
      <c r="R32" s="13" t="s">
        <v>540</v>
      </c>
      <c r="S32" s="13" t="s">
        <v>547</v>
      </c>
      <c r="T32" s="13" t="s">
        <v>248</v>
      </c>
      <c r="U32" s="13" t="s">
        <v>248</v>
      </c>
      <c r="V32" s="13" t="s">
        <v>248</v>
      </c>
      <c r="W32" s="13" t="s">
        <v>548</v>
      </c>
      <c r="X32" s="13" t="s">
        <v>544</v>
      </c>
      <c r="Y32" s="13" t="s">
        <v>545</v>
      </c>
      <c r="AE32" s="12" t="s">
        <v>147</v>
      </c>
      <c r="AF32" s="13" t="s">
        <v>567</v>
      </c>
      <c r="AG32" s="13" t="s">
        <v>248</v>
      </c>
      <c r="AH32" s="13" t="s">
        <v>569</v>
      </c>
      <c r="AI32" s="13" t="s">
        <v>529</v>
      </c>
      <c r="AJ32" s="13" t="s">
        <v>562</v>
      </c>
      <c r="AK32" s="13" t="s">
        <v>568</v>
      </c>
      <c r="AL32" s="13" t="s">
        <v>564</v>
      </c>
      <c r="AM32" s="13" t="s">
        <v>565</v>
      </c>
      <c r="AN32" s="13" t="s">
        <v>248</v>
      </c>
      <c r="AT32" s="12" t="s">
        <v>147</v>
      </c>
      <c r="AU32" s="13" t="s">
        <v>590</v>
      </c>
      <c r="AV32" s="13" t="s">
        <v>585</v>
      </c>
      <c r="AW32" s="13" t="s">
        <v>591</v>
      </c>
      <c r="AX32" s="13" t="s">
        <v>525</v>
      </c>
      <c r="AY32" s="13" t="s">
        <v>248</v>
      </c>
      <c r="AZ32" s="13" t="s">
        <v>587</v>
      </c>
      <c r="BA32" s="13" t="s">
        <v>529</v>
      </c>
      <c r="BB32" s="13" t="s">
        <v>588</v>
      </c>
      <c r="BC32" s="13" t="s">
        <v>589</v>
      </c>
      <c r="BI32" s="12" t="s">
        <v>147</v>
      </c>
      <c r="BJ32" s="13" t="s">
        <v>525</v>
      </c>
      <c r="BK32" s="13" t="s">
        <v>593</v>
      </c>
      <c r="BL32" s="13" t="s">
        <v>605</v>
      </c>
      <c r="BM32" s="13" t="s">
        <v>601</v>
      </c>
      <c r="BN32" s="13" t="s">
        <v>607</v>
      </c>
      <c r="BO32" s="13" t="s">
        <v>248</v>
      </c>
      <c r="BP32" s="13" t="s">
        <v>603</v>
      </c>
      <c r="BQ32" s="13" t="s">
        <v>604</v>
      </c>
      <c r="BR32" s="13" t="s">
        <v>248</v>
      </c>
      <c r="BX32" s="12" t="s">
        <v>147</v>
      </c>
      <c r="BY32" s="13" t="s">
        <v>248</v>
      </c>
      <c r="BZ32" s="13" t="s">
        <v>621</v>
      </c>
      <c r="CA32" s="13" t="s">
        <v>622</v>
      </c>
      <c r="CB32" s="13" t="s">
        <v>629</v>
      </c>
      <c r="CC32" s="13" t="s">
        <v>630</v>
      </c>
      <c r="CD32" s="13" t="s">
        <v>577</v>
      </c>
      <c r="CE32" s="13" t="s">
        <v>625</v>
      </c>
      <c r="CF32" s="13" t="s">
        <v>621</v>
      </c>
      <c r="CG32" s="13" t="s">
        <v>248</v>
      </c>
      <c r="CM32" s="12" t="s">
        <v>147</v>
      </c>
      <c r="CN32" s="13" t="s">
        <v>636</v>
      </c>
      <c r="CO32" s="13" t="s">
        <v>248</v>
      </c>
      <c r="CP32" s="13" t="s">
        <v>641</v>
      </c>
      <c r="CQ32" s="13" t="s">
        <v>645</v>
      </c>
      <c r="CR32" s="13" t="s">
        <v>248</v>
      </c>
      <c r="CS32" s="13" t="s">
        <v>646</v>
      </c>
      <c r="CT32" s="13" t="s">
        <v>643</v>
      </c>
      <c r="CU32" s="13" t="s">
        <v>644</v>
      </c>
      <c r="CV32" s="13" t="s">
        <v>248</v>
      </c>
      <c r="DB32" s="12" t="s">
        <v>147</v>
      </c>
      <c r="DC32" s="13" t="s">
        <v>530</v>
      </c>
      <c r="DD32" s="13" t="s">
        <v>668</v>
      </c>
      <c r="DE32" s="13" t="s">
        <v>669</v>
      </c>
      <c r="DF32" s="13" t="s">
        <v>666</v>
      </c>
      <c r="DG32" s="13" t="s">
        <v>667</v>
      </c>
      <c r="DH32" s="13" t="s">
        <v>577</v>
      </c>
      <c r="DI32" s="13" t="s">
        <v>248</v>
      </c>
      <c r="DJ32" s="13" t="s">
        <v>663</v>
      </c>
      <c r="DK32" s="13" t="s">
        <v>248</v>
      </c>
      <c r="DQ32" s="12" t="s">
        <v>147</v>
      </c>
      <c r="DR32" s="13" t="s">
        <v>248</v>
      </c>
      <c r="DS32" s="13" t="s">
        <v>683</v>
      </c>
      <c r="DT32" s="13" t="s">
        <v>570</v>
      </c>
      <c r="DU32" s="13" t="s">
        <v>675</v>
      </c>
      <c r="DV32" s="13" t="s">
        <v>248</v>
      </c>
      <c r="DW32" s="13" t="s">
        <v>680</v>
      </c>
      <c r="DX32" s="13" t="s">
        <v>684</v>
      </c>
      <c r="DY32" s="13" t="s">
        <v>678</v>
      </c>
      <c r="DZ32" s="13" t="s">
        <v>685</v>
      </c>
      <c r="EF32" s="12" t="s">
        <v>147</v>
      </c>
      <c r="EG32" s="13" t="s">
        <v>698</v>
      </c>
      <c r="EH32" s="13" t="s">
        <v>525</v>
      </c>
      <c r="EI32" s="13" t="s">
        <v>570</v>
      </c>
      <c r="EJ32" s="13" t="s">
        <v>701</v>
      </c>
      <c r="EK32" s="13" t="s">
        <v>695</v>
      </c>
      <c r="EL32" s="13" t="s">
        <v>702</v>
      </c>
      <c r="EM32" s="13" t="s">
        <v>700</v>
      </c>
      <c r="EN32" s="13" t="s">
        <v>687</v>
      </c>
      <c r="EO32" s="13" t="s">
        <v>650</v>
      </c>
    </row>
    <row r="33" spans="1:145" ht="13.8" thickBot="1" x14ac:dyDescent="0.3">
      <c r="A33" s="12" t="s">
        <v>153</v>
      </c>
      <c r="B33" s="13" t="s">
        <v>522</v>
      </c>
      <c r="C33" s="13" t="s">
        <v>215</v>
      </c>
      <c r="D33" s="13" t="s">
        <v>524</v>
      </c>
      <c r="E33" s="13" t="s">
        <v>525</v>
      </c>
      <c r="F33" s="13" t="s">
        <v>248</v>
      </c>
      <c r="G33" s="13" t="s">
        <v>248</v>
      </c>
      <c r="H33" s="13" t="s">
        <v>526</v>
      </c>
      <c r="I33" s="13" t="s">
        <v>520</v>
      </c>
      <c r="J33" s="13" t="s">
        <v>527</v>
      </c>
      <c r="P33" s="12" t="s">
        <v>153</v>
      </c>
      <c r="Q33" s="13" t="s">
        <v>539</v>
      </c>
      <c r="R33" s="13" t="s">
        <v>540</v>
      </c>
      <c r="S33" s="13" t="s">
        <v>547</v>
      </c>
      <c r="T33" s="13" t="s">
        <v>248</v>
      </c>
      <c r="U33" s="13" t="s">
        <v>248</v>
      </c>
      <c r="V33" s="13" t="s">
        <v>248</v>
      </c>
      <c r="W33" s="13" t="s">
        <v>522</v>
      </c>
      <c r="X33" s="13" t="s">
        <v>549</v>
      </c>
      <c r="Y33" s="13" t="s">
        <v>248</v>
      </c>
      <c r="AE33" s="12" t="s">
        <v>153</v>
      </c>
      <c r="AF33" s="13" t="s">
        <v>567</v>
      </c>
      <c r="AG33" s="13" t="s">
        <v>248</v>
      </c>
      <c r="AH33" s="13" t="s">
        <v>570</v>
      </c>
      <c r="AI33" s="13" t="s">
        <v>529</v>
      </c>
      <c r="AJ33" s="13" t="s">
        <v>562</v>
      </c>
      <c r="AK33" s="13" t="s">
        <v>568</v>
      </c>
      <c r="AL33" s="13" t="s">
        <v>571</v>
      </c>
      <c r="AM33" s="13" t="s">
        <v>565</v>
      </c>
      <c r="AN33" s="13" t="s">
        <v>248</v>
      </c>
      <c r="AT33" s="12" t="s">
        <v>153</v>
      </c>
      <c r="AU33" s="13" t="s">
        <v>590</v>
      </c>
      <c r="AV33" s="13" t="s">
        <v>585</v>
      </c>
      <c r="AW33" s="13" t="s">
        <v>591</v>
      </c>
      <c r="AX33" s="13" t="s">
        <v>525</v>
      </c>
      <c r="AY33" s="13" t="s">
        <v>248</v>
      </c>
      <c r="AZ33" s="13" t="s">
        <v>587</v>
      </c>
      <c r="BA33" s="13" t="s">
        <v>529</v>
      </c>
      <c r="BB33" s="13" t="s">
        <v>588</v>
      </c>
      <c r="BC33" s="13" t="s">
        <v>589</v>
      </c>
      <c r="BI33" s="12" t="s">
        <v>153</v>
      </c>
      <c r="BJ33" s="13" t="s">
        <v>525</v>
      </c>
      <c r="BK33" s="13" t="s">
        <v>593</v>
      </c>
      <c r="BL33" s="13" t="s">
        <v>605</v>
      </c>
      <c r="BM33" s="13" t="s">
        <v>601</v>
      </c>
      <c r="BN33" s="13" t="s">
        <v>607</v>
      </c>
      <c r="BO33" s="13" t="s">
        <v>248</v>
      </c>
      <c r="BP33" s="13" t="s">
        <v>603</v>
      </c>
      <c r="BQ33" s="13" t="s">
        <v>608</v>
      </c>
      <c r="BR33" s="13" t="s">
        <v>248</v>
      </c>
      <c r="BX33" s="12" t="s">
        <v>153</v>
      </c>
      <c r="BY33" s="13" t="s">
        <v>248</v>
      </c>
      <c r="BZ33" s="13" t="s">
        <v>621</v>
      </c>
      <c r="CA33" s="13" t="s">
        <v>622</v>
      </c>
      <c r="CB33" s="13" t="s">
        <v>629</v>
      </c>
      <c r="CC33" s="13" t="s">
        <v>631</v>
      </c>
      <c r="CD33" s="13" t="s">
        <v>577</v>
      </c>
      <c r="CE33" s="13" t="s">
        <v>625</v>
      </c>
      <c r="CF33" s="13" t="s">
        <v>248</v>
      </c>
      <c r="CG33" s="13" t="s">
        <v>248</v>
      </c>
      <c r="CM33" s="12" t="s">
        <v>153</v>
      </c>
      <c r="CN33" s="13" t="s">
        <v>636</v>
      </c>
      <c r="CO33" s="13" t="s">
        <v>248</v>
      </c>
      <c r="CP33" s="13" t="s">
        <v>641</v>
      </c>
      <c r="CQ33" s="13" t="s">
        <v>645</v>
      </c>
      <c r="CR33" s="13" t="s">
        <v>248</v>
      </c>
      <c r="CS33" s="13" t="s">
        <v>646</v>
      </c>
      <c r="CT33" s="13" t="s">
        <v>643</v>
      </c>
      <c r="CU33" s="13" t="s">
        <v>647</v>
      </c>
      <c r="CV33" s="13" t="s">
        <v>248</v>
      </c>
      <c r="DB33" s="12" t="s">
        <v>153</v>
      </c>
      <c r="DC33" s="13" t="s">
        <v>530</v>
      </c>
      <c r="DD33" s="13" t="s">
        <v>668</v>
      </c>
      <c r="DE33" s="13" t="s">
        <v>669</v>
      </c>
      <c r="DF33" s="13" t="s">
        <v>666</v>
      </c>
      <c r="DG33" s="13" t="s">
        <v>667</v>
      </c>
      <c r="DH33" s="13" t="s">
        <v>577</v>
      </c>
      <c r="DI33" s="13" t="s">
        <v>248</v>
      </c>
      <c r="DJ33" s="13" t="s">
        <v>663</v>
      </c>
      <c r="DK33" s="13" t="s">
        <v>248</v>
      </c>
      <c r="DQ33" s="12" t="s">
        <v>153</v>
      </c>
      <c r="DR33" s="13" t="s">
        <v>248</v>
      </c>
      <c r="DS33" s="13" t="s">
        <v>683</v>
      </c>
      <c r="DT33" s="13" t="s">
        <v>570</v>
      </c>
      <c r="DU33" s="13" t="s">
        <v>675</v>
      </c>
      <c r="DV33" s="13" t="s">
        <v>248</v>
      </c>
      <c r="DW33" s="13" t="s">
        <v>680</v>
      </c>
      <c r="DX33" s="13" t="s">
        <v>684</v>
      </c>
      <c r="DY33" s="13" t="s">
        <v>678</v>
      </c>
      <c r="DZ33" s="13" t="s">
        <v>685</v>
      </c>
      <c r="EF33" s="12" t="s">
        <v>153</v>
      </c>
      <c r="EG33" s="13" t="s">
        <v>698</v>
      </c>
      <c r="EH33" s="13" t="s">
        <v>525</v>
      </c>
      <c r="EI33" s="13" t="s">
        <v>570</v>
      </c>
      <c r="EJ33" s="13" t="s">
        <v>701</v>
      </c>
      <c r="EK33" s="13" t="s">
        <v>695</v>
      </c>
      <c r="EL33" s="13" t="s">
        <v>703</v>
      </c>
      <c r="EM33" s="13" t="s">
        <v>700</v>
      </c>
      <c r="EN33" s="13" t="s">
        <v>687</v>
      </c>
      <c r="EO33" s="13" t="s">
        <v>704</v>
      </c>
    </row>
    <row r="34" spans="1:145" ht="13.8" thickBot="1" x14ac:dyDescent="0.3">
      <c r="A34" s="12" t="s">
        <v>159</v>
      </c>
      <c r="B34" s="13" t="s">
        <v>522</v>
      </c>
      <c r="C34" s="13" t="s">
        <v>525</v>
      </c>
      <c r="D34" s="13" t="s">
        <v>524</v>
      </c>
      <c r="E34" s="13" t="s">
        <v>525</v>
      </c>
      <c r="F34" s="13" t="s">
        <v>248</v>
      </c>
      <c r="G34" s="13" t="s">
        <v>248</v>
      </c>
      <c r="H34" s="13" t="s">
        <v>526</v>
      </c>
      <c r="I34" s="13" t="s">
        <v>520</v>
      </c>
      <c r="J34" s="13" t="s">
        <v>525</v>
      </c>
      <c r="P34" s="12" t="s">
        <v>159</v>
      </c>
      <c r="Q34" s="13" t="s">
        <v>539</v>
      </c>
      <c r="R34" s="13" t="s">
        <v>540</v>
      </c>
      <c r="S34" s="13" t="s">
        <v>547</v>
      </c>
      <c r="T34" s="13" t="s">
        <v>248</v>
      </c>
      <c r="U34" s="13" t="s">
        <v>248</v>
      </c>
      <c r="V34" s="13" t="s">
        <v>248</v>
      </c>
      <c r="W34" s="13" t="s">
        <v>550</v>
      </c>
      <c r="X34" s="13" t="s">
        <v>549</v>
      </c>
      <c r="Y34" s="13" t="s">
        <v>248</v>
      </c>
      <c r="AE34" s="12" t="s">
        <v>159</v>
      </c>
      <c r="AF34" s="13" t="s">
        <v>567</v>
      </c>
      <c r="AG34" s="13" t="s">
        <v>248</v>
      </c>
      <c r="AH34" s="13" t="s">
        <v>570</v>
      </c>
      <c r="AI34" s="13" t="s">
        <v>529</v>
      </c>
      <c r="AJ34" s="13" t="s">
        <v>562</v>
      </c>
      <c r="AK34" s="13" t="s">
        <v>568</v>
      </c>
      <c r="AL34" s="13" t="s">
        <v>572</v>
      </c>
      <c r="AM34" s="13" t="s">
        <v>565</v>
      </c>
      <c r="AN34" s="13" t="s">
        <v>248</v>
      </c>
      <c r="AT34" s="12" t="s">
        <v>159</v>
      </c>
      <c r="AU34" s="13" t="s">
        <v>590</v>
      </c>
      <c r="AV34" s="13" t="s">
        <v>585</v>
      </c>
      <c r="AW34" s="13" t="s">
        <v>591</v>
      </c>
      <c r="AX34" s="13" t="s">
        <v>525</v>
      </c>
      <c r="AY34" s="13" t="s">
        <v>248</v>
      </c>
      <c r="AZ34" s="13" t="s">
        <v>592</v>
      </c>
      <c r="BA34" s="13" t="s">
        <v>529</v>
      </c>
      <c r="BB34" s="13" t="s">
        <v>588</v>
      </c>
      <c r="BC34" s="13" t="s">
        <v>589</v>
      </c>
      <c r="BI34" s="12" t="s">
        <v>159</v>
      </c>
      <c r="BJ34" s="13" t="s">
        <v>525</v>
      </c>
      <c r="BK34" s="13" t="s">
        <v>593</v>
      </c>
      <c r="BL34" s="13" t="s">
        <v>605</v>
      </c>
      <c r="BM34" s="13" t="s">
        <v>601</v>
      </c>
      <c r="BN34" s="13" t="s">
        <v>607</v>
      </c>
      <c r="BO34" s="13" t="s">
        <v>248</v>
      </c>
      <c r="BP34" s="13" t="s">
        <v>609</v>
      </c>
      <c r="BQ34" s="13" t="s">
        <v>608</v>
      </c>
      <c r="BR34" s="13" t="s">
        <v>248</v>
      </c>
      <c r="BX34" s="12" t="s">
        <v>159</v>
      </c>
      <c r="BY34" s="13" t="s">
        <v>248</v>
      </c>
      <c r="BZ34" s="13" t="s">
        <v>621</v>
      </c>
      <c r="CA34" s="13" t="s">
        <v>622</v>
      </c>
      <c r="CB34" s="13" t="s">
        <v>629</v>
      </c>
      <c r="CC34" s="13" t="s">
        <v>632</v>
      </c>
      <c r="CD34" s="13" t="s">
        <v>248</v>
      </c>
      <c r="CE34" s="13" t="s">
        <v>625</v>
      </c>
      <c r="CF34" s="13" t="s">
        <v>248</v>
      </c>
      <c r="CG34" s="13" t="s">
        <v>248</v>
      </c>
      <c r="CM34" s="12" t="s">
        <v>159</v>
      </c>
      <c r="CN34" s="13" t="s">
        <v>636</v>
      </c>
      <c r="CO34" s="13" t="s">
        <v>248</v>
      </c>
      <c r="CP34" s="13" t="s">
        <v>641</v>
      </c>
      <c r="CQ34" s="13" t="s">
        <v>645</v>
      </c>
      <c r="CR34" s="13" t="s">
        <v>248</v>
      </c>
      <c r="CS34" s="13" t="s">
        <v>646</v>
      </c>
      <c r="CT34" s="13" t="s">
        <v>643</v>
      </c>
      <c r="CU34" s="13" t="s">
        <v>647</v>
      </c>
      <c r="CV34" s="13" t="s">
        <v>248</v>
      </c>
      <c r="DB34" s="12" t="s">
        <v>159</v>
      </c>
      <c r="DC34" s="13" t="s">
        <v>530</v>
      </c>
      <c r="DD34" s="13" t="s">
        <v>668</v>
      </c>
      <c r="DE34" s="13" t="s">
        <v>669</v>
      </c>
      <c r="DF34" s="13" t="s">
        <v>666</v>
      </c>
      <c r="DG34" s="13" t="s">
        <v>667</v>
      </c>
      <c r="DH34" s="13" t="s">
        <v>577</v>
      </c>
      <c r="DI34" s="13" t="s">
        <v>248</v>
      </c>
      <c r="DJ34" s="13" t="s">
        <v>663</v>
      </c>
      <c r="DK34" s="13" t="s">
        <v>248</v>
      </c>
      <c r="DQ34" s="12" t="s">
        <v>159</v>
      </c>
      <c r="DR34" s="13" t="s">
        <v>248</v>
      </c>
      <c r="DS34" s="13" t="s">
        <v>683</v>
      </c>
      <c r="DT34" s="13" t="s">
        <v>248</v>
      </c>
      <c r="DU34" s="13" t="s">
        <v>675</v>
      </c>
      <c r="DV34" s="13" t="s">
        <v>248</v>
      </c>
      <c r="DW34" s="13" t="s">
        <v>680</v>
      </c>
      <c r="DX34" s="13" t="s">
        <v>686</v>
      </c>
      <c r="DY34" s="13" t="s">
        <v>678</v>
      </c>
      <c r="DZ34" s="13" t="s">
        <v>685</v>
      </c>
      <c r="EF34" s="12" t="s">
        <v>159</v>
      </c>
      <c r="EG34" s="13" t="s">
        <v>698</v>
      </c>
      <c r="EH34" s="13" t="s">
        <v>525</v>
      </c>
      <c r="EI34" s="13" t="s">
        <v>570</v>
      </c>
      <c r="EJ34" s="13" t="s">
        <v>701</v>
      </c>
      <c r="EK34" s="13" t="s">
        <v>695</v>
      </c>
      <c r="EL34" s="13" t="s">
        <v>705</v>
      </c>
      <c r="EM34" s="13" t="s">
        <v>700</v>
      </c>
      <c r="EN34" s="13" t="s">
        <v>687</v>
      </c>
      <c r="EO34" s="13" t="s">
        <v>704</v>
      </c>
    </row>
    <row r="35" spans="1:145" ht="13.8" thickBot="1" x14ac:dyDescent="0.3">
      <c r="A35" s="12" t="s">
        <v>165</v>
      </c>
      <c r="B35" s="13" t="s">
        <v>522</v>
      </c>
      <c r="C35" s="13" t="s">
        <v>248</v>
      </c>
      <c r="D35" s="13" t="s">
        <v>524</v>
      </c>
      <c r="E35" s="13" t="s">
        <v>525</v>
      </c>
      <c r="F35" s="13" t="s">
        <v>248</v>
      </c>
      <c r="G35" s="13" t="s">
        <v>248</v>
      </c>
      <c r="H35" s="13" t="s">
        <v>526</v>
      </c>
      <c r="I35" s="13" t="s">
        <v>520</v>
      </c>
      <c r="J35" s="13" t="s">
        <v>525</v>
      </c>
      <c r="P35" s="12" t="s">
        <v>165</v>
      </c>
      <c r="Q35" s="13" t="s">
        <v>539</v>
      </c>
      <c r="R35" s="13" t="s">
        <v>540</v>
      </c>
      <c r="S35" s="13" t="s">
        <v>547</v>
      </c>
      <c r="T35" s="13" t="s">
        <v>248</v>
      </c>
      <c r="U35" s="13" t="s">
        <v>248</v>
      </c>
      <c r="V35" s="13" t="s">
        <v>248</v>
      </c>
      <c r="W35" s="13" t="s">
        <v>550</v>
      </c>
      <c r="X35" s="13" t="s">
        <v>549</v>
      </c>
      <c r="Y35" s="13" t="s">
        <v>248</v>
      </c>
      <c r="AE35" s="12" t="s">
        <v>165</v>
      </c>
      <c r="AF35" s="13" t="s">
        <v>567</v>
      </c>
      <c r="AG35" s="13" t="s">
        <v>248</v>
      </c>
      <c r="AH35" s="13" t="s">
        <v>570</v>
      </c>
      <c r="AI35" s="13" t="s">
        <v>529</v>
      </c>
      <c r="AJ35" s="13" t="s">
        <v>562</v>
      </c>
      <c r="AK35" s="13" t="s">
        <v>568</v>
      </c>
      <c r="AL35" s="13" t="s">
        <v>573</v>
      </c>
      <c r="AM35" s="13" t="s">
        <v>565</v>
      </c>
      <c r="AN35" s="13" t="s">
        <v>248</v>
      </c>
      <c r="AT35" s="12" t="s">
        <v>165</v>
      </c>
      <c r="AU35" s="13" t="s">
        <v>590</v>
      </c>
      <c r="AV35" s="13" t="s">
        <v>585</v>
      </c>
      <c r="AW35" s="13" t="s">
        <v>591</v>
      </c>
      <c r="AX35" s="13" t="s">
        <v>525</v>
      </c>
      <c r="AY35" s="13" t="s">
        <v>248</v>
      </c>
      <c r="AZ35" s="13" t="s">
        <v>592</v>
      </c>
      <c r="BA35" s="13" t="s">
        <v>529</v>
      </c>
      <c r="BB35" s="13" t="s">
        <v>588</v>
      </c>
      <c r="BC35" s="13" t="s">
        <v>248</v>
      </c>
      <c r="BI35" s="12" t="s">
        <v>165</v>
      </c>
      <c r="BJ35" s="13" t="s">
        <v>525</v>
      </c>
      <c r="BK35" s="13" t="s">
        <v>593</v>
      </c>
      <c r="BL35" s="13" t="s">
        <v>605</v>
      </c>
      <c r="BM35" s="13" t="s">
        <v>601</v>
      </c>
      <c r="BN35" s="13" t="s">
        <v>607</v>
      </c>
      <c r="BO35" s="13" t="s">
        <v>248</v>
      </c>
      <c r="BP35" s="13" t="s">
        <v>609</v>
      </c>
      <c r="BQ35" s="13" t="s">
        <v>608</v>
      </c>
      <c r="BR35" s="13" t="s">
        <v>248</v>
      </c>
      <c r="BX35" s="12" t="s">
        <v>165</v>
      </c>
      <c r="BY35" s="13" t="s">
        <v>248</v>
      </c>
      <c r="BZ35" s="13" t="s">
        <v>248</v>
      </c>
      <c r="CA35" s="13" t="s">
        <v>622</v>
      </c>
      <c r="CB35" s="13" t="s">
        <v>629</v>
      </c>
      <c r="CC35" s="13" t="s">
        <v>632</v>
      </c>
      <c r="CD35" s="13" t="s">
        <v>248</v>
      </c>
      <c r="CE35" s="13" t="s">
        <v>625</v>
      </c>
      <c r="CF35" s="13" t="s">
        <v>248</v>
      </c>
      <c r="CG35" s="13" t="s">
        <v>248</v>
      </c>
      <c r="CM35" s="12" t="s">
        <v>165</v>
      </c>
      <c r="CN35" s="13" t="s">
        <v>636</v>
      </c>
      <c r="CO35" s="13" t="s">
        <v>248</v>
      </c>
      <c r="CP35" s="13" t="s">
        <v>648</v>
      </c>
      <c r="CQ35" s="13" t="s">
        <v>645</v>
      </c>
      <c r="CR35" s="13" t="s">
        <v>248</v>
      </c>
      <c r="CS35" s="13" t="s">
        <v>646</v>
      </c>
      <c r="CT35" s="13" t="s">
        <v>643</v>
      </c>
      <c r="CU35" s="13" t="s">
        <v>647</v>
      </c>
      <c r="CV35" s="13" t="s">
        <v>248</v>
      </c>
      <c r="DB35" s="12" t="s">
        <v>165</v>
      </c>
      <c r="DC35" s="13" t="s">
        <v>530</v>
      </c>
      <c r="DD35" s="13" t="s">
        <v>668</v>
      </c>
      <c r="DE35" s="13" t="s">
        <v>669</v>
      </c>
      <c r="DF35" s="13" t="s">
        <v>666</v>
      </c>
      <c r="DG35" s="13" t="s">
        <v>248</v>
      </c>
      <c r="DH35" s="13" t="s">
        <v>577</v>
      </c>
      <c r="DI35" s="13" t="s">
        <v>248</v>
      </c>
      <c r="DJ35" s="13" t="s">
        <v>663</v>
      </c>
      <c r="DK35" s="13" t="s">
        <v>248</v>
      </c>
      <c r="DQ35" s="12" t="s">
        <v>165</v>
      </c>
      <c r="DR35" s="13" t="s">
        <v>248</v>
      </c>
      <c r="DS35" s="13" t="s">
        <v>683</v>
      </c>
      <c r="DT35" s="13" t="s">
        <v>248</v>
      </c>
      <c r="DU35" s="13" t="s">
        <v>675</v>
      </c>
      <c r="DV35" s="13" t="s">
        <v>248</v>
      </c>
      <c r="DW35" s="13" t="s">
        <v>680</v>
      </c>
      <c r="DX35" s="13" t="s">
        <v>686</v>
      </c>
      <c r="DY35" s="13" t="s">
        <v>678</v>
      </c>
      <c r="DZ35" s="13" t="s">
        <v>614</v>
      </c>
      <c r="EF35" s="12" t="s">
        <v>165</v>
      </c>
      <c r="EG35" s="13" t="s">
        <v>687</v>
      </c>
      <c r="EH35" s="13" t="s">
        <v>525</v>
      </c>
      <c r="EI35" s="13" t="s">
        <v>570</v>
      </c>
      <c r="EJ35" s="13" t="s">
        <v>701</v>
      </c>
      <c r="EK35" s="13" t="s">
        <v>695</v>
      </c>
      <c r="EL35" s="13" t="s">
        <v>705</v>
      </c>
      <c r="EM35" s="13" t="s">
        <v>700</v>
      </c>
      <c r="EN35" s="13" t="s">
        <v>687</v>
      </c>
      <c r="EO35" s="13" t="s">
        <v>704</v>
      </c>
    </row>
    <row r="36" spans="1:145" ht="13.8" thickBot="1" x14ac:dyDescent="0.3">
      <c r="A36" s="12" t="s">
        <v>171</v>
      </c>
      <c r="B36" s="13" t="s">
        <v>527</v>
      </c>
      <c r="C36" s="13" t="s">
        <v>248</v>
      </c>
      <c r="D36" s="13" t="s">
        <v>524</v>
      </c>
      <c r="E36" s="13" t="s">
        <v>525</v>
      </c>
      <c r="F36" s="13" t="s">
        <v>248</v>
      </c>
      <c r="G36" s="13" t="s">
        <v>248</v>
      </c>
      <c r="H36" s="13" t="s">
        <v>526</v>
      </c>
      <c r="I36" s="13" t="s">
        <v>528</v>
      </c>
      <c r="J36" s="13" t="s">
        <v>525</v>
      </c>
      <c r="P36" s="12" t="s">
        <v>171</v>
      </c>
      <c r="Q36" s="13" t="s">
        <v>525</v>
      </c>
      <c r="R36" s="13" t="s">
        <v>540</v>
      </c>
      <c r="S36" s="13" t="s">
        <v>547</v>
      </c>
      <c r="T36" s="13" t="s">
        <v>248</v>
      </c>
      <c r="U36" s="13" t="s">
        <v>248</v>
      </c>
      <c r="V36" s="13" t="s">
        <v>248</v>
      </c>
      <c r="W36" s="13" t="s">
        <v>550</v>
      </c>
      <c r="X36" s="13" t="s">
        <v>549</v>
      </c>
      <c r="Y36" s="13" t="s">
        <v>248</v>
      </c>
      <c r="AE36" s="12" t="s">
        <v>171</v>
      </c>
      <c r="AF36" s="13" t="s">
        <v>567</v>
      </c>
      <c r="AG36" s="13" t="s">
        <v>248</v>
      </c>
      <c r="AH36" s="13" t="s">
        <v>570</v>
      </c>
      <c r="AI36" s="13" t="s">
        <v>529</v>
      </c>
      <c r="AJ36" s="13" t="s">
        <v>562</v>
      </c>
      <c r="AK36" s="13" t="s">
        <v>568</v>
      </c>
      <c r="AL36" s="13" t="s">
        <v>573</v>
      </c>
      <c r="AM36" s="13" t="s">
        <v>565</v>
      </c>
      <c r="AN36" s="13" t="s">
        <v>248</v>
      </c>
      <c r="AT36" s="12" t="s">
        <v>171</v>
      </c>
      <c r="AU36" s="13" t="s">
        <v>590</v>
      </c>
      <c r="AV36" s="13" t="s">
        <v>585</v>
      </c>
      <c r="AW36" s="13" t="s">
        <v>591</v>
      </c>
      <c r="AX36" s="13" t="s">
        <v>525</v>
      </c>
      <c r="AY36" s="13" t="s">
        <v>248</v>
      </c>
      <c r="AZ36" s="13" t="s">
        <v>592</v>
      </c>
      <c r="BA36" s="13" t="s">
        <v>529</v>
      </c>
      <c r="BB36" s="13" t="s">
        <v>588</v>
      </c>
      <c r="BC36" s="13" t="s">
        <v>248</v>
      </c>
      <c r="BI36" s="12" t="s">
        <v>171</v>
      </c>
      <c r="BJ36" s="13" t="s">
        <v>525</v>
      </c>
      <c r="BK36" s="13" t="s">
        <v>593</v>
      </c>
      <c r="BL36" s="13" t="s">
        <v>610</v>
      </c>
      <c r="BM36" s="13" t="s">
        <v>601</v>
      </c>
      <c r="BN36" s="13" t="s">
        <v>607</v>
      </c>
      <c r="BO36" s="13" t="s">
        <v>248</v>
      </c>
      <c r="BP36" s="13" t="s">
        <v>609</v>
      </c>
      <c r="BQ36" s="13" t="s">
        <v>608</v>
      </c>
      <c r="BR36" s="13" t="s">
        <v>248</v>
      </c>
      <c r="BX36" s="12" t="s">
        <v>171</v>
      </c>
      <c r="BY36" s="13" t="s">
        <v>248</v>
      </c>
      <c r="BZ36" s="13" t="s">
        <v>248</v>
      </c>
      <c r="CA36" s="13" t="s">
        <v>622</v>
      </c>
      <c r="CB36" s="13" t="s">
        <v>629</v>
      </c>
      <c r="CC36" s="13" t="s">
        <v>632</v>
      </c>
      <c r="CD36" s="13" t="s">
        <v>248</v>
      </c>
      <c r="CE36" s="13" t="s">
        <v>625</v>
      </c>
      <c r="CF36" s="13" t="s">
        <v>248</v>
      </c>
      <c r="CG36" s="13" t="s">
        <v>248</v>
      </c>
      <c r="CM36" s="12" t="s">
        <v>171</v>
      </c>
      <c r="CN36" s="13" t="s">
        <v>636</v>
      </c>
      <c r="CO36" s="13" t="s">
        <v>248</v>
      </c>
      <c r="CP36" s="13" t="s">
        <v>648</v>
      </c>
      <c r="CQ36" s="13" t="s">
        <v>645</v>
      </c>
      <c r="CR36" s="13" t="s">
        <v>248</v>
      </c>
      <c r="CS36" s="13" t="s">
        <v>646</v>
      </c>
      <c r="CT36" s="13" t="s">
        <v>643</v>
      </c>
      <c r="CU36" s="13" t="s">
        <v>649</v>
      </c>
      <c r="CV36" s="13" t="s">
        <v>248</v>
      </c>
      <c r="DB36" s="12" t="s">
        <v>171</v>
      </c>
      <c r="DC36" s="13" t="s">
        <v>248</v>
      </c>
      <c r="DD36" s="13" t="s">
        <v>668</v>
      </c>
      <c r="DE36" s="13" t="s">
        <v>669</v>
      </c>
      <c r="DF36" s="13" t="s">
        <v>666</v>
      </c>
      <c r="DG36" s="13" t="s">
        <v>248</v>
      </c>
      <c r="DH36" s="13" t="s">
        <v>577</v>
      </c>
      <c r="DI36" s="13" t="s">
        <v>248</v>
      </c>
      <c r="DJ36" s="13" t="s">
        <v>663</v>
      </c>
      <c r="DK36" s="13" t="s">
        <v>248</v>
      </c>
      <c r="DQ36" s="12" t="s">
        <v>171</v>
      </c>
      <c r="DR36" s="13" t="s">
        <v>248</v>
      </c>
      <c r="DS36" s="13" t="s">
        <v>683</v>
      </c>
      <c r="DT36" s="13" t="s">
        <v>248</v>
      </c>
      <c r="DU36" s="13" t="s">
        <v>675</v>
      </c>
      <c r="DV36" s="13" t="s">
        <v>248</v>
      </c>
      <c r="DW36" s="13" t="s">
        <v>680</v>
      </c>
      <c r="DX36" s="13" t="s">
        <v>686</v>
      </c>
      <c r="DY36" s="13" t="s">
        <v>678</v>
      </c>
      <c r="DZ36" s="13" t="s">
        <v>614</v>
      </c>
      <c r="EF36" s="12" t="s">
        <v>171</v>
      </c>
      <c r="EG36" s="13" t="s">
        <v>248</v>
      </c>
      <c r="EH36" s="13" t="s">
        <v>525</v>
      </c>
      <c r="EI36" s="13" t="s">
        <v>570</v>
      </c>
      <c r="EJ36" s="13" t="s">
        <v>701</v>
      </c>
      <c r="EK36" s="13" t="s">
        <v>695</v>
      </c>
      <c r="EL36" s="13" t="s">
        <v>705</v>
      </c>
      <c r="EM36" s="13" t="s">
        <v>700</v>
      </c>
      <c r="EN36" s="13" t="s">
        <v>687</v>
      </c>
      <c r="EO36" s="13" t="s">
        <v>704</v>
      </c>
    </row>
    <row r="37" spans="1:145" ht="13.8" thickBot="1" x14ac:dyDescent="0.3">
      <c r="A37" s="12" t="s">
        <v>177</v>
      </c>
      <c r="B37" s="13" t="s">
        <v>527</v>
      </c>
      <c r="C37" s="13" t="s">
        <v>248</v>
      </c>
      <c r="D37" s="13" t="s">
        <v>524</v>
      </c>
      <c r="E37" s="13" t="s">
        <v>525</v>
      </c>
      <c r="F37" s="13" t="s">
        <v>248</v>
      </c>
      <c r="G37" s="13" t="s">
        <v>248</v>
      </c>
      <c r="H37" s="13" t="s">
        <v>526</v>
      </c>
      <c r="I37" s="13" t="s">
        <v>528</v>
      </c>
      <c r="J37" s="13" t="s">
        <v>525</v>
      </c>
      <c r="P37" s="12" t="s">
        <v>177</v>
      </c>
      <c r="Q37" s="13" t="s">
        <v>248</v>
      </c>
      <c r="R37" s="13" t="s">
        <v>540</v>
      </c>
      <c r="S37" s="13" t="s">
        <v>547</v>
      </c>
      <c r="T37" s="13" t="s">
        <v>248</v>
      </c>
      <c r="U37" s="13" t="s">
        <v>248</v>
      </c>
      <c r="V37" s="13" t="s">
        <v>248</v>
      </c>
      <c r="W37" s="13" t="s">
        <v>550</v>
      </c>
      <c r="X37" s="13" t="s">
        <v>549</v>
      </c>
      <c r="Y37" s="13" t="s">
        <v>248</v>
      </c>
      <c r="AE37" s="12" t="s">
        <v>177</v>
      </c>
      <c r="AF37" s="13" t="s">
        <v>574</v>
      </c>
      <c r="AG37" s="13" t="s">
        <v>248</v>
      </c>
      <c r="AH37" s="13" t="s">
        <v>570</v>
      </c>
      <c r="AI37" s="13" t="s">
        <v>529</v>
      </c>
      <c r="AJ37" s="13" t="s">
        <v>562</v>
      </c>
      <c r="AK37" s="13" t="s">
        <v>233</v>
      </c>
      <c r="AL37" s="13" t="s">
        <v>573</v>
      </c>
      <c r="AM37" s="13" t="s">
        <v>565</v>
      </c>
      <c r="AN37" s="13" t="s">
        <v>248</v>
      </c>
      <c r="AT37" s="12" t="s">
        <v>177</v>
      </c>
      <c r="AU37" s="13" t="s">
        <v>593</v>
      </c>
      <c r="AV37" s="13" t="s">
        <v>585</v>
      </c>
      <c r="AW37" s="13" t="s">
        <v>591</v>
      </c>
      <c r="AX37" s="13" t="s">
        <v>525</v>
      </c>
      <c r="AY37" s="13" t="s">
        <v>248</v>
      </c>
      <c r="AZ37" s="13" t="s">
        <v>592</v>
      </c>
      <c r="BA37" s="13" t="s">
        <v>529</v>
      </c>
      <c r="BB37" s="13" t="s">
        <v>588</v>
      </c>
      <c r="BC37" s="13" t="s">
        <v>248</v>
      </c>
      <c r="BI37" s="12" t="s">
        <v>177</v>
      </c>
      <c r="BJ37" s="13" t="s">
        <v>525</v>
      </c>
      <c r="BK37" s="13" t="s">
        <v>593</v>
      </c>
      <c r="BL37" s="13" t="s">
        <v>610</v>
      </c>
      <c r="BM37" s="13" t="s">
        <v>601</v>
      </c>
      <c r="BN37" s="13" t="s">
        <v>611</v>
      </c>
      <c r="BO37" s="13" t="s">
        <v>248</v>
      </c>
      <c r="BP37" s="13" t="s">
        <v>609</v>
      </c>
      <c r="BQ37" s="13" t="s">
        <v>608</v>
      </c>
      <c r="BR37" s="13" t="s">
        <v>248</v>
      </c>
      <c r="BX37" s="12" t="s">
        <v>177</v>
      </c>
      <c r="BY37" s="13" t="s">
        <v>248</v>
      </c>
      <c r="BZ37" s="13" t="s">
        <v>248</v>
      </c>
      <c r="CA37" s="13" t="s">
        <v>622</v>
      </c>
      <c r="CB37" s="13" t="s">
        <v>629</v>
      </c>
      <c r="CC37" s="13" t="s">
        <v>632</v>
      </c>
      <c r="CD37" s="13" t="s">
        <v>248</v>
      </c>
      <c r="CE37" s="13" t="s">
        <v>633</v>
      </c>
      <c r="CF37" s="13" t="s">
        <v>248</v>
      </c>
      <c r="CG37" s="13" t="s">
        <v>248</v>
      </c>
      <c r="CM37" s="12" t="s">
        <v>177</v>
      </c>
      <c r="CN37" s="13" t="s">
        <v>636</v>
      </c>
      <c r="CO37" s="13" t="s">
        <v>248</v>
      </c>
      <c r="CP37" s="13" t="s">
        <v>648</v>
      </c>
      <c r="CQ37" s="13" t="s">
        <v>645</v>
      </c>
      <c r="CR37" s="13" t="s">
        <v>248</v>
      </c>
      <c r="CS37" s="13" t="s">
        <v>646</v>
      </c>
      <c r="CT37" s="13" t="s">
        <v>643</v>
      </c>
      <c r="CU37" s="13" t="s">
        <v>649</v>
      </c>
      <c r="CV37" s="13" t="s">
        <v>248</v>
      </c>
      <c r="DB37" s="12" t="s">
        <v>177</v>
      </c>
      <c r="DC37" s="13" t="s">
        <v>248</v>
      </c>
      <c r="DD37" s="13" t="s">
        <v>668</v>
      </c>
      <c r="DE37" s="13" t="s">
        <v>670</v>
      </c>
      <c r="DF37" s="13" t="s">
        <v>666</v>
      </c>
      <c r="DG37" s="13" t="s">
        <v>248</v>
      </c>
      <c r="DH37" s="13" t="s">
        <v>577</v>
      </c>
      <c r="DI37" s="13" t="s">
        <v>248</v>
      </c>
      <c r="DJ37" s="13" t="s">
        <v>663</v>
      </c>
      <c r="DK37" s="13" t="s">
        <v>248</v>
      </c>
      <c r="DQ37" s="12" t="s">
        <v>177</v>
      </c>
      <c r="DR37" s="13" t="s">
        <v>248</v>
      </c>
      <c r="DS37" s="13" t="s">
        <v>683</v>
      </c>
      <c r="DT37" s="13" t="s">
        <v>248</v>
      </c>
      <c r="DU37" s="13" t="s">
        <v>675</v>
      </c>
      <c r="DV37" s="13" t="s">
        <v>248</v>
      </c>
      <c r="DW37" s="13" t="s">
        <v>680</v>
      </c>
      <c r="DX37" s="13" t="s">
        <v>686</v>
      </c>
      <c r="DY37" s="13" t="s">
        <v>678</v>
      </c>
      <c r="DZ37" s="13" t="s">
        <v>614</v>
      </c>
      <c r="EF37" s="12" t="s">
        <v>177</v>
      </c>
      <c r="EG37" s="13" t="s">
        <v>248</v>
      </c>
      <c r="EH37" s="13" t="s">
        <v>525</v>
      </c>
      <c r="EI37" s="13" t="s">
        <v>570</v>
      </c>
      <c r="EJ37" s="13" t="s">
        <v>701</v>
      </c>
      <c r="EK37" s="13" t="s">
        <v>695</v>
      </c>
      <c r="EL37" s="13" t="s">
        <v>705</v>
      </c>
      <c r="EM37" s="13" t="s">
        <v>700</v>
      </c>
      <c r="EN37" s="13" t="s">
        <v>687</v>
      </c>
      <c r="EO37" s="13" t="s">
        <v>704</v>
      </c>
    </row>
    <row r="38" spans="1:145" ht="13.8" thickBot="1" x14ac:dyDescent="0.3">
      <c r="A38" s="12" t="s">
        <v>183</v>
      </c>
      <c r="B38" s="13" t="s">
        <v>527</v>
      </c>
      <c r="C38" s="13" t="s">
        <v>248</v>
      </c>
      <c r="D38" s="13" t="s">
        <v>524</v>
      </c>
      <c r="E38" s="13" t="s">
        <v>525</v>
      </c>
      <c r="F38" s="13" t="s">
        <v>248</v>
      </c>
      <c r="G38" s="13" t="s">
        <v>248</v>
      </c>
      <c r="H38" s="13" t="s">
        <v>526</v>
      </c>
      <c r="I38" s="13" t="s">
        <v>528</v>
      </c>
      <c r="J38" s="13" t="s">
        <v>525</v>
      </c>
      <c r="P38" s="12" t="s">
        <v>183</v>
      </c>
      <c r="Q38" s="13" t="s">
        <v>248</v>
      </c>
      <c r="R38" s="13" t="s">
        <v>540</v>
      </c>
      <c r="S38" s="13" t="s">
        <v>547</v>
      </c>
      <c r="T38" s="13" t="s">
        <v>248</v>
      </c>
      <c r="U38" s="13" t="s">
        <v>248</v>
      </c>
      <c r="V38" s="13" t="s">
        <v>248</v>
      </c>
      <c r="W38" s="13" t="s">
        <v>209</v>
      </c>
      <c r="X38" s="13" t="s">
        <v>549</v>
      </c>
      <c r="Y38" s="13" t="s">
        <v>248</v>
      </c>
      <c r="AE38" s="12" t="s">
        <v>183</v>
      </c>
      <c r="AF38" s="13" t="s">
        <v>574</v>
      </c>
      <c r="AG38" s="13" t="s">
        <v>248</v>
      </c>
      <c r="AH38" s="13" t="s">
        <v>570</v>
      </c>
      <c r="AI38" s="13" t="s">
        <v>529</v>
      </c>
      <c r="AJ38" s="13" t="s">
        <v>562</v>
      </c>
      <c r="AK38" s="13" t="s">
        <v>233</v>
      </c>
      <c r="AL38" s="13" t="s">
        <v>573</v>
      </c>
      <c r="AM38" s="13" t="s">
        <v>565</v>
      </c>
      <c r="AN38" s="13" t="s">
        <v>248</v>
      </c>
      <c r="AT38" s="12" t="s">
        <v>183</v>
      </c>
      <c r="AU38" s="13" t="s">
        <v>593</v>
      </c>
      <c r="AV38" s="13" t="s">
        <v>585</v>
      </c>
      <c r="AW38" s="13" t="s">
        <v>591</v>
      </c>
      <c r="AX38" s="13" t="s">
        <v>525</v>
      </c>
      <c r="AY38" s="13" t="s">
        <v>248</v>
      </c>
      <c r="AZ38" s="13" t="s">
        <v>592</v>
      </c>
      <c r="BA38" s="13" t="s">
        <v>529</v>
      </c>
      <c r="BB38" s="13" t="s">
        <v>588</v>
      </c>
      <c r="BC38" s="13" t="s">
        <v>248</v>
      </c>
      <c r="BI38" s="12" t="s">
        <v>183</v>
      </c>
      <c r="BJ38" s="13" t="s">
        <v>525</v>
      </c>
      <c r="BK38" s="13" t="s">
        <v>593</v>
      </c>
      <c r="BL38" s="13" t="s">
        <v>610</v>
      </c>
      <c r="BM38" s="13" t="s">
        <v>601</v>
      </c>
      <c r="BN38" s="13" t="s">
        <v>611</v>
      </c>
      <c r="BO38" s="13" t="s">
        <v>248</v>
      </c>
      <c r="BP38" s="13" t="s">
        <v>609</v>
      </c>
      <c r="BQ38" s="13" t="s">
        <v>608</v>
      </c>
      <c r="BR38" s="13" t="s">
        <v>248</v>
      </c>
      <c r="BX38" s="12" t="s">
        <v>183</v>
      </c>
      <c r="BY38" s="13" t="s">
        <v>248</v>
      </c>
      <c r="BZ38" s="13" t="s">
        <v>248</v>
      </c>
      <c r="CA38" s="13" t="s">
        <v>622</v>
      </c>
      <c r="CB38" s="13" t="s">
        <v>629</v>
      </c>
      <c r="CC38" s="13" t="s">
        <v>632</v>
      </c>
      <c r="CD38" s="13" t="s">
        <v>248</v>
      </c>
      <c r="CE38" s="13" t="s">
        <v>633</v>
      </c>
      <c r="CF38" s="13" t="s">
        <v>248</v>
      </c>
      <c r="CG38" s="13" t="s">
        <v>248</v>
      </c>
      <c r="CM38" s="12" t="s">
        <v>183</v>
      </c>
      <c r="CN38" s="13" t="s">
        <v>636</v>
      </c>
      <c r="CO38" s="13" t="s">
        <v>248</v>
      </c>
      <c r="CP38" s="13" t="s">
        <v>650</v>
      </c>
      <c r="CQ38" s="13" t="s">
        <v>645</v>
      </c>
      <c r="CR38" s="13" t="s">
        <v>248</v>
      </c>
      <c r="CS38" s="13" t="s">
        <v>651</v>
      </c>
      <c r="CT38" s="13" t="s">
        <v>643</v>
      </c>
      <c r="CU38" s="13" t="s">
        <v>649</v>
      </c>
      <c r="CV38" s="13" t="s">
        <v>248</v>
      </c>
      <c r="DB38" s="12" t="s">
        <v>183</v>
      </c>
      <c r="DC38" s="13" t="s">
        <v>248</v>
      </c>
      <c r="DD38" s="13" t="s">
        <v>668</v>
      </c>
      <c r="DE38" s="13" t="s">
        <v>670</v>
      </c>
      <c r="DF38" s="13" t="s">
        <v>666</v>
      </c>
      <c r="DG38" s="13" t="s">
        <v>248</v>
      </c>
      <c r="DH38" s="13" t="s">
        <v>577</v>
      </c>
      <c r="DI38" s="13" t="s">
        <v>248</v>
      </c>
      <c r="DJ38" s="13" t="s">
        <v>671</v>
      </c>
      <c r="DK38" s="13" t="s">
        <v>248</v>
      </c>
      <c r="DQ38" s="12" t="s">
        <v>183</v>
      </c>
      <c r="DR38" s="13" t="s">
        <v>248</v>
      </c>
      <c r="DS38" s="13" t="s">
        <v>683</v>
      </c>
      <c r="DT38" s="13" t="s">
        <v>248</v>
      </c>
      <c r="DU38" s="13" t="s">
        <v>675</v>
      </c>
      <c r="DV38" s="13" t="s">
        <v>248</v>
      </c>
      <c r="DW38" s="13" t="s">
        <v>680</v>
      </c>
      <c r="DX38" s="13" t="s">
        <v>686</v>
      </c>
      <c r="DY38" s="13" t="s">
        <v>678</v>
      </c>
      <c r="DZ38" s="13" t="s">
        <v>614</v>
      </c>
      <c r="EF38" s="12" t="s">
        <v>183</v>
      </c>
      <c r="EG38" s="13" t="s">
        <v>248</v>
      </c>
      <c r="EH38" s="13" t="s">
        <v>525</v>
      </c>
      <c r="EI38" s="13" t="s">
        <v>570</v>
      </c>
      <c r="EJ38" s="13" t="s">
        <v>706</v>
      </c>
      <c r="EK38" s="13" t="s">
        <v>695</v>
      </c>
      <c r="EL38" s="13" t="s">
        <v>705</v>
      </c>
      <c r="EM38" s="13" t="s">
        <v>700</v>
      </c>
      <c r="EN38" s="13" t="s">
        <v>687</v>
      </c>
      <c r="EO38" s="13" t="s">
        <v>704</v>
      </c>
    </row>
    <row r="39" spans="1:145" ht="13.8" thickBot="1" x14ac:dyDescent="0.3">
      <c r="A39" s="12" t="s">
        <v>189</v>
      </c>
      <c r="B39" s="13" t="s">
        <v>527</v>
      </c>
      <c r="C39" s="13" t="s">
        <v>248</v>
      </c>
      <c r="D39" s="13" t="s">
        <v>524</v>
      </c>
      <c r="E39" s="13" t="s">
        <v>248</v>
      </c>
      <c r="F39" s="13" t="s">
        <v>248</v>
      </c>
      <c r="G39" s="13" t="s">
        <v>248</v>
      </c>
      <c r="H39" s="13" t="s">
        <v>526</v>
      </c>
      <c r="I39" s="13" t="s">
        <v>528</v>
      </c>
      <c r="J39" s="13" t="s">
        <v>525</v>
      </c>
      <c r="P39" s="12" t="s">
        <v>189</v>
      </c>
      <c r="Q39" s="13" t="s">
        <v>248</v>
      </c>
      <c r="R39" s="13" t="s">
        <v>551</v>
      </c>
      <c r="S39" s="13" t="s">
        <v>547</v>
      </c>
      <c r="T39" s="13" t="s">
        <v>248</v>
      </c>
      <c r="U39" s="13" t="s">
        <v>248</v>
      </c>
      <c r="V39" s="13" t="s">
        <v>248</v>
      </c>
      <c r="W39" s="13" t="s">
        <v>209</v>
      </c>
      <c r="X39" s="13" t="s">
        <v>549</v>
      </c>
      <c r="Y39" s="13" t="s">
        <v>248</v>
      </c>
      <c r="AE39" s="12" t="s">
        <v>189</v>
      </c>
      <c r="AF39" s="13" t="s">
        <v>574</v>
      </c>
      <c r="AG39" s="13" t="s">
        <v>248</v>
      </c>
      <c r="AH39" s="13" t="s">
        <v>525</v>
      </c>
      <c r="AI39" s="13" t="s">
        <v>248</v>
      </c>
      <c r="AJ39" s="13" t="s">
        <v>562</v>
      </c>
      <c r="AK39" s="13" t="s">
        <v>233</v>
      </c>
      <c r="AL39" s="13" t="s">
        <v>573</v>
      </c>
      <c r="AM39" s="13" t="s">
        <v>575</v>
      </c>
      <c r="AN39" s="13" t="s">
        <v>248</v>
      </c>
      <c r="AT39" s="12" t="s">
        <v>189</v>
      </c>
      <c r="AU39" s="13" t="s">
        <v>593</v>
      </c>
      <c r="AV39" s="13" t="s">
        <v>585</v>
      </c>
      <c r="AW39" s="13" t="s">
        <v>591</v>
      </c>
      <c r="AX39" s="13" t="s">
        <v>525</v>
      </c>
      <c r="AY39" s="13" t="s">
        <v>248</v>
      </c>
      <c r="AZ39" s="13" t="s">
        <v>592</v>
      </c>
      <c r="BA39" s="13" t="s">
        <v>529</v>
      </c>
      <c r="BB39" s="13" t="s">
        <v>588</v>
      </c>
      <c r="BC39" s="13" t="s">
        <v>248</v>
      </c>
      <c r="BI39" s="12" t="s">
        <v>189</v>
      </c>
      <c r="BJ39" s="13" t="s">
        <v>525</v>
      </c>
      <c r="BK39" s="13" t="s">
        <v>593</v>
      </c>
      <c r="BL39" s="13" t="s">
        <v>610</v>
      </c>
      <c r="BM39" s="13" t="s">
        <v>601</v>
      </c>
      <c r="BN39" s="13" t="s">
        <v>611</v>
      </c>
      <c r="BO39" s="13" t="s">
        <v>248</v>
      </c>
      <c r="BP39" s="13" t="s">
        <v>609</v>
      </c>
      <c r="BQ39" s="13" t="s">
        <v>608</v>
      </c>
      <c r="BR39" s="13" t="s">
        <v>248</v>
      </c>
      <c r="BX39" s="12" t="s">
        <v>189</v>
      </c>
      <c r="BY39" s="13" t="s">
        <v>248</v>
      </c>
      <c r="BZ39" s="13" t="s">
        <v>248</v>
      </c>
      <c r="CA39" s="13" t="s">
        <v>622</v>
      </c>
      <c r="CB39" s="13" t="s">
        <v>629</v>
      </c>
      <c r="CC39" s="13" t="s">
        <v>632</v>
      </c>
      <c r="CD39" s="13" t="s">
        <v>248</v>
      </c>
      <c r="CE39" s="13" t="s">
        <v>633</v>
      </c>
      <c r="CF39" s="13" t="s">
        <v>248</v>
      </c>
      <c r="CG39" s="13" t="s">
        <v>248</v>
      </c>
      <c r="CM39" s="12" t="s">
        <v>189</v>
      </c>
      <c r="CN39" s="13" t="s">
        <v>636</v>
      </c>
      <c r="CO39" s="13" t="s">
        <v>248</v>
      </c>
      <c r="CP39" s="13" t="s">
        <v>614</v>
      </c>
      <c r="CQ39" s="13" t="s">
        <v>652</v>
      </c>
      <c r="CR39" s="13" t="s">
        <v>248</v>
      </c>
      <c r="CS39" s="13" t="s">
        <v>651</v>
      </c>
      <c r="CT39" s="13" t="s">
        <v>643</v>
      </c>
      <c r="CU39" s="13" t="s">
        <v>649</v>
      </c>
      <c r="CV39" s="13" t="s">
        <v>248</v>
      </c>
      <c r="DB39" s="12" t="s">
        <v>189</v>
      </c>
      <c r="DC39" s="13" t="s">
        <v>248</v>
      </c>
      <c r="DD39" s="13" t="s">
        <v>668</v>
      </c>
      <c r="DE39" s="13" t="s">
        <v>670</v>
      </c>
      <c r="DF39" s="13" t="s">
        <v>666</v>
      </c>
      <c r="DG39" s="13" t="s">
        <v>248</v>
      </c>
      <c r="DH39" s="13" t="s">
        <v>577</v>
      </c>
      <c r="DI39" s="13" t="s">
        <v>248</v>
      </c>
      <c r="DJ39" s="13" t="s">
        <v>671</v>
      </c>
      <c r="DK39" s="13" t="s">
        <v>248</v>
      </c>
      <c r="DQ39" s="12" t="s">
        <v>189</v>
      </c>
      <c r="DR39" s="13" t="s">
        <v>248</v>
      </c>
      <c r="DS39" s="13" t="s">
        <v>683</v>
      </c>
      <c r="DT39" s="13" t="s">
        <v>248</v>
      </c>
      <c r="DU39" s="13" t="s">
        <v>675</v>
      </c>
      <c r="DV39" s="13" t="s">
        <v>248</v>
      </c>
      <c r="DW39" s="13" t="s">
        <v>680</v>
      </c>
      <c r="DX39" s="13" t="s">
        <v>686</v>
      </c>
      <c r="DY39" s="13" t="s">
        <v>678</v>
      </c>
      <c r="DZ39" s="13" t="s">
        <v>614</v>
      </c>
      <c r="EF39" s="12" t="s">
        <v>189</v>
      </c>
      <c r="EG39" s="13" t="s">
        <v>248</v>
      </c>
      <c r="EH39" s="13" t="s">
        <v>525</v>
      </c>
      <c r="EI39" s="13" t="s">
        <v>570</v>
      </c>
      <c r="EJ39" s="13" t="s">
        <v>706</v>
      </c>
      <c r="EK39" s="13" t="s">
        <v>695</v>
      </c>
      <c r="EL39" s="13" t="s">
        <v>705</v>
      </c>
      <c r="EM39" s="13" t="s">
        <v>700</v>
      </c>
      <c r="EN39" s="13" t="s">
        <v>687</v>
      </c>
      <c r="EO39" s="13" t="s">
        <v>704</v>
      </c>
    </row>
    <row r="40" spans="1:145" ht="13.8" thickBot="1" x14ac:dyDescent="0.3">
      <c r="A40" s="12" t="s">
        <v>195</v>
      </c>
      <c r="B40" s="13" t="s">
        <v>527</v>
      </c>
      <c r="C40" s="13" t="s">
        <v>248</v>
      </c>
      <c r="D40" s="13" t="s">
        <v>524</v>
      </c>
      <c r="E40" s="13" t="s">
        <v>248</v>
      </c>
      <c r="F40" s="13" t="s">
        <v>248</v>
      </c>
      <c r="G40" s="13" t="s">
        <v>248</v>
      </c>
      <c r="H40" s="13" t="s">
        <v>529</v>
      </c>
      <c r="I40" s="13" t="s">
        <v>528</v>
      </c>
      <c r="J40" s="13" t="s">
        <v>525</v>
      </c>
      <c r="P40" s="12" t="s">
        <v>195</v>
      </c>
      <c r="Q40" s="13" t="s">
        <v>248</v>
      </c>
      <c r="R40" s="13" t="s">
        <v>551</v>
      </c>
      <c r="S40" s="13" t="s">
        <v>552</v>
      </c>
      <c r="T40" s="13" t="s">
        <v>248</v>
      </c>
      <c r="U40" s="13" t="s">
        <v>248</v>
      </c>
      <c r="V40" s="13" t="s">
        <v>248</v>
      </c>
      <c r="W40" s="13" t="s">
        <v>209</v>
      </c>
      <c r="X40" s="13" t="s">
        <v>549</v>
      </c>
      <c r="Y40" s="13" t="s">
        <v>248</v>
      </c>
      <c r="AE40" s="12" t="s">
        <v>195</v>
      </c>
      <c r="AF40" s="13" t="s">
        <v>574</v>
      </c>
      <c r="AG40" s="13" t="s">
        <v>248</v>
      </c>
      <c r="AH40" s="13" t="s">
        <v>525</v>
      </c>
      <c r="AI40" s="13" t="s">
        <v>248</v>
      </c>
      <c r="AJ40" s="13" t="s">
        <v>562</v>
      </c>
      <c r="AK40" s="13" t="s">
        <v>233</v>
      </c>
      <c r="AL40" s="13" t="s">
        <v>576</v>
      </c>
      <c r="AM40" s="13" t="s">
        <v>575</v>
      </c>
      <c r="AN40" s="13" t="s">
        <v>248</v>
      </c>
      <c r="AT40" s="12" t="s">
        <v>195</v>
      </c>
      <c r="AU40" s="13" t="s">
        <v>593</v>
      </c>
      <c r="AV40" s="13" t="s">
        <v>585</v>
      </c>
      <c r="AW40" s="13" t="s">
        <v>594</v>
      </c>
      <c r="AX40" s="13" t="s">
        <v>525</v>
      </c>
      <c r="AY40" s="13" t="s">
        <v>248</v>
      </c>
      <c r="AZ40" s="13" t="s">
        <v>592</v>
      </c>
      <c r="BA40" s="13" t="s">
        <v>529</v>
      </c>
      <c r="BB40" s="13" t="s">
        <v>588</v>
      </c>
      <c r="BC40" s="13" t="s">
        <v>248</v>
      </c>
      <c r="BI40" s="12" t="s">
        <v>195</v>
      </c>
      <c r="BJ40" s="13" t="s">
        <v>525</v>
      </c>
      <c r="BK40" s="13" t="s">
        <v>593</v>
      </c>
      <c r="BL40" s="13" t="s">
        <v>612</v>
      </c>
      <c r="BM40" s="13" t="s">
        <v>601</v>
      </c>
      <c r="BN40" s="13" t="s">
        <v>611</v>
      </c>
      <c r="BO40" s="13" t="s">
        <v>248</v>
      </c>
      <c r="BP40" s="13" t="s">
        <v>609</v>
      </c>
      <c r="BQ40" s="13" t="s">
        <v>608</v>
      </c>
      <c r="BR40" s="13" t="s">
        <v>248</v>
      </c>
      <c r="BX40" s="12" t="s">
        <v>195</v>
      </c>
      <c r="BY40" s="13" t="s">
        <v>248</v>
      </c>
      <c r="BZ40" s="13" t="s">
        <v>248</v>
      </c>
      <c r="CA40" s="13" t="s">
        <v>622</v>
      </c>
      <c r="CB40" s="13" t="s">
        <v>629</v>
      </c>
      <c r="CC40" s="13" t="s">
        <v>632</v>
      </c>
      <c r="CD40" s="13" t="s">
        <v>248</v>
      </c>
      <c r="CE40" s="13" t="s">
        <v>634</v>
      </c>
      <c r="CF40" s="13" t="s">
        <v>248</v>
      </c>
      <c r="CG40" s="13" t="s">
        <v>248</v>
      </c>
      <c r="CM40" s="12" t="s">
        <v>195</v>
      </c>
      <c r="CN40" s="13" t="s">
        <v>636</v>
      </c>
      <c r="CO40" s="13" t="s">
        <v>248</v>
      </c>
      <c r="CP40" s="13" t="s">
        <v>614</v>
      </c>
      <c r="CQ40" s="13" t="s">
        <v>653</v>
      </c>
      <c r="CR40" s="13" t="s">
        <v>248</v>
      </c>
      <c r="CS40" s="13" t="s">
        <v>651</v>
      </c>
      <c r="CT40" s="13" t="s">
        <v>643</v>
      </c>
      <c r="CU40" s="13" t="s">
        <v>649</v>
      </c>
      <c r="CV40" s="13" t="s">
        <v>248</v>
      </c>
      <c r="DB40" s="12" t="s">
        <v>195</v>
      </c>
      <c r="DC40" s="13" t="s">
        <v>248</v>
      </c>
      <c r="DD40" s="13" t="s">
        <v>668</v>
      </c>
      <c r="DE40" s="13" t="s">
        <v>670</v>
      </c>
      <c r="DF40" s="13" t="s">
        <v>666</v>
      </c>
      <c r="DG40" s="13" t="s">
        <v>248</v>
      </c>
      <c r="DH40" s="13" t="s">
        <v>248</v>
      </c>
      <c r="DI40" s="13" t="s">
        <v>248</v>
      </c>
      <c r="DJ40" s="13" t="s">
        <v>621</v>
      </c>
      <c r="DK40" s="13" t="s">
        <v>248</v>
      </c>
      <c r="DQ40" s="12" t="s">
        <v>195</v>
      </c>
      <c r="DR40" s="13" t="s">
        <v>248</v>
      </c>
      <c r="DS40" s="13" t="s">
        <v>683</v>
      </c>
      <c r="DT40" s="13" t="s">
        <v>248</v>
      </c>
      <c r="DU40" s="13" t="s">
        <v>675</v>
      </c>
      <c r="DV40" s="13" t="s">
        <v>248</v>
      </c>
      <c r="DW40" s="13" t="s">
        <v>680</v>
      </c>
      <c r="DX40" s="13" t="s">
        <v>686</v>
      </c>
      <c r="DY40" s="13" t="s">
        <v>678</v>
      </c>
      <c r="DZ40" s="13" t="s">
        <v>614</v>
      </c>
      <c r="EF40" s="12" t="s">
        <v>195</v>
      </c>
      <c r="EG40" s="13" t="s">
        <v>248</v>
      </c>
      <c r="EH40" s="13" t="s">
        <v>525</v>
      </c>
      <c r="EI40" s="13" t="s">
        <v>570</v>
      </c>
      <c r="EJ40" s="13" t="s">
        <v>706</v>
      </c>
      <c r="EK40" s="13" t="s">
        <v>695</v>
      </c>
      <c r="EL40" s="13" t="s">
        <v>705</v>
      </c>
      <c r="EM40" s="13" t="s">
        <v>700</v>
      </c>
      <c r="EN40" s="13" t="s">
        <v>687</v>
      </c>
      <c r="EO40" s="13" t="s">
        <v>704</v>
      </c>
    </row>
    <row r="41" spans="1:145" ht="13.8" thickBot="1" x14ac:dyDescent="0.3">
      <c r="A41" s="12" t="s">
        <v>201</v>
      </c>
      <c r="B41" s="13" t="s">
        <v>527</v>
      </c>
      <c r="C41" s="13" t="s">
        <v>248</v>
      </c>
      <c r="D41" s="13" t="s">
        <v>524</v>
      </c>
      <c r="E41" s="13" t="s">
        <v>248</v>
      </c>
      <c r="F41" s="13" t="s">
        <v>248</v>
      </c>
      <c r="G41" s="13" t="s">
        <v>248</v>
      </c>
      <c r="H41" s="13" t="s">
        <v>530</v>
      </c>
      <c r="I41" s="13" t="s">
        <v>528</v>
      </c>
      <c r="J41" s="13" t="s">
        <v>525</v>
      </c>
      <c r="P41" s="12" t="s">
        <v>201</v>
      </c>
      <c r="Q41" s="13" t="s">
        <v>248</v>
      </c>
      <c r="R41" s="13" t="s">
        <v>551</v>
      </c>
      <c r="S41" s="13" t="s">
        <v>552</v>
      </c>
      <c r="T41" s="13" t="s">
        <v>248</v>
      </c>
      <c r="U41" s="13" t="s">
        <v>248</v>
      </c>
      <c r="V41" s="13" t="s">
        <v>248</v>
      </c>
      <c r="W41" s="13" t="s">
        <v>209</v>
      </c>
      <c r="X41" s="13" t="s">
        <v>549</v>
      </c>
      <c r="Y41" s="13" t="s">
        <v>248</v>
      </c>
      <c r="AE41" s="12" t="s">
        <v>201</v>
      </c>
      <c r="AF41" s="13" t="s">
        <v>574</v>
      </c>
      <c r="AG41" s="13" t="s">
        <v>248</v>
      </c>
      <c r="AH41" s="13" t="s">
        <v>248</v>
      </c>
      <c r="AI41" s="13" t="s">
        <v>248</v>
      </c>
      <c r="AJ41" s="13" t="s">
        <v>562</v>
      </c>
      <c r="AK41" s="13" t="s">
        <v>577</v>
      </c>
      <c r="AL41" s="13" t="s">
        <v>578</v>
      </c>
      <c r="AM41" s="13" t="s">
        <v>575</v>
      </c>
      <c r="AN41" s="13" t="s">
        <v>248</v>
      </c>
      <c r="AT41" s="12" t="s">
        <v>201</v>
      </c>
      <c r="AU41" s="13" t="s">
        <v>593</v>
      </c>
      <c r="AV41" s="13" t="s">
        <v>585</v>
      </c>
      <c r="AW41" s="13" t="s">
        <v>594</v>
      </c>
      <c r="AX41" s="13" t="s">
        <v>525</v>
      </c>
      <c r="AY41" s="13" t="s">
        <v>248</v>
      </c>
      <c r="AZ41" s="13" t="s">
        <v>592</v>
      </c>
      <c r="BA41" s="13" t="s">
        <v>529</v>
      </c>
      <c r="BB41" s="13" t="s">
        <v>588</v>
      </c>
      <c r="BC41" s="13" t="s">
        <v>248</v>
      </c>
      <c r="BI41" s="12" t="s">
        <v>201</v>
      </c>
      <c r="BJ41" s="13" t="s">
        <v>525</v>
      </c>
      <c r="BK41" s="13" t="s">
        <v>593</v>
      </c>
      <c r="BL41" s="13" t="s">
        <v>612</v>
      </c>
      <c r="BM41" s="13" t="s">
        <v>601</v>
      </c>
      <c r="BN41" s="13" t="s">
        <v>611</v>
      </c>
      <c r="BO41" s="13" t="s">
        <v>248</v>
      </c>
      <c r="BP41" s="13" t="s">
        <v>609</v>
      </c>
      <c r="BQ41" s="13" t="s">
        <v>608</v>
      </c>
      <c r="BR41" s="13" t="s">
        <v>248</v>
      </c>
      <c r="BX41" s="12" t="s">
        <v>201</v>
      </c>
      <c r="BY41" s="13" t="s">
        <v>248</v>
      </c>
      <c r="BZ41" s="13" t="s">
        <v>248</v>
      </c>
      <c r="CA41" s="13" t="s">
        <v>622</v>
      </c>
      <c r="CB41" s="13" t="s">
        <v>629</v>
      </c>
      <c r="CC41" s="13" t="s">
        <v>632</v>
      </c>
      <c r="CD41" s="13" t="s">
        <v>248</v>
      </c>
      <c r="CE41" s="13" t="s">
        <v>634</v>
      </c>
      <c r="CF41" s="13" t="s">
        <v>248</v>
      </c>
      <c r="CG41" s="13" t="s">
        <v>248</v>
      </c>
      <c r="CM41" s="12" t="s">
        <v>201</v>
      </c>
      <c r="CN41" s="13" t="s">
        <v>636</v>
      </c>
      <c r="CO41" s="13" t="s">
        <v>248</v>
      </c>
      <c r="CP41" s="13" t="s">
        <v>614</v>
      </c>
      <c r="CQ41" s="13" t="s">
        <v>653</v>
      </c>
      <c r="CR41" s="13" t="s">
        <v>248</v>
      </c>
      <c r="CS41" s="13" t="s">
        <v>651</v>
      </c>
      <c r="CT41" s="13" t="s">
        <v>643</v>
      </c>
      <c r="CU41" s="13" t="s">
        <v>649</v>
      </c>
      <c r="CV41" s="13" t="s">
        <v>248</v>
      </c>
      <c r="DB41" s="12" t="s">
        <v>201</v>
      </c>
      <c r="DC41" s="13" t="s">
        <v>248</v>
      </c>
      <c r="DD41" s="13" t="s">
        <v>668</v>
      </c>
      <c r="DE41" s="13" t="s">
        <v>670</v>
      </c>
      <c r="DF41" s="13" t="s">
        <v>666</v>
      </c>
      <c r="DG41" s="13" t="s">
        <v>248</v>
      </c>
      <c r="DH41" s="13" t="s">
        <v>248</v>
      </c>
      <c r="DI41" s="13" t="s">
        <v>248</v>
      </c>
      <c r="DJ41" s="13" t="s">
        <v>248</v>
      </c>
      <c r="DK41" s="13" t="s">
        <v>248</v>
      </c>
      <c r="DQ41" s="12" t="s">
        <v>201</v>
      </c>
      <c r="DR41" s="13" t="s">
        <v>248</v>
      </c>
      <c r="DS41" s="13" t="s">
        <v>683</v>
      </c>
      <c r="DT41" s="13" t="s">
        <v>248</v>
      </c>
      <c r="DU41" s="13" t="s">
        <v>675</v>
      </c>
      <c r="DV41" s="13" t="s">
        <v>248</v>
      </c>
      <c r="DW41" s="13" t="s">
        <v>680</v>
      </c>
      <c r="DX41" s="13" t="s">
        <v>686</v>
      </c>
      <c r="DY41" s="13" t="s">
        <v>678</v>
      </c>
      <c r="DZ41" s="13" t="s">
        <v>614</v>
      </c>
      <c r="EF41" s="12" t="s">
        <v>201</v>
      </c>
      <c r="EG41" s="13" t="s">
        <v>248</v>
      </c>
      <c r="EH41" s="13" t="s">
        <v>525</v>
      </c>
      <c r="EI41" s="13" t="s">
        <v>570</v>
      </c>
      <c r="EJ41" s="13" t="s">
        <v>248</v>
      </c>
      <c r="EK41" s="13" t="s">
        <v>695</v>
      </c>
      <c r="EL41" s="13" t="s">
        <v>705</v>
      </c>
      <c r="EM41" s="13" t="s">
        <v>707</v>
      </c>
      <c r="EN41" s="13" t="s">
        <v>687</v>
      </c>
      <c r="EO41" s="13" t="s">
        <v>704</v>
      </c>
    </row>
    <row r="42" spans="1:145" ht="13.8" thickBot="1" x14ac:dyDescent="0.3">
      <c r="A42" s="12" t="s">
        <v>207</v>
      </c>
      <c r="B42" s="13" t="s">
        <v>527</v>
      </c>
      <c r="C42" s="13" t="s">
        <v>248</v>
      </c>
      <c r="D42" s="13" t="s">
        <v>531</v>
      </c>
      <c r="E42" s="13" t="s">
        <v>248</v>
      </c>
      <c r="F42" s="13" t="s">
        <v>248</v>
      </c>
      <c r="G42" s="13" t="s">
        <v>248</v>
      </c>
      <c r="H42" s="13" t="s">
        <v>530</v>
      </c>
      <c r="I42" s="13" t="s">
        <v>528</v>
      </c>
      <c r="J42" s="13" t="s">
        <v>525</v>
      </c>
      <c r="P42" s="12" t="s">
        <v>207</v>
      </c>
      <c r="Q42" s="13" t="s">
        <v>248</v>
      </c>
      <c r="R42" s="13" t="s">
        <v>551</v>
      </c>
      <c r="S42" s="13" t="s">
        <v>552</v>
      </c>
      <c r="T42" s="13" t="s">
        <v>248</v>
      </c>
      <c r="U42" s="13" t="s">
        <v>248</v>
      </c>
      <c r="V42" s="13" t="s">
        <v>248</v>
      </c>
      <c r="W42" s="13" t="s">
        <v>209</v>
      </c>
      <c r="X42" s="13" t="s">
        <v>549</v>
      </c>
      <c r="Y42" s="13" t="s">
        <v>248</v>
      </c>
      <c r="AE42" s="12" t="s">
        <v>207</v>
      </c>
      <c r="AF42" s="13" t="s">
        <v>574</v>
      </c>
      <c r="AG42" s="13" t="s">
        <v>248</v>
      </c>
      <c r="AH42" s="13" t="s">
        <v>248</v>
      </c>
      <c r="AI42" s="13" t="s">
        <v>248</v>
      </c>
      <c r="AJ42" s="13" t="s">
        <v>562</v>
      </c>
      <c r="AK42" s="13" t="s">
        <v>577</v>
      </c>
      <c r="AL42" s="13" t="s">
        <v>579</v>
      </c>
      <c r="AM42" s="13" t="s">
        <v>580</v>
      </c>
      <c r="AN42" s="13" t="s">
        <v>248</v>
      </c>
      <c r="AT42" s="12" t="s">
        <v>207</v>
      </c>
      <c r="AU42" s="13" t="s">
        <v>593</v>
      </c>
      <c r="AV42" s="13" t="s">
        <v>585</v>
      </c>
      <c r="AW42" s="13" t="s">
        <v>594</v>
      </c>
      <c r="AX42" s="13" t="s">
        <v>525</v>
      </c>
      <c r="AY42" s="13" t="s">
        <v>248</v>
      </c>
      <c r="AZ42" s="13" t="s">
        <v>248</v>
      </c>
      <c r="BA42" s="13" t="s">
        <v>529</v>
      </c>
      <c r="BB42" s="13" t="s">
        <v>588</v>
      </c>
      <c r="BC42" s="13" t="s">
        <v>248</v>
      </c>
      <c r="BI42" s="12" t="s">
        <v>207</v>
      </c>
      <c r="BJ42" s="13" t="s">
        <v>525</v>
      </c>
      <c r="BK42" s="13" t="s">
        <v>593</v>
      </c>
      <c r="BL42" s="13" t="s">
        <v>612</v>
      </c>
      <c r="BM42" s="13" t="s">
        <v>601</v>
      </c>
      <c r="BN42" s="13" t="s">
        <v>611</v>
      </c>
      <c r="BO42" s="13" t="s">
        <v>248</v>
      </c>
      <c r="BP42" s="13" t="s">
        <v>609</v>
      </c>
      <c r="BQ42" s="13" t="s">
        <v>613</v>
      </c>
      <c r="BR42" s="13" t="s">
        <v>248</v>
      </c>
      <c r="BX42" s="12" t="s">
        <v>207</v>
      </c>
      <c r="BY42" s="13" t="s">
        <v>248</v>
      </c>
      <c r="BZ42" s="13" t="s">
        <v>248</v>
      </c>
      <c r="CA42" s="13" t="s">
        <v>622</v>
      </c>
      <c r="CB42" s="13" t="s">
        <v>629</v>
      </c>
      <c r="CC42" s="13" t="s">
        <v>632</v>
      </c>
      <c r="CD42" s="13" t="s">
        <v>248</v>
      </c>
      <c r="CE42" s="13" t="s">
        <v>248</v>
      </c>
      <c r="CF42" s="13" t="s">
        <v>248</v>
      </c>
      <c r="CG42" s="13" t="s">
        <v>248</v>
      </c>
      <c r="CM42" s="12" t="s">
        <v>207</v>
      </c>
      <c r="CN42" s="13" t="s">
        <v>636</v>
      </c>
      <c r="CO42" s="13" t="s">
        <v>248</v>
      </c>
      <c r="CP42" s="13" t="s">
        <v>614</v>
      </c>
      <c r="CQ42" s="13" t="s">
        <v>653</v>
      </c>
      <c r="CR42" s="13" t="s">
        <v>248</v>
      </c>
      <c r="CS42" s="13" t="s">
        <v>651</v>
      </c>
      <c r="CT42" s="13" t="s">
        <v>643</v>
      </c>
      <c r="CU42" s="13" t="s">
        <v>649</v>
      </c>
      <c r="CV42" s="13" t="s">
        <v>248</v>
      </c>
      <c r="DB42" s="12" t="s">
        <v>207</v>
      </c>
      <c r="DC42" s="13" t="s">
        <v>248</v>
      </c>
      <c r="DD42" s="13" t="s">
        <v>668</v>
      </c>
      <c r="DE42" s="13" t="s">
        <v>670</v>
      </c>
      <c r="DF42" s="13" t="s">
        <v>666</v>
      </c>
      <c r="DG42" s="13" t="s">
        <v>248</v>
      </c>
      <c r="DH42" s="13" t="s">
        <v>248</v>
      </c>
      <c r="DI42" s="13" t="s">
        <v>248</v>
      </c>
      <c r="DJ42" s="13" t="s">
        <v>248</v>
      </c>
      <c r="DK42" s="13" t="s">
        <v>248</v>
      </c>
      <c r="DQ42" s="12" t="s">
        <v>207</v>
      </c>
      <c r="DR42" s="13" t="s">
        <v>248</v>
      </c>
      <c r="DS42" s="13" t="s">
        <v>683</v>
      </c>
      <c r="DT42" s="13" t="s">
        <v>248</v>
      </c>
      <c r="DU42" s="13" t="s">
        <v>675</v>
      </c>
      <c r="DV42" s="13" t="s">
        <v>248</v>
      </c>
      <c r="DW42" s="13" t="s">
        <v>680</v>
      </c>
      <c r="DX42" s="13" t="s">
        <v>686</v>
      </c>
      <c r="DY42" s="13" t="s">
        <v>678</v>
      </c>
      <c r="DZ42" s="13" t="s">
        <v>614</v>
      </c>
      <c r="EF42" s="12" t="s">
        <v>207</v>
      </c>
      <c r="EG42" s="13" t="s">
        <v>248</v>
      </c>
      <c r="EH42" s="13" t="s">
        <v>525</v>
      </c>
      <c r="EI42" s="13" t="s">
        <v>570</v>
      </c>
      <c r="EJ42" s="13" t="s">
        <v>248</v>
      </c>
      <c r="EK42" s="13" t="s">
        <v>695</v>
      </c>
      <c r="EL42" s="13" t="s">
        <v>708</v>
      </c>
      <c r="EM42" s="13" t="s">
        <v>707</v>
      </c>
      <c r="EN42" s="13" t="s">
        <v>687</v>
      </c>
      <c r="EO42" s="13" t="s">
        <v>248</v>
      </c>
    </row>
    <row r="43" spans="1:145" ht="13.8" thickBot="1" x14ac:dyDescent="0.3">
      <c r="A43" s="12" t="s">
        <v>213</v>
      </c>
      <c r="B43" s="13" t="s">
        <v>527</v>
      </c>
      <c r="C43" s="13" t="s">
        <v>248</v>
      </c>
      <c r="D43" s="13" t="s">
        <v>531</v>
      </c>
      <c r="E43" s="13" t="s">
        <v>248</v>
      </c>
      <c r="F43" s="13" t="s">
        <v>248</v>
      </c>
      <c r="G43" s="13" t="s">
        <v>248</v>
      </c>
      <c r="H43" s="13" t="s">
        <v>248</v>
      </c>
      <c r="I43" s="13" t="s">
        <v>528</v>
      </c>
      <c r="J43" s="13" t="s">
        <v>248</v>
      </c>
      <c r="P43" s="12" t="s">
        <v>213</v>
      </c>
      <c r="Q43" s="13" t="s">
        <v>248</v>
      </c>
      <c r="R43" s="13" t="s">
        <v>551</v>
      </c>
      <c r="S43" s="13" t="s">
        <v>552</v>
      </c>
      <c r="T43" s="13" t="s">
        <v>248</v>
      </c>
      <c r="U43" s="13" t="s">
        <v>248</v>
      </c>
      <c r="V43" s="13" t="s">
        <v>248</v>
      </c>
      <c r="W43" s="13" t="s">
        <v>553</v>
      </c>
      <c r="X43" s="13" t="s">
        <v>549</v>
      </c>
      <c r="Y43" s="13" t="s">
        <v>248</v>
      </c>
      <c r="AE43" s="12" t="s">
        <v>213</v>
      </c>
      <c r="AF43" s="13" t="s">
        <v>574</v>
      </c>
      <c r="AG43" s="13" t="s">
        <v>248</v>
      </c>
      <c r="AH43" s="13" t="s">
        <v>248</v>
      </c>
      <c r="AI43" s="13" t="s">
        <v>248</v>
      </c>
      <c r="AJ43" s="13" t="s">
        <v>562</v>
      </c>
      <c r="AK43" s="13" t="s">
        <v>577</v>
      </c>
      <c r="AL43" s="13" t="s">
        <v>581</v>
      </c>
      <c r="AM43" s="13" t="s">
        <v>580</v>
      </c>
      <c r="AN43" s="13" t="s">
        <v>248</v>
      </c>
      <c r="AT43" s="12" t="s">
        <v>213</v>
      </c>
      <c r="AU43" s="13" t="s">
        <v>593</v>
      </c>
      <c r="AV43" s="13" t="s">
        <v>585</v>
      </c>
      <c r="AW43" s="13" t="s">
        <v>594</v>
      </c>
      <c r="AX43" s="13" t="s">
        <v>525</v>
      </c>
      <c r="AY43" s="13" t="s">
        <v>248</v>
      </c>
      <c r="AZ43" s="13" t="s">
        <v>248</v>
      </c>
      <c r="BA43" s="13" t="s">
        <v>529</v>
      </c>
      <c r="BB43" s="13" t="s">
        <v>588</v>
      </c>
      <c r="BC43" s="13" t="s">
        <v>248</v>
      </c>
      <c r="BI43" s="12" t="s">
        <v>213</v>
      </c>
      <c r="BJ43" s="13" t="s">
        <v>525</v>
      </c>
      <c r="BK43" s="13" t="s">
        <v>593</v>
      </c>
      <c r="BL43" s="13" t="s">
        <v>612</v>
      </c>
      <c r="BM43" s="13" t="s">
        <v>601</v>
      </c>
      <c r="BN43" s="13" t="s">
        <v>611</v>
      </c>
      <c r="BO43" s="13" t="s">
        <v>248</v>
      </c>
      <c r="BP43" s="13" t="s">
        <v>614</v>
      </c>
      <c r="BQ43" s="13" t="s">
        <v>613</v>
      </c>
      <c r="BR43" s="13" t="s">
        <v>248</v>
      </c>
      <c r="BX43" s="12" t="s">
        <v>213</v>
      </c>
      <c r="BY43" s="13" t="s">
        <v>248</v>
      </c>
      <c r="BZ43" s="13" t="s">
        <v>248</v>
      </c>
      <c r="CA43" s="13" t="s">
        <v>622</v>
      </c>
      <c r="CB43" s="13" t="s">
        <v>629</v>
      </c>
      <c r="CC43" s="13" t="s">
        <v>632</v>
      </c>
      <c r="CD43" s="13" t="s">
        <v>248</v>
      </c>
      <c r="CE43" s="13" t="s">
        <v>248</v>
      </c>
      <c r="CF43" s="13" t="s">
        <v>248</v>
      </c>
      <c r="CG43" s="13" t="s">
        <v>248</v>
      </c>
      <c r="CM43" s="12" t="s">
        <v>213</v>
      </c>
      <c r="CN43" s="13" t="s">
        <v>636</v>
      </c>
      <c r="CO43" s="13" t="s">
        <v>248</v>
      </c>
      <c r="CP43" s="13" t="s">
        <v>248</v>
      </c>
      <c r="CQ43" s="13" t="s">
        <v>653</v>
      </c>
      <c r="CR43" s="13" t="s">
        <v>248</v>
      </c>
      <c r="CS43" s="13" t="s">
        <v>651</v>
      </c>
      <c r="CT43" s="13" t="s">
        <v>643</v>
      </c>
      <c r="CU43" s="13" t="s">
        <v>649</v>
      </c>
      <c r="CV43" s="13" t="s">
        <v>248</v>
      </c>
      <c r="DB43" s="12" t="s">
        <v>213</v>
      </c>
      <c r="DC43" s="13" t="s">
        <v>248</v>
      </c>
      <c r="DD43" s="13" t="s">
        <v>668</v>
      </c>
      <c r="DE43" s="13" t="s">
        <v>670</v>
      </c>
      <c r="DF43" s="13" t="s">
        <v>666</v>
      </c>
      <c r="DG43" s="13" t="s">
        <v>248</v>
      </c>
      <c r="DH43" s="13" t="s">
        <v>248</v>
      </c>
      <c r="DI43" s="13" t="s">
        <v>248</v>
      </c>
      <c r="DJ43" s="13" t="s">
        <v>248</v>
      </c>
      <c r="DK43" s="13" t="s">
        <v>248</v>
      </c>
      <c r="DQ43" s="12" t="s">
        <v>213</v>
      </c>
      <c r="DR43" s="13" t="s">
        <v>248</v>
      </c>
      <c r="DS43" s="13" t="s">
        <v>683</v>
      </c>
      <c r="DT43" s="13" t="s">
        <v>248</v>
      </c>
      <c r="DU43" s="13" t="s">
        <v>675</v>
      </c>
      <c r="DV43" s="13" t="s">
        <v>248</v>
      </c>
      <c r="DW43" s="13" t="s">
        <v>570</v>
      </c>
      <c r="DX43" s="13" t="s">
        <v>686</v>
      </c>
      <c r="DY43" s="13" t="s">
        <v>678</v>
      </c>
      <c r="DZ43" s="13" t="s">
        <v>614</v>
      </c>
      <c r="EF43" s="12" t="s">
        <v>213</v>
      </c>
      <c r="EG43" s="13" t="s">
        <v>248</v>
      </c>
      <c r="EH43" s="13" t="s">
        <v>525</v>
      </c>
      <c r="EI43" s="13" t="s">
        <v>570</v>
      </c>
      <c r="EJ43" s="13" t="s">
        <v>248</v>
      </c>
      <c r="EK43" s="13" t="s">
        <v>695</v>
      </c>
      <c r="EL43" s="13" t="s">
        <v>248</v>
      </c>
      <c r="EM43" s="13" t="s">
        <v>707</v>
      </c>
      <c r="EN43" s="13" t="s">
        <v>248</v>
      </c>
      <c r="EO43" s="13" t="s">
        <v>248</v>
      </c>
    </row>
    <row r="44" spans="1:145" ht="13.8" thickBot="1" x14ac:dyDescent="0.3">
      <c r="A44" s="12" t="s">
        <v>219</v>
      </c>
      <c r="B44" s="13" t="s">
        <v>527</v>
      </c>
      <c r="C44" s="13" t="s">
        <v>248</v>
      </c>
      <c r="D44" s="13" t="s">
        <v>531</v>
      </c>
      <c r="E44" s="13" t="s">
        <v>248</v>
      </c>
      <c r="F44" s="13" t="s">
        <v>248</v>
      </c>
      <c r="G44" s="13" t="s">
        <v>248</v>
      </c>
      <c r="H44" s="13" t="s">
        <v>248</v>
      </c>
      <c r="I44" s="13" t="s">
        <v>528</v>
      </c>
      <c r="J44" s="13" t="s">
        <v>248</v>
      </c>
      <c r="P44" s="12" t="s">
        <v>219</v>
      </c>
      <c r="Q44" s="13" t="s">
        <v>248</v>
      </c>
      <c r="R44" s="13" t="s">
        <v>551</v>
      </c>
      <c r="S44" s="13" t="s">
        <v>552</v>
      </c>
      <c r="T44" s="13" t="s">
        <v>248</v>
      </c>
      <c r="U44" s="13" t="s">
        <v>248</v>
      </c>
      <c r="V44" s="13" t="s">
        <v>248</v>
      </c>
      <c r="W44" s="13" t="s">
        <v>553</v>
      </c>
      <c r="X44" s="13" t="s">
        <v>549</v>
      </c>
      <c r="Y44" s="13" t="s">
        <v>248</v>
      </c>
      <c r="AE44" s="12" t="s">
        <v>219</v>
      </c>
      <c r="AF44" s="13" t="s">
        <v>574</v>
      </c>
      <c r="AG44" s="13" t="s">
        <v>248</v>
      </c>
      <c r="AH44" s="13" t="s">
        <v>248</v>
      </c>
      <c r="AI44" s="13" t="s">
        <v>248</v>
      </c>
      <c r="AJ44" s="13" t="s">
        <v>562</v>
      </c>
      <c r="AK44" s="13" t="s">
        <v>577</v>
      </c>
      <c r="AL44" s="13" t="s">
        <v>582</v>
      </c>
      <c r="AM44" s="13" t="s">
        <v>580</v>
      </c>
      <c r="AN44" s="13" t="s">
        <v>248</v>
      </c>
      <c r="AT44" s="12" t="s">
        <v>219</v>
      </c>
      <c r="AU44" s="13" t="s">
        <v>593</v>
      </c>
      <c r="AV44" s="13" t="s">
        <v>529</v>
      </c>
      <c r="AW44" s="13" t="s">
        <v>594</v>
      </c>
      <c r="AX44" s="13" t="s">
        <v>248</v>
      </c>
      <c r="AY44" s="13" t="s">
        <v>248</v>
      </c>
      <c r="AZ44" s="13" t="s">
        <v>248</v>
      </c>
      <c r="BA44" s="13" t="s">
        <v>529</v>
      </c>
      <c r="BB44" s="13" t="s">
        <v>588</v>
      </c>
      <c r="BC44" s="13" t="s">
        <v>248</v>
      </c>
      <c r="BI44" s="12" t="s">
        <v>219</v>
      </c>
      <c r="BJ44" s="13" t="s">
        <v>525</v>
      </c>
      <c r="BK44" s="13" t="s">
        <v>593</v>
      </c>
      <c r="BL44" s="13" t="s">
        <v>612</v>
      </c>
      <c r="BM44" s="13" t="s">
        <v>601</v>
      </c>
      <c r="BN44" s="13" t="s">
        <v>615</v>
      </c>
      <c r="BO44" s="13" t="s">
        <v>248</v>
      </c>
      <c r="BP44" s="13" t="s">
        <v>614</v>
      </c>
      <c r="BQ44" s="13" t="s">
        <v>613</v>
      </c>
      <c r="BR44" s="13" t="s">
        <v>248</v>
      </c>
      <c r="BX44" s="12" t="s">
        <v>219</v>
      </c>
      <c r="BY44" s="13" t="s">
        <v>248</v>
      </c>
      <c r="BZ44" s="13" t="s">
        <v>248</v>
      </c>
      <c r="CA44" s="13" t="s">
        <v>622</v>
      </c>
      <c r="CB44" s="13" t="s">
        <v>248</v>
      </c>
      <c r="CC44" s="13" t="s">
        <v>632</v>
      </c>
      <c r="CD44" s="13" t="s">
        <v>248</v>
      </c>
      <c r="CE44" s="13" t="s">
        <v>248</v>
      </c>
      <c r="CF44" s="13" t="s">
        <v>248</v>
      </c>
      <c r="CG44" s="13" t="s">
        <v>248</v>
      </c>
      <c r="CM44" s="12" t="s">
        <v>219</v>
      </c>
      <c r="CN44" s="13" t="s">
        <v>636</v>
      </c>
      <c r="CO44" s="13" t="s">
        <v>248</v>
      </c>
      <c r="CP44" s="13" t="s">
        <v>248</v>
      </c>
      <c r="CQ44" s="13" t="s">
        <v>530</v>
      </c>
      <c r="CR44" s="13" t="s">
        <v>248</v>
      </c>
      <c r="CS44" s="13" t="s">
        <v>248</v>
      </c>
      <c r="CT44" s="13" t="s">
        <v>248</v>
      </c>
      <c r="CU44" s="13" t="s">
        <v>649</v>
      </c>
      <c r="CV44" s="13" t="s">
        <v>248</v>
      </c>
      <c r="DB44" s="12" t="s">
        <v>219</v>
      </c>
      <c r="DC44" s="13" t="s">
        <v>248</v>
      </c>
      <c r="DD44" s="13" t="s">
        <v>668</v>
      </c>
      <c r="DE44" s="13" t="s">
        <v>670</v>
      </c>
      <c r="DF44" s="13" t="s">
        <v>666</v>
      </c>
      <c r="DG44" s="13" t="s">
        <v>248</v>
      </c>
      <c r="DH44" s="13" t="s">
        <v>248</v>
      </c>
      <c r="DI44" s="13" t="s">
        <v>248</v>
      </c>
      <c r="DJ44" s="13" t="s">
        <v>248</v>
      </c>
      <c r="DK44" s="13" t="s">
        <v>248</v>
      </c>
      <c r="DQ44" s="12" t="s">
        <v>219</v>
      </c>
      <c r="DR44" s="13" t="s">
        <v>248</v>
      </c>
      <c r="DS44" s="13" t="s">
        <v>683</v>
      </c>
      <c r="DT44" s="13" t="s">
        <v>248</v>
      </c>
      <c r="DU44" s="13" t="s">
        <v>675</v>
      </c>
      <c r="DV44" s="13" t="s">
        <v>248</v>
      </c>
      <c r="DW44" s="13" t="s">
        <v>570</v>
      </c>
      <c r="DX44" s="13" t="s">
        <v>686</v>
      </c>
      <c r="DY44" s="13" t="s">
        <v>678</v>
      </c>
      <c r="DZ44" s="13" t="s">
        <v>561</v>
      </c>
      <c r="EF44" s="12" t="s">
        <v>219</v>
      </c>
      <c r="EG44" s="13" t="s">
        <v>248</v>
      </c>
      <c r="EH44" s="13" t="s">
        <v>525</v>
      </c>
      <c r="EI44" s="13" t="s">
        <v>570</v>
      </c>
      <c r="EJ44" s="13" t="s">
        <v>248</v>
      </c>
      <c r="EK44" s="13" t="s">
        <v>695</v>
      </c>
      <c r="EL44" s="13" t="s">
        <v>248</v>
      </c>
      <c r="EM44" s="13" t="s">
        <v>707</v>
      </c>
      <c r="EN44" s="13" t="s">
        <v>248</v>
      </c>
      <c r="EO44" s="13" t="s">
        <v>248</v>
      </c>
    </row>
    <row r="45" spans="1:145" ht="13.8" thickBot="1" x14ac:dyDescent="0.3">
      <c r="A45" s="12" t="s">
        <v>225</v>
      </c>
      <c r="B45" s="13" t="s">
        <v>527</v>
      </c>
      <c r="C45" s="13" t="s">
        <v>248</v>
      </c>
      <c r="D45" s="13" t="s">
        <v>532</v>
      </c>
      <c r="E45" s="13" t="s">
        <v>248</v>
      </c>
      <c r="F45" s="13" t="s">
        <v>248</v>
      </c>
      <c r="G45" s="13" t="s">
        <v>248</v>
      </c>
      <c r="H45" s="13" t="s">
        <v>248</v>
      </c>
      <c r="I45" s="13" t="s">
        <v>528</v>
      </c>
      <c r="J45" s="13" t="s">
        <v>248</v>
      </c>
      <c r="P45" s="12" t="s">
        <v>225</v>
      </c>
      <c r="Q45" s="13" t="s">
        <v>248</v>
      </c>
      <c r="R45" s="13" t="s">
        <v>551</v>
      </c>
      <c r="S45" s="13" t="s">
        <v>552</v>
      </c>
      <c r="T45" s="13" t="s">
        <v>248</v>
      </c>
      <c r="U45" s="13" t="s">
        <v>248</v>
      </c>
      <c r="V45" s="13" t="s">
        <v>248</v>
      </c>
      <c r="W45" s="13" t="s">
        <v>553</v>
      </c>
      <c r="X45" s="13" t="s">
        <v>549</v>
      </c>
      <c r="Y45" s="13" t="s">
        <v>248</v>
      </c>
      <c r="AE45" s="12" t="s">
        <v>225</v>
      </c>
      <c r="AF45" s="13" t="s">
        <v>574</v>
      </c>
      <c r="AG45" s="13" t="s">
        <v>248</v>
      </c>
      <c r="AH45" s="13" t="s">
        <v>248</v>
      </c>
      <c r="AI45" s="13" t="s">
        <v>248</v>
      </c>
      <c r="AJ45" s="13" t="s">
        <v>562</v>
      </c>
      <c r="AK45" s="13" t="s">
        <v>577</v>
      </c>
      <c r="AL45" s="13" t="s">
        <v>582</v>
      </c>
      <c r="AM45" s="13" t="s">
        <v>580</v>
      </c>
      <c r="AN45" s="13" t="s">
        <v>248</v>
      </c>
      <c r="AT45" s="12" t="s">
        <v>225</v>
      </c>
      <c r="AU45" s="13" t="s">
        <v>593</v>
      </c>
      <c r="AV45" s="13" t="s">
        <v>530</v>
      </c>
      <c r="AW45" s="13" t="s">
        <v>594</v>
      </c>
      <c r="AX45" s="13" t="s">
        <v>248</v>
      </c>
      <c r="AY45" s="13" t="s">
        <v>248</v>
      </c>
      <c r="AZ45" s="13" t="s">
        <v>248</v>
      </c>
      <c r="BA45" s="13" t="s">
        <v>529</v>
      </c>
      <c r="BB45" s="13" t="s">
        <v>588</v>
      </c>
      <c r="BC45" s="13" t="s">
        <v>248</v>
      </c>
      <c r="BI45" s="12" t="s">
        <v>225</v>
      </c>
      <c r="BJ45" s="13" t="s">
        <v>248</v>
      </c>
      <c r="BK45" s="13" t="s">
        <v>593</v>
      </c>
      <c r="BL45" s="13" t="s">
        <v>612</v>
      </c>
      <c r="BM45" s="13" t="s">
        <v>601</v>
      </c>
      <c r="BN45" s="13" t="s">
        <v>616</v>
      </c>
      <c r="BO45" s="13" t="s">
        <v>248</v>
      </c>
      <c r="BP45" s="13" t="s">
        <v>614</v>
      </c>
      <c r="BQ45" s="13" t="s">
        <v>613</v>
      </c>
      <c r="BR45" s="13" t="s">
        <v>248</v>
      </c>
      <c r="BX45" s="12" t="s">
        <v>225</v>
      </c>
      <c r="BY45" s="13" t="s">
        <v>248</v>
      </c>
      <c r="BZ45" s="13" t="s">
        <v>248</v>
      </c>
      <c r="CA45" s="13" t="s">
        <v>622</v>
      </c>
      <c r="CB45" s="13" t="s">
        <v>248</v>
      </c>
      <c r="CC45" s="13" t="s">
        <v>632</v>
      </c>
      <c r="CD45" s="13" t="s">
        <v>248</v>
      </c>
      <c r="CE45" s="13" t="s">
        <v>248</v>
      </c>
      <c r="CF45" s="13" t="s">
        <v>248</v>
      </c>
      <c r="CG45" s="13" t="s">
        <v>248</v>
      </c>
      <c r="CM45" s="12" t="s">
        <v>225</v>
      </c>
      <c r="CN45" s="13" t="s">
        <v>636</v>
      </c>
      <c r="CO45" s="13" t="s">
        <v>248</v>
      </c>
      <c r="CP45" s="13" t="s">
        <v>248</v>
      </c>
      <c r="CQ45" s="13" t="s">
        <v>530</v>
      </c>
      <c r="CR45" s="13" t="s">
        <v>248</v>
      </c>
      <c r="CS45" s="13" t="s">
        <v>248</v>
      </c>
      <c r="CT45" s="13" t="s">
        <v>248</v>
      </c>
      <c r="CU45" s="13" t="s">
        <v>649</v>
      </c>
      <c r="CV45" s="13" t="s">
        <v>248</v>
      </c>
      <c r="DB45" s="12" t="s">
        <v>225</v>
      </c>
      <c r="DC45" s="13" t="s">
        <v>248</v>
      </c>
      <c r="DD45" s="13" t="s">
        <v>248</v>
      </c>
      <c r="DE45" s="13" t="s">
        <v>672</v>
      </c>
      <c r="DF45" s="13" t="s">
        <v>666</v>
      </c>
      <c r="DG45" s="13" t="s">
        <v>248</v>
      </c>
      <c r="DH45" s="13" t="s">
        <v>248</v>
      </c>
      <c r="DI45" s="13" t="s">
        <v>248</v>
      </c>
      <c r="DJ45" s="13" t="s">
        <v>248</v>
      </c>
      <c r="DK45" s="13" t="s">
        <v>248</v>
      </c>
      <c r="DQ45" s="12" t="s">
        <v>225</v>
      </c>
      <c r="DR45" s="13" t="s">
        <v>248</v>
      </c>
      <c r="DS45" s="13" t="s">
        <v>683</v>
      </c>
      <c r="DT45" s="13" t="s">
        <v>248</v>
      </c>
      <c r="DU45" s="13" t="s">
        <v>675</v>
      </c>
      <c r="DV45" s="13" t="s">
        <v>248</v>
      </c>
      <c r="DW45" s="13" t="s">
        <v>570</v>
      </c>
      <c r="DX45" s="13" t="s">
        <v>686</v>
      </c>
      <c r="DY45" s="13" t="s">
        <v>678</v>
      </c>
      <c r="DZ45" s="13" t="s">
        <v>687</v>
      </c>
      <c r="EF45" s="12" t="s">
        <v>225</v>
      </c>
      <c r="EG45" s="13" t="s">
        <v>248</v>
      </c>
      <c r="EH45" s="13" t="s">
        <v>525</v>
      </c>
      <c r="EI45" s="13" t="s">
        <v>570</v>
      </c>
      <c r="EJ45" s="13" t="s">
        <v>248</v>
      </c>
      <c r="EK45" s="13" t="s">
        <v>695</v>
      </c>
      <c r="EL45" s="13" t="s">
        <v>248</v>
      </c>
      <c r="EM45" s="13" t="s">
        <v>707</v>
      </c>
      <c r="EN45" s="13" t="s">
        <v>248</v>
      </c>
      <c r="EO45" s="13" t="s">
        <v>248</v>
      </c>
    </row>
    <row r="46" spans="1:145" ht="13.8" thickBot="1" x14ac:dyDescent="0.3">
      <c r="A46" s="12" t="s">
        <v>231</v>
      </c>
      <c r="B46" s="13" t="s">
        <v>527</v>
      </c>
      <c r="C46" s="13" t="s">
        <v>248</v>
      </c>
      <c r="D46" s="13" t="s">
        <v>532</v>
      </c>
      <c r="E46" s="13" t="s">
        <v>248</v>
      </c>
      <c r="F46" s="13" t="s">
        <v>248</v>
      </c>
      <c r="G46" s="13" t="s">
        <v>248</v>
      </c>
      <c r="H46" s="13" t="s">
        <v>248</v>
      </c>
      <c r="I46" s="13" t="s">
        <v>528</v>
      </c>
      <c r="J46" s="13" t="s">
        <v>248</v>
      </c>
      <c r="P46" s="12" t="s">
        <v>231</v>
      </c>
      <c r="Q46" s="13" t="s">
        <v>248</v>
      </c>
      <c r="R46" s="13" t="s">
        <v>551</v>
      </c>
      <c r="S46" s="13" t="s">
        <v>552</v>
      </c>
      <c r="T46" s="13" t="s">
        <v>248</v>
      </c>
      <c r="U46" s="13" t="s">
        <v>248</v>
      </c>
      <c r="V46" s="13" t="s">
        <v>248</v>
      </c>
      <c r="W46" s="13" t="s">
        <v>248</v>
      </c>
      <c r="X46" s="13" t="s">
        <v>248</v>
      </c>
      <c r="Y46" s="13" t="s">
        <v>248</v>
      </c>
      <c r="AE46" s="12" t="s">
        <v>231</v>
      </c>
      <c r="AF46" s="13" t="s">
        <v>574</v>
      </c>
      <c r="AG46" s="13" t="s">
        <v>248</v>
      </c>
      <c r="AH46" s="13" t="s">
        <v>248</v>
      </c>
      <c r="AI46" s="13" t="s">
        <v>248</v>
      </c>
      <c r="AJ46" s="13" t="s">
        <v>562</v>
      </c>
      <c r="AK46" s="13" t="s">
        <v>577</v>
      </c>
      <c r="AL46" s="13" t="s">
        <v>248</v>
      </c>
      <c r="AM46" s="13" t="s">
        <v>580</v>
      </c>
      <c r="AN46" s="13" t="s">
        <v>248</v>
      </c>
      <c r="AT46" s="12" t="s">
        <v>231</v>
      </c>
      <c r="AU46" s="13" t="s">
        <v>595</v>
      </c>
      <c r="AV46" s="13" t="s">
        <v>530</v>
      </c>
      <c r="AW46" s="13" t="s">
        <v>594</v>
      </c>
      <c r="AX46" s="13" t="s">
        <v>248</v>
      </c>
      <c r="AY46" s="13" t="s">
        <v>248</v>
      </c>
      <c r="AZ46" s="13" t="s">
        <v>248</v>
      </c>
      <c r="BA46" s="13" t="s">
        <v>529</v>
      </c>
      <c r="BB46" s="13" t="s">
        <v>596</v>
      </c>
      <c r="BC46" s="13" t="s">
        <v>248</v>
      </c>
      <c r="BI46" s="12" t="s">
        <v>231</v>
      </c>
      <c r="BJ46" s="13" t="s">
        <v>248</v>
      </c>
      <c r="BK46" s="13" t="s">
        <v>593</v>
      </c>
      <c r="BL46" s="13" t="s">
        <v>612</v>
      </c>
      <c r="BM46" s="13" t="s">
        <v>617</v>
      </c>
      <c r="BN46" s="13" t="s">
        <v>616</v>
      </c>
      <c r="BO46" s="13" t="s">
        <v>248</v>
      </c>
      <c r="BP46" s="13" t="s">
        <v>248</v>
      </c>
      <c r="BQ46" s="13" t="s">
        <v>613</v>
      </c>
      <c r="BR46" s="13" t="s">
        <v>248</v>
      </c>
      <c r="BX46" s="12" t="s">
        <v>231</v>
      </c>
      <c r="BY46" s="13" t="s">
        <v>248</v>
      </c>
      <c r="BZ46" s="13" t="s">
        <v>248</v>
      </c>
      <c r="CA46" s="13" t="s">
        <v>622</v>
      </c>
      <c r="CB46" s="13" t="s">
        <v>248</v>
      </c>
      <c r="CC46" s="13" t="s">
        <v>248</v>
      </c>
      <c r="CD46" s="13" t="s">
        <v>248</v>
      </c>
      <c r="CE46" s="13" t="s">
        <v>248</v>
      </c>
      <c r="CF46" s="13" t="s">
        <v>248</v>
      </c>
      <c r="CG46" s="13" t="s">
        <v>248</v>
      </c>
      <c r="CM46" s="12" t="s">
        <v>231</v>
      </c>
      <c r="CN46" s="13" t="s">
        <v>636</v>
      </c>
      <c r="CO46" s="13" t="s">
        <v>248</v>
      </c>
      <c r="CP46" s="13" t="s">
        <v>248</v>
      </c>
      <c r="CQ46" s="13" t="s">
        <v>530</v>
      </c>
      <c r="CR46" s="13" t="s">
        <v>248</v>
      </c>
      <c r="CS46" s="13" t="s">
        <v>248</v>
      </c>
      <c r="CT46" s="13" t="s">
        <v>248</v>
      </c>
      <c r="CU46" s="13" t="s">
        <v>649</v>
      </c>
      <c r="CV46" s="13" t="s">
        <v>248</v>
      </c>
      <c r="DB46" s="12" t="s">
        <v>231</v>
      </c>
      <c r="DC46" s="13" t="s">
        <v>248</v>
      </c>
      <c r="DD46" s="13" t="s">
        <v>248</v>
      </c>
      <c r="DE46" s="13" t="s">
        <v>672</v>
      </c>
      <c r="DF46" s="13" t="s">
        <v>666</v>
      </c>
      <c r="DG46" s="13" t="s">
        <v>248</v>
      </c>
      <c r="DH46" s="13" t="s">
        <v>248</v>
      </c>
      <c r="DI46" s="13" t="s">
        <v>248</v>
      </c>
      <c r="DJ46" s="13" t="s">
        <v>248</v>
      </c>
      <c r="DK46" s="13" t="s">
        <v>248</v>
      </c>
      <c r="DQ46" s="12" t="s">
        <v>231</v>
      </c>
      <c r="DR46" s="13" t="s">
        <v>248</v>
      </c>
      <c r="DS46" s="13" t="s">
        <v>683</v>
      </c>
      <c r="DT46" s="13" t="s">
        <v>248</v>
      </c>
      <c r="DU46" s="13" t="s">
        <v>675</v>
      </c>
      <c r="DV46" s="13" t="s">
        <v>248</v>
      </c>
      <c r="DW46" s="13" t="s">
        <v>570</v>
      </c>
      <c r="DX46" s="13" t="s">
        <v>688</v>
      </c>
      <c r="DY46" s="13" t="s">
        <v>248</v>
      </c>
      <c r="DZ46" s="13" t="s">
        <v>248</v>
      </c>
      <c r="EF46" s="12" t="s">
        <v>231</v>
      </c>
      <c r="EG46" s="13" t="s">
        <v>248</v>
      </c>
      <c r="EH46" s="13" t="s">
        <v>525</v>
      </c>
      <c r="EI46" s="13" t="s">
        <v>248</v>
      </c>
      <c r="EJ46" s="13" t="s">
        <v>248</v>
      </c>
      <c r="EK46" s="13" t="s">
        <v>695</v>
      </c>
      <c r="EL46" s="13" t="s">
        <v>248</v>
      </c>
      <c r="EM46" s="13" t="s">
        <v>709</v>
      </c>
      <c r="EN46" s="13" t="s">
        <v>248</v>
      </c>
      <c r="EO46" s="13" t="s">
        <v>248</v>
      </c>
    </row>
    <row r="47" spans="1:145" ht="13.8" thickBot="1" x14ac:dyDescent="0.3">
      <c r="A47" s="12" t="s">
        <v>236</v>
      </c>
      <c r="B47" s="13" t="s">
        <v>527</v>
      </c>
      <c r="C47" s="13" t="s">
        <v>248</v>
      </c>
      <c r="D47" s="13" t="s">
        <v>532</v>
      </c>
      <c r="E47" s="13" t="s">
        <v>248</v>
      </c>
      <c r="F47" s="13" t="s">
        <v>248</v>
      </c>
      <c r="G47" s="13" t="s">
        <v>248</v>
      </c>
      <c r="H47" s="13" t="s">
        <v>248</v>
      </c>
      <c r="I47" s="13" t="s">
        <v>528</v>
      </c>
      <c r="J47" s="13" t="s">
        <v>248</v>
      </c>
      <c r="P47" s="12" t="s">
        <v>236</v>
      </c>
      <c r="Q47" s="13" t="s">
        <v>248</v>
      </c>
      <c r="R47" s="13" t="s">
        <v>551</v>
      </c>
      <c r="S47" s="13" t="s">
        <v>552</v>
      </c>
      <c r="T47" s="13" t="s">
        <v>248</v>
      </c>
      <c r="U47" s="13" t="s">
        <v>248</v>
      </c>
      <c r="V47" s="13" t="s">
        <v>248</v>
      </c>
      <c r="W47" s="13" t="s">
        <v>248</v>
      </c>
      <c r="X47" s="13" t="s">
        <v>248</v>
      </c>
      <c r="Y47" s="13" t="s">
        <v>248</v>
      </c>
      <c r="AE47" s="12" t="s">
        <v>236</v>
      </c>
      <c r="AF47" s="13" t="s">
        <v>574</v>
      </c>
      <c r="AG47" s="13" t="s">
        <v>248</v>
      </c>
      <c r="AH47" s="13" t="s">
        <v>248</v>
      </c>
      <c r="AI47" s="13" t="s">
        <v>248</v>
      </c>
      <c r="AJ47" s="13" t="s">
        <v>561</v>
      </c>
      <c r="AK47" s="13" t="s">
        <v>248</v>
      </c>
      <c r="AL47" s="13" t="s">
        <v>248</v>
      </c>
      <c r="AM47" s="13" t="s">
        <v>580</v>
      </c>
      <c r="AN47" s="13" t="s">
        <v>248</v>
      </c>
      <c r="AT47" s="12" t="s">
        <v>236</v>
      </c>
      <c r="AU47" s="13" t="s">
        <v>525</v>
      </c>
      <c r="AV47" s="13" t="s">
        <v>530</v>
      </c>
      <c r="AW47" s="13" t="s">
        <v>594</v>
      </c>
      <c r="AX47" s="13" t="s">
        <v>248</v>
      </c>
      <c r="AY47" s="13" t="s">
        <v>248</v>
      </c>
      <c r="AZ47" s="13" t="s">
        <v>248</v>
      </c>
      <c r="BA47" s="13" t="s">
        <v>529</v>
      </c>
      <c r="BB47" s="13" t="s">
        <v>596</v>
      </c>
      <c r="BC47" s="13" t="s">
        <v>248</v>
      </c>
      <c r="BI47" s="12" t="s">
        <v>236</v>
      </c>
      <c r="BJ47" s="13" t="s">
        <v>248</v>
      </c>
      <c r="BK47" s="13" t="s">
        <v>593</v>
      </c>
      <c r="BL47" s="13" t="s">
        <v>612</v>
      </c>
      <c r="BM47" s="13" t="s">
        <v>617</v>
      </c>
      <c r="BN47" s="13" t="s">
        <v>248</v>
      </c>
      <c r="BO47" s="13" t="s">
        <v>248</v>
      </c>
      <c r="BP47" s="13" t="s">
        <v>248</v>
      </c>
      <c r="BQ47" s="13" t="s">
        <v>613</v>
      </c>
      <c r="BR47" s="13" t="s">
        <v>248</v>
      </c>
      <c r="BX47" s="12" t="s">
        <v>236</v>
      </c>
      <c r="BY47" s="13" t="s">
        <v>248</v>
      </c>
      <c r="BZ47" s="13" t="s">
        <v>248</v>
      </c>
      <c r="CA47" s="13" t="s">
        <v>622</v>
      </c>
      <c r="CB47" s="13" t="s">
        <v>248</v>
      </c>
      <c r="CC47" s="13" t="s">
        <v>248</v>
      </c>
      <c r="CD47" s="13" t="s">
        <v>248</v>
      </c>
      <c r="CE47" s="13" t="s">
        <v>248</v>
      </c>
      <c r="CF47" s="13" t="s">
        <v>248</v>
      </c>
      <c r="CG47" s="13" t="s">
        <v>248</v>
      </c>
      <c r="CM47" s="12" t="s">
        <v>236</v>
      </c>
      <c r="CN47" s="13" t="s">
        <v>636</v>
      </c>
      <c r="CO47" s="13" t="s">
        <v>248</v>
      </c>
      <c r="CP47" s="13" t="s">
        <v>248</v>
      </c>
      <c r="CQ47" s="13" t="s">
        <v>530</v>
      </c>
      <c r="CR47" s="13" t="s">
        <v>248</v>
      </c>
      <c r="CS47" s="13" t="s">
        <v>248</v>
      </c>
      <c r="CT47" s="13" t="s">
        <v>248</v>
      </c>
      <c r="CU47" s="13" t="s">
        <v>654</v>
      </c>
      <c r="CV47" s="13" t="s">
        <v>248</v>
      </c>
      <c r="DB47" s="12" t="s">
        <v>236</v>
      </c>
      <c r="DC47" s="13" t="s">
        <v>248</v>
      </c>
      <c r="DD47" s="13" t="s">
        <v>248</v>
      </c>
      <c r="DE47" s="13" t="s">
        <v>672</v>
      </c>
      <c r="DF47" s="13" t="s">
        <v>666</v>
      </c>
      <c r="DG47" s="13" t="s">
        <v>248</v>
      </c>
      <c r="DH47" s="13" t="s">
        <v>248</v>
      </c>
      <c r="DI47" s="13" t="s">
        <v>248</v>
      </c>
      <c r="DJ47" s="13" t="s">
        <v>248</v>
      </c>
      <c r="DK47" s="13" t="s">
        <v>248</v>
      </c>
      <c r="DQ47" s="12" t="s">
        <v>236</v>
      </c>
      <c r="DR47" s="13" t="s">
        <v>248</v>
      </c>
      <c r="DS47" s="13" t="s">
        <v>683</v>
      </c>
      <c r="DT47" s="13" t="s">
        <v>248</v>
      </c>
      <c r="DU47" s="13" t="s">
        <v>675</v>
      </c>
      <c r="DV47" s="13" t="s">
        <v>248</v>
      </c>
      <c r="DW47" s="13" t="s">
        <v>248</v>
      </c>
      <c r="DX47" s="13" t="s">
        <v>248</v>
      </c>
      <c r="DY47" s="13" t="s">
        <v>248</v>
      </c>
      <c r="DZ47" s="13" t="s">
        <v>248</v>
      </c>
      <c r="EF47" s="12" t="s">
        <v>236</v>
      </c>
      <c r="EG47" s="13" t="s">
        <v>248</v>
      </c>
      <c r="EH47" s="13" t="s">
        <v>525</v>
      </c>
      <c r="EI47" s="13" t="s">
        <v>248</v>
      </c>
      <c r="EJ47" s="13" t="s">
        <v>248</v>
      </c>
      <c r="EK47" s="13" t="s">
        <v>695</v>
      </c>
      <c r="EL47" s="13" t="s">
        <v>248</v>
      </c>
      <c r="EM47" s="13" t="s">
        <v>709</v>
      </c>
      <c r="EN47" s="13" t="s">
        <v>248</v>
      </c>
      <c r="EO47" s="13" t="s">
        <v>248</v>
      </c>
    </row>
    <row r="48" spans="1:145" ht="13.8" thickBot="1" x14ac:dyDescent="0.3">
      <c r="A48" s="12" t="s">
        <v>241</v>
      </c>
      <c r="B48" s="13" t="s">
        <v>527</v>
      </c>
      <c r="C48" s="13" t="s">
        <v>248</v>
      </c>
      <c r="D48" s="13" t="s">
        <v>533</v>
      </c>
      <c r="E48" s="13" t="s">
        <v>248</v>
      </c>
      <c r="F48" s="13" t="s">
        <v>248</v>
      </c>
      <c r="G48" s="13" t="s">
        <v>248</v>
      </c>
      <c r="H48" s="13" t="s">
        <v>248</v>
      </c>
      <c r="I48" s="13" t="s">
        <v>534</v>
      </c>
      <c r="J48" s="13" t="s">
        <v>248</v>
      </c>
      <c r="P48" s="12" t="s">
        <v>241</v>
      </c>
      <c r="Q48" s="13" t="s">
        <v>248</v>
      </c>
      <c r="R48" s="13" t="s">
        <v>554</v>
      </c>
      <c r="S48" s="13" t="s">
        <v>552</v>
      </c>
      <c r="T48" s="13" t="s">
        <v>248</v>
      </c>
      <c r="U48" s="13" t="s">
        <v>248</v>
      </c>
      <c r="V48" s="13" t="s">
        <v>248</v>
      </c>
      <c r="W48" s="13" t="s">
        <v>248</v>
      </c>
      <c r="X48" s="13" t="s">
        <v>248</v>
      </c>
      <c r="Y48" s="13" t="s">
        <v>248</v>
      </c>
      <c r="AE48" s="12" t="s">
        <v>241</v>
      </c>
      <c r="AF48" s="13" t="s">
        <v>574</v>
      </c>
      <c r="AG48" s="13" t="s">
        <v>248</v>
      </c>
      <c r="AH48" s="13" t="s">
        <v>248</v>
      </c>
      <c r="AI48" s="13" t="s">
        <v>248</v>
      </c>
      <c r="AJ48" s="13" t="s">
        <v>561</v>
      </c>
      <c r="AK48" s="13" t="s">
        <v>248</v>
      </c>
      <c r="AL48" s="13" t="s">
        <v>248</v>
      </c>
      <c r="AM48" s="13" t="s">
        <v>580</v>
      </c>
      <c r="AN48" s="13" t="s">
        <v>248</v>
      </c>
      <c r="AT48" s="12" t="s">
        <v>241</v>
      </c>
      <c r="AU48" s="13" t="s">
        <v>525</v>
      </c>
      <c r="AV48" s="13" t="s">
        <v>248</v>
      </c>
      <c r="AW48" s="13" t="s">
        <v>594</v>
      </c>
      <c r="AX48" s="13" t="s">
        <v>248</v>
      </c>
      <c r="AY48" s="13" t="s">
        <v>248</v>
      </c>
      <c r="AZ48" s="13" t="s">
        <v>248</v>
      </c>
      <c r="BA48" s="13" t="s">
        <v>529</v>
      </c>
      <c r="BB48" s="13" t="s">
        <v>596</v>
      </c>
      <c r="BC48" s="13" t="s">
        <v>248</v>
      </c>
      <c r="BI48" s="12" t="s">
        <v>241</v>
      </c>
      <c r="BJ48" s="13" t="s">
        <v>248</v>
      </c>
      <c r="BK48" s="13" t="s">
        <v>248</v>
      </c>
      <c r="BL48" s="13" t="s">
        <v>612</v>
      </c>
      <c r="BM48" s="13" t="s">
        <v>248</v>
      </c>
      <c r="BN48" s="13" t="s">
        <v>248</v>
      </c>
      <c r="BO48" s="13" t="s">
        <v>248</v>
      </c>
      <c r="BP48" s="13" t="s">
        <v>248</v>
      </c>
      <c r="BQ48" s="13" t="s">
        <v>613</v>
      </c>
      <c r="BR48" s="13" t="s">
        <v>248</v>
      </c>
      <c r="BX48" s="12" t="s">
        <v>241</v>
      </c>
      <c r="BY48" s="13" t="s">
        <v>248</v>
      </c>
      <c r="BZ48" s="13" t="s">
        <v>248</v>
      </c>
      <c r="CA48" s="13" t="s">
        <v>622</v>
      </c>
      <c r="CB48" s="13" t="s">
        <v>248</v>
      </c>
      <c r="CC48" s="13" t="s">
        <v>248</v>
      </c>
      <c r="CD48" s="13" t="s">
        <v>248</v>
      </c>
      <c r="CE48" s="13" t="s">
        <v>248</v>
      </c>
      <c r="CF48" s="13" t="s">
        <v>248</v>
      </c>
      <c r="CG48" s="13" t="s">
        <v>248</v>
      </c>
      <c r="CM48" s="12" t="s">
        <v>241</v>
      </c>
      <c r="CN48" s="13" t="s">
        <v>636</v>
      </c>
      <c r="CO48" s="13" t="s">
        <v>248</v>
      </c>
      <c r="CP48" s="13" t="s">
        <v>248</v>
      </c>
      <c r="CQ48" s="13" t="s">
        <v>248</v>
      </c>
      <c r="CR48" s="13" t="s">
        <v>248</v>
      </c>
      <c r="CS48" s="13" t="s">
        <v>248</v>
      </c>
      <c r="CT48" s="13" t="s">
        <v>248</v>
      </c>
      <c r="CU48" s="13" t="s">
        <v>654</v>
      </c>
      <c r="CV48" s="13" t="s">
        <v>248</v>
      </c>
      <c r="DB48" s="12" t="s">
        <v>241</v>
      </c>
      <c r="DC48" s="13" t="s">
        <v>248</v>
      </c>
      <c r="DD48" s="13" t="s">
        <v>248</v>
      </c>
      <c r="DE48" s="13" t="s">
        <v>672</v>
      </c>
      <c r="DF48" s="13" t="s">
        <v>666</v>
      </c>
      <c r="DG48" s="13" t="s">
        <v>248</v>
      </c>
      <c r="DH48" s="13" t="s">
        <v>248</v>
      </c>
      <c r="DI48" s="13" t="s">
        <v>248</v>
      </c>
      <c r="DJ48" s="13" t="s">
        <v>248</v>
      </c>
      <c r="DK48" s="13" t="s">
        <v>248</v>
      </c>
      <c r="DQ48" s="12" t="s">
        <v>241</v>
      </c>
      <c r="DR48" s="13" t="s">
        <v>248</v>
      </c>
      <c r="DS48" s="13" t="s">
        <v>689</v>
      </c>
      <c r="DT48" s="13" t="s">
        <v>248</v>
      </c>
      <c r="DU48" s="13" t="s">
        <v>675</v>
      </c>
      <c r="DV48" s="13" t="s">
        <v>248</v>
      </c>
      <c r="DW48" s="13" t="s">
        <v>248</v>
      </c>
      <c r="DX48" s="13" t="s">
        <v>248</v>
      </c>
      <c r="DY48" s="13" t="s">
        <v>248</v>
      </c>
      <c r="DZ48" s="13" t="s">
        <v>248</v>
      </c>
      <c r="EF48" s="12" t="s">
        <v>241</v>
      </c>
      <c r="EG48" s="13" t="s">
        <v>248</v>
      </c>
      <c r="EH48" s="13" t="s">
        <v>248</v>
      </c>
      <c r="EI48" s="13" t="s">
        <v>248</v>
      </c>
      <c r="EJ48" s="13" t="s">
        <v>248</v>
      </c>
      <c r="EK48" s="13" t="s">
        <v>695</v>
      </c>
      <c r="EL48" s="13" t="s">
        <v>248</v>
      </c>
      <c r="EM48" s="13" t="s">
        <v>709</v>
      </c>
      <c r="EN48" s="13" t="s">
        <v>248</v>
      </c>
      <c r="EO48" s="13" t="s">
        <v>248</v>
      </c>
    </row>
    <row r="49" spans="1:145" ht="13.8" thickBot="1" x14ac:dyDescent="0.3">
      <c r="A49" s="12" t="s">
        <v>246</v>
      </c>
      <c r="B49" s="13" t="s">
        <v>248</v>
      </c>
      <c r="C49" s="13" t="s">
        <v>248</v>
      </c>
      <c r="D49" s="13" t="s">
        <v>535</v>
      </c>
      <c r="E49" s="13" t="s">
        <v>248</v>
      </c>
      <c r="F49" s="13" t="s">
        <v>248</v>
      </c>
      <c r="G49" s="13" t="s">
        <v>248</v>
      </c>
      <c r="H49" s="13" t="s">
        <v>248</v>
      </c>
      <c r="I49" s="13" t="s">
        <v>248</v>
      </c>
      <c r="J49" s="13" t="s">
        <v>248</v>
      </c>
      <c r="P49" s="12" t="s">
        <v>246</v>
      </c>
      <c r="Q49" s="13" t="s">
        <v>248</v>
      </c>
      <c r="R49" s="13" t="s">
        <v>554</v>
      </c>
      <c r="S49" s="13" t="s">
        <v>555</v>
      </c>
      <c r="T49" s="13" t="s">
        <v>248</v>
      </c>
      <c r="U49" s="13" t="s">
        <v>248</v>
      </c>
      <c r="V49" s="13" t="s">
        <v>248</v>
      </c>
      <c r="W49" s="13" t="s">
        <v>248</v>
      </c>
      <c r="X49" s="13" t="s">
        <v>248</v>
      </c>
      <c r="Y49" s="13" t="s">
        <v>248</v>
      </c>
      <c r="AE49" s="12" t="s">
        <v>246</v>
      </c>
      <c r="AF49" s="13" t="s">
        <v>574</v>
      </c>
      <c r="AG49" s="13" t="s">
        <v>248</v>
      </c>
      <c r="AH49" s="13" t="s">
        <v>248</v>
      </c>
      <c r="AI49" s="13" t="s">
        <v>248</v>
      </c>
      <c r="AJ49" s="13" t="s">
        <v>248</v>
      </c>
      <c r="AK49" s="13" t="s">
        <v>248</v>
      </c>
      <c r="AL49" s="13" t="s">
        <v>248</v>
      </c>
      <c r="AM49" s="13" t="s">
        <v>248</v>
      </c>
      <c r="AN49" s="13" t="s">
        <v>248</v>
      </c>
      <c r="AT49" s="12" t="s">
        <v>246</v>
      </c>
      <c r="AU49" s="13" t="s">
        <v>248</v>
      </c>
      <c r="AV49" s="13" t="s">
        <v>248</v>
      </c>
      <c r="AW49" s="13" t="s">
        <v>597</v>
      </c>
      <c r="AX49" s="13" t="s">
        <v>248</v>
      </c>
      <c r="AY49" s="13" t="s">
        <v>248</v>
      </c>
      <c r="AZ49" s="13" t="s">
        <v>248</v>
      </c>
      <c r="BA49" s="13" t="s">
        <v>248</v>
      </c>
      <c r="BB49" s="13" t="s">
        <v>248</v>
      </c>
      <c r="BC49" s="13" t="s">
        <v>248</v>
      </c>
      <c r="BI49" s="12" t="s">
        <v>246</v>
      </c>
      <c r="BJ49" s="13" t="s">
        <v>248</v>
      </c>
      <c r="BK49" s="13" t="s">
        <v>248</v>
      </c>
      <c r="BL49" s="13" t="s">
        <v>612</v>
      </c>
      <c r="BM49" s="13" t="s">
        <v>248</v>
      </c>
      <c r="BN49" s="13" t="s">
        <v>248</v>
      </c>
      <c r="BO49" s="13" t="s">
        <v>248</v>
      </c>
      <c r="BP49" s="13" t="s">
        <v>248</v>
      </c>
      <c r="BQ49" s="13" t="s">
        <v>248</v>
      </c>
      <c r="BR49" s="13" t="s">
        <v>248</v>
      </c>
      <c r="BX49" s="12" t="s">
        <v>246</v>
      </c>
      <c r="BY49" s="13" t="s">
        <v>248</v>
      </c>
      <c r="BZ49" s="13" t="s">
        <v>248</v>
      </c>
      <c r="CA49" s="13" t="s">
        <v>622</v>
      </c>
      <c r="CB49" s="13" t="s">
        <v>248</v>
      </c>
      <c r="CC49" s="13" t="s">
        <v>248</v>
      </c>
      <c r="CD49" s="13" t="s">
        <v>248</v>
      </c>
      <c r="CE49" s="13" t="s">
        <v>248</v>
      </c>
      <c r="CF49" s="13" t="s">
        <v>248</v>
      </c>
      <c r="CG49" s="13" t="s">
        <v>248</v>
      </c>
      <c r="CM49" s="12" t="s">
        <v>246</v>
      </c>
      <c r="CN49" s="13" t="s">
        <v>655</v>
      </c>
      <c r="CO49" s="13" t="s">
        <v>248</v>
      </c>
      <c r="CP49" s="13" t="s">
        <v>248</v>
      </c>
      <c r="CQ49" s="13" t="s">
        <v>248</v>
      </c>
      <c r="CR49" s="13" t="s">
        <v>248</v>
      </c>
      <c r="CS49" s="13" t="s">
        <v>248</v>
      </c>
      <c r="CT49" s="13" t="s">
        <v>248</v>
      </c>
      <c r="CU49" s="13" t="s">
        <v>248</v>
      </c>
      <c r="CV49" s="13" t="s">
        <v>248</v>
      </c>
      <c r="DB49" s="12" t="s">
        <v>246</v>
      </c>
      <c r="DC49" s="13" t="s">
        <v>248</v>
      </c>
      <c r="DD49" s="13" t="s">
        <v>248</v>
      </c>
      <c r="DE49" s="13" t="s">
        <v>672</v>
      </c>
      <c r="DF49" s="13" t="s">
        <v>666</v>
      </c>
      <c r="DG49" s="13" t="s">
        <v>248</v>
      </c>
      <c r="DH49" s="13" t="s">
        <v>248</v>
      </c>
      <c r="DI49" s="13" t="s">
        <v>248</v>
      </c>
      <c r="DJ49" s="13" t="s">
        <v>248</v>
      </c>
      <c r="DK49" s="13" t="s">
        <v>248</v>
      </c>
      <c r="DQ49" s="12" t="s">
        <v>246</v>
      </c>
      <c r="DR49" s="13" t="s">
        <v>248</v>
      </c>
      <c r="DS49" s="13" t="s">
        <v>689</v>
      </c>
      <c r="DT49" s="13" t="s">
        <v>248</v>
      </c>
      <c r="DU49" s="13" t="s">
        <v>675</v>
      </c>
      <c r="DV49" s="13" t="s">
        <v>248</v>
      </c>
      <c r="DW49" s="13" t="s">
        <v>248</v>
      </c>
      <c r="DX49" s="13" t="s">
        <v>248</v>
      </c>
      <c r="DY49" s="13" t="s">
        <v>248</v>
      </c>
      <c r="DZ49" s="13" t="s">
        <v>248</v>
      </c>
      <c r="EF49" s="12" t="s">
        <v>246</v>
      </c>
      <c r="EG49" s="13" t="s">
        <v>248</v>
      </c>
      <c r="EH49" s="13" t="s">
        <v>248</v>
      </c>
      <c r="EI49" s="13" t="s">
        <v>248</v>
      </c>
      <c r="EJ49" s="13" t="s">
        <v>248</v>
      </c>
      <c r="EK49" s="13" t="s">
        <v>710</v>
      </c>
      <c r="EL49" s="13" t="s">
        <v>248</v>
      </c>
      <c r="EM49" s="13" t="s">
        <v>711</v>
      </c>
      <c r="EN49" s="13" t="s">
        <v>248</v>
      </c>
      <c r="EO49" s="13" t="s">
        <v>248</v>
      </c>
    </row>
    <row r="50" spans="1:145" ht="18.600000000000001" thickBot="1" x14ac:dyDescent="0.3">
      <c r="A50" s="8"/>
      <c r="P50" s="8"/>
      <c r="AE50" s="8"/>
      <c r="AT50" s="8"/>
      <c r="BI50" s="8"/>
      <c r="BX50" s="8"/>
      <c r="CM50" s="8"/>
      <c r="DB50" s="8"/>
      <c r="DQ50" s="8"/>
      <c r="EF50" s="8"/>
    </row>
    <row r="51" spans="1:145" ht="13.8" thickBot="1" x14ac:dyDescent="0.3">
      <c r="A51" s="12" t="s">
        <v>250</v>
      </c>
      <c r="B51" s="12" t="s">
        <v>100</v>
      </c>
      <c r="C51" s="12" t="s">
        <v>101</v>
      </c>
      <c r="D51" s="12" t="s">
        <v>102</v>
      </c>
      <c r="E51" s="12" t="s">
        <v>103</v>
      </c>
      <c r="F51" s="12" t="s">
        <v>104</v>
      </c>
      <c r="G51" s="12" t="s">
        <v>105</v>
      </c>
      <c r="H51" s="12" t="s">
        <v>106</v>
      </c>
      <c r="I51" s="12" t="s">
        <v>107</v>
      </c>
      <c r="J51" s="12" t="s">
        <v>108</v>
      </c>
      <c r="P51" s="12" t="s">
        <v>250</v>
      </c>
      <c r="Q51" s="12" t="s">
        <v>100</v>
      </c>
      <c r="R51" s="12" t="s">
        <v>101</v>
      </c>
      <c r="S51" s="12" t="s">
        <v>102</v>
      </c>
      <c r="T51" s="12" t="s">
        <v>103</v>
      </c>
      <c r="U51" s="12" t="s">
        <v>104</v>
      </c>
      <c r="V51" s="12" t="s">
        <v>105</v>
      </c>
      <c r="W51" s="12" t="s">
        <v>106</v>
      </c>
      <c r="X51" s="12" t="s">
        <v>107</v>
      </c>
      <c r="Y51" s="12" t="s">
        <v>108</v>
      </c>
      <c r="AE51" s="12" t="s">
        <v>250</v>
      </c>
      <c r="AF51" s="12" t="s">
        <v>100</v>
      </c>
      <c r="AG51" s="12" t="s">
        <v>101</v>
      </c>
      <c r="AH51" s="12" t="s">
        <v>102</v>
      </c>
      <c r="AI51" s="12" t="s">
        <v>103</v>
      </c>
      <c r="AJ51" s="12" t="s">
        <v>104</v>
      </c>
      <c r="AK51" s="12" t="s">
        <v>105</v>
      </c>
      <c r="AL51" s="12" t="s">
        <v>106</v>
      </c>
      <c r="AM51" s="12" t="s">
        <v>107</v>
      </c>
      <c r="AN51" s="12" t="s">
        <v>108</v>
      </c>
      <c r="AT51" s="12" t="s">
        <v>250</v>
      </c>
      <c r="AU51" s="12" t="s">
        <v>100</v>
      </c>
      <c r="AV51" s="12" t="s">
        <v>101</v>
      </c>
      <c r="AW51" s="12" t="s">
        <v>102</v>
      </c>
      <c r="AX51" s="12" t="s">
        <v>103</v>
      </c>
      <c r="AY51" s="12" t="s">
        <v>104</v>
      </c>
      <c r="AZ51" s="12" t="s">
        <v>105</v>
      </c>
      <c r="BA51" s="12" t="s">
        <v>106</v>
      </c>
      <c r="BB51" s="12" t="s">
        <v>107</v>
      </c>
      <c r="BC51" s="12" t="s">
        <v>108</v>
      </c>
      <c r="BI51" s="12" t="s">
        <v>250</v>
      </c>
      <c r="BJ51" s="12" t="s">
        <v>100</v>
      </c>
      <c r="BK51" s="12" t="s">
        <v>101</v>
      </c>
      <c r="BL51" s="12" t="s">
        <v>102</v>
      </c>
      <c r="BM51" s="12" t="s">
        <v>103</v>
      </c>
      <c r="BN51" s="12" t="s">
        <v>104</v>
      </c>
      <c r="BO51" s="12" t="s">
        <v>105</v>
      </c>
      <c r="BP51" s="12" t="s">
        <v>106</v>
      </c>
      <c r="BQ51" s="12" t="s">
        <v>107</v>
      </c>
      <c r="BR51" s="12" t="s">
        <v>108</v>
      </c>
      <c r="BX51" s="12" t="s">
        <v>250</v>
      </c>
      <c r="BY51" s="12" t="s">
        <v>100</v>
      </c>
      <c r="BZ51" s="12" t="s">
        <v>101</v>
      </c>
      <c r="CA51" s="12" t="s">
        <v>102</v>
      </c>
      <c r="CB51" s="12" t="s">
        <v>103</v>
      </c>
      <c r="CC51" s="12" t="s">
        <v>104</v>
      </c>
      <c r="CD51" s="12" t="s">
        <v>105</v>
      </c>
      <c r="CE51" s="12" t="s">
        <v>106</v>
      </c>
      <c r="CF51" s="12" t="s">
        <v>107</v>
      </c>
      <c r="CG51" s="12" t="s">
        <v>108</v>
      </c>
      <c r="CM51" s="12" t="s">
        <v>250</v>
      </c>
      <c r="CN51" s="12" t="s">
        <v>100</v>
      </c>
      <c r="CO51" s="12" t="s">
        <v>101</v>
      </c>
      <c r="CP51" s="12" t="s">
        <v>102</v>
      </c>
      <c r="CQ51" s="12" t="s">
        <v>103</v>
      </c>
      <c r="CR51" s="12" t="s">
        <v>104</v>
      </c>
      <c r="CS51" s="12" t="s">
        <v>105</v>
      </c>
      <c r="CT51" s="12" t="s">
        <v>106</v>
      </c>
      <c r="CU51" s="12" t="s">
        <v>107</v>
      </c>
      <c r="CV51" s="12" t="s">
        <v>108</v>
      </c>
      <c r="DB51" s="12" t="s">
        <v>250</v>
      </c>
      <c r="DC51" s="12" t="s">
        <v>100</v>
      </c>
      <c r="DD51" s="12" t="s">
        <v>101</v>
      </c>
      <c r="DE51" s="12" t="s">
        <v>102</v>
      </c>
      <c r="DF51" s="12" t="s">
        <v>103</v>
      </c>
      <c r="DG51" s="12" t="s">
        <v>104</v>
      </c>
      <c r="DH51" s="12" t="s">
        <v>105</v>
      </c>
      <c r="DI51" s="12" t="s">
        <v>106</v>
      </c>
      <c r="DJ51" s="12" t="s">
        <v>107</v>
      </c>
      <c r="DK51" s="12" t="s">
        <v>108</v>
      </c>
      <c r="DQ51" s="12" t="s">
        <v>250</v>
      </c>
      <c r="DR51" s="12" t="s">
        <v>100</v>
      </c>
      <c r="DS51" s="12" t="s">
        <v>101</v>
      </c>
      <c r="DT51" s="12" t="s">
        <v>102</v>
      </c>
      <c r="DU51" s="12" t="s">
        <v>103</v>
      </c>
      <c r="DV51" s="12" t="s">
        <v>104</v>
      </c>
      <c r="DW51" s="12" t="s">
        <v>105</v>
      </c>
      <c r="DX51" s="12" t="s">
        <v>106</v>
      </c>
      <c r="DY51" s="12" t="s">
        <v>107</v>
      </c>
      <c r="DZ51" s="12" t="s">
        <v>108</v>
      </c>
      <c r="EF51" s="12" t="s">
        <v>250</v>
      </c>
      <c r="EG51" s="12" t="s">
        <v>100</v>
      </c>
      <c r="EH51" s="12" t="s">
        <v>101</v>
      </c>
      <c r="EI51" s="12" t="s">
        <v>102</v>
      </c>
      <c r="EJ51" s="12" t="s">
        <v>103</v>
      </c>
      <c r="EK51" s="12" t="s">
        <v>104</v>
      </c>
      <c r="EL51" s="12" t="s">
        <v>105</v>
      </c>
      <c r="EM51" s="12" t="s">
        <v>106</v>
      </c>
      <c r="EN51" s="12" t="s">
        <v>107</v>
      </c>
      <c r="EO51" s="12" t="s">
        <v>108</v>
      </c>
    </row>
    <row r="52" spans="1:145" ht="13.8" thickBot="1" x14ac:dyDescent="0.3">
      <c r="A52" s="12" t="s">
        <v>132</v>
      </c>
      <c r="B52" s="13">
        <v>10.8</v>
      </c>
      <c r="C52" s="13">
        <v>5.9</v>
      </c>
      <c r="D52" s="13">
        <v>53.1</v>
      </c>
      <c r="E52" s="13">
        <v>19.7</v>
      </c>
      <c r="F52" s="13">
        <v>0</v>
      </c>
      <c r="G52" s="13">
        <v>0</v>
      </c>
      <c r="H52" s="13">
        <v>4.4000000000000004</v>
      </c>
      <c r="I52" s="13">
        <v>23.6</v>
      </c>
      <c r="J52" s="13">
        <v>3.4</v>
      </c>
      <c r="P52" s="12" t="s">
        <v>132</v>
      </c>
      <c r="Q52" s="13">
        <v>2.5</v>
      </c>
      <c r="R52" s="13">
        <v>34</v>
      </c>
      <c r="S52" s="13">
        <v>55.7</v>
      </c>
      <c r="T52" s="13">
        <v>0.5</v>
      </c>
      <c r="U52" s="13">
        <v>1.5</v>
      </c>
      <c r="V52" s="13">
        <v>0</v>
      </c>
      <c r="W52" s="13">
        <v>14.3</v>
      </c>
      <c r="X52" s="13">
        <v>7.9</v>
      </c>
      <c r="Y52" s="13">
        <v>4.4000000000000004</v>
      </c>
      <c r="AE52" s="12" t="s">
        <v>132</v>
      </c>
      <c r="AF52" s="13">
        <v>26.2</v>
      </c>
      <c r="AG52" s="13">
        <v>0</v>
      </c>
      <c r="AH52" s="13">
        <v>13.4</v>
      </c>
      <c r="AI52" s="13">
        <v>3.5</v>
      </c>
      <c r="AJ52" s="13">
        <v>8.4</v>
      </c>
      <c r="AK52" s="13">
        <v>11.4</v>
      </c>
      <c r="AL52" s="13">
        <v>29.2</v>
      </c>
      <c r="AM52" s="13">
        <v>19.8</v>
      </c>
      <c r="AN52" s="13">
        <v>13.8</v>
      </c>
      <c r="AT52" s="12" t="s">
        <v>132</v>
      </c>
      <c r="AU52" s="13">
        <v>20.8</v>
      </c>
      <c r="AV52" s="13">
        <v>4.5</v>
      </c>
      <c r="AW52" s="13">
        <v>32.700000000000003</v>
      </c>
      <c r="AX52" s="13">
        <v>0.5</v>
      </c>
      <c r="AY52" s="13">
        <v>0</v>
      </c>
      <c r="AZ52" s="13">
        <v>10.4</v>
      </c>
      <c r="BA52" s="13">
        <v>2.5</v>
      </c>
      <c r="BB52" s="13">
        <v>33.200000000000003</v>
      </c>
      <c r="BC52" s="13">
        <v>4</v>
      </c>
      <c r="BI52" s="12" t="s">
        <v>132</v>
      </c>
      <c r="BJ52" s="13">
        <v>14.3</v>
      </c>
      <c r="BK52" s="13">
        <v>7.4</v>
      </c>
      <c r="BL52" s="13">
        <v>25.7</v>
      </c>
      <c r="BM52" s="13">
        <v>6.9</v>
      </c>
      <c r="BN52" s="13">
        <v>33.6</v>
      </c>
      <c r="BO52" s="13">
        <v>0</v>
      </c>
      <c r="BP52" s="13">
        <v>13.8</v>
      </c>
      <c r="BQ52" s="13">
        <v>24.2</v>
      </c>
      <c r="BR52" s="13">
        <v>0</v>
      </c>
      <c r="BX52" s="12" t="s">
        <v>132</v>
      </c>
      <c r="BY52" s="13">
        <v>3</v>
      </c>
      <c r="BZ52" s="13">
        <v>2.5</v>
      </c>
      <c r="CA52" s="13">
        <v>57.1</v>
      </c>
      <c r="CB52" s="13">
        <v>13.5</v>
      </c>
      <c r="CC52" s="13">
        <v>18.5</v>
      </c>
      <c r="CD52" s="13">
        <v>1.5</v>
      </c>
      <c r="CE52" s="13">
        <v>5.5</v>
      </c>
      <c r="CF52" s="13">
        <v>10</v>
      </c>
      <c r="CG52" s="13">
        <v>17</v>
      </c>
      <c r="CM52" s="12" t="s">
        <v>132</v>
      </c>
      <c r="CN52" s="13">
        <v>28.2</v>
      </c>
      <c r="CO52" s="13">
        <v>0</v>
      </c>
      <c r="CP52" s="13">
        <v>12.9</v>
      </c>
      <c r="CQ52" s="13">
        <v>13.9</v>
      </c>
      <c r="CR52" s="13">
        <v>0</v>
      </c>
      <c r="CS52" s="13">
        <v>19.3</v>
      </c>
      <c r="CT52" s="13">
        <v>8.9</v>
      </c>
      <c r="CU52" s="13">
        <v>41.1</v>
      </c>
      <c r="CV52" s="13">
        <v>0</v>
      </c>
      <c r="DB52" s="12" t="s">
        <v>132</v>
      </c>
      <c r="DC52" s="13">
        <v>2</v>
      </c>
      <c r="DD52" s="13">
        <v>18.5</v>
      </c>
      <c r="DE52" s="13">
        <v>45</v>
      </c>
      <c r="DF52" s="13">
        <v>43.5</v>
      </c>
      <c r="DG52" s="13">
        <v>8.5</v>
      </c>
      <c r="DH52" s="13">
        <v>1.5</v>
      </c>
      <c r="DI52" s="13">
        <v>0</v>
      </c>
      <c r="DJ52" s="13">
        <v>6</v>
      </c>
      <c r="DK52" s="13">
        <v>0</v>
      </c>
      <c r="DQ52" s="12" t="s">
        <v>132</v>
      </c>
      <c r="DR52" s="13">
        <v>0</v>
      </c>
      <c r="DS52" s="13">
        <v>25.7</v>
      </c>
      <c r="DT52" s="13">
        <v>2</v>
      </c>
      <c r="DU52" s="13">
        <v>23.2</v>
      </c>
      <c r="DV52" s="13">
        <v>0</v>
      </c>
      <c r="DW52" s="13">
        <v>3.5</v>
      </c>
      <c r="DX52" s="13">
        <v>34.6</v>
      </c>
      <c r="DY52" s="13">
        <v>6.4</v>
      </c>
      <c r="DZ52" s="13">
        <v>5.9</v>
      </c>
      <c r="EF52" s="12" t="s">
        <v>132</v>
      </c>
      <c r="EG52" s="13">
        <v>13.4</v>
      </c>
      <c r="EH52" s="13">
        <v>5.9</v>
      </c>
      <c r="EI52" s="13">
        <v>2</v>
      </c>
      <c r="EJ52" s="13">
        <v>15.8</v>
      </c>
      <c r="EK52" s="13">
        <v>27.7</v>
      </c>
      <c r="EL52" s="13">
        <v>15.8</v>
      </c>
      <c r="EM52" s="13">
        <v>31.7</v>
      </c>
      <c r="EN52" s="13">
        <v>1</v>
      </c>
      <c r="EO52" s="13">
        <v>5</v>
      </c>
    </row>
    <row r="53" spans="1:145" ht="13.8" thickBot="1" x14ac:dyDescent="0.3">
      <c r="A53" s="12" t="s">
        <v>140</v>
      </c>
      <c r="B53" s="13">
        <v>9.3000000000000007</v>
      </c>
      <c r="C53" s="13">
        <v>5.9</v>
      </c>
      <c r="D53" s="13">
        <v>44.2</v>
      </c>
      <c r="E53" s="13">
        <v>19.7</v>
      </c>
      <c r="F53" s="13">
        <v>0</v>
      </c>
      <c r="G53" s="13">
        <v>0</v>
      </c>
      <c r="H53" s="13">
        <v>4.4000000000000004</v>
      </c>
      <c r="I53" s="13">
        <v>23.6</v>
      </c>
      <c r="J53" s="13">
        <v>3.4</v>
      </c>
      <c r="P53" s="12" t="s">
        <v>140</v>
      </c>
      <c r="Q53" s="13">
        <v>2.5</v>
      </c>
      <c r="R53" s="13">
        <v>34</v>
      </c>
      <c r="S53" s="13">
        <v>47.8</v>
      </c>
      <c r="T53" s="13">
        <v>0</v>
      </c>
      <c r="U53" s="13">
        <v>0</v>
      </c>
      <c r="V53" s="13">
        <v>0</v>
      </c>
      <c r="W53" s="13">
        <v>14.3</v>
      </c>
      <c r="X53" s="13">
        <v>7.9</v>
      </c>
      <c r="Y53" s="13">
        <v>4.4000000000000004</v>
      </c>
      <c r="AE53" s="12" t="s">
        <v>140</v>
      </c>
      <c r="AF53" s="13">
        <v>23.7</v>
      </c>
      <c r="AG53" s="13">
        <v>0</v>
      </c>
      <c r="AH53" s="13">
        <v>13.4</v>
      </c>
      <c r="AI53" s="13">
        <v>2.5</v>
      </c>
      <c r="AJ53" s="13">
        <v>8.4</v>
      </c>
      <c r="AK53" s="13">
        <v>9.9</v>
      </c>
      <c r="AL53" s="13">
        <v>29.2</v>
      </c>
      <c r="AM53" s="13">
        <v>19.8</v>
      </c>
      <c r="AN53" s="13">
        <v>0</v>
      </c>
      <c r="AT53" s="12" t="s">
        <v>140</v>
      </c>
      <c r="AU53" s="13">
        <v>20.8</v>
      </c>
      <c r="AV53" s="13">
        <v>4.5</v>
      </c>
      <c r="AW53" s="13">
        <v>32.700000000000003</v>
      </c>
      <c r="AX53" s="13">
        <v>0.5</v>
      </c>
      <c r="AY53" s="13">
        <v>0</v>
      </c>
      <c r="AZ53" s="13">
        <v>10.4</v>
      </c>
      <c r="BA53" s="13">
        <v>2.5</v>
      </c>
      <c r="BB53" s="13">
        <v>33.200000000000003</v>
      </c>
      <c r="BC53" s="13">
        <v>4</v>
      </c>
      <c r="BI53" s="12" t="s">
        <v>140</v>
      </c>
      <c r="BJ53" s="13">
        <v>0.5</v>
      </c>
      <c r="BK53" s="13">
        <v>7.4</v>
      </c>
      <c r="BL53" s="13">
        <v>25.2</v>
      </c>
      <c r="BM53" s="13">
        <v>6.9</v>
      </c>
      <c r="BN53" s="13">
        <v>31.6</v>
      </c>
      <c r="BO53" s="13">
        <v>0</v>
      </c>
      <c r="BP53" s="13">
        <v>13.8</v>
      </c>
      <c r="BQ53" s="13">
        <v>24.2</v>
      </c>
      <c r="BR53" s="13">
        <v>0</v>
      </c>
      <c r="BX53" s="12" t="s">
        <v>140</v>
      </c>
      <c r="BY53" s="13">
        <v>0</v>
      </c>
      <c r="BZ53" s="13">
        <v>2.5</v>
      </c>
      <c r="CA53" s="13">
        <v>57.1</v>
      </c>
      <c r="CB53" s="13">
        <v>8.5</v>
      </c>
      <c r="CC53" s="13">
        <v>18.5</v>
      </c>
      <c r="CD53" s="13">
        <v>1.5</v>
      </c>
      <c r="CE53" s="13">
        <v>5.5</v>
      </c>
      <c r="CF53" s="13">
        <v>10</v>
      </c>
      <c r="CG53" s="13">
        <v>0</v>
      </c>
      <c r="CM53" s="12" t="s">
        <v>140</v>
      </c>
      <c r="CN53" s="13">
        <v>28.2</v>
      </c>
      <c r="CO53" s="13">
        <v>0</v>
      </c>
      <c r="CP53" s="13">
        <v>10.4</v>
      </c>
      <c r="CQ53" s="13">
        <v>13.9</v>
      </c>
      <c r="CR53" s="13">
        <v>0</v>
      </c>
      <c r="CS53" s="13">
        <v>14.4</v>
      </c>
      <c r="CT53" s="13">
        <v>5</v>
      </c>
      <c r="CU53" s="13">
        <v>39.6</v>
      </c>
      <c r="CV53" s="13">
        <v>0</v>
      </c>
      <c r="DB53" s="12" t="s">
        <v>140</v>
      </c>
      <c r="DC53" s="13">
        <v>0.5</v>
      </c>
      <c r="DD53" s="13">
        <v>3</v>
      </c>
      <c r="DE53" s="13">
        <v>44</v>
      </c>
      <c r="DF53" s="13">
        <v>41</v>
      </c>
      <c r="DG53" s="13">
        <v>5.5</v>
      </c>
      <c r="DH53" s="13">
        <v>1.5</v>
      </c>
      <c r="DI53" s="13">
        <v>0</v>
      </c>
      <c r="DJ53" s="13">
        <v>6</v>
      </c>
      <c r="DK53" s="13">
        <v>0</v>
      </c>
      <c r="DQ53" s="12" t="s">
        <v>140</v>
      </c>
      <c r="DR53" s="13">
        <v>0</v>
      </c>
      <c r="DS53" s="13">
        <v>25.7</v>
      </c>
      <c r="DT53" s="13">
        <v>2</v>
      </c>
      <c r="DU53" s="13">
        <v>23.2</v>
      </c>
      <c r="DV53" s="13">
        <v>0</v>
      </c>
      <c r="DW53" s="13">
        <v>2.5</v>
      </c>
      <c r="DX53" s="13">
        <v>18.8</v>
      </c>
      <c r="DY53" s="13">
        <v>6.4</v>
      </c>
      <c r="DZ53" s="13">
        <v>4.9000000000000004</v>
      </c>
      <c r="EF53" s="12" t="s">
        <v>140</v>
      </c>
      <c r="EG53" s="13">
        <v>12.4</v>
      </c>
      <c r="EH53" s="13">
        <v>2.5</v>
      </c>
      <c r="EI53" s="13">
        <v>2</v>
      </c>
      <c r="EJ53" s="13">
        <v>15.8</v>
      </c>
      <c r="EK53" s="13">
        <v>27.7</v>
      </c>
      <c r="EL53" s="13">
        <v>15.8</v>
      </c>
      <c r="EM53" s="13">
        <v>30.7</v>
      </c>
      <c r="EN53" s="13">
        <v>1</v>
      </c>
      <c r="EO53" s="13">
        <v>5</v>
      </c>
    </row>
    <row r="54" spans="1:145" ht="13.8" thickBot="1" x14ac:dyDescent="0.3">
      <c r="A54" s="12" t="s">
        <v>147</v>
      </c>
      <c r="B54" s="13">
        <v>9.3000000000000007</v>
      </c>
      <c r="C54" s="13">
        <v>5.9</v>
      </c>
      <c r="D54" s="13">
        <v>37.9</v>
      </c>
      <c r="E54" s="13">
        <v>19.7</v>
      </c>
      <c r="F54" s="13">
        <v>0</v>
      </c>
      <c r="G54" s="13">
        <v>0</v>
      </c>
      <c r="H54" s="13">
        <v>4.4000000000000004</v>
      </c>
      <c r="I54" s="13">
        <v>23.6</v>
      </c>
      <c r="J54" s="13">
        <v>3.4</v>
      </c>
      <c r="P54" s="12" t="s">
        <v>147</v>
      </c>
      <c r="Q54" s="13">
        <v>2.5</v>
      </c>
      <c r="R54" s="13">
        <v>34</v>
      </c>
      <c r="S54" s="13">
        <v>41.9</v>
      </c>
      <c r="T54" s="13">
        <v>0</v>
      </c>
      <c r="U54" s="13">
        <v>0</v>
      </c>
      <c r="V54" s="13">
        <v>0</v>
      </c>
      <c r="W54" s="13">
        <v>11.3</v>
      </c>
      <c r="X54" s="13">
        <v>7.9</v>
      </c>
      <c r="Y54" s="13">
        <v>4.4000000000000004</v>
      </c>
      <c r="AE54" s="12" t="s">
        <v>147</v>
      </c>
      <c r="AF54" s="13">
        <v>23.7</v>
      </c>
      <c r="AG54" s="13">
        <v>0</v>
      </c>
      <c r="AH54" s="13">
        <v>8.9</v>
      </c>
      <c r="AI54" s="13">
        <v>2.5</v>
      </c>
      <c r="AJ54" s="13">
        <v>8.4</v>
      </c>
      <c r="AK54" s="13">
        <v>9.9</v>
      </c>
      <c r="AL54" s="13">
        <v>29.2</v>
      </c>
      <c r="AM54" s="13">
        <v>19.8</v>
      </c>
      <c r="AN54" s="13">
        <v>0</v>
      </c>
      <c r="AT54" s="12" t="s">
        <v>147</v>
      </c>
      <c r="AU54" s="13">
        <v>7.9</v>
      </c>
      <c r="AV54" s="13">
        <v>4.5</v>
      </c>
      <c r="AW54" s="13">
        <v>28.2</v>
      </c>
      <c r="AX54" s="13">
        <v>0.5</v>
      </c>
      <c r="AY54" s="13">
        <v>0</v>
      </c>
      <c r="AZ54" s="13">
        <v>10.4</v>
      </c>
      <c r="BA54" s="13">
        <v>2.5</v>
      </c>
      <c r="BB54" s="13">
        <v>33.200000000000003</v>
      </c>
      <c r="BC54" s="13">
        <v>4</v>
      </c>
      <c r="BI54" s="12" t="s">
        <v>147</v>
      </c>
      <c r="BJ54" s="13">
        <v>0.5</v>
      </c>
      <c r="BK54" s="13">
        <v>7.4</v>
      </c>
      <c r="BL54" s="13">
        <v>25.2</v>
      </c>
      <c r="BM54" s="13">
        <v>6.9</v>
      </c>
      <c r="BN54" s="13">
        <v>19.8</v>
      </c>
      <c r="BO54" s="13">
        <v>0</v>
      </c>
      <c r="BP54" s="13">
        <v>13.8</v>
      </c>
      <c r="BQ54" s="13">
        <v>24.2</v>
      </c>
      <c r="BR54" s="13">
        <v>0</v>
      </c>
      <c r="BX54" s="12" t="s">
        <v>147</v>
      </c>
      <c r="BY54" s="13">
        <v>0</v>
      </c>
      <c r="BZ54" s="13">
        <v>2.5</v>
      </c>
      <c r="CA54" s="13">
        <v>57.1</v>
      </c>
      <c r="CB54" s="13">
        <v>1.5</v>
      </c>
      <c r="CC54" s="13">
        <v>17.5</v>
      </c>
      <c r="CD54" s="13">
        <v>1.5</v>
      </c>
      <c r="CE54" s="13">
        <v>5.5</v>
      </c>
      <c r="CF54" s="13">
        <v>2.5</v>
      </c>
      <c r="CG54" s="13">
        <v>0</v>
      </c>
      <c r="CM54" s="12" t="s">
        <v>147</v>
      </c>
      <c r="CN54" s="13">
        <v>28.2</v>
      </c>
      <c r="CO54" s="13">
        <v>0</v>
      </c>
      <c r="CP54" s="13">
        <v>10.4</v>
      </c>
      <c r="CQ54" s="13">
        <v>9.4</v>
      </c>
      <c r="CR54" s="13">
        <v>0</v>
      </c>
      <c r="CS54" s="13">
        <v>5.9</v>
      </c>
      <c r="CT54" s="13">
        <v>5</v>
      </c>
      <c r="CU54" s="13">
        <v>39.6</v>
      </c>
      <c r="CV54" s="13">
        <v>0</v>
      </c>
      <c r="DB54" s="12" t="s">
        <v>147</v>
      </c>
      <c r="DC54" s="13">
        <v>0.5</v>
      </c>
      <c r="DD54" s="13">
        <v>1</v>
      </c>
      <c r="DE54" s="13">
        <v>40.5</v>
      </c>
      <c r="DF54" s="13">
        <v>41</v>
      </c>
      <c r="DG54" s="13">
        <v>5.5</v>
      </c>
      <c r="DH54" s="13">
        <v>1.5</v>
      </c>
      <c r="DI54" s="13">
        <v>0</v>
      </c>
      <c r="DJ54" s="13">
        <v>6</v>
      </c>
      <c r="DK54" s="13">
        <v>0</v>
      </c>
      <c r="DQ54" s="12" t="s">
        <v>147</v>
      </c>
      <c r="DR54" s="13">
        <v>0</v>
      </c>
      <c r="DS54" s="13">
        <v>25.2</v>
      </c>
      <c r="DT54" s="13">
        <v>2</v>
      </c>
      <c r="DU54" s="13">
        <v>23.2</v>
      </c>
      <c r="DV54" s="13">
        <v>0</v>
      </c>
      <c r="DW54" s="13">
        <v>2.5</v>
      </c>
      <c r="DX54" s="13">
        <v>15.3</v>
      </c>
      <c r="DY54" s="13">
        <v>6.4</v>
      </c>
      <c r="DZ54" s="13">
        <v>4.4000000000000004</v>
      </c>
      <c r="EF54" s="12" t="s">
        <v>147</v>
      </c>
      <c r="EG54" s="13">
        <v>12.4</v>
      </c>
      <c r="EH54" s="13">
        <v>0.5</v>
      </c>
      <c r="EI54" s="13">
        <v>2</v>
      </c>
      <c r="EJ54" s="13">
        <v>14.9</v>
      </c>
      <c r="EK54" s="13">
        <v>27.7</v>
      </c>
      <c r="EL54" s="13">
        <v>5.9</v>
      </c>
      <c r="EM54" s="13">
        <v>30.7</v>
      </c>
      <c r="EN54" s="13">
        <v>1</v>
      </c>
      <c r="EO54" s="13">
        <v>5</v>
      </c>
    </row>
    <row r="55" spans="1:145" ht="13.8" thickBot="1" x14ac:dyDescent="0.3">
      <c r="A55" s="12" t="s">
        <v>153</v>
      </c>
      <c r="B55" s="13">
        <v>9.3000000000000007</v>
      </c>
      <c r="C55" s="13">
        <v>5.9</v>
      </c>
      <c r="D55" s="13">
        <v>37.9</v>
      </c>
      <c r="E55" s="13">
        <v>0.5</v>
      </c>
      <c r="F55" s="13">
        <v>0</v>
      </c>
      <c r="G55" s="13">
        <v>0</v>
      </c>
      <c r="H55" s="13">
        <v>3.9</v>
      </c>
      <c r="I55" s="13">
        <v>23.6</v>
      </c>
      <c r="J55" s="13">
        <v>1.5</v>
      </c>
      <c r="P55" s="12" t="s">
        <v>153</v>
      </c>
      <c r="Q55" s="13">
        <v>2.5</v>
      </c>
      <c r="R55" s="13">
        <v>34</v>
      </c>
      <c r="S55" s="13">
        <v>41.9</v>
      </c>
      <c r="T55" s="13">
        <v>0</v>
      </c>
      <c r="U55" s="13">
        <v>0</v>
      </c>
      <c r="V55" s="13">
        <v>0</v>
      </c>
      <c r="W55" s="13">
        <v>9.4</v>
      </c>
      <c r="X55" s="13">
        <v>2</v>
      </c>
      <c r="Y55" s="13">
        <v>0</v>
      </c>
      <c r="AE55" s="12" t="s">
        <v>153</v>
      </c>
      <c r="AF55" s="13">
        <v>23.7</v>
      </c>
      <c r="AG55" s="13">
        <v>0</v>
      </c>
      <c r="AH55" s="13">
        <v>2</v>
      </c>
      <c r="AI55" s="13">
        <v>2.5</v>
      </c>
      <c r="AJ55" s="13">
        <v>8.4</v>
      </c>
      <c r="AK55" s="13">
        <v>9.9</v>
      </c>
      <c r="AL55" s="13">
        <v>27.7</v>
      </c>
      <c r="AM55" s="13">
        <v>19.8</v>
      </c>
      <c r="AN55" s="13">
        <v>0</v>
      </c>
      <c r="AT55" s="12" t="s">
        <v>153</v>
      </c>
      <c r="AU55" s="13">
        <v>7.9</v>
      </c>
      <c r="AV55" s="13">
        <v>4.5</v>
      </c>
      <c r="AW55" s="13">
        <v>28.2</v>
      </c>
      <c r="AX55" s="13">
        <v>0.5</v>
      </c>
      <c r="AY55" s="13">
        <v>0</v>
      </c>
      <c r="AZ55" s="13">
        <v>10.4</v>
      </c>
      <c r="BA55" s="13">
        <v>2.5</v>
      </c>
      <c r="BB55" s="13">
        <v>33.200000000000003</v>
      </c>
      <c r="BC55" s="13">
        <v>4</v>
      </c>
      <c r="BI55" s="12" t="s">
        <v>153</v>
      </c>
      <c r="BJ55" s="13">
        <v>0.5</v>
      </c>
      <c r="BK55" s="13">
        <v>7.4</v>
      </c>
      <c r="BL55" s="13">
        <v>25.2</v>
      </c>
      <c r="BM55" s="13">
        <v>6.9</v>
      </c>
      <c r="BN55" s="13">
        <v>19.8</v>
      </c>
      <c r="BO55" s="13">
        <v>0</v>
      </c>
      <c r="BP55" s="13">
        <v>13.8</v>
      </c>
      <c r="BQ55" s="13">
        <v>21.2</v>
      </c>
      <c r="BR55" s="13">
        <v>0</v>
      </c>
      <c r="BX55" s="12" t="s">
        <v>153</v>
      </c>
      <c r="BY55" s="13">
        <v>0</v>
      </c>
      <c r="BZ55" s="13">
        <v>2.5</v>
      </c>
      <c r="CA55" s="13">
        <v>57.1</v>
      </c>
      <c r="CB55" s="13">
        <v>1.5</v>
      </c>
      <c r="CC55" s="13">
        <v>16</v>
      </c>
      <c r="CD55" s="13">
        <v>1.5</v>
      </c>
      <c r="CE55" s="13">
        <v>5.5</v>
      </c>
      <c r="CF55" s="13">
        <v>0</v>
      </c>
      <c r="CG55" s="13">
        <v>0</v>
      </c>
      <c r="CM55" s="12" t="s">
        <v>153</v>
      </c>
      <c r="CN55" s="13">
        <v>28.2</v>
      </c>
      <c r="CO55" s="13">
        <v>0</v>
      </c>
      <c r="CP55" s="13">
        <v>10.4</v>
      </c>
      <c r="CQ55" s="13">
        <v>9.4</v>
      </c>
      <c r="CR55" s="13">
        <v>0</v>
      </c>
      <c r="CS55" s="13">
        <v>5.9</v>
      </c>
      <c r="CT55" s="13">
        <v>5</v>
      </c>
      <c r="CU55" s="13">
        <v>32.200000000000003</v>
      </c>
      <c r="CV55" s="13">
        <v>0</v>
      </c>
      <c r="DB55" s="12" t="s">
        <v>153</v>
      </c>
      <c r="DC55" s="13">
        <v>0.5</v>
      </c>
      <c r="DD55" s="13">
        <v>1</v>
      </c>
      <c r="DE55" s="13">
        <v>40.5</v>
      </c>
      <c r="DF55" s="13">
        <v>41</v>
      </c>
      <c r="DG55" s="13">
        <v>5.5</v>
      </c>
      <c r="DH55" s="13">
        <v>1.5</v>
      </c>
      <c r="DI55" s="13">
        <v>0</v>
      </c>
      <c r="DJ55" s="13">
        <v>6</v>
      </c>
      <c r="DK55" s="13">
        <v>0</v>
      </c>
      <c r="DQ55" s="12" t="s">
        <v>153</v>
      </c>
      <c r="DR55" s="13">
        <v>0</v>
      </c>
      <c r="DS55" s="13">
        <v>25.2</v>
      </c>
      <c r="DT55" s="13">
        <v>2</v>
      </c>
      <c r="DU55" s="13">
        <v>23.2</v>
      </c>
      <c r="DV55" s="13">
        <v>0</v>
      </c>
      <c r="DW55" s="13">
        <v>2.5</v>
      </c>
      <c r="DX55" s="13">
        <v>15.3</v>
      </c>
      <c r="DY55" s="13">
        <v>6.4</v>
      </c>
      <c r="DZ55" s="13">
        <v>4.4000000000000004</v>
      </c>
      <c r="EF55" s="12" t="s">
        <v>153</v>
      </c>
      <c r="EG55" s="13">
        <v>12.4</v>
      </c>
      <c r="EH55" s="13">
        <v>0.5</v>
      </c>
      <c r="EI55" s="13">
        <v>2</v>
      </c>
      <c r="EJ55" s="13">
        <v>14.9</v>
      </c>
      <c r="EK55" s="13">
        <v>27.7</v>
      </c>
      <c r="EL55" s="13">
        <v>5.4</v>
      </c>
      <c r="EM55" s="13">
        <v>30.7</v>
      </c>
      <c r="EN55" s="13">
        <v>1</v>
      </c>
      <c r="EO55" s="13">
        <v>3.5</v>
      </c>
    </row>
    <row r="56" spans="1:145" ht="13.8" thickBot="1" x14ac:dyDescent="0.3">
      <c r="A56" s="12" t="s">
        <v>159</v>
      </c>
      <c r="B56" s="13">
        <v>9.3000000000000007</v>
      </c>
      <c r="C56" s="13">
        <v>0.5</v>
      </c>
      <c r="D56" s="13">
        <v>37.9</v>
      </c>
      <c r="E56" s="13">
        <v>0.5</v>
      </c>
      <c r="F56" s="13">
        <v>0</v>
      </c>
      <c r="G56" s="13">
        <v>0</v>
      </c>
      <c r="H56" s="13">
        <v>3.9</v>
      </c>
      <c r="I56" s="13">
        <v>23.6</v>
      </c>
      <c r="J56" s="13">
        <v>0.5</v>
      </c>
      <c r="P56" s="12" t="s">
        <v>159</v>
      </c>
      <c r="Q56" s="13">
        <v>2.5</v>
      </c>
      <c r="R56" s="13">
        <v>34</v>
      </c>
      <c r="S56" s="13">
        <v>41.9</v>
      </c>
      <c r="T56" s="13">
        <v>0</v>
      </c>
      <c r="U56" s="13">
        <v>0</v>
      </c>
      <c r="V56" s="13">
        <v>0</v>
      </c>
      <c r="W56" s="13">
        <v>8.9</v>
      </c>
      <c r="X56" s="13">
        <v>2</v>
      </c>
      <c r="Y56" s="13">
        <v>0</v>
      </c>
      <c r="AE56" s="12" t="s">
        <v>159</v>
      </c>
      <c r="AF56" s="13">
        <v>23.7</v>
      </c>
      <c r="AG56" s="13">
        <v>0</v>
      </c>
      <c r="AH56" s="13">
        <v>2</v>
      </c>
      <c r="AI56" s="13">
        <v>2.5</v>
      </c>
      <c r="AJ56" s="13">
        <v>8.4</v>
      </c>
      <c r="AK56" s="13">
        <v>9.9</v>
      </c>
      <c r="AL56" s="13">
        <v>21.3</v>
      </c>
      <c r="AM56" s="13">
        <v>19.8</v>
      </c>
      <c r="AN56" s="13">
        <v>0</v>
      </c>
      <c r="AT56" s="12" t="s">
        <v>159</v>
      </c>
      <c r="AU56" s="13">
        <v>7.9</v>
      </c>
      <c r="AV56" s="13">
        <v>4.5</v>
      </c>
      <c r="AW56" s="13">
        <v>28.2</v>
      </c>
      <c r="AX56" s="13">
        <v>0.5</v>
      </c>
      <c r="AY56" s="13">
        <v>0</v>
      </c>
      <c r="AZ56" s="13">
        <v>7.4</v>
      </c>
      <c r="BA56" s="13">
        <v>2.5</v>
      </c>
      <c r="BB56" s="13">
        <v>33.200000000000003</v>
      </c>
      <c r="BC56" s="13">
        <v>4</v>
      </c>
      <c r="BI56" s="12" t="s">
        <v>159</v>
      </c>
      <c r="BJ56" s="13">
        <v>0.5</v>
      </c>
      <c r="BK56" s="13">
        <v>7.4</v>
      </c>
      <c r="BL56" s="13">
        <v>25.2</v>
      </c>
      <c r="BM56" s="13">
        <v>6.9</v>
      </c>
      <c r="BN56" s="13">
        <v>19.8</v>
      </c>
      <c r="BO56" s="13">
        <v>0</v>
      </c>
      <c r="BP56" s="13">
        <v>4.9000000000000004</v>
      </c>
      <c r="BQ56" s="13">
        <v>21.2</v>
      </c>
      <c r="BR56" s="13">
        <v>0</v>
      </c>
      <c r="BX56" s="12" t="s">
        <v>159</v>
      </c>
      <c r="BY56" s="13">
        <v>0</v>
      </c>
      <c r="BZ56" s="13">
        <v>2.5</v>
      </c>
      <c r="CA56" s="13">
        <v>57.1</v>
      </c>
      <c r="CB56" s="13">
        <v>1.5</v>
      </c>
      <c r="CC56" s="13">
        <v>11</v>
      </c>
      <c r="CD56" s="13">
        <v>0</v>
      </c>
      <c r="CE56" s="13">
        <v>5.5</v>
      </c>
      <c r="CF56" s="13">
        <v>0</v>
      </c>
      <c r="CG56" s="13">
        <v>0</v>
      </c>
      <c r="CM56" s="12" t="s">
        <v>159</v>
      </c>
      <c r="CN56" s="13">
        <v>28.2</v>
      </c>
      <c r="CO56" s="13">
        <v>0</v>
      </c>
      <c r="CP56" s="13">
        <v>10.4</v>
      </c>
      <c r="CQ56" s="13">
        <v>9.4</v>
      </c>
      <c r="CR56" s="13">
        <v>0</v>
      </c>
      <c r="CS56" s="13">
        <v>5.9</v>
      </c>
      <c r="CT56" s="13">
        <v>5</v>
      </c>
      <c r="CU56" s="13">
        <v>32.200000000000003</v>
      </c>
      <c r="CV56" s="13">
        <v>0</v>
      </c>
      <c r="DB56" s="12" t="s">
        <v>159</v>
      </c>
      <c r="DC56" s="13">
        <v>0.5</v>
      </c>
      <c r="DD56" s="13">
        <v>1</v>
      </c>
      <c r="DE56" s="13">
        <v>40.5</v>
      </c>
      <c r="DF56" s="13">
        <v>41</v>
      </c>
      <c r="DG56" s="13">
        <v>5.5</v>
      </c>
      <c r="DH56" s="13">
        <v>1.5</v>
      </c>
      <c r="DI56" s="13">
        <v>0</v>
      </c>
      <c r="DJ56" s="13">
        <v>6</v>
      </c>
      <c r="DK56" s="13">
        <v>0</v>
      </c>
      <c r="DQ56" s="12" t="s">
        <v>159</v>
      </c>
      <c r="DR56" s="13">
        <v>0</v>
      </c>
      <c r="DS56" s="13">
        <v>25.2</v>
      </c>
      <c r="DT56" s="13">
        <v>0</v>
      </c>
      <c r="DU56" s="13">
        <v>23.2</v>
      </c>
      <c r="DV56" s="13">
        <v>0</v>
      </c>
      <c r="DW56" s="13">
        <v>2.5</v>
      </c>
      <c r="DX56" s="13">
        <v>14.8</v>
      </c>
      <c r="DY56" s="13">
        <v>6.4</v>
      </c>
      <c r="DZ56" s="13">
        <v>4.4000000000000004</v>
      </c>
      <c r="EF56" s="12" t="s">
        <v>159</v>
      </c>
      <c r="EG56" s="13">
        <v>12.4</v>
      </c>
      <c r="EH56" s="13">
        <v>0.5</v>
      </c>
      <c r="EI56" s="13">
        <v>2</v>
      </c>
      <c r="EJ56" s="13">
        <v>14.9</v>
      </c>
      <c r="EK56" s="13">
        <v>27.7</v>
      </c>
      <c r="EL56" s="13">
        <v>4.5</v>
      </c>
      <c r="EM56" s="13">
        <v>30.7</v>
      </c>
      <c r="EN56" s="13">
        <v>1</v>
      </c>
      <c r="EO56" s="13">
        <v>3.5</v>
      </c>
    </row>
    <row r="57" spans="1:145" ht="13.8" thickBot="1" x14ac:dyDescent="0.3">
      <c r="A57" s="12" t="s">
        <v>165</v>
      </c>
      <c r="B57" s="13">
        <v>9.3000000000000007</v>
      </c>
      <c r="C57" s="13">
        <v>0</v>
      </c>
      <c r="D57" s="13">
        <v>37.9</v>
      </c>
      <c r="E57" s="13">
        <v>0.5</v>
      </c>
      <c r="F57" s="13">
        <v>0</v>
      </c>
      <c r="G57" s="13">
        <v>0</v>
      </c>
      <c r="H57" s="13">
        <v>3.9</v>
      </c>
      <c r="I57" s="13">
        <v>23.6</v>
      </c>
      <c r="J57" s="13">
        <v>0.5</v>
      </c>
      <c r="P57" s="12" t="s">
        <v>165</v>
      </c>
      <c r="Q57" s="13">
        <v>2.5</v>
      </c>
      <c r="R57" s="13">
        <v>34</v>
      </c>
      <c r="S57" s="13">
        <v>41.9</v>
      </c>
      <c r="T57" s="13">
        <v>0</v>
      </c>
      <c r="U57" s="13">
        <v>0</v>
      </c>
      <c r="V57" s="13">
        <v>0</v>
      </c>
      <c r="W57" s="13">
        <v>8.9</v>
      </c>
      <c r="X57" s="13">
        <v>2</v>
      </c>
      <c r="Y57" s="13">
        <v>0</v>
      </c>
      <c r="AE57" s="12" t="s">
        <v>165</v>
      </c>
      <c r="AF57" s="13">
        <v>23.7</v>
      </c>
      <c r="AG57" s="13">
        <v>0</v>
      </c>
      <c r="AH57" s="13">
        <v>2</v>
      </c>
      <c r="AI57" s="13">
        <v>2.5</v>
      </c>
      <c r="AJ57" s="13">
        <v>8.4</v>
      </c>
      <c r="AK57" s="13">
        <v>9.9</v>
      </c>
      <c r="AL57" s="13">
        <v>20.8</v>
      </c>
      <c r="AM57" s="13">
        <v>19.8</v>
      </c>
      <c r="AN57" s="13">
        <v>0</v>
      </c>
      <c r="AT57" s="12" t="s">
        <v>165</v>
      </c>
      <c r="AU57" s="13">
        <v>7.9</v>
      </c>
      <c r="AV57" s="13">
        <v>4.5</v>
      </c>
      <c r="AW57" s="13">
        <v>28.2</v>
      </c>
      <c r="AX57" s="13">
        <v>0.5</v>
      </c>
      <c r="AY57" s="13">
        <v>0</v>
      </c>
      <c r="AZ57" s="13">
        <v>7.4</v>
      </c>
      <c r="BA57" s="13">
        <v>2.5</v>
      </c>
      <c r="BB57" s="13">
        <v>33.200000000000003</v>
      </c>
      <c r="BC57" s="13">
        <v>0</v>
      </c>
      <c r="BI57" s="12" t="s">
        <v>165</v>
      </c>
      <c r="BJ57" s="13">
        <v>0.5</v>
      </c>
      <c r="BK57" s="13">
        <v>7.4</v>
      </c>
      <c r="BL57" s="13">
        <v>25.2</v>
      </c>
      <c r="BM57" s="13">
        <v>6.9</v>
      </c>
      <c r="BN57" s="13">
        <v>19.8</v>
      </c>
      <c r="BO57" s="13">
        <v>0</v>
      </c>
      <c r="BP57" s="13">
        <v>4.9000000000000004</v>
      </c>
      <c r="BQ57" s="13">
        <v>21.2</v>
      </c>
      <c r="BR57" s="13">
        <v>0</v>
      </c>
      <c r="BX57" s="12" t="s">
        <v>165</v>
      </c>
      <c r="BY57" s="13">
        <v>0</v>
      </c>
      <c r="BZ57" s="13">
        <v>0</v>
      </c>
      <c r="CA57" s="13">
        <v>57.1</v>
      </c>
      <c r="CB57" s="13">
        <v>1.5</v>
      </c>
      <c r="CC57" s="13">
        <v>11</v>
      </c>
      <c r="CD57" s="13">
        <v>0</v>
      </c>
      <c r="CE57" s="13">
        <v>5.5</v>
      </c>
      <c r="CF57" s="13">
        <v>0</v>
      </c>
      <c r="CG57" s="13">
        <v>0</v>
      </c>
      <c r="CM57" s="12" t="s">
        <v>165</v>
      </c>
      <c r="CN57" s="13">
        <v>28.2</v>
      </c>
      <c r="CO57" s="13">
        <v>0</v>
      </c>
      <c r="CP57" s="13">
        <v>9.9</v>
      </c>
      <c r="CQ57" s="13">
        <v>9.4</v>
      </c>
      <c r="CR57" s="13">
        <v>0</v>
      </c>
      <c r="CS57" s="13">
        <v>5.9</v>
      </c>
      <c r="CT57" s="13">
        <v>5</v>
      </c>
      <c r="CU57" s="13">
        <v>32.200000000000003</v>
      </c>
      <c r="CV57" s="13">
        <v>0</v>
      </c>
      <c r="DB57" s="12" t="s">
        <v>165</v>
      </c>
      <c r="DC57" s="13">
        <v>0.5</v>
      </c>
      <c r="DD57" s="13">
        <v>1</v>
      </c>
      <c r="DE57" s="13">
        <v>40.5</v>
      </c>
      <c r="DF57" s="13">
        <v>41</v>
      </c>
      <c r="DG57" s="13">
        <v>0</v>
      </c>
      <c r="DH57" s="13">
        <v>1.5</v>
      </c>
      <c r="DI57" s="13">
        <v>0</v>
      </c>
      <c r="DJ57" s="13">
        <v>6</v>
      </c>
      <c r="DK57" s="13">
        <v>0</v>
      </c>
      <c r="DQ57" s="12" t="s">
        <v>165</v>
      </c>
      <c r="DR57" s="13">
        <v>0</v>
      </c>
      <c r="DS57" s="13">
        <v>25.2</v>
      </c>
      <c r="DT57" s="13">
        <v>0</v>
      </c>
      <c r="DU57" s="13">
        <v>23.2</v>
      </c>
      <c r="DV57" s="13">
        <v>0</v>
      </c>
      <c r="DW57" s="13">
        <v>2.5</v>
      </c>
      <c r="DX57" s="13">
        <v>14.8</v>
      </c>
      <c r="DY57" s="13">
        <v>6.4</v>
      </c>
      <c r="DZ57" s="13">
        <v>4</v>
      </c>
      <c r="EF57" s="12" t="s">
        <v>165</v>
      </c>
      <c r="EG57" s="13">
        <v>1</v>
      </c>
      <c r="EH57" s="13">
        <v>0.5</v>
      </c>
      <c r="EI57" s="13">
        <v>2</v>
      </c>
      <c r="EJ57" s="13">
        <v>14.9</v>
      </c>
      <c r="EK57" s="13">
        <v>27.7</v>
      </c>
      <c r="EL57" s="13">
        <v>4.5</v>
      </c>
      <c r="EM57" s="13">
        <v>30.7</v>
      </c>
      <c r="EN57" s="13">
        <v>1</v>
      </c>
      <c r="EO57" s="13">
        <v>3.5</v>
      </c>
    </row>
    <row r="58" spans="1:145" ht="13.8" thickBot="1" x14ac:dyDescent="0.3">
      <c r="A58" s="12" t="s">
        <v>171</v>
      </c>
      <c r="B58" s="13">
        <v>1.5</v>
      </c>
      <c r="C58" s="13">
        <v>0</v>
      </c>
      <c r="D58" s="13">
        <v>37.9</v>
      </c>
      <c r="E58" s="13">
        <v>0.5</v>
      </c>
      <c r="F58" s="13">
        <v>0</v>
      </c>
      <c r="G58" s="13">
        <v>0</v>
      </c>
      <c r="H58" s="13">
        <v>3.9</v>
      </c>
      <c r="I58" s="13">
        <v>23.1</v>
      </c>
      <c r="J58" s="13">
        <v>0.5</v>
      </c>
      <c r="P58" s="12" t="s">
        <v>171</v>
      </c>
      <c r="Q58" s="13">
        <v>0.5</v>
      </c>
      <c r="R58" s="13">
        <v>34</v>
      </c>
      <c r="S58" s="13">
        <v>41.9</v>
      </c>
      <c r="T58" s="13">
        <v>0</v>
      </c>
      <c r="U58" s="13">
        <v>0</v>
      </c>
      <c r="V58" s="13">
        <v>0</v>
      </c>
      <c r="W58" s="13">
        <v>8.9</v>
      </c>
      <c r="X58" s="13">
        <v>2</v>
      </c>
      <c r="Y58" s="13">
        <v>0</v>
      </c>
      <c r="AE58" s="12" t="s">
        <v>171</v>
      </c>
      <c r="AF58" s="13">
        <v>23.7</v>
      </c>
      <c r="AG58" s="13">
        <v>0</v>
      </c>
      <c r="AH58" s="13">
        <v>2</v>
      </c>
      <c r="AI58" s="13">
        <v>2.5</v>
      </c>
      <c r="AJ58" s="13">
        <v>8.4</v>
      </c>
      <c r="AK58" s="13">
        <v>9.9</v>
      </c>
      <c r="AL58" s="13">
        <v>20.8</v>
      </c>
      <c r="AM58" s="13">
        <v>19.8</v>
      </c>
      <c r="AN58" s="13">
        <v>0</v>
      </c>
      <c r="AT58" s="12" t="s">
        <v>171</v>
      </c>
      <c r="AU58" s="13">
        <v>7.9</v>
      </c>
      <c r="AV58" s="13">
        <v>4.5</v>
      </c>
      <c r="AW58" s="13">
        <v>28.2</v>
      </c>
      <c r="AX58" s="13">
        <v>0.5</v>
      </c>
      <c r="AY58" s="13">
        <v>0</v>
      </c>
      <c r="AZ58" s="13">
        <v>7.4</v>
      </c>
      <c r="BA58" s="13">
        <v>2.5</v>
      </c>
      <c r="BB58" s="13">
        <v>33.200000000000003</v>
      </c>
      <c r="BC58" s="13">
        <v>0</v>
      </c>
      <c r="BI58" s="12" t="s">
        <v>171</v>
      </c>
      <c r="BJ58" s="13">
        <v>0.5</v>
      </c>
      <c r="BK58" s="13">
        <v>7.4</v>
      </c>
      <c r="BL58" s="13">
        <v>20.7</v>
      </c>
      <c r="BM58" s="13">
        <v>6.9</v>
      </c>
      <c r="BN58" s="13">
        <v>19.8</v>
      </c>
      <c r="BO58" s="13">
        <v>0</v>
      </c>
      <c r="BP58" s="13">
        <v>4.9000000000000004</v>
      </c>
      <c r="BQ58" s="13">
        <v>21.2</v>
      </c>
      <c r="BR58" s="13">
        <v>0</v>
      </c>
      <c r="BX58" s="12" t="s">
        <v>171</v>
      </c>
      <c r="BY58" s="13">
        <v>0</v>
      </c>
      <c r="BZ58" s="13">
        <v>0</v>
      </c>
      <c r="CA58" s="13">
        <v>57.1</v>
      </c>
      <c r="CB58" s="13">
        <v>1.5</v>
      </c>
      <c r="CC58" s="13">
        <v>11</v>
      </c>
      <c r="CD58" s="13">
        <v>0</v>
      </c>
      <c r="CE58" s="13">
        <v>5.5</v>
      </c>
      <c r="CF58" s="13">
        <v>0</v>
      </c>
      <c r="CG58" s="13">
        <v>0</v>
      </c>
      <c r="CM58" s="12" t="s">
        <v>171</v>
      </c>
      <c r="CN58" s="13">
        <v>28.2</v>
      </c>
      <c r="CO58" s="13">
        <v>0</v>
      </c>
      <c r="CP58" s="13">
        <v>9.9</v>
      </c>
      <c r="CQ58" s="13">
        <v>9.4</v>
      </c>
      <c r="CR58" s="13">
        <v>0</v>
      </c>
      <c r="CS58" s="13">
        <v>5.9</v>
      </c>
      <c r="CT58" s="13">
        <v>5</v>
      </c>
      <c r="CU58" s="13">
        <v>30.7</v>
      </c>
      <c r="CV58" s="13">
        <v>0</v>
      </c>
      <c r="DB58" s="12" t="s">
        <v>171</v>
      </c>
      <c r="DC58" s="13">
        <v>0</v>
      </c>
      <c r="DD58" s="13">
        <v>1</v>
      </c>
      <c r="DE58" s="13">
        <v>40.5</v>
      </c>
      <c r="DF58" s="13">
        <v>41</v>
      </c>
      <c r="DG58" s="13">
        <v>0</v>
      </c>
      <c r="DH58" s="13">
        <v>1.5</v>
      </c>
      <c r="DI58" s="13">
        <v>0</v>
      </c>
      <c r="DJ58" s="13">
        <v>6</v>
      </c>
      <c r="DK58" s="13">
        <v>0</v>
      </c>
      <c r="DQ58" s="12" t="s">
        <v>171</v>
      </c>
      <c r="DR58" s="13">
        <v>0</v>
      </c>
      <c r="DS58" s="13">
        <v>25.2</v>
      </c>
      <c r="DT58" s="13">
        <v>0</v>
      </c>
      <c r="DU58" s="13">
        <v>23.2</v>
      </c>
      <c r="DV58" s="13">
        <v>0</v>
      </c>
      <c r="DW58" s="13">
        <v>2.5</v>
      </c>
      <c r="DX58" s="13">
        <v>14.8</v>
      </c>
      <c r="DY58" s="13">
        <v>6.4</v>
      </c>
      <c r="DZ58" s="13">
        <v>4</v>
      </c>
      <c r="EF58" s="12" t="s">
        <v>171</v>
      </c>
      <c r="EG58" s="13">
        <v>0</v>
      </c>
      <c r="EH58" s="13">
        <v>0.5</v>
      </c>
      <c r="EI58" s="13">
        <v>2</v>
      </c>
      <c r="EJ58" s="13">
        <v>14.9</v>
      </c>
      <c r="EK58" s="13">
        <v>27.7</v>
      </c>
      <c r="EL58" s="13">
        <v>4.5</v>
      </c>
      <c r="EM58" s="13">
        <v>30.7</v>
      </c>
      <c r="EN58" s="13">
        <v>1</v>
      </c>
      <c r="EO58" s="13">
        <v>3.5</v>
      </c>
    </row>
    <row r="59" spans="1:145" ht="13.8" thickBot="1" x14ac:dyDescent="0.3">
      <c r="A59" s="12" t="s">
        <v>177</v>
      </c>
      <c r="B59" s="13">
        <v>1.5</v>
      </c>
      <c r="C59" s="13">
        <v>0</v>
      </c>
      <c r="D59" s="13">
        <v>37.9</v>
      </c>
      <c r="E59" s="13">
        <v>0.5</v>
      </c>
      <c r="F59" s="13">
        <v>0</v>
      </c>
      <c r="G59" s="13">
        <v>0</v>
      </c>
      <c r="H59" s="13">
        <v>3.9</v>
      </c>
      <c r="I59" s="13">
        <v>23.1</v>
      </c>
      <c r="J59" s="13">
        <v>0.5</v>
      </c>
      <c r="P59" s="12" t="s">
        <v>177</v>
      </c>
      <c r="Q59" s="13">
        <v>0</v>
      </c>
      <c r="R59" s="13">
        <v>34</v>
      </c>
      <c r="S59" s="13">
        <v>41.9</v>
      </c>
      <c r="T59" s="13">
        <v>0</v>
      </c>
      <c r="U59" s="13">
        <v>0</v>
      </c>
      <c r="V59" s="13">
        <v>0</v>
      </c>
      <c r="W59" s="13">
        <v>8.9</v>
      </c>
      <c r="X59" s="13">
        <v>2</v>
      </c>
      <c r="Y59" s="13">
        <v>0</v>
      </c>
      <c r="AE59" s="12" t="s">
        <v>177</v>
      </c>
      <c r="AF59" s="13">
        <v>22.3</v>
      </c>
      <c r="AG59" s="13">
        <v>0</v>
      </c>
      <c r="AH59" s="13">
        <v>2</v>
      </c>
      <c r="AI59" s="13">
        <v>2.5</v>
      </c>
      <c r="AJ59" s="13">
        <v>8.4</v>
      </c>
      <c r="AK59" s="13">
        <v>3</v>
      </c>
      <c r="AL59" s="13">
        <v>20.8</v>
      </c>
      <c r="AM59" s="13">
        <v>19.8</v>
      </c>
      <c r="AN59" s="13">
        <v>0</v>
      </c>
      <c r="AT59" s="12" t="s">
        <v>177</v>
      </c>
      <c r="AU59" s="13">
        <v>7.4</v>
      </c>
      <c r="AV59" s="13">
        <v>4.5</v>
      </c>
      <c r="AW59" s="13">
        <v>28.2</v>
      </c>
      <c r="AX59" s="13">
        <v>0.5</v>
      </c>
      <c r="AY59" s="13">
        <v>0</v>
      </c>
      <c r="AZ59" s="13">
        <v>7.4</v>
      </c>
      <c r="BA59" s="13">
        <v>2.5</v>
      </c>
      <c r="BB59" s="13">
        <v>33.200000000000003</v>
      </c>
      <c r="BC59" s="13">
        <v>0</v>
      </c>
      <c r="BI59" s="12" t="s">
        <v>177</v>
      </c>
      <c r="BJ59" s="13">
        <v>0.5</v>
      </c>
      <c r="BK59" s="13">
        <v>7.4</v>
      </c>
      <c r="BL59" s="13">
        <v>20.7</v>
      </c>
      <c r="BM59" s="13">
        <v>6.9</v>
      </c>
      <c r="BN59" s="13">
        <v>14.3</v>
      </c>
      <c r="BO59" s="13">
        <v>0</v>
      </c>
      <c r="BP59" s="13">
        <v>4.9000000000000004</v>
      </c>
      <c r="BQ59" s="13">
        <v>21.2</v>
      </c>
      <c r="BR59" s="13">
        <v>0</v>
      </c>
      <c r="BX59" s="12" t="s">
        <v>177</v>
      </c>
      <c r="BY59" s="13">
        <v>0</v>
      </c>
      <c r="BZ59" s="13">
        <v>0</v>
      </c>
      <c r="CA59" s="13">
        <v>57.1</v>
      </c>
      <c r="CB59" s="13">
        <v>1.5</v>
      </c>
      <c r="CC59" s="13">
        <v>11</v>
      </c>
      <c r="CD59" s="13">
        <v>0</v>
      </c>
      <c r="CE59" s="13">
        <v>4</v>
      </c>
      <c r="CF59" s="13">
        <v>0</v>
      </c>
      <c r="CG59" s="13">
        <v>0</v>
      </c>
      <c r="CM59" s="12" t="s">
        <v>177</v>
      </c>
      <c r="CN59" s="13">
        <v>28.2</v>
      </c>
      <c r="CO59" s="13">
        <v>0</v>
      </c>
      <c r="CP59" s="13">
        <v>9.9</v>
      </c>
      <c r="CQ59" s="13">
        <v>9.4</v>
      </c>
      <c r="CR59" s="13">
        <v>0</v>
      </c>
      <c r="CS59" s="13">
        <v>5.9</v>
      </c>
      <c r="CT59" s="13">
        <v>5</v>
      </c>
      <c r="CU59" s="13">
        <v>30.7</v>
      </c>
      <c r="CV59" s="13">
        <v>0</v>
      </c>
      <c r="DB59" s="12" t="s">
        <v>177</v>
      </c>
      <c r="DC59" s="13">
        <v>0</v>
      </c>
      <c r="DD59" s="13">
        <v>1</v>
      </c>
      <c r="DE59" s="13">
        <v>39</v>
      </c>
      <c r="DF59" s="13">
        <v>41</v>
      </c>
      <c r="DG59" s="13">
        <v>0</v>
      </c>
      <c r="DH59" s="13">
        <v>1.5</v>
      </c>
      <c r="DI59" s="13">
        <v>0</v>
      </c>
      <c r="DJ59" s="13">
        <v>6</v>
      </c>
      <c r="DK59" s="13">
        <v>0</v>
      </c>
      <c r="DQ59" s="12" t="s">
        <v>177</v>
      </c>
      <c r="DR59" s="13">
        <v>0</v>
      </c>
      <c r="DS59" s="13">
        <v>25.2</v>
      </c>
      <c r="DT59" s="13">
        <v>0</v>
      </c>
      <c r="DU59" s="13">
        <v>23.2</v>
      </c>
      <c r="DV59" s="13">
        <v>0</v>
      </c>
      <c r="DW59" s="13">
        <v>2.5</v>
      </c>
      <c r="DX59" s="13">
        <v>14.8</v>
      </c>
      <c r="DY59" s="13">
        <v>6.4</v>
      </c>
      <c r="DZ59" s="13">
        <v>4</v>
      </c>
      <c r="EF59" s="12" t="s">
        <v>177</v>
      </c>
      <c r="EG59" s="13">
        <v>0</v>
      </c>
      <c r="EH59" s="13">
        <v>0.5</v>
      </c>
      <c r="EI59" s="13">
        <v>2</v>
      </c>
      <c r="EJ59" s="13">
        <v>14.9</v>
      </c>
      <c r="EK59" s="13">
        <v>27.7</v>
      </c>
      <c r="EL59" s="13">
        <v>4.5</v>
      </c>
      <c r="EM59" s="13">
        <v>30.7</v>
      </c>
      <c r="EN59" s="13">
        <v>1</v>
      </c>
      <c r="EO59" s="13">
        <v>3.5</v>
      </c>
    </row>
    <row r="60" spans="1:145" ht="13.8" thickBot="1" x14ac:dyDescent="0.3">
      <c r="A60" s="12" t="s">
        <v>183</v>
      </c>
      <c r="B60" s="13">
        <v>1.5</v>
      </c>
      <c r="C60" s="13">
        <v>0</v>
      </c>
      <c r="D60" s="13">
        <v>37.9</v>
      </c>
      <c r="E60" s="13">
        <v>0.5</v>
      </c>
      <c r="F60" s="13">
        <v>0</v>
      </c>
      <c r="G60" s="13">
        <v>0</v>
      </c>
      <c r="H60" s="13">
        <v>3.9</v>
      </c>
      <c r="I60" s="13">
        <v>23.1</v>
      </c>
      <c r="J60" s="13">
        <v>0.5</v>
      </c>
      <c r="P60" s="12" t="s">
        <v>183</v>
      </c>
      <c r="Q60" s="13">
        <v>0</v>
      </c>
      <c r="R60" s="13">
        <v>34</v>
      </c>
      <c r="S60" s="13">
        <v>41.9</v>
      </c>
      <c r="T60" s="13">
        <v>0</v>
      </c>
      <c r="U60" s="13">
        <v>0</v>
      </c>
      <c r="V60" s="13">
        <v>0</v>
      </c>
      <c r="W60" s="13">
        <v>6.9</v>
      </c>
      <c r="X60" s="13">
        <v>2</v>
      </c>
      <c r="Y60" s="13">
        <v>0</v>
      </c>
      <c r="AE60" s="12" t="s">
        <v>183</v>
      </c>
      <c r="AF60" s="13">
        <v>22.3</v>
      </c>
      <c r="AG60" s="13">
        <v>0</v>
      </c>
      <c r="AH60" s="13">
        <v>2</v>
      </c>
      <c r="AI60" s="13">
        <v>2.5</v>
      </c>
      <c r="AJ60" s="13">
        <v>8.4</v>
      </c>
      <c r="AK60" s="13">
        <v>3</v>
      </c>
      <c r="AL60" s="13">
        <v>20.8</v>
      </c>
      <c r="AM60" s="13">
        <v>19.8</v>
      </c>
      <c r="AN60" s="13">
        <v>0</v>
      </c>
      <c r="AT60" s="12" t="s">
        <v>183</v>
      </c>
      <c r="AU60" s="13">
        <v>7.4</v>
      </c>
      <c r="AV60" s="13">
        <v>4.5</v>
      </c>
      <c r="AW60" s="13">
        <v>28.2</v>
      </c>
      <c r="AX60" s="13">
        <v>0.5</v>
      </c>
      <c r="AY60" s="13">
        <v>0</v>
      </c>
      <c r="AZ60" s="13">
        <v>7.4</v>
      </c>
      <c r="BA60" s="13">
        <v>2.5</v>
      </c>
      <c r="BB60" s="13">
        <v>33.200000000000003</v>
      </c>
      <c r="BC60" s="13">
        <v>0</v>
      </c>
      <c r="BI60" s="12" t="s">
        <v>183</v>
      </c>
      <c r="BJ60" s="13">
        <v>0.5</v>
      </c>
      <c r="BK60" s="13">
        <v>7.4</v>
      </c>
      <c r="BL60" s="13">
        <v>20.7</v>
      </c>
      <c r="BM60" s="13">
        <v>6.9</v>
      </c>
      <c r="BN60" s="13">
        <v>14.3</v>
      </c>
      <c r="BO60" s="13">
        <v>0</v>
      </c>
      <c r="BP60" s="13">
        <v>4.9000000000000004</v>
      </c>
      <c r="BQ60" s="13">
        <v>21.2</v>
      </c>
      <c r="BR60" s="13">
        <v>0</v>
      </c>
      <c r="BX60" s="12" t="s">
        <v>183</v>
      </c>
      <c r="BY60" s="13">
        <v>0</v>
      </c>
      <c r="BZ60" s="13">
        <v>0</v>
      </c>
      <c r="CA60" s="13">
        <v>57.1</v>
      </c>
      <c r="CB60" s="13">
        <v>1.5</v>
      </c>
      <c r="CC60" s="13">
        <v>11</v>
      </c>
      <c r="CD60" s="13">
        <v>0</v>
      </c>
      <c r="CE60" s="13">
        <v>4</v>
      </c>
      <c r="CF60" s="13">
        <v>0</v>
      </c>
      <c r="CG60" s="13">
        <v>0</v>
      </c>
      <c r="CM60" s="12" t="s">
        <v>183</v>
      </c>
      <c r="CN60" s="13">
        <v>28.2</v>
      </c>
      <c r="CO60" s="13">
        <v>0</v>
      </c>
      <c r="CP60" s="13">
        <v>5</v>
      </c>
      <c r="CQ60" s="13">
        <v>9.4</v>
      </c>
      <c r="CR60" s="13">
        <v>0</v>
      </c>
      <c r="CS60" s="13">
        <v>3</v>
      </c>
      <c r="CT60" s="13">
        <v>5</v>
      </c>
      <c r="CU60" s="13">
        <v>30.7</v>
      </c>
      <c r="CV60" s="13">
        <v>0</v>
      </c>
      <c r="DB60" s="12" t="s">
        <v>183</v>
      </c>
      <c r="DC60" s="13">
        <v>0</v>
      </c>
      <c r="DD60" s="13">
        <v>1</v>
      </c>
      <c r="DE60" s="13">
        <v>39</v>
      </c>
      <c r="DF60" s="13">
        <v>41</v>
      </c>
      <c r="DG60" s="13">
        <v>0</v>
      </c>
      <c r="DH60" s="13">
        <v>1.5</v>
      </c>
      <c r="DI60" s="13">
        <v>0</v>
      </c>
      <c r="DJ60" s="13">
        <v>4</v>
      </c>
      <c r="DK60" s="13">
        <v>0</v>
      </c>
      <c r="DQ60" s="12" t="s">
        <v>183</v>
      </c>
      <c r="DR60" s="13">
        <v>0</v>
      </c>
      <c r="DS60" s="13">
        <v>25.2</v>
      </c>
      <c r="DT60" s="13">
        <v>0</v>
      </c>
      <c r="DU60" s="13">
        <v>23.2</v>
      </c>
      <c r="DV60" s="13">
        <v>0</v>
      </c>
      <c r="DW60" s="13">
        <v>2.5</v>
      </c>
      <c r="DX60" s="13">
        <v>14.8</v>
      </c>
      <c r="DY60" s="13">
        <v>6.4</v>
      </c>
      <c r="DZ60" s="13">
        <v>4</v>
      </c>
      <c r="EF60" s="12" t="s">
        <v>183</v>
      </c>
      <c r="EG60" s="13">
        <v>0</v>
      </c>
      <c r="EH60" s="13">
        <v>0.5</v>
      </c>
      <c r="EI60" s="13">
        <v>2</v>
      </c>
      <c r="EJ60" s="13">
        <v>6.9</v>
      </c>
      <c r="EK60" s="13">
        <v>27.7</v>
      </c>
      <c r="EL60" s="13">
        <v>4.5</v>
      </c>
      <c r="EM60" s="13">
        <v>30.7</v>
      </c>
      <c r="EN60" s="13">
        <v>1</v>
      </c>
      <c r="EO60" s="13">
        <v>3.5</v>
      </c>
    </row>
    <row r="61" spans="1:145" ht="13.8" thickBot="1" x14ac:dyDescent="0.3">
      <c r="A61" s="12" t="s">
        <v>189</v>
      </c>
      <c r="B61" s="13">
        <v>1.5</v>
      </c>
      <c r="C61" s="13">
        <v>0</v>
      </c>
      <c r="D61" s="13">
        <v>37.9</v>
      </c>
      <c r="E61" s="13">
        <v>0</v>
      </c>
      <c r="F61" s="13">
        <v>0</v>
      </c>
      <c r="G61" s="13">
        <v>0</v>
      </c>
      <c r="H61" s="13">
        <v>3.9</v>
      </c>
      <c r="I61" s="13">
        <v>23.1</v>
      </c>
      <c r="J61" s="13">
        <v>0.5</v>
      </c>
      <c r="P61" s="12" t="s">
        <v>189</v>
      </c>
      <c r="Q61" s="13">
        <v>0</v>
      </c>
      <c r="R61" s="13">
        <v>33.5</v>
      </c>
      <c r="S61" s="13">
        <v>41.9</v>
      </c>
      <c r="T61" s="13">
        <v>0</v>
      </c>
      <c r="U61" s="13">
        <v>0</v>
      </c>
      <c r="V61" s="13">
        <v>0</v>
      </c>
      <c r="W61" s="13">
        <v>6.9</v>
      </c>
      <c r="X61" s="13">
        <v>2</v>
      </c>
      <c r="Y61" s="13">
        <v>0</v>
      </c>
      <c r="AE61" s="12" t="s">
        <v>189</v>
      </c>
      <c r="AF61" s="13">
        <v>22.3</v>
      </c>
      <c r="AG61" s="13">
        <v>0</v>
      </c>
      <c r="AH61" s="13">
        <v>0.5</v>
      </c>
      <c r="AI61" s="13">
        <v>0</v>
      </c>
      <c r="AJ61" s="13">
        <v>8.4</v>
      </c>
      <c r="AK61" s="13">
        <v>3</v>
      </c>
      <c r="AL61" s="13">
        <v>20.8</v>
      </c>
      <c r="AM61" s="13">
        <v>18.3</v>
      </c>
      <c r="AN61" s="13">
        <v>0</v>
      </c>
      <c r="AT61" s="12" t="s">
        <v>189</v>
      </c>
      <c r="AU61" s="13">
        <v>7.4</v>
      </c>
      <c r="AV61" s="13">
        <v>4.5</v>
      </c>
      <c r="AW61" s="13">
        <v>28.2</v>
      </c>
      <c r="AX61" s="13">
        <v>0.5</v>
      </c>
      <c r="AY61" s="13">
        <v>0</v>
      </c>
      <c r="AZ61" s="13">
        <v>7.4</v>
      </c>
      <c r="BA61" s="13">
        <v>2.5</v>
      </c>
      <c r="BB61" s="13">
        <v>33.200000000000003</v>
      </c>
      <c r="BC61" s="13">
        <v>0</v>
      </c>
      <c r="BI61" s="12" t="s">
        <v>189</v>
      </c>
      <c r="BJ61" s="13">
        <v>0.5</v>
      </c>
      <c r="BK61" s="13">
        <v>7.4</v>
      </c>
      <c r="BL61" s="13">
        <v>20.7</v>
      </c>
      <c r="BM61" s="13">
        <v>6.9</v>
      </c>
      <c r="BN61" s="13">
        <v>14.3</v>
      </c>
      <c r="BO61" s="13">
        <v>0</v>
      </c>
      <c r="BP61" s="13">
        <v>4.9000000000000004</v>
      </c>
      <c r="BQ61" s="13">
        <v>21.2</v>
      </c>
      <c r="BR61" s="13">
        <v>0</v>
      </c>
      <c r="BX61" s="12" t="s">
        <v>189</v>
      </c>
      <c r="BY61" s="13">
        <v>0</v>
      </c>
      <c r="BZ61" s="13">
        <v>0</v>
      </c>
      <c r="CA61" s="13">
        <v>57.1</v>
      </c>
      <c r="CB61" s="13">
        <v>1.5</v>
      </c>
      <c r="CC61" s="13">
        <v>11</v>
      </c>
      <c r="CD61" s="13">
        <v>0</v>
      </c>
      <c r="CE61" s="13">
        <v>4</v>
      </c>
      <c r="CF61" s="13">
        <v>0</v>
      </c>
      <c r="CG61" s="13">
        <v>0</v>
      </c>
      <c r="CM61" s="12" t="s">
        <v>189</v>
      </c>
      <c r="CN61" s="13">
        <v>28.2</v>
      </c>
      <c r="CO61" s="13">
        <v>0</v>
      </c>
      <c r="CP61" s="13">
        <v>4</v>
      </c>
      <c r="CQ61" s="13">
        <v>7.9</v>
      </c>
      <c r="CR61" s="13">
        <v>0</v>
      </c>
      <c r="CS61" s="13">
        <v>3</v>
      </c>
      <c r="CT61" s="13">
        <v>5</v>
      </c>
      <c r="CU61" s="13">
        <v>30.7</v>
      </c>
      <c r="CV61" s="13">
        <v>0</v>
      </c>
      <c r="DB61" s="12" t="s">
        <v>189</v>
      </c>
      <c r="DC61" s="13">
        <v>0</v>
      </c>
      <c r="DD61" s="13">
        <v>1</v>
      </c>
      <c r="DE61" s="13">
        <v>39</v>
      </c>
      <c r="DF61" s="13">
        <v>41</v>
      </c>
      <c r="DG61" s="13">
        <v>0</v>
      </c>
      <c r="DH61" s="13">
        <v>1.5</v>
      </c>
      <c r="DI61" s="13">
        <v>0</v>
      </c>
      <c r="DJ61" s="13">
        <v>4</v>
      </c>
      <c r="DK61" s="13">
        <v>0</v>
      </c>
      <c r="DQ61" s="12" t="s">
        <v>189</v>
      </c>
      <c r="DR61" s="13">
        <v>0</v>
      </c>
      <c r="DS61" s="13">
        <v>25.2</v>
      </c>
      <c r="DT61" s="13">
        <v>0</v>
      </c>
      <c r="DU61" s="13">
        <v>23.2</v>
      </c>
      <c r="DV61" s="13">
        <v>0</v>
      </c>
      <c r="DW61" s="13">
        <v>2.5</v>
      </c>
      <c r="DX61" s="13">
        <v>14.8</v>
      </c>
      <c r="DY61" s="13">
        <v>6.4</v>
      </c>
      <c r="DZ61" s="13">
        <v>4</v>
      </c>
      <c r="EF61" s="12" t="s">
        <v>189</v>
      </c>
      <c r="EG61" s="13">
        <v>0</v>
      </c>
      <c r="EH61" s="13">
        <v>0.5</v>
      </c>
      <c r="EI61" s="13">
        <v>2</v>
      </c>
      <c r="EJ61" s="13">
        <v>6.9</v>
      </c>
      <c r="EK61" s="13">
        <v>27.7</v>
      </c>
      <c r="EL61" s="13">
        <v>4.5</v>
      </c>
      <c r="EM61" s="13">
        <v>30.7</v>
      </c>
      <c r="EN61" s="13">
        <v>1</v>
      </c>
      <c r="EO61" s="13">
        <v>3.5</v>
      </c>
    </row>
    <row r="62" spans="1:145" ht="13.8" thickBot="1" x14ac:dyDescent="0.3">
      <c r="A62" s="12" t="s">
        <v>195</v>
      </c>
      <c r="B62" s="13">
        <v>1.5</v>
      </c>
      <c r="C62" s="13">
        <v>0</v>
      </c>
      <c r="D62" s="13">
        <v>37.9</v>
      </c>
      <c r="E62" s="13">
        <v>0</v>
      </c>
      <c r="F62" s="13">
        <v>0</v>
      </c>
      <c r="G62" s="13">
        <v>0</v>
      </c>
      <c r="H62" s="13">
        <v>2.5</v>
      </c>
      <c r="I62" s="13">
        <v>23.1</v>
      </c>
      <c r="J62" s="13">
        <v>0.5</v>
      </c>
      <c r="P62" s="12" t="s">
        <v>195</v>
      </c>
      <c r="Q62" s="13">
        <v>0</v>
      </c>
      <c r="R62" s="13">
        <v>33.5</v>
      </c>
      <c r="S62" s="13">
        <v>37.4</v>
      </c>
      <c r="T62" s="13">
        <v>0</v>
      </c>
      <c r="U62" s="13">
        <v>0</v>
      </c>
      <c r="V62" s="13">
        <v>0</v>
      </c>
      <c r="W62" s="13">
        <v>6.9</v>
      </c>
      <c r="X62" s="13">
        <v>2</v>
      </c>
      <c r="Y62" s="13">
        <v>0</v>
      </c>
      <c r="AE62" s="12" t="s">
        <v>195</v>
      </c>
      <c r="AF62" s="13">
        <v>22.3</v>
      </c>
      <c r="AG62" s="13">
        <v>0</v>
      </c>
      <c r="AH62" s="13">
        <v>0.5</v>
      </c>
      <c r="AI62" s="13">
        <v>0</v>
      </c>
      <c r="AJ62" s="13">
        <v>8.4</v>
      </c>
      <c r="AK62" s="13">
        <v>3</v>
      </c>
      <c r="AL62" s="13">
        <v>20.3</v>
      </c>
      <c r="AM62" s="13">
        <v>18.3</v>
      </c>
      <c r="AN62" s="13">
        <v>0</v>
      </c>
      <c r="AT62" s="12" t="s">
        <v>195</v>
      </c>
      <c r="AU62" s="13">
        <v>7.4</v>
      </c>
      <c r="AV62" s="13">
        <v>4.5</v>
      </c>
      <c r="AW62" s="13">
        <v>26.7</v>
      </c>
      <c r="AX62" s="13">
        <v>0.5</v>
      </c>
      <c r="AY62" s="13">
        <v>0</v>
      </c>
      <c r="AZ62" s="13">
        <v>7.4</v>
      </c>
      <c r="BA62" s="13">
        <v>2.5</v>
      </c>
      <c r="BB62" s="13">
        <v>33.200000000000003</v>
      </c>
      <c r="BC62" s="13">
        <v>0</v>
      </c>
      <c r="BI62" s="12" t="s">
        <v>195</v>
      </c>
      <c r="BJ62" s="13">
        <v>0.5</v>
      </c>
      <c r="BK62" s="13">
        <v>7.4</v>
      </c>
      <c r="BL62" s="13">
        <v>17.8</v>
      </c>
      <c r="BM62" s="13">
        <v>6.9</v>
      </c>
      <c r="BN62" s="13">
        <v>14.3</v>
      </c>
      <c r="BO62" s="13">
        <v>0</v>
      </c>
      <c r="BP62" s="13">
        <v>4.9000000000000004</v>
      </c>
      <c r="BQ62" s="13">
        <v>21.2</v>
      </c>
      <c r="BR62" s="13">
        <v>0</v>
      </c>
      <c r="BX62" s="12" t="s">
        <v>195</v>
      </c>
      <c r="BY62" s="13">
        <v>0</v>
      </c>
      <c r="BZ62" s="13">
        <v>0</v>
      </c>
      <c r="CA62" s="13">
        <v>57.1</v>
      </c>
      <c r="CB62" s="13">
        <v>1.5</v>
      </c>
      <c r="CC62" s="13">
        <v>11</v>
      </c>
      <c r="CD62" s="13">
        <v>0</v>
      </c>
      <c r="CE62" s="13">
        <v>3</v>
      </c>
      <c r="CF62" s="13">
        <v>0</v>
      </c>
      <c r="CG62" s="13">
        <v>0</v>
      </c>
      <c r="CM62" s="12" t="s">
        <v>195</v>
      </c>
      <c r="CN62" s="13">
        <v>28.2</v>
      </c>
      <c r="CO62" s="13">
        <v>0</v>
      </c>
      <c r="CP62" s="13">
        <v>4</v>
      </c>
      <c r="CQ62" s="13">
        <v>3</v>
      </c>
      <c r="CR62" s="13">
        <v>0</v>
      </c>
      <c r="CS62" s="13">
        <v>3</v>
      </c>
      <c r="CT62" s="13">
        <v>5</v>
      </c>
      <c r="CU62" s="13">
        <v>30.7</v>
      </c>
      <c r="CV62" s="13">
        <v>0</v>
      </c>
      <c r="DB62" s="12" t="s">
        <v>195</v>
      </c>
      <c r="DC62" s="13">
        <v>0</v>
      </c>
      <c r="DD62" s="13">
        <v>1</v>
      </c>
      <c r="DE62" s="13">
        <v>39</v>
      </c>
      <c r="DF62" s="13">
        <v>41</v>
      </c>
      <c r="DG62" s="13">
        <v>0</v>
      </c>
      <c r="DH62" s="13">
        <v>0</v>
      </c>
      <c r="DI62" s="13">
        <v>0</v>
      </c>
      <c r="DJ62" s="13">
        <v>2.5</v>
      </c>
      <c r="DK62" s="13">
        <v>0</v>
      </c>
      <c r="DQ62" s="12" t="s">
        <v>195</v>
      </c>
      <c r="DR62" s="13">
        <v>0</v>
      </c>
      <c r="DS62" s="13">
        <v>25.2</v>
      </c>
      <c r="DT62" s="13">
        <v>0</v>
      </c>
      <c r="DU62" s="13">
        <v>23.2</v>
      </c>
      <c r="DV62" s="13">
        <v>0</v>
      </c>
      <c r="DW62" s="13">
        <v>2.5</v>
      </c>
      <c r="DX62" s="13">
        <v>14.8</v>
      </c>
      <c r="DY62" s="13">
        <v>6.4</v>
      </c>
      <c r="DZ62" s="13">
        <v>4</v>
      </c>
      <c r="EF62" s="12" t="s">
        <v>195</v>
      </c>
      <c r="EG62" s="13">
        <v>0</v>
      </c>
      <c r="EH62" s="13">
        <v>0.5</v>
      </c>
      <c r="EI62" s="13">
        <v>2</v>
      </c>
      <c r="EJ62" s="13">
        <v>6.9</v>
      </c>
      <c r="EK62" s="13">
        <v>27.7</v>
      </c>
      <c r="EL62" s="13">
        <v>4.5</v>
      </c>
      <c r="EM62" s="13">
        <v>30.7</v>
      </c>
      <c r="EN62" s="13">
        <v>1</v>
      </c>
      <c r="EO62" s="13">
        <v>3.5</v>
      </c>
    </row>
    <row r="63" spans="1:145" ht="13.8" thickBot="1" x14ac:dyDescent="0.3">
      <c r="A63" s="12" t="s">
        <v>201</v>
      </c>
      <c r="B63" s="13">
        <v>1.5</v>
      </c>
      <c r="C63" s="13">
        <v>0</v>
      </c>
      <c r="D63" s="13">
        <v>37.9</v>
      </c>
      <c r="E63" s="13">
        <v>0</v>
      </c>
      <c r="F63" s="13">
        <v>0</v>
      </c>
      <c r="G63" s="13">
        <v>0</v>
      </c>
      <c r="H63" s="13">
        <v>0.5</v>
      </c>
      <c r="I63" s="13">
        <v>23.1</v>
      </c>
      <c r="J63" s="13">
        <v>0.5</v>
      </c>
      <c r="P63" s="12" t="s">
        <v>201</v>
      </c>
      <c r="Q63" s="13">
        <v>0</v>
      </c>
      <c r="R63" s="13">
        <v>33.5</v>
      </c>
      <c r="S63" s="13">
        <v>37.4</v>
      </c>
      <c r="T63" s="13">
        <v>0</v>
      </c>
      <c r="U63" s="13">
        <v>0</v>
      </c>
      <c r="V63" s="13">
        <v>0</v>
      </c>
      <c r="W63" s="13">
        <v>6.9</v>
      </c>
      <c r="X63" s="13">
        <v>2</v>
      </c>
      <c r="Y63" s="13">
        <v>0</v>
      </c>
      <c r="AE63" s="12" t="s">
        <v>201</v>
      </c>
      <c r="AF63" s="13">
        <v>22.3</v>
      </c>
      <c r="AG63" s="13">
        <v>0</v>
      </c>
      <c r="AH63" s="13">
        <v>0</v>
      </c>
      <c r="AI63" s="13">
        <v>0</v>
      </c>
      <c r="AJ63" s="13">
        <v>8.4</v>
      </c>
      <c r="AK63" s="13">
        <v>1.5</v>
      </c>
      <c r="AL63" s="13">
        <v>19.8</v>
      </c>
      <c r="AM63" s="13">
        <v>18.3</v>
      </c>
      <c r="AN63" s="13">
        <v>0</v>
      </c>
      <c r="AT63" s="12" t="s">
        <v>201</v>
      </c>
      <c r="AU63" s="13">
        <v>7.4</v>
      </c>
      <c r="AV63" s="13">
        <v>4.5</v>
      </c>
      <c r="AW63" s="13">
        <v>26.7</v>
      </c>
      <c r="AX63" s="13">
        <v>0.5</v>
      </c>
      <c r="AY63" s="13">
        <v>0</v>
      </c>
      <c r="AZ63" s="13">
        <v>7.4</v>
      </c>
      <c r="BA63" s="13">
        <v>2.5</v>
      </c>
      <c r="BB63" s="13">
        <v>33.200000000000003</v>
      </c>
      <c r="BC63" s="13">
        <v>0</v>
      </c>
      <c r="BI63" s="12" t="s">
        <v>201</v>
      </c>
      <c r="BJ63" s="13">
        <v>0.5</v>
      </c>
      <c r="BK63" s="13">
        <v>7.4</v>
      </c>
      <c r="BL63" s="13">
        <v>17.8</v>
      </c>
      <c r="BM63" s="13">
        <v>6.9</v>
      </c>
      <c r="BN63" s="13">
        <v>14.3</v>
      </c>
      <c r="BO63" s="13">
        <v>0</v>
      </c>
      <c r="BP63" s="13">
        <v>4.9000000000000004</v>
      </c>
      <c r="BQ63" s="13">
        <v>21.2</v>
      </c>
      <c r="BR63" s="13">
        <v>0</v>
      </c>
      <c r="BX63" s="12" t="s">
        <v>201</v>
      </c>
      <c r="BY63" s="13">
        <v>0</v>
      </c>
      <c r="BZ63" s="13">
        <v>0</v>
      </c>
      <c r="CA63" s="13">
        <v>57.1</v>
      </c>
      <c r="CB63" s="13">
        <v>1.5</v>
      </c>
      <c r="CC63" s="13">
        <v>11</v>
      </c>
      <c r="CD63" s="13">
        <v>0</v>
      </c>
      <c r="CE63" s="13">
        <v>3</v>
      </c>
      <c r="CF63" s="13">
        <v>0</v>
      </c>
      <c r="CG63" s="13">
        <v>0</v>
      </c>
      <c r="CM63" s="12" t="s">
        <v>201</v>
      </c>
      <c r="CN63" s="13">
        <v>28.2</v>
      </c>
      <c r="CO63" s="13">
        <v>0</v>
      </c>
      <c r="CP63" s="13">
        <v>4</v>
      </c>
      <c r="CQ63" s="13">
        <v>3</v>
      </c>
      <c r="CR63" s="13">
        <v>0</v>
      </c>
      <c r="CS63" s="13">
        <v>3</v>
      </c>
      <c r="CT63" s="13">
        <v>5</v>
      </c>
      <c r="CU63" s="13">
        <v>30.7</v>
      </c>
      <c r="CV63" s="13">
        <v>0</v>
      </c>
      <c r="DB63" s="12" t="s">
        <v>201</v>
      </c>
      <c r="DC63" s="13">
        <v>0</v>
      </c>
      <c r="DD63" s="13">
        <v>1</v>
      </c>
      <c r="DE63" s="13">
        <v>39</v>
      </c>
      <c r="DF63" s="13">
        <v>41</v>
      </c>
      <c r="DG63" s="13">
        <v>0</v>
      </c>
      <c r="DH63" s="13">
        <v>0</v>
      </c>
      <c r="DI63" s="13">
        <v>0</v>
      </c>
      <c r="DJ63" s="13">
        <v>0</v>
      </c>
      <c r="DK63" s="13">
        <v>0</v>
      </c>
      <c r="DQ63" s="12" t="s">
        <v>201</v>
      </c>
      <c r="DR63" s="13">
        <v>0</v>
      </c>
      <c r="DS63" s="13">
        <v>25.2</v>
      </c>
      <c r="DT63" s="13">
        <v>0</v>
      </c>
      <c r="DU63" s="13">
        <v>23.2</v>
      </c>
      <c r="DV63" s="13">
        <v>0</v>
      </c>
      <c r="DW63" s="13">
        <v>2.5</v>
      </c>
      <c r="DX63" s="13">
        <v>14.8</v>
      </c>
      <c r="DY63" s="13">
        <v>6.4</v>
      </c>
      <c r="DZ63" s="13">
        <v>4</v>
      </c>
      <c r="EF63" s="12" t="s">
        <v>201</v>
      </c>
      <c r="EG63" s="13">
        <v>0</v>
      </c>
      <c r="EH63" s="13">
        <v>0.5</v>
      </c>
      <c r="EI63" s="13">
        <v>2</v>
      </c>
      <c r="EJ63" s="13">
        <v>0</v>
      </c>
      <c r="EK63" s="13">
        <v>27.7</v>
      </c>
      <c r="EL63" s="13">
        <v>4.5</v>
      </c>
      <c r="EM63" s="13">
        <v>29.2</v>
      </c>
      <c r="EN63" s="13">
        <v>1</v>
      </c>
      <c r="EO63" s="13">
        <v>3.5</v>
      </c>
    </row>
    <row r="64" spans="1:145" ht="13.8" thickBot="1" x14ac:dyDescent="0.3">
      <c r="A64" s="12" t="s">
        <v>207</v>
      </c>
      <c r="B64" s="13">
        <v>1.5</v>
      </c>
      <c r="C64" s="13">
        <v>0</v>
      </c>
      <c r="D64" s="13">
        <v>33.4</v>
      </c>
      <c r="E64" s="13">
        <v>0</v>
      </c>
      <c r="F64" s="13">
        <v>0</v>
      </c>
      <c r="G64" s="13">
        <v>0</v>
      </c>
      <c r="H64" s="13">
        <v>0.5</v>
      </c>
      <c r="I64" s="13">
        <v>23.1</v>
      </c>
      <c r="J64" s="13">
        <v>0.5</v>
      </c>
      <c r="P64" s="12" t="s">
        <v>207</v>
      </c>
      <c r="Q64" s="13">
        <v>0</v>
      </c>
      <c r="R64" s="13">
        <v>33.5</v>
      </c>
      <c r="S64" s="13">
        <v>37.4</v>
      </c>
      <c r="T64" s="13">
        <v>0</v>
      </c>
      <c r="U64" s="13">
        <v>0</v>
      </c>
      <c r="V64" s="13">
        <v>0</v>
      </c>
      <c r="W64" s="13">
        <v>6.9</v>
      </c>
      <c r="X64" s="13">
        <v>2</v>
      </c>
      <c r="Y64" s="13">
        <v>0</v>
      </c>
      <c r="AE64" s="12" t="s">
        <v>207</v>
      </c>
      <c r="AF64" s="13">
        <v>22.3</v>
      </c>
      <c r="AG64" s="13">
        <v>0</v>
      </c>
      <c r="AH64" s="13">
        <v>0</v>
      </c>
      <c r="AI64" s="13">
        <v>0</v>
      </c>
      <c r="AJ64" s="13">
        <v>8.4</v>
      </c>
      <c r="AK64" s="13">
        <v>1.5</v>
      </c>
      <c r="AL64" s="13">
        <v>16.8</v>
      </c>
      <c r="AM64" s="13">
        <v>17.3</v>
      </c>
      <c r="AN64" s="13">
        <v>0</v>
      </c>
      <c r="AT64" s="12" t="s">
        <v>207</v>
      </c>
      <c r="AU64" s="13">
        <v>7.4</v>
      </c>
      <c r="AV64" s="13">
        <v>4.5</v>
      </c>
      <c r="AW64" s="13">
        <v>26.7</v>
      </c>
      <c r="AX64" s="13">
        <v>0.5</v>
      </c>
      <c r="AY64" s="13">
        <v>0</v>
      </c>
      <c r="AZ64" s="13">
        <v>0</v>
      </c>
      <c r="BA64" s="13">
        <v>2.5</v>
      </c>
      <c r="BB64" s="13">
        <v>33.200000000000003</v>
      </c>
      <c r="BC64" s="13">
        <v>0</v>
      </c>
      <c r="BI64" s="12" t="s">
        <v>207</v>
      </c>
      <c r="BJ64" s="13">
        <v>0.5</v>
      </c>
      <c r="BK64" s="13">
        <v>7.4</v>
      </c>
      <c r="BL64" s="13">
        <v>17.8</v>
      </c>
      <c r="BM64" s="13">
        <v>6.9</v>
      </c>
      <c r="BN64" s="13">
        <v>14.3</v>
      </c>
      <c r="BO64" s="13">
        <v>0</v>
      </c>
      <c r="BP64" s="13">
        <v>4.9000000000000004</v>
      </c>
      <c r="BQ64" s="13">
        <v>20.3</v>
      </c>
      <c r="BR64" s="13">
        <v>0</v>
      </c>
      <c r="BX64" s="12" t="s">
        <v>207</v>
      </c>
      <c r="BY64" s="13">
        <v>0</v>
      </c>
      <c r="BZ64" s="13">
        <v>0</v>
      </c>
      <c r="CA64" s="13">
        <v>57.1</v>
      </c>
      <c r="CB64" s="13">
        <v>1.5</v>
      </c>
      <c r="CC64" s="13">
        <v>11</v>
      </c>
      <c r="CD64" s="13">
        <v>0</v>
      </c>
      <c r="CE64" s="13">
        <v>0</v>
      </c>
      <c r="CF64" s="13">
        <v>0</v>
      </c>
      <c r="CG64" s="13">
        <v>0</v>
      </c>
      <c r="CM64" s="12" t="s">
        <v>207</v>
      </c>
      <c r="CN64" s="13">
        <v>28.2</v>
      </c>
      <c r="CO64" s="13">
        <v>0</v>
      </c>
      <c r="CP64" s="13">
        <v>4</v>
      </c>
      <c r="CQ64" s="13">
        <v>3</v>
      </c>
      <c r="CR64" s="13">
        <v>0</v>
      </c>
      <c r="CS64" s="13">
        <v>3</v>
      </c>
      <c r="CT64" s="13">
        <v>5</v>
      </c>
      <c r="CU64" s="13">
        <v>30.7</v>
      </c>
      <c r="CV64" s="13">
        <v>0</v>
      </c>
      <c r="DB64" s="12" t="s">
        <v>207</v>
      </c>
      <c r="DC64" s="13">
        <v>0</v>
      </c>
      <c r="DD64" s="13">
        <v>1</v>
      </c>
      <c r="DE64" s="13">
        <v>39</v>
      </c>
      <c r="DF64" s="13">
        <v>41</v>
      </c>
      <c r="DG64" s="13">
        <v>0</v>
      </c>
      <c r="DH64" s="13">
        <v>0</v>
      </c>
      <c r="DI64" s="13">
        <v>0</v>
      </c>
      <c r="DJ64" s="13">
        <v>0</v>
      </c>
      <c r="DK64" s="13">
        <v>0</v>
      </c>
      <c r="DQ64" s="12" t="s">
        <v>207</v>
      </c>
      <c r="DR64" s="13">
        <v>0</v>
      </c>
      <c r="DS64" s="13">
        <v>25.2</v>
      </c>
      <c r="DT64" s="13">
        <v>0</v>
      </c>
      <c r="DU64" s="13">
        <v>23.2</v>
      </c>
      <c r="DV64" s="13">
        <v>0</v>
      </c>
      <c r="DW64" s="13">
        <v>2.5</v>
      </c>
      <c r="DX64" s="13">
        <v>14.8</v>
      </c>
      <c r="DY64" s="13">
        <v>6.4</v>
      </c>
      <c r="DZ64" s="13">
        <v>4</v>
      </c>
      <c r="EF64" s="12" t="s">
        <v>207</v>
      </c>
      <c r="EG64" s="13">
        <v>0</v>
      </c>
      <c r="EH64" s="13">
        <v>0.5</v>
      </c>
      <c r="EI64" s="13">
        <v>2</v>
      </c>
      <c r="EJ64" s="13">
        <v>0</v>
      </c>
      <c r="EK64" s="13">
        <v>27.7</v>
      </c>
      <c r="EL64" s="13">
        <v>4</v>
      </c>
      <c r="EM64" s="13">
        <v>29.2</v>
      </c>
      <c r="EN64" s="13">
        <v>1</v>
      </c>
      <c r="EO64" s="13">
        <v>0</v>
      </c>
    </row>
    <row r="65" spans="1:149" ht="13.8" thickBot="1" x14ac:dyDescent="0.3">
      <c r="A65" s="12" t="s">
        <v>213</v>
      </c>
      <c r="B65" s="13">
        <v>1.5</v>
      </c>
      <c r="C65" s="13">
        <v>0</v>
      </c>
      <c r="D65" s="13">
        <v>33.4</v>
      </c>
      <c r="E65" s="13">
        <v>0</v>
      </c>
      <c r="F65" s="13">
        <v>0</v>
      </c>
      <c r="G65" s="13">
        <v>0</v>
      </c>
      <c r="H65" s="13">
        <v>0</v>
      </c>
      <c r="I65" s="13">
        <v>23.1</v>
      </c>
      <c r="J65" s="13">
        <v>0</v>
      </c>
      <c r="P65" s="12" t="s">
        <v>213</v>
      </c>
      <c r="Q65" s="13">
        <v>0</v>
      </c>
      <c r="R65" s="13">
        <v>33.5</v>
      </c>
      <c r="S65" s="13">
        <v>37.4</v>
      </c>
      <c r="T65" s="13">
        <v>0</v>
      </c>
      <c r="U65" s="13">
        <v>0</v>
      </c>
      <c r="V65" s="13">
        <v>0</v>
      </c>
      <c r="W65" s="13">
        <v>3</v>
      </c>
      <c r="X65" s="13">
        <v>2</v>
      </c>
      <c r="Y65" s="13">
        <v>0</v>
      </c>
      <c r="AE65" s="12" t="s">
        <v>213</v>
      </c>
      <c r="AF65" s="13">
        <v>22.3</v>
      </c>
      <c r="AG65" s="13">
        <v>0</v>
      </c>
      <c r="AH65" s="13">
        <v>0</v>
      </c>
      <c r="AI65" s="13">
        <v>0</v>
      </c>
      <c r="AJ65" s="13">
        <v>8.4</v>
      </c>
      <c r="AK65" s="13">
        <v>1.5</v>
      </c>
      <c r="AL65" s="13">
        <v>10.9</v>
      </c>
      <c r="AM65" s="13">
        <v>17.3</v>
      </c>
      <c r="AN65" s="13">
        <v>0</v>
      </c>
      <c r="AT65" s="12" t="s">
        <v>213</v>
      </c>
      <c r="AU65" s="13">
        <v>7.4</v>
      </c>
      <c r="AV65" s="13">
        <v>4.5</v>
      </c>
      <c r="AW65" s="13">
        <v>26.7</v>
      </c>
      <c r="AX65" s="13">
        <v>0.5</v>
      </c>
      <c r="AY65" s="13">
        <v>0</v>
      </c>
      <c r="AZ65" s="13">
        <v>0</v>
      </c>
      <c r="BA65" s="13">
        <v>2.5</v>
      </c>
      <c r="BB65" s="13">
        <v>33.200000000000003</v>
      </c>
      <c r="BC65" s="13">
        <v>0</v>
      </c>
      <c r="BI65" s="12" t="s">
        <v>213</v>
      </c>
      <c r="BJ65" s="13">
        <v>0.5</v>
      </c>
      <c r="BK65" s="13">
        <v>7.4</v>
      </c>
      <c r="BL65" s="13">
        <v>17.8</v>
      </c>
      <c r="BM65" s="13">
        <v>6.9</v>
      </c>
      <c r="BN65" s="13">
        <v>14.3</v>
      </c>
      <c r="BO65" s="13">
        <v>0</v>
      </c>
      <c r="BP65" s="13">
        <v>4</v>
      </c>
      <c r="BQ65" s="13">
        <v>20.3</v>
      </c>
      <c r="BR65" s="13">
        <v>0</v>
      </c>
      <c r="BX65" s="12" t="s">
        <v>213</v>
      </c>
      <c r="BY65" s="13">
        <v>0</v>
      </c>
      <c r="BZ65" s="13">
        <v>0</v>
      </c>
      <c r="CA65" s="13">
        <v>57.1</v>
      </c>
      <c r="CB65" s="13">
        <v>1.5</v>
      </c>
      <c r="CC65" s="13">
        <v>11</v>
      </c>
      <c r="CD65" s="13">
        <v>0</v>
      </c>
      <c r="CE65" s="13">
        <v>0</v>
      </c>
      <c r="CF65" s="13">
        <v>0</v>
      </c>
      <c r="CG65" s="13">
        <v>0</v>
      </c>
      <c r="CM65" s="12" t="s">
        <v>213</v>
      </c>
      <c r="CN65" s="13">
        <v>28.2</v>
      </c>
      <c r="CO65" s="13">
        <v>0</v>
      </c>
      <c r="CP65" s="13">
        <v>0</v>
      </c>
      <c r="CQ65" s="13">
        <v>3</v>
      </c>
      <c r="CR65" s="13">
        <v>0</v>
      </c>
      <c r="CS65" s="13">
        <v>3</v>
      </c>
      <c r="CT65" s="13">
        <v>5</v>
      </c>
      <c r="CU65" s="13">
        <v>30.7</v>
      </c>
      <c r="CV65" s="13">
        <v>0</v>
      </c>
      <c r="DB65" s="12" t="s">
        <v>213</v>
      </c>
      <c r="DC65" s="13">
        <v>0</v>
      </c>
      <c r="DD65" s="13">
        <v>1</v>
      </c>
      <c r="DE65" s="13">
        <v>39</v>
      </c>
      <c r="DF65" s="13">
        <v>41</v>
      </c>
      <c r="DG65" s="13">
        <v>0</v>
      </c>
      <c r="DH65" s="13">
        <v>0</v>
      </c>
      <c r="DI65" s="13">
        <v>0</v>
      </c>
      <c r="DJ65" s="13">
        <v>0</v>
      </c>
      <c r="DK65" s="13">
        <v>0</v>
      </c>
      <c r="DQ65" s="12" t="s">
        <v>213</v>
      </c>
      <c r="DR65" s="13">
        <v>0</v>
      </c>
      <c r="DS65" s="13">
        <v>25.2</v>
      </c>
      <c r="DT65" s="13">
        <v>0</v>
      </c>
      <c r="DU65" s="13">
        <v>23.2</v>
      </c>
      <c r="DV65" s="13">
        <v>0</v>
      </c>
      <c r="DW65" s="13">
        <v>2</v>
      </c>
      <c r="DX65" s="13">
        <v>14.8</v>
      </c>
      <c r="DY65" s="13">
        <v>6.4</v>
      </c>
      <c r="DZ65" s="13">
        <v>4</v>
      </c>
      <c r="EF65" s="12" t="s">
        <v>213</v>
      </c>
      <c r="EG65" s="13">
        <v>0</v>
      </c>
      <c r="EH65" s="13">
        <v>0.5</v>
      </c>
      <c r="EI65" s="13">
        <v>2</v>
      </c>
      <c r="EJ65" s="13">
        <v>0</v>
      </c>
      <c r="EK65" s="13">
        <v>27.7</v>
      </c>
      <c r="EL65" s="13">
        <v>0</v>
      </c>
      <c r="EM65" s="13">
        <v>29.2</v>
      </c>
      <c r="EN65" s="13">
        <v>0</v>
      </c>
      <c r="EO65" s="13">
        <v>0</v>
      </c>
    </row>
    <row r="66" spans="1:149" ht="13.8" thickBot="1" x14ac:dyDescent="0.3">
      <c r="A66" s="12" t="s">
        <v>219</v>
      </c>
      <c r="B66" s="13">
        <v>1.5</v>
      </c>
      <c r="C66" s="13">
        <v>0</v>
      </c>
      <c r="D66" s="13">
        <v>33.4</v>
      </c>
      <c r="E66" s="13">
        <v>0</v>
      </c>
      <c r="F66" s="13">
        <v>0</v>
      </c>
      <c r="G66" s="13">
        <v>0</v>
      </c>
      <c r="H66" s="13">
        <v>0</v>
      </c>
      <c r="I66" s="13">
        <v>23.1</v>
      </c>
      <c r="J66" s="13">
        <v>0</v>
      </c>
      <c r="P66" s="12" t="s">
        <v>219</v>
      </c>
      <c r="Q66" s="13">
        <v>0</v>
      </c>
      <c r="R66" s="13">
        <v>33.5</v>
      </c>
      <c r="S66" s="13">
        <v>37.4</v>
      </c>
      <c r="T66" s="13">
        <v>0</v>
      </c>
      <c r="U66" s="13">
        <v>0</v>
      </c>
      <c r="V66" s="13">
        <v>0</v>
      </c>
      <c r="W66" s="13">
        <v>3</v>
      </c>
      <c r="X66" s="13">
        <v>2</v>
      </c>
      <c r="Y66" s="13">
        <v>0</v>
      </c>
      <c r="AE66" s="12" t="s">
        <v>219</v>
      </c>
      <c r="AF66" s="13">
        <v>22.3</v>
      </c>
      <c r="AG66" s="13">
        <v>0</v>
      </c>
      <c r="AH66" s="13">
        <v>0</v>
      </c>
      <c r="AI66" s="13">
        <v>0</v>
      </c>
      <c r="AJ66" s="13">
        <v>8.4</v>
      </c>
      <c r="AK66" s="13">
        <v>1.5</v>
      </c>
      <c r="AL66" s="13">
        <v>6.9</v>
      </c>
      <c r="AM66" s="13">
        <v>17.3</v>
      </c>
      <c r="AN66" s="13">
        <v>0</v>
      </c>
      <c r="AT66" s="12" t="s">
        <v>219</v>
      </c>
      <c r="AU66" s="13">
        <v>7.4</v>
      </c>
      <c r="AV66" s="13">
        <v>2.5</v>
      </c>
      <c r="AW66" s="13">
        <v>26.7</v>
      </c>
      <c r="AX66" s="13">
        <v>0</v>
      </c>
      <c r="AY66" s="13">
        <v>0</v>
      </c>
      <c r="AZ66" s="13">
        <v>0</v>
      </c>
      <c r="BA66" s="13">
        <v>2.5</v>
      </c>
      <c r="BB66" s="13">
        <v>33.200000000000003</v>
      </c>
      <c r="BC66" s="13">
        <v>0</v>
      </c>
      <c r="BI66" s="12" t="s">
        <v>219</v>
      </c>
      <c r="BJ66" s="13">
        <v>0.5</v>
      </c>
      <c r="BK66" s="13">
        <v>7.4</v>
      </c>
      <c r="BL66" s="13">
        <v>17.8</v>
      </c>
      <c r="BM66" s="13">
        <v>6.9</v>
      </c>
      <c r="BN66" s="13">
        <v>12.3</v>
      </c>
      <c r="BO66" s="13">
        <v>0</v>
      </c>
      <c r="BP66" s="13">
        <v>4</v>
      </c>
      <c r="BQ66" s="13">
        <v>20.3</v>
      </c>
      <c r="BR66" s="13">
        <v>0</v>
      </c>
      <c r="BX66" s="12" t="s">
        <v>219</v>
      </c>
      <c r="BY66" s="13">
        <v>0</v>
      </c>
      <c r="BZ66" s="13">
        <v>0</v>
      </c>
      <c r="CA66" s="13">
        <v>57.1</v>
      </c>
      <c r="CB66" s="13">
        <v>0</v>
      </c>
      <c r="CC66" s="13">
        <v>11</v>
      </c>
      <c r="CD66" s="13">
        <v>0</v>
      </c>
      <c r="CE66" s="13">
        <v>0</v>
      </c>
      <c r="CF66" s="13">
        <v>0</v>
      </c>
      <c r="CG66" s="13">
        <v>0</v>
      </c>
      <c r="CM66" s="12" t="s">
        <v>219</v>
      </c>
      <c r="CN66" s="13">
        <v>28.2</v>
      </c>
      <c r="CO66" s="13">
        <v>0</v>
      </c>
      <c r="CP66" s="13">
        <v>0</v>
      </c>
      <c r="CQ66" s="13">
        <v>0.5</v>
      </c>
      <c r="CR66" s="13">
        <v>0</v>
      </c>
      <c r="CS66" s="13">
        <v>0</v>
      </c>
      <c r="CT66" s="13">
        <v>0</v>
      </c>
      <c r="CU66" s="13">
        <v>30.7</v>
      </c>
      <c r="CV66" s="13">
        <v>0</v>
      </c>
      <c r="DB66" s="12" t="s">
        <v>219</v>
      </c>
      <c r="DC66" s="13">
        <v>0</v>
      </c>
      <c r="DD66" s="13">
        <v>1</v>
      </c>
      <c r="DE66" s="13">
        <v>39</v>
      </c>
      <c r="DF66" s="13">
        <v>41</v>
      </c>
      <c r="DG66" s="13">
        <v>0</v>
      </c>
      <c r="DH66" s="13">
        <v>0</v>
      </c>
      <c r="DI66" s="13">
        <v>0</v>
      </c>
      <c r="DJ66" s="13">
        <v>0</v>
      </c>
      <c r="DK66" s="13">
        <v>0</v>
      </c>
      <c r="DQ66" s="12" t="s">
        <v>219</v>
      </c>
      <c r="DR66" s="13">
        <v>0</v>
      </c>
      <c r="DS66" s="13">
        <v>25.2</v>
      </c>
      <c r="DT66" s="13">
        <v>0</v>
      </c>
      <c r="DU66" s="13">
        <v>23.2</v>
      </c>
      <c r="DV66" s="13">
        <v>0</v>
      </c>
      <c r="DW66" s="13">
        <v>2</v>
      </c>
      <c r="DX66" s="13">
        <v>14.8</v>
      </c>
      <c r="DY66" s="13">
        <v>6.4</v>
      </c>
      <c r="DZ66" s="13">
        <v>3.5</v>
      </c>
      <c r="EF66" s="12" t="s">
        <v>219</v>
      </c>
      <c r="EG66" s="13">
        <v>0</v>
      </c>
      <c r="EH66" s="13">
        <v>0.5</v>
      </c>
      <c r="EI66" s="13">
        <v>2</v>
      </c>
      <c r="EJ66" s="13">
        <v>0</v>
      </c>
      <c r="EK66" s="13">
        <v>27.7</v>
      </c>
      <c r="EL66" s="13">
        <v>0</v>
      </c>
      <c r="EM66" s="13">
        <v>29.2</v>
      </c>
      <c r="EN66" s="13">
        <v>0</v>
      </c>
      <c r="EO66" s="13">
        <v>0</v>
      </c>
    </row>
    <row r="67" spans="1:149" ht="13.8" thickBot="1" x14ac:dyDescent="0.3">
      <c r="A67" s="12" t="s">
        <v>225</v>
      </c>
      <c r="B67" s="13">
        <v>1.5</v>
      </c>
      <c r="C67" s="13">
        <v>0</v>
      </c>
      <c r="D67" s="13">
        <v>32.4</v>
      </c>
      <c r="E67" s="13">
        <v>0</v>
      </c>
      <c r="F67" s="13">
        <v>0</v>
      </c>
      <c r="G67" s="13">
        <v>0</v>
      </c>
      <c r="H67" s="13">
        <v>0</v>
      </c>
      <c r="I67" s="13">
        <v>23.1</v>
      </c>
      <c r="J67" s="13">
        <v>0</v>
      </c>
      <c r="P67" s="12" t="s">
        <v>225</v>
      </c>
      <c r="Q67" s="13">
        <v>0</v>
      </c>
      <c r="R67" s="13">
        <v>33.5</v>
      </c>
      <c r="S67" s="13">
        <v>37.4</v>
      </c>
      <c r="T67" s="13">
        <v>0</v>
      </c>
      <c r="U67" s="13">
        <v>0</v>
      </c>
      <c r="V67" s="13">
        <v>0</v>
      </c>
      <c r="W67" s="13">
        <v>3</v>
      </c>
      <c r="X67" s="13">
        <v>2</v>
      </c>
      <c r="Y67" s="13">
        <v>0</v>
      </c>
      <c r="AE67" s="12" t="s">
        <v>225</v>
      </c>
      <c r="AF67" s="13">
        <v>22.3</v>
      </c>
      <c r="AG67" s="13">
        <v>0</v>
      </c>
      <c r="AH67" s="13">
        <v>0</v>
      </c>
      <c r="AI67" s="13">
        <v>0</v>
      </c>
      <c r="AJ67" s="13">
        <v>8.4</v>
      </c>
      <c r="AK67" s="13">
        <v>1.5</v>
      </c>
      <c r="AL67" s="13">
        <v>6.9</v>
      </c>
      <c r="AM67" s="13">
        <v>17.3</v>
      </c>
      <c r="AN67" s="13">
        <v>0</v>
      </c>
      <c r="AT67" s="12" t="s">
        <v>225</v>
      </c>
      <c r="AU67" s="13">
        <v>7.4</v>
      </c>
      <c r="AV67" s="13">
        <v>0.5</v>
      </c>
      <c r="AW67" s="13">
        <v>26.7</v>
      </c>
      <c r="AX67" s="13">
        <v>0</v>
      </c>
      <c r="AY67" s="13">
        <v>0</v>
      </c>
      <c r="AZ67" s="13">
        <v>0</v>
      </c>
      <c r="BA67" s="13">
        <v>2.5</v>
      </c>
      <c r="BB67" s="13">
        <v>33.200000000000003</v>
      </c>
      <c r="BC67" s="13">
        <v>0</v>
      </c>
      <c r="BI67" s="12" t="s">
        <v>225</v>
      </c>
      <c r="BJ67" s="13">
        <v>0</v>
      </c>
      <c r="BK67" s="13">
        <v>7.4</v>
      </c>
      <c r="BL67" s="13">
        <v>17.8</v>
      </c>
      <c r="BM67" s="13">
        <v>6.9</v>
      </c>
      <c r="BN67" s="13">
        <v>10.9</v>
      </c>
      <c r="BO67" s="13">
        <v>0</v>
      </c>
      <c r="BP67" s="13">
        <v>4</v>
      </c>
      <c r="BQ67" s="13">
        <v>20.3</v>
      </c>
      <c r="BR67" s="13">
        <v>0</v>
      </c>
      <c r="BX67" s="12" t="s">
        <v>225</v>
      </c>
      <c r="BY67" s="13">
        <v>0</v>
      </c>
      <c r="BZ67" s="13">
        <v>0</v>
      </c>
      <c r="CA67" s="13">
        <v>57.1</v>
      </c>
      <c r="CB67" s="13">
        <v>0</v>
      </c>
      <c r="CC67" s="13">
        <v>11</v>
      </c>
      <c r="CD67" s="13">
        <v>0</v>
      </c>
      <c r="CE67" s="13">
        <v>0</v>
      </c>
      <c r="CF67" s="13">
        <v>0</v>
      </c>
      <c r="CG67" s="13">
        <v>0</v>
      </c>
      <c r="CM67" s="12" t="s">
        <v>225</v>
      </c>
      <c r="CN67" s="13">
        <v>28.2</v>
      </c>
      <c r="CO67" s="13">
        <v>0</v>
      </c>
      <c r="CP67" s="13">
        <v>0</v>
      </c>
      <c r="CQ67" s="13">
        <v>0.5</v>
      </c>
      <c r="CR67" s="13">
        <v>0</v>
      </c>
      <c r="CS67" s="13">
        <v>0</v>
      </c>
      <c r="CT67" s="13">
        <v>0</v>
      </c>
      <c r="CU67" s="13">
        <v>30.7</v>
      </c>
      <c r="CV67" s="13">
        <v>0</v>
      </c>
      <c r="DB67" s="12" t="s">
        <v>225</v>
      </c>
      <c r="DC67" s="13">
        <v>0</v>
      </c>
      <c r="DD67" s="13">
        <v>0</v>
      </c>
      <c r="DE67" s="13">
        <v>38</v>
      </c>
      <c r="DF67" s="13">
        <v>41</v>
      </c>
      <c r="DG67" s="13">
        <v>0</v>
      </c>
      <c r="DH67" s="13">
        <v>0</v>
      </c>
      <c r="DI67" s="13">
        <v>0</v>
      </c>
      <c r="DJ67" s="13">
        <v>0</v>
      </c>
      <c r="DK67" s="13">
        <v>0</v>
      </c>
      <c r="DQ67" s="12" t="s">
        <v>225</v>
      </c>
      <c r="DR67" s="13">
        <v>0</v>
      </c>
      <c r="DS67" s="13">
        <v>25.2</v>
      </c>
      <c r="DT67" s="13">
        <v>0</v>
      </c>
      <c r="DU67" s="13">
        <v>23.2</v>
      </c>
      <c r="DV67" s="13">
        <v>0</v>
      </c>
      <c r="DW67" s="13">
        <v>2</v>
      </c>
      <c r="DX67" s="13">
        <v>14.8</v>
      </c>
      <c r="DY67" s="13">
        <v>6.4</v>
      </c>
      <c r="DZ67" s="13">
        <v>1</v>
      </c>
      <c r="EF67" s="12" t="s">
        <v>225</v>
      </c>
      <c r="EG67" s="13">
        <v>0</v>
      </c>
      <c r="EH67" s="13">
        <v>0.5</v>
      </c>
      <c r="EI67" s="13">
        <v>2</v>
      </c>
      <c r="EJ67" s="13">
        <v>0</v>
      </c>
      <c r="EK67" s="13">
        <v>27.7</v>
      </c>
      <c r="EL67" s="13">
        <v>0</v>
      </c>
      <c r="EM67" s="13">
        <v>29.2</v>
      </c>
      <c r="EN67" s="13">
        <v>0</v>
      </c>
      <c r="EO67" s="13">
        <v>0</v>
      </c>
    </row>
    <row r="68" spans="1:149" ht="13.8" thickBot="1" x14ac:dyDescent="0.3">
      <c r="A68" s="12" t="s">
        <v>231</v>
      </c>
      <c r="B68" s="13">
        <v>1.5</v>
      </c>
      <c r="C68" s="13">
        <v>0</v>
      </c>
      <c r="D68" s="13">
        <v>32.4</v>
      </c>
      <c r="E68" s="13">
        <v>0</v>
      </c>
      <c r="F68" s="13">
        <v>0</v>
      </c>
      <c r="G68" s="13">
        <v>0</v>
      </c>
      <c r="H68" s="13">
        <v>0</v>
      </c>
      <c r="I68" s="13">
        <v>23.1</v>
      </c>
      <c r="J68" s="13">
        <v>0</v>
      </c>
      <c r="P68" s="12" t="s">
        <v>231</v>
      </c>
      <c r="Q68" s="13">
        <v>0</v>
      </c>
      <c r="R68" s="13">
        <v>33.5</v>
      </c>
      <c r="S68" s="13">
        <v>37.4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AE68" s="12" t="s">
        <v>231</v>
      </c>
      <c r="AF68" s="13">
        <v>22.3</v>
      </c>
      <c r="AG68" s="13">
        <v>0</v>
      </c>
      <c r="AH68" s="13">
        <v>0</v>
      </c>
      <c r="AI68" s="13">
        <v>0</v>
      </c>
      <c r="AJ68" s="13">
        <v>8.4</v>
      </c>
      <c r="AK68" s="13">
        <v>1.5</v>
      </c>
      <c r="AL68" s="13">
        <v>0</v>
      </c>
      <c r="AM68" s="13">
        <v>17.3</v>
      </c>
      <c r="AN68" s="13">
        <v>0</v>
      </c>
      <c r="AT68" s="12" t="s">
        <v>231</v>
      </c>
      <c r="AU68" s="13">
        <v>3.5</v>
      </c>
      <c r="AV68" s="13">
        <v>0.5</v>
      </c>
      <c r="AW68" s="13">
        <v>26.7</v>
      </c>
      <c r="AX68" s="13">
        <v>0</v>
      </c>
      <c r="AY68" s="13">
        <v>0</v>
      </c>
      <c r="AZ68" s="13">
        <v>0</v>
      </c>
      <c r="BA68" s="13">
        <v>2.5</v>
      </c>
      <c r="BB68" s="13">
        <v>27.2</v>
      </c>
      <c r="BC68" s="13">
        <v>0</v>
      </c>
      <c r="BI68" s="12" t="s">
        <v>231</v>
      </c>
      <c r="BJ68" s="13">
        <v>0</v>
      </c>
      <c r="BK68" s="13">
        <v>7.4</v>
      </c>
      <c r="BL68" s="13">
        <v>17.8</v>
      </c>
      <c r="BM68" s="13">
        <v>4.9000000000000004</v>
      </c>
      <c r="BN68" s="13">
        <v>10.9</v>
      </c>
      <c r="BO68" s="13">
        <v>0</v>
      </c>
      <c r="BP68" s="13">
        <v>0</v>
      </c>
      <c r="BQ68" s="13">
        <v>20.3</v>
      </c>
      <c r="BR68" s="13">
        <v>0</v>
      </c>
      <c r="BX68" s="12" t="s">
        <v>231</v>
      </c>
      <c r="BY68" s="13">
        <v>0</v>
      </c>
      <c r="BZ68" s="13">
        <v>0</v>
      </c>
      <c r="CA68" s="13">
        <v>57.1</v>
      </c>
      <c r="CB68" s="13">
        <v>0</v>
      </c>
      <c r="CC68" s="13">
        <v>0</v>
      </c>
      <c r="CD68" s="13">
        <v>0</v>
      </c>
      <c r="CE68" s="13">
        <v>0</v>
      </c>
      <c r="CF68" s="13">
        <v>0</v>
      </c>
      <c r="CG68" s="13">
        <v>0</v>
      </c>
      <c r="CM68" s="12" t="s">
        <v>231</v>
      </c>
      <c r="CN68" s="13">
        <v>28.2</v>
      </c>
      <c r="CO68" s="13">
        <v>0</v>
      </c>
      <c r="CP68" s="13">
        <v>0</v>
      </c>
      <c r="CQ68" s="13">
        <v>0.5</v>
      </c>
      <c r="CR68" s="13">
        <v>0</v>
      </c>
      <c r="CS68" s="13">
        <v>0</v>
      </c>
      <c r="CT68" s="13">
        <v>0</v>
      </c>
      <c r="CU68" s="13">
        <v>30.7</v>
      </c>
      <c r="CV68" s="13">
        <v>0</v>
      </c>
      <c r="DB68" s="12" t="s">
        <v>231</v>
      </c>
      <c r="DC68" s="13">
        <v>0</v>
      </c>
      <c r="DD68" s="13">
        <v>0</v>
      </c>
      <c r="DE68" s="13">
        <v>38</v>
      </c>
      <c r="DF68" s="13">
        <v>41</v>
      </c>
      <c r="DG68" s="13">
        <v>0</v>
      </c>
      <c r="DH68" s="13">
        <v>0</v>
      </c>
      <c r="DI68" s="13">
        <v>0</v>
      </c>
      <c r="DJ68" s="13">
        <v>0</v>
      </c>
      <c r="DK68" s="13">
        <v>0</v>
      </c>
      <c r="DQ68" s="12" t="s">
        <v>231</v>
      </c>
      <c r="DR68" s="13">
        <v>0</v>
      </c>
      <c r="DS68" s="13">
        <v>25.2</v>
      </c>
      <c r="DT68" s="13">
        <v>0</v>
      </c>
      <c r="DU68" s="13">
        <v>23.2</v>
      </c>
      <c r="DV68" s="13">
        <v>0</v>
      </c>
      <c r="DW68" s="13">
        <v>2</v>
      </c>
      <c r="DX68" s="13">
        <v>6.9</v>
      </c>
      <c r="DY68" s="13">
        <v>0</v>
      </c>
      <c r="DZ68" s="13">
        <v>0</v>
      </c>
      <c r="EF68" s="12" t="s">
        <v>231</v>
      </c>
      <c r="EG68" s="13">
        <v>0</v>
      </c>
      <c r="EH68" s="13">
        <v>0.5</v>
      </c>
      <c r="EI68" s="13">
        <v>0</v>
      </c>
      <c r="EJ68" s="13">
        <v>0</v>
      </c>
      <c r="EK68" s="13">
        <v>27.7</v>
      </c>
      <c r="EL68" s="13">
        <v>0</v>
      </c>
      <c r="EM68" s="13">
        <v>28.7</v>
      </c>
      <c r="EN68" s="13">
        <v>0</v>
      </c>
      <c r="EO68" s="13">
        <v>0</v>
      </c>
    </row>
    <row r="69" spans="1:149" ht="13.8" thickBot="1" x14ac:dyDescent="0.3">
      <c r="A69" s="12" t="s">
        <v>236</v>
      </c>
      <c r="B69" s="13">
        <v>1.5</v>
      </c>
      <c r="C69" s="13">
        <v>0</v>
      </c>
      <c r="D69" s="13">
        <v>32.4</v>
      </c>
      <c r="E69" s="13">
        <v>0</v>
      </c>
      <c r="F69" s="13">
        <v>0</v>
      </c>
      <c r="G69" s="13">
        <v>0</v>
      </c>
      <c r="H69" s="13">
        <v>0</v>
      </c>
      <c r="I69" s="13">
        <v>23.1</v>
      </c>
      <c r="J69" s="13">
        <v>0</v>
      </c>
      <c r="P69" s="12" t="s">
        <v>236</v>
      </c>
      <c r="Q69" s="13">
        <v>0</v>
      </c>
      <c r="R69" s="13">
        <v>33.5</v>
      </c>
      <c r="S69" s="13">
        <v>37.4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AE69" s="12" t="s">
        <v>236</v>
      </c>
      <c r="AF69" s="13">
        <v>22.3</v>
      </c>
      <c r="AG69" s="13">
        <v>0</v>
      </c>
      <c r="AH69" s="13">
        <v>0</v>
      </c>
      <c r="AI69" s="13">
        <v>0</v>
      </c>
      <c r="AJ69" s="13">
        <v>3.5</v>
      </c>
      <c r="AK69" s="13">
        <v>0</v>
      </c>
      <c r="AL69" s="13">
        <v>0</v>
      </c>
      <c r="AM69" s="13">
        <v>17.3</v>
      </c>
      <c r="AN69" s="13">
        <v>0</v>
      </c>
      <c r="AT69" s="12" t="s">
        <v>236</v>
      </c>
      <c r="AU69" s="13">
        <v>0.5</v>
      </c>
      <c r="AV69" s="13">
        <v>0.5</v>
      </c>
      <c r="AW69" s="13">
        <v>26.7</v>
      </c>
      <c r="AX69" s="13">
        <v>0</v>
      </c>
      <c r="AY69" s="13">
        <v>0</v>
      </c>
      <c r="AZ69" s="13">
        <v>0</v>
      </c>
      <c r="BA69" s="13">
        <v>2.5</v>
      </c>
      <c r="BB69" s="13">
        <v>27.2</v>
      </c>
      <c r="BC69" s="13">
        <v>0</v>
      </c>
      <c r="BI69" s="12" t="s">
        <v>236</v>
      </c>
      <c r="BJ69" s="13">
        <v>0</v>
      </c>
      <c r="BK69" s="13">
        <v>7.4</v>
      </c>
      <c r="BL69" s="13">
        <v>17.8</v>
      </c>
      <c r="BM69" s="13">
        <v>4.9000000000000004</v>
      </c>
      <c r="BN69" s="13">
        <v>0</v>
      </c>
      <c r="BO69" s="13">
        <v>0</v>
      </c>
      <c r="BP69" s="13">
        <v>0</v>
      </c>
      <c r="BQ69" s="13">
        <v>20.3</v>
      </c>
      <c r="BR69" s="13">
        <v>0</v>
      </c>
      <c r="BX69" s="12" t="s">
        <v>236</v>
      </c>
      <c r="BY69" s="13">
        <v>0</v>
      </c>
      <c r="BZ69" s="13">
        <v>0</v>
      </c>
      <c r="CA69" s="13">
        <v>57.1</v>
      </c>
      <c r="CB69" s="13">
        <v>0</v>
      </c>
      <c r="CC69" s="13">
        <v>0</v>
      </c>
      <c r="CD69" s="13">
        <v>0</v>
      </c>
      <c r="CE69" s="13">
        <v>0</v>
      </c>
      <c r="CF69" s="13">
        <v>0</v>
      </c>
      <c r="CG69" s="13">
        <v>0</v>
      </c>
      <c r="CM69" s="12" t="s">
        <v>236</v>
      </c>
      <c r="CN69" s="13">
        <v>28.2</v>
      </c>
      <c r="CO69" s="13">
        <v>0</v>
      </c>
      <c r="CP69" s="13">
        <v>0</v>
      </c>
      <c r="CQ69" s="13">
        <v>0.5</v>
      </c>
      <c r="CR69" s="13">
        <v>0</v>
      </c>
      <c r="CS69" s="13">
        <v>0</v>
      </c>
      <c r="CT69" s="13">
        <v>0</v>
      </c>
      <c r="CU69" s="13">
        <v>23.8</v>
      </c>
      <c r="CV69" s="13">
        <v>0</v>
      </c>
      <c r="DB69" s="12" t="s">
        <v>236</v>
      </c>
      <c r="DC69" s="13">
        <v>0</v>
      </c>
      <c r="DD69" s="13">
        <v>0</v>
      </c>
      <c r="DE69" s="13">
        <v>38</v>
      </c>
      <c r="DF69" s="13">
        <v>41</v>
      </c>
      <c r="DG69" s="13">
        <v>0</v>
      </c>
      <c r="DH69" s="13">
        <v>0</v>
      </c>
      <c r="DI69" s="13">
        <v>0</v>
      </c>
      <c r="DJ69" s="13">
        <v>0</v>
      </c>
      <c r="DK69" s="13">
        <v>0</v>
      </c>
      <c r="DQ69" s="12" t="s">
        <v>236</v>
      </c>
      <c r="DR69" s="13">
        <v>0</v>
      </c>
      <c r="DS69" s="13">
        <v>25.2</v>
      </c>
      <c r="DT69" s="13">
        <v>0</v>
      </c>
      <c r="DU69" s="13">
        <v>23.2</v>
      </c>
      <c r="DV69" s="13">
        <v>0</v>
      </c>
      <c r="DW69" s="13">
        <v>0</v>
      </c>
      <c r="DX69" s="13">
        <v>0</v>
      </c>
      <c r="DY69" s="13">
        <v>0</v>
      </c>
      <c r="DZ69" s="13">
        <v>0</v>
      </c>
      <c r="EF69" s="12" t="s">
        <v>236</v>
      </c>
      <c r="EG69" s="13">
        <v>0</v>
      </c>
      <c r="EH69" s="13">
        <v>0.5</v>
      </c>
      <c r="EI69" s="13">
        <v>0</v>
      </c>
      <c r="EJ69" s="13">
        <v>0</v>
      </c>
      <c r="EK69" s="13">
        <v>27.7</v>
      </c>
      <c r="EL69" s="13">
        <v>0</v>
      </c>
      <c r="EM69" s="13">
        <v>28.7</v>
      </c>
      <c r="EN69" s="13">
        <v>0</v>
      </c>
      <c r="EO69" s="13">
        <v>0</v>
      </c>
    </row>
    <row r="70" spans="1:149" ht="13.8" thickBot="1" x14ac:dyDescent="0.3">
      <c r="A70" s="12" t="s">
        <v>241</v>
      </c>
      <c r="B70" s="13">
        <v>1.5</v>
      </c>
      <c r="C70" s="13">
        <v>0</v>
      </c>
      <c r="D70" s="13">
        <v>22.1</v>
      </c>
      <c r="E70" s="13">
        <v>0</v>
      </c>
      <c r="F70" s="13">
        <v>0</v>
      </c>
      <c r="G70" s="13">
        <v>0</v>
      </c>
      <c r="H70" s="13">
        <v>0</v>
      </c>
      <c r="I70" s="13">
        <v>21.6</v>
      </c>
      <c r="J70" s="13">
        <v>0</v>
      </c>
      <c r="P70" s="12" t="s">
        <v>241</v>
      </c>
      <c r="Q70" s="13">
        <v>0</v>
      </c>
      <c r="R70" s="13">
        <v>33</v>
      </c>
      <c r="S70" s="13">
        <v>37.4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AE70" s="12" t="s">
        <v>241</v>
      </c>
      <c r="AF70" s="13">
        <v>22.3</v>
      </c>
      <c r="AG70" s="13">
        <v>0</v>
      </c>
      <c r="AH70" s="13">
        <v>0</v>
      </c>
      <c r="AI70" s="13">
        <v>0</v>
      </c>
      <c r="AJ70" s="13">
        <v>3.5</v>
      </c>
      <c r="AK70" s="13">
        <v>0</v>
      </c>
      <c r="AL70" s="13">
        <v>0</v>
      </c>
      <c r="AM70" s="13">
        <v>17.3</v>
      </c>
      <c r="AN70" s="13">
        <v>0</v>
      </c>
      <c r="AT70" s="12" t="s">
        <v>241</v>
      </c>
      <c r="AU70" s="13">
        <v>0.5</v>
      </c>
      <c r="AV70" s="13">
        <v>0</v>
      </c>
      <c r="AW70" s="13">
        <v>26.7</v>
      </c>
      <c r="AX70" s="13">
        <v>0</v>
      </c>
      <c r="AY70" s="13">
        <v>0</v>
      </c>
      <c r="AZ70" s="13">
        <v>0</v>
      </c>
      <c r="BA70" s="13">
        <v>2.5</v>
      </c>
      <c r="BB70" s="13">
        <v>27.2</v>
      </c>
      <c r="BC70" s="13">
        <v>0</v>
      </c>
      <c r="BI70" s="12" t="s">
        <v>241</v>
      </c>
      <c r="BJ70" s="13">
        <v>0</v>
      </c>
      <c r="BK70" s="13">
        <v>0</v>
      </c>
      <c r="BL70" s="13">
        <v>17.8</v>
      </c>
      <c r="BM70" s="13">
        <v>0</v>
      </c>
      <c r="BN70" s="13">
        <v>0</v>
      </c>
      <c r="BO70" s="13">
        <v>0</v>
      </c>
      <c r="BP70" s="13">
        <v>0</v>
      </c>
      <c r="BQ70" s="13">
        <v>20.3</v>
      </c>
      <c r="BR70" s="13">
        <v>0</v>
      </c>
      <c r="BX70" s="12" t="s">
        <v>241</v>
      </c>
      <c r="BY70" s="13">
        <v>0</v>
      </c>
      <c r="BZ70" s="13">
        <v>0</v>
      </c>
      <c r="CA70" s="13">
        <v>57.1</v>
      </c>
      <c r="CB70" s="13">
        <v>0</v>
      </c>
      <c r="CC70" s="13">
        <v>0</v>
      </c>
      <c r="CD70" s="13">
        <v>0</v>
      </c>
      <c r="CE70" s="13">
        <v>0</v>
      </c>
      <c r="CF70" s="13">
        <v>0</v>
      </c>
      <c r="CG70" s="13">
        <v>0</v>
      </c>
      <c r="CM70" s="12" t="s">
        <v>241</v>
      </c>
      <c r="CN70" s="13">
        <v>28.2</v>
      </c>
      <c r="CO70" s="13">
        <v>0</v>
      </c>
      <c r="CP70" s="13">
        <v>0</v>
      </c>
      <c r="CQ70" s="13">
        <v>0</v>
      </c>
      <c r="CR70" s="13">
        <v>0</v>
      </c>
      <c r="CS70" s="13">
        <v>0</v>
      </c>
      <c r="CT70" s="13">
        <v>0</v>
      </c>
      <c r="CU70" s="13">
        <v>23.8</v>
      </c>
      <c r="CV70" s="13">
        <v>0</v>
      </c>
      <c r="DB70" s="12" t="s">
        <v>241</v>
      </c>
      <c r="DC70" s="13">
        <v>0</v>
      </c>
      <c r="DD70" s="13">
        <v>0</v>
      </c>
      <c r="DE70" s="13">
        <v>38</v>
      </c>
      <c r="DF70" s="13">
        <v>41</v>
      </c>
      <c r="DG70" s="13">
        <v>0</v>
      </c>
      <c r="DH70" s="13">
        <v>0</v>
      </c>
      <c r="DI70" s="13">
        <v>0</v>
      </c>
      <c r="DJ70" s="13">
        <v>0</v>
      </c>
      <c r="DK70" s="13">
        <v>0</v>
      </c>
      <c r="DQ70" s="12" t="s">
        <v>241</v>
      </c>
      <c r="DR70" s="13">
        <v>0</v>
      </c>
      <c r="DS70" s="13">
        <v>20.7</v>
      </c>
      <c r="DT70" s="13">
        <v>0</v>
      </c>
      <c r="DU70" s="13">
        <v>23.2</v>
      </c>
      <c r="DV70" s="13">
        <v>0</v>
      </c>
      <c r="DW70" s="13">
        <v>0</v>
      </c>
      <c r="DX70" s="13">
        <v>0</v>
      </c>
      <c r="DY70" s="13">
        <v>0</v>
      </c>
      <c r="DZ70" s="13">
        <v>0</v>
      </c>
      <c r="EF70" s="12" t="s">
        <v>241</v>
      </c>
      <c r="EG70" s="13">
        <v>0</v>
      </c>
      <c r="EH70" s="13">
        <v>0</v>
      </c>
      <c r="EI70" s="13">
        <v>0</v>
      </c>
      <c r="EJ70" s="13">
        <v>0</v>
      </c>
      <c r="EK70" s="13">
        <v>27.7</v>
      </c>
      <c r="EL70" s="13">
        <v>0</v>
      </c>
      <c r="EM70" s="13">
        <v>28.7</v>
      </c>
      <c r="EN70" s="13">
        <v>0</v>
      </c>
      <c r="EO70" s="13">
        <v>0</v>
      </c>
    </row>
    <row r="71" spans="1:149" ht="13.8" thickBot="1" x14ac:dyDescent="0.3">
      <c r="A71" s="12" t="s">
        <v>246</v>
      </c>
      <c r="B71" s="13">
        <v>0</v>
      </c>
      <c r="C71" s="13">
        <v>0</v>
      </c>
      <c r="D71" s="13">
        <v>21.6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P71" s="12" t="s">
        <v>246</v>
      </c>
      <c r="Q71" s="13">
        <v>0</v>
      </c>
      <c r="R71" s="13">
        <v>33</v>
      </c>
      <c r="S71" s="13">
        <v>36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AE71" s="12" t="s">
        <v>246</v>
      </c>
      <c r="AF71" s="13">
        <v>22.3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T71" s="12" t="s">
        <v>246</v>
      </c>
      <c r="AU71" s="13">
        <v>0</v>
      </c>
      <c r="AV71" s="13">
        <v>0</v>
      </c>
      <c r="AW71" s="13">
        <v>24.7</v>
      </c>
      <c r="AX71" s="13">
        <v>0</v>
      </c>
      <c r="AY71" s="13">
        <v>0</v>
      </c>
      <c r="AZ71" s="13">
        <v>0</v>
      </c>
      <c r="BA71" s="13">
        <v>0</v>
      </c>
      <c r="BB71" s="13">
        <v>0</v>
      </c>
      <c r="BC71" s="13">
        <v>0</v>
      </c>
      <c r="BI71" s="12" t="s">
        <v>246</v>
      </c>
      <c r="BJ71" s="13">
        <v>0</v>
      </c>
      <c r="BK71" s="13">
        <v>0</v>
      </c>
      <c r="BL71" s="13">
        <v>17.8</v>
      </c>
      <c r="BM71" s="13">
        <v>0</v>
      </c>
      <c r="BN71" s="13">
        <v>0</v>
      </c>
      <c r="BO71" s="13">
        <v>0</v>
      </c>
      <c r="BP71" s="13">
        <v>0</v>
      </c>
      <c r="BQ71" s="13">
        <v>0</v>
      </c>
      <c r="BR71" s="13">
        <v>0</v>
      </c>
      <c r="BX71" s="12" t="s">
        <v>246</v>
      </c>
      <c r="BY71" s="13">
        <v>0</v>
      </c>
      <c r="BZ71" s="13">
        <v>0</v>
      </c>
      <c r="CA71" s="13">
        <v>57.1</v>
      </c>
      <c r="CB71" s="13">
        <v>0</v>
      </c>
      <c r="CC71" s="13">
        <v>0</v>
      </c>
      <c r="CD71" s="13">
        <v>0</v>
      </c>
      <c r="CE71" s="13">
        <v>0</v>
      </c>
      <c r="CF71" s="13">
        <v>0</v>
      </c>
      <c r="CG71" s="13">
        <v>0</v>
      </c>
      <c r="CM71" s="12" t="s">
        <v>246</v>
      </c>
      <c r="CN71" s="13">
        <v>23.8</v>
      </c>
      <c r="CO71" s="13">
        <v>0</v>
      </c>
      <c r="CP71" s="13">
        <v>0</v>
      </c>
      <c r="CQ71" s="13">
        <v>0</v>
      </c>
      <c r="CR71" s="13">
        <v>0</v>
      </c>
      <c r="CS71" s="13">
        <v>0</v>
      </c>
      <c r="CT71" s="13">
        <v>0</v>
      </c>
      <c r="CU71" s="13">
        <v>0</v>
      </c>
      <c r="CV71" s="13">
        <v>0</v>
      </c>
      <c r="DB71" s="12" t="s">
        <v>246</v>
      </c>
      <c r="DC71" s="13">
        <v>0</v>
      </c>
      <c r="DD71" s="13">
        <v>0</v>
      </c>
      <c r="DE71" s="13">
        <v>38</v>
      </c>
      <c r="DF71" s="13">
        <v>41</v>
      </c>
      <c r="DG71" s="13">
        <v>0</v>
      </c>
      <c r="DH71" s="13">
        <v>0</v>
      </c>
      <c r="DI71" s="13">
        <v>0</v>
      </c>
      <c r="DJ71" s="13">
        <v>0</v>
      </c>
      <c r="DK71" s="13">
        <v>0</v>
      </c>
      <c r="DQ71" s="12" t="s">
        <v>246</v>
      </c>
      <c r="DR71" s="13">
        <v>0</v>
      </c>
      <c r="DS71" s="13">
        <v>20.7</v>
      </c>
      <c r="DT71" s="13">
        <v>0</v>
      </c>
      <c r="DU71" s="13">
        <v>23.2</v>
      </c>
      <c r="DV71" s="13">
        <v>0</v>
      </c>
      <c r="DW71" s="13">
        <v>0</v>
      </c>
      <c r="DX71" s="13">
        <v>0</v>
      </c>
      <c r="DY71" s="13">
        <v>0</v>
      </c>
      <c r="DZ71" s="13">
        <v>0</v>
      </c>
      <c r="EF71" s="12" t="s">
        <v>246</v>
      </c>
      <c r="EG71" s="13">
        <v>0</v>
      </c>
      <c r="EH71" s="13">
        <v>0</v>
      </c>
      <c r="EI71" s="13">
        <v>0</v>
      </c>
      <c r="EJ71" s="13">
        <v>0</v>
      </c>
      <c r="EK71" s="13">
        <v>22.8</v>
      </c>
      <c r="EL71" s="13">
        <v>0</v>
      </c>
      <c r="EM71" s="13">
        <v>22.8</v>
      </c>
      <c r="EN71" s="13">
        <v>0</v>
      </c>
      <c r="EO71" s="13">
        <v>0</v>
      </c>
    </row>
    <row r="72" spans="1:149" ht="18.600000000000001" thickBot="1" x14ac:dyDescent="0.3">
      <c r="A72" s="8"/>
      <c r="P72" s="8"/>
      <c r="AE72" s="8"/>
      <c r="AT72" s="8"/>
      <c r="BI72" s="8"/>
      <c r="BX72" s="8"/>
      <c r="CM72" s="8"/>
      <c r="DB72" s="8"/>
      <c r="DQ72" s="8"/>
      <c r="EF72" s="8"/>
    </row>
    <row r="73" spans="1:149" ht="13.8" thickBot="1" x14ac:dyDescent="0.3">
      <c r="A73" s="12" t="s">
        <v>536</v>
      </c>
      <c r="B73" s="12" t="s">
        <v>100</v>
      </c>
      <c r="C73" s="12" t="s">
        <v>101</v>
      </c>
      <c r="D73" s="12" t="s">
        <v>102</v>
      </c>
      <c r="E73" s="12" t="s">
        <v>103</v>
      </c>
      <c r="F73" s="12" t="s">
        <v>104</v>
      </c>
      <c r="G73" s="12" t="s">
        <v>105</v>
      </c>
      <c r="H73" s="12" t="s">
        <v>106</v>
      </c>
      <c r="I73" s="12" t="s">
        <v>107</v>
      </c>
      <c r="J73" s="12" t="s">
        <v>108</v>
      </c>
      <c r="K73" s="12" t="s">
        <v>252</v>
      </c>
      <c r="L73" s="12" t="s">
        <v>253</v>
      </c>
      <c r="M73" s="12" t="s">
        <v>254</v>
      </c>
      <c r="N73" s="12" t="s">
        <v>255</v>
      </c>
      <c r="P73" s="12" t="s">
        <v>536</v>
      </c>
      <c r="Q73" s="12" t="s">
        <v>100</v>
      </c>
      <c r="R73" s="12" t="s">
        <v>101</v>
      </c>
      <c r="S73" s="12" t="s">
        <v>102</v>
      </c>
      <c r="T73" s="12" t="s">
        <v>103</v>
      </c>
      <c r="U73" s="12" t="s">
        <v>104</v>
      </c>
      <c r="V73" s="12" t="s">
        <v>105</v>
      </c>
      <c r="W73" s="12" t="s">
        <v>106</v>
      </c>
      <c r="X73" s="12" t="s">
        <v>107</v>
      </c>
      <c r="Y73" s="12" t="s">
        <v>108</v>
      </c>
      <c r="Z73" s="12" t="s">
        <v>252</v>
      </c>
      <c r="AA73" s="12" t="s">
        <v>253</v>
      </c>
      <c r="AB73" s="12" t="s">
        <v>254</v>
      </c>
      <c r="AC73" s="12" t="s">
        <v>255</v>
      </c>
      <c r="AE73" s="12" t="s">
        <v>536</v>
      </c>
      <c r="AF73" s="12" t="s">
        <v>100</v>
      </c>
      <c r="AG73" s="12" t="s">
        <v>101</v>
      </c>
      <c r="AH73" s="12" t="s">
        <v>102</v>
      </c>
      <c r="AI73" s="12" t="s">
        <v>103</v>
      </c>
      <c r="AJ73" s="12" t="s">
        <v>104</v>
      </c>
      <c r="AK73" s="12" t="s">
        <v>105</v>
      </c>
      <c r="AL73" s="12" t="s">
        <v>106</v>
      </c>
      <c r="AM73" s="12" t="s">
        <v>107</v>
      </c>
      <c r="AN73" s="12" t="s">
        <v>108</v>
      </c>
      <c r="AO73" s="12" t="s">
        <v>252</v>
      </c>
      <c r="AP73" s="12" t="s">
        <v>253</v>
      </c>
      <c r="AQ73" s="12" t="s">
        <v>254</v>
      </c>
      <c r="AR73" s="12" t="s">
        <v>255</v>
      </c>
      <c r="AT73" s="12" t="s">
        <v>536</v>
      </c>
      <c r="AU73" s="12" t="s">
        <v>100</v>
      </c>
      <c r="AV73" s="12" t="s">
        <v>101</v>
      </c>
      <c r="AW73" s="12" t="s">
        <v>102</v>
      </c>
      <c r="AX73" s="12" t="s">
        <v>103</v>
      </c>
      <c r="AY73" s="12" t="s">
        <v>104</v>
      </c>
      <c r="AZ73" s="12" t="s">
        <v>105</v>
      </c>
      <c r="BA73" s="12" t="s">
        <v>106</v>
      </c>
      <c r="BB73" s="12" t="s">
        <v>107</v>
      </c>
      <c r="BC73" s="12" t="s">
        <v>108</v>
      </c>
      <c r="BD73" s="12" t="s">
        <v>252</v>
      </c>
      <c r="BE73" s="12" t="s">
        <v>253</v>
      </c>
      <c r="BF73" s="12" t="s">
        <v>254</v>
      </c>
      <c r="BG73" s="12" t="s">
        <v>255</v>
      </c>
      <c r="BI73" s="12" t="s">
        <v>536</v>
      </c>
      <c r="BJ73" s="12" t="s">
        <v>100</v>
      </c>
      <c r="BK73" s="12" t="s">
        <v>101</v>
      </c>
      <c r="BL73" s="12" t="s">
        <v>102</v>
      </c>
      <c r="BM73" s="12" t="s">
        <v>103</v>
      </c>
      <c r="BN73" s="12" t="s">
        <v>104</v>
      </c>
      <c r="BO73" s="12" t="s">
        <v>105</v>
      </c>
      <c r="BP73" s="12" t="s">
        <v>106</v>
      </c>
      <c r="BQ73" s="12" t="s">
        <v>107</v>
      </c>
      <c r="BR73" s="12" t="s">
        <v>108</v>
      </c>
      <c r="BS73" s="12" t="s">
        <v>252</v>
      </c>
      <c r="BT73" s="12" t="s">
        <v>253</v>
      </c>
      <c r="BU73" s="12" t="s">
        <v>254</v>
      </c>
      <c r="BV73" s="12" t="s">
        <v>255</v>
      </c>
      <c r="BX73" s="12" t="s">
        <v>536</v>
      </c>
      <c r="BY73" s="12" t="s">
        <v>100</v>
      </c>
      <c r="BZ73" s="12" t="s">
        <v>101</v>
      </c>
      <c r="CA73" s="12" t="s">
        <v>102</v>
      </c>
      <c r="CB73" s="12" t="s">
        <v>103</v>
      </c>
      <c r="CC73" s="12" t="s">
        <v>104</v>
      </c>
      <c r="CD73" s="12" t="s">
        <v>105</v>
      </c>
      <c r="CE73" s="12" t="s">
        <v>106</v>
      </c>
      <c r="CF73" s="12" t="s">
        <v>107</v>
      </c>
      <c r="CG73" s="12" t="s">
        <v>108</v>
      </c>
      <c r="CH73" s="12" t="s">
        <v>252</v>
      </c>
      <c r="CI73" s="12" t="s">
        <v>253</v>
      </c>
      <c r="CJ73" s="12" t="s">
        <v>254</v>
      </c>
      <c r="CK73" s="12" t="s">
        <v>255</v>
      </c>
      <c r="CM73" s="12" t="s">
        <v>536</v>
      </c>
      <c r="CN73" s="12" t="s">
        <v>100</v>
      </c>
      <c r="CO73" s="12" t="s">
        <v>101</v>
      </c>
      <c r="CP73" s="12" t="s">
        <v>102</v>
      </c>
      <c r="CQ73" s="12" t="s">
        <v>103</v>
      </c>
      <c r="CR73" s="12" t="s">
        <v>104</v>
      </c>
      <c r="CS73" s="12" t="s">
        <v>105</v>
      </c>
      <c r="CT73" s="12" t="s">
        <v>106</v>
      </c>
      <c r="CU73" s="12" t="s">
        <v>107</v>
      </c>
      <c r="CV73" s="12" t="s">
        <v>108</v>
      </c>
      <c r="CW73" s="12" t="s">
        <v>252</v>
      </c>
      <c r="CX73" s="12" t="s">
        <v>253</v>
      </c>
      <c r="CY73" s="12" t="s">
        <v>254</v>
      </c>
      <c r="CZ73" s="12" t="s">
        <v>255</v>
      </c>
      <c r="DB73" s="12" t="s">
        <v>536</v>
      </c>
      <c r="DC73" s="12" t="s">
        <v>100</v>
      </c>
      <c r="DD73" s="12" t="s">
        <v>101</v>
      </c>
      <c r="DE73" s="12" t="s">
        <v>102</v>
      </c>
      <c r="DF73" s="12" t="s">
        <v>103</v>
      </c>
      <c r="DG73" s="12" t="s">
        <v>104</v>
      </c>
      <c r="DH73" s="12" t="s">
        <v>105</v>
      </c>
      <c r="DI73" s="12" t="s">
        <v>106</v>
      </c>
      <c r="DJ73" s="12" t="s">
        <v>107</v>
      </c>
      <c r="DK73" s="12" t="s">
        <v>108</v>
      </c>
      <c r="DL73" s="12" t="s">
        <v>252</v>
      </c>
      <c r="DM73" s="12" t="s">
        <v>253</v>
      </c>
      <c r="DN73" s="12" t="s">
        <v>254</v>
      </c>
      <c r="DO73" s="12" t="s">
        <v>255</v>
      </c>
      <c r="DQ73" s="12" t="s">
        <v>536</v>
      </c>
      <c r="DR73" s="12" t="s">
        <v>100</v>
      </c>
      <c r="DS73" s="12" t="s">
        <v>101</v>
      </c>
      <c r="DT73" s="12" t="s">
        <v>102</v>
      </c>
      <c r="DU73" s="12" t="s">
        <v>103</v>
      </c>
      <c r="DV73" s="12" t="s">
        <v>104</v>
      </c>
      <c r="DW73" s="12" t="s">
        <v>105</v>
      </c>
      <c r="DX73" s="12" t="s">
        <v>106</v>
      </c>
      <c r="DY73" s="12" t="s">
        <v>107</v>
      </c>
      <c r="DZ73" s="12" t="s">
        <v>108</v>
      </c>
      <c r="EA73" s="12" t="s">
        <v>252</v>
      </c>
      <c r="EB73" s="12" t="s">
        <v>253</v>
      </c>
      <c r="EC73" s="12" t="s">
        <v>254</v>
      </c>
      <c r="ED73" s="12" t="s">
        <v>255</v>
      </c>
      <c r="EF73" s="12" t="s">
        <v>536</v>
      </c>
      <c r="EG73" s="12" t="s">
        <v>100</v>
      </c>
      <c r="EH73" s="12" t="s">
        <v>101</v>
      </c>
      <c r="EI73" s="12" t="s">
        <v>102</v>
      </c>
      <c r="EJ73" s="12" t="s">
        <v>103</v>
      </c>
      <c r="EK73" s="12" t="s">
        <v>104</v>
      </c>
      <c r="EL73" s="12" t="s">
        <v>105</v>
      </c>
      <c r="EM73" s="12" t="s">
        <v>106</v>
      </c>
      <c r="EN73" s="12" t="s">
        <v>107</v>
      </c>
      <c r="EO73" s="12" t="s">
        <v>108</v>
      </c>
      <c r="EP73" s="12" t="s">
        <v>252</v>
      </c>
      <c r="EQ73" s="12" t="s">
        <v>253</v>
      </c>
      <c r="ER73" s="12" t="s">
        <v>254</v>
      </c>
      <c r="ES73" s="12" t="s">
        <v>255</v>
      </c>
    </row>
    <row r="74" spans="1:149" ht="13.8" thickBot="1" x14ac:dyDescent="0.3">
      <c r="A74" s="12" t="s">
        <v>111</v>
      </c>
      <c r="B74" s="13">
        <v>10.8</v>
      </c>
      <c r="C74" s="13">
        <v>0</v>
      </c>
      <c r="D74" s="13">
        <v>37.9</v>
      </c>
      <c r="E74" s="13">
        <v>0</v>
      </c>
      <c r="F74" s="13">
        <v>0</v>
      </c>
      <c r="G74" s="13">
        <v>0</v>
      </c>
      <c r="H74" s="13">
        <v>4.4000000000000004</v>
      </c>
      <c r="I74" s="13">
        <v>23.1</v>
      </c>
      <c r="J74" s="13">
        <v>3.4</v>
      </c>
      <c r="K74" s="13">
        <v>79.599999999999994</v>
      </c>
      <c r="L74" s="13">
        <v>80</v>
      </c>
      <c r="M74" s="13">
        <v>0.4</v>
      </c>
      <c r="N74" s="13">
        <v>0.5</v>
      </c>
      <c r="P74" s="12" t="s">
        <v>111</v>
      </c>
      <c r="Q74" s="13">
        <v>2.5</v>
      </c>
      <c r="R74" s="13">
        <v>34</v>
      </c>
      <c r="S74" s="13">
        <v>41.9</v>
      </c>
      <c r="T74" s="13">
        <v>0</v>
      </c>
      <c r="U74" s="13">
        <v>0</v>
      </c>
      <c r="V74" s="13">
        <v>0</v>
      </c>
      <c r="W74" s="13">
        <v>14.3</v>
      </c>
      <c r="X74" s="13">
        <v>2</v>
      </c>
      <c r="Y74" s="13">
        <v>4.4000000000000004</v>
      </c>
      <c r="Z74" s="13">
        <v>99</v>
      </c>
      <c r="AA74" s="13">
        <v>100</v>
      </c>
      <c r="AB74" s="13">
        <v>1</v>
      </c>
      <c r="AC74" s="13">
        <v>1</v>
      </c>
      <c r="AE74" s="12" t="s">
        <v>111</v>
      </c>
      <c r="AF74" s="13">
        <v>23.7</v>
      </c>
      <c r="AG74" s="13">
        <v>0</v>
      </c>
      <c r="AH74" s="13">
        <v>2</v>
      </c>
      <c r="AI74" s="13">
        <v>0</v>
      </c>
      <c r="AJ74" s="13">
        <v>3.5</v>
      </c>
      <c r="AK74" s="13">
        <v>3</v>
      </c>
      <c r="AL74" s="13">
        <v>29.2</v>
      </c>
      <c r="AM74" s="13">
        <v>17.3</v>
      </c>
      <c r="AN74" s="13">
        <v>0</v>
      </c>
      <c r="AO74" s="13">
        <v>78.599999999999994</v>
      </c>
      <c r="AP74" s="13">
        <v>79</v>
      </c>
      <c r="AQ74" s="13">
        <v>0.4</v>
      </c>
      <c r="AR74" s="13">
        <v>0.51</v>
      </c>
      <c r="AT74" s="12" t="s">
        <v>111</v>
      </c>
      <c r="AU74" s="13">
        <v>7.9</v>
      </c>
      <c r="AV74" s="13">
        <v>4.5</v>
      </c>
      <c r="AW74" s="13">
        <v>28.2</v>
      </c>
      <c r="AX74" s="13">
        <v>0</v>
      </c>
      <c r="AY74" s="13">
        <v>0</v>
      </c>
      <c r="AZ74" s="13">
        <v>7.4</v>
      </c>
      <c r="BA74" s="13">
        <v>2.5</v>
      </c>
      <c r="BB74" s="13">
        <v>33.200000000000003</v>
      </c>
      <c r="BC74" s="13">
        <v>4</v>
      </c>
      <c r="BD74" s="13">
        <v>87.6</v>
      </c>
      <c r="BE74" s="13">
        <v>87</v>
      </c>
      <c r="BF74" s="13">
        <v>-0.6</v>
      </c>
      <c r="BG74" s="13">
        <v>-0.69</v>
      </c>
      <c r="BI74" s="12" t="s">
        <v>111</v>
      </c>
      <c r="BJ74" s="13">
        <v>0.5</v>
      </c>
      <c r="BK74" s="13">
        <v>7.4</v>
      </c>
      <c r="BL74" s="13">
        <v>20.7</v>
      </c>
      <c r="BM74" s="13">
        <v>6.9</v>
      </c>
      <c r="BN74" s="13">
        <v>0</v>
      </c>
      <c r="BO74" s="13">
        <v>0</v>
      </c>
      <c r="BP74" s="13">
        <v>13.8</v>
      </c>
      <c r="BQ74" s="13">
        <v>20.3</v>
      </c>
      <c r="BR74" s="13">
        <v>0</v>
      </c>
      <c r="BS74" s="13">
        <v>69.599999999999994</v>
      </c>
      <c r="BT74" s="13">
        <v>65</v>
      </c>
      <c r="BU74" s="13">
        <v>-4.5999999999999996</v>
      </c>
      <c r="BV74" s="13">
        <v>-7.08</v>
      </c>
      <c r="BX74" s="12" t="s">
        <v>111</v>
      </c>
      <c r="BY74" s="13">
        <v>0</v>
      </c>
      <c r="BZ74" s="13">
        <v>2.5</v>
      </c>
      <c r="CA74" s="13">
        <v>57.1</v>
      </c>
      <c r="CB74" s="13">
        <v>1.5</v>
      </c>
      <c r="CC74" s="13">
        <v>0</v>
      </c>
      <c r="CD74" s="13">
        <v>0</v>
      </c>
      <c r="CE74" s="13">
        <v>5.5</v>
      </c>
      <c r="CF74" s="13">
        <v>0</v>
      </c>
      <c r="CG74" s="13">
        <v>0</v>
      </c>
      <c r="CH74" s="13">
        <v>66.7</v>
      </c>
      <c r="CI74" s="13">
        <v>64</v>
      </c>
      <c r="CJ74" s="13">
        <v>-2.7</v>
      </c>
      <c r="CK74" s="13">
        <v>-4.22</v>
      </c>
      <c r="CM74" s="12" t="s">
        <v>111</v>
      </c>
      <c r="CN74" s="13">
        <v>28.2</v>
      </c>
      <c r="CO74" s="13">
        <v>0</v>
      </c>
      <c r="CP74" s="13">
        <v>9.9</v>
      </c>
      <c r="CQ74" s="13">
        <v>9.4</v>
      </c>
      <c r="CR74" s="13">
        <v>0</v>
      </c>
      <c r="CS74" s="13">
        <v>0</v>
      </c>
      <c r="CT74" s="13">
        <v>5</v>
      </c>
      <c r="CU74" s="13">
        <v>30.7</v>
      </c>
      <c r="CV74" s="13">
        <v>0</v>
      </c>
      <c r="CW74" s="13">
        <v>83.2</v>
      </c>
      <c r="CX74" s="13">
        <v>83</v>
      </c>
      <c r="CY74" s="13">
        <v>-0.2</v>
      </c>
      <c r="CZ74" s="13">
        <v>-0.24</v>
      </c>
      <c r="DB74" s="12" t="s">
        <v>111</v>
      </c>
      <c r="DC74" s="13">
        <v>0.5</v>
      </c>
      <c r="DD74" s="13">
        <v>18.5</v>
      </c>
      <c r="DE74" s="13">
        <v>39</v>
      </c>
      <c r="DF74" s="13">
        <v>41</v>
      </c>
      <c r="DG74" s="13">
        <v>0</v>
      </c>
      <c r="DH74" s="13">
        <v>0</v>
      </c>
      <c r="DI74" s="13">
        <v>0</v>
      </c>
      <c r="DJ74" s="13">
        <v>0</v>
      </c>
      <c r="DK74" s="13">
        <v>0</v>
      </c>
      <c r="DL74" s="13">
        <v>99</v>
      </c>
      <c r="DM74" s="13">
        <v>99</v>
      </c>
      <c r="DN74" s="13">
        <v>0</v>
      </c>
      <c r="DO74" s="13">
        <v>0</v>
      </c>
      <c r="DQ74" s="12" t="s">
        <v>111</v>
      </c>
      <c r="DR74" s="13">
        <v>0</v>
      </c>
      <c r="DS74" s="13">
        <v>25.7</v>
      </c>
      <c r="DT74" s="13">
        <v>0</v>
      </c>
      <c r="DU74" s="13">
        <v>23.2</v>
      </c>
      <c r="DV74" s="13">
        <v>0</v>
      </c>
      <c r="DW74" s="13">
        <v>0</v>
      </c>
      <c r="DX74" s="13">
        <v>14.8</v>
      </c>
      <c r="DY74" s="13">
        <v>6.4</v>
      </c>
      <c r="DZ74" s="13">
        <v>4.4000000000000004</v>
      </c>
      <c r="EA74" s="13">
        <v>74.599999999999994</v>
      </c>
      <c r="EB74" s="13">
        <v>70</v>
      </c>
      <c r="EC74" s="13">
        <v>-4.5999999999999996</v>
      </c>
      <c r="ED74" s="13">
        <v>-6.57</v>
      </c>
      <c r="EF74" s="12" t="s">
        <v>111</v>
      </c>
      <c r="EG74" s="13">
        <v>12.4</v>
      </c>
      <c r="EH74" s="13">
        <v>5.9</v>
      </c>
      <c r="EI74" s="13">
        <v>2</v>
      </c>
      <c r="EJ74" s="13">
        <v>14.9</v>
      </c>
      <c r="EK74" s="13">
        <v>27.7</v>
      </c>
      <c r="EL74" s="13">
        <v>0</v>
      </c>
      <c r="EM74" s="13">
        <v>30.7</v>
      </c>
      <c r="EN74" s="13">
        <v>1</v>
      </c>
      <c r="EO74" s="13">
        <v>0</v>
      </c>
      <c r="EP74" s="13">
        <v>94.6</v>
      </c>
      <c r="EQ74" s="13">
        <v>95</v>
      </c>
      <c r="ER74" s="13">
        <v>0.4</v>
      </c>
      <c r="ES74" s="13">
        <v>0.42</v>
      </c>
    </row>
    <row r="75" spans="1:149" ht="13.8" thickBot="1" x14ac:dyDescent="0.3">
      <c r="A75" s="12" t="s">
        <v>112</v>
      </c>
      <c r="B75" s="13">
        <v>1.5</v>
      </c>
      <c r="C75" s="13">
        <v>0</v>
      </c>
      <c r="D75" s="13">
        <v>44.2</v>
      </c>
      <c r="E75" s="13">
        <v>0</v>
      </c>
      <c r="F75" s="13">
        <v>0</v>
      </c>
      <c r="G75" s="13">
        <v>0</v>
      </c>
      <c r="H75" s="13">
        <v>0</v>
      </c>
      <c r="I75" s="13">
        <v>23.1</v>
      </c>
      <c r="J75" s="13">
        <v>0.5</v>
      </c>
      <c r="K75" s="13">
        <v>69.3</v>
      </c>
      <c r="L75" s="13">
        <v>70</v>
      </c>
      <c r="M75" s="13">
        <v>0.7</v>
      </c>
      <c r="N75" s="13">
        <v>1</v>
      </c>
      <c r="P75" s="12" t="s">
        <v>112</v>
      </c>
      <c r="Q75" s="13">
        <v>0</v>
      </c>
      <c r="R75" s="13">
        <v>34</v>
      </c>
      <c r="S75" s="13">
        <v>47.8</v>
      </c>
      <c r="T75" s="13">
        <v>0</v>
      </c>
      <c r="U75" s="13">
        <v>0</v>
      </c>
      <c r="V75" s="13">
        <v>0</v>
      </c>
      <c r="W75" s="13">
        <v>0</v>
      </c>
      <c r="X75" s="13">
        <v>2</v>
      </c>
      <c r="Y75" s="13">
        <v>0</v>
      </c>
      <c r="Z75" s="13">
        <v>83.8</v>
      </c>
      <c r="AA75" s="13">
        <v>85</v>
      </c>
      <c r="AB75" s="13">
        <v>1.2</v>
      </c>
      <c r="AC75" s="13">
        <v>1.41</v>
      </c>
      <c r="AE75" s="12" t="s">
        <v>112</v>
      </c>
      <c r="AF75" s="13">
        <v>22.3</v>
      </c>
      <c r="AG75" s="13">
        <v>0</v>
      </c>
      <c r="AH75" s="13">
        <v>13.4</v>
      </c>
      <c r="AI75" s="13">
        <v>0</v>
      </c>
      <c r="AJ75" s="13">
        <v>8.4</v>
      </c>
      <c r="AK75" s="13">
        <v>9.9</v>
      </c>
      <c r="AL75" s="13">
        <v>0</v>
      </c>
      <c r="AM75" s="13">
        <v>17.3</v>
      </c>
      <c r="AN75" s="13">
        <v>0</v>
      </c>
      <c r="AO75" s="13">
        <v>71.2</v>
      </c>
      <c r="AP75" s="13">
        <v>79</v>
      </c>
      <c r="AQ75" s="13">
        <v>7.8</v>
      </c>
      <c r="AR75" s="13">
        <v>9.8699999999999992</v>
      </c>
      <c r="AT75" s="12" t="s">
        <v>112</v>
      </c>
      <c r="AU75" s="13">
        <v>7.4</v>
      </c>
      <c r="AV75" s="13">
        <v>4.5</v>
      </c>
      <c r="AW75" s="13">
        <v>28.2</v>
      </c>
      <c r="AX75" s="13">
        <v>0</v>
      </c>
      <c r="AY75" s="13">
        <v>0</v>
      </c>
      <c r="AZ75" s="13">
        <v>10.4</v>
      </c>
      <c r="BA75" s="13">
        <v>2.5</v>
      </c>
      <c r="BB75" s="13">
        <v>33.200000000000003</v>
      </c>
      <c r="BC75" s="13">
        <v>0</v>
      </c>
      <c r="BD75" s="13">
        <v>86.1</v>
      </c>
      <c r="BE75" s="13">
        <v>95</v>
      </c>
      <c r="BF75" s="13">
        <v>8.9</v>
      </c>
      <c r="BG75" s="13">
        <v>9.3699999999999992</v>
      </c>
      <c r="BI75" s="12" t="s">
        <v>112</v>
      </c>
      <c r="BJ75" s="13">
        <v>0.5</v>
      </c>
      <c r="BK75" s="13">
        <v>7.4</v>
      </c>
      <c r="BL75" s="13">
        <v>20.7</v>
      </c>
      <c r="BM75" s="13">
        <v>6.9</v>
      </c>
      <c r="BN75" s="13">
        <v>10.9</v>
      </c>
      <c r="BO75" s="13">
        <v>0</v>
      </c>
      <c r="BP75" s="13">
        <v>0</v>
      </c>
      <c r="BQ75" s="13">
        <v>20.3</v>
      </c>
      <c r="BR75" s="13">
        <v>0</v>
      </c>
      <c r="BS75" s="13">
        <v>66.7</v>
      </c>
      <c r="BT75" s="13">
        <v>67</v>
      </c>
      <c r="BU75" s="13">
        <v>0.3</v>
      </c>
      <c r="BV75" s="13">
        <v>0.45</v>
      </c>
      <c r="BX75" s="12" t="s">
        <v>112</v>
      </c>
      <c r="BY75" s="13">
        <v>0</v>
      </c>
      <c r="BZ75" s="13">
        <v>0</v>
      </c>
      <c r="CA75" s="13">
        <v>57.1</v>
      </c>
      <c r="CB75" s="13">
        <v>8.5</v>
      </c>
      <c r="CC75" s="13">
        <v>0</v>
      </c>
      <c r="CD75" s="13">
        <v>1.5</v>
      </c>
      <c r="CE75" s="13">
        <v>0</v>
      </c>
      <c r="CF75" s="13">
        <v>0</v>
      </c>
      <c r="CG75" s="13">
        <v>0</v>
      </c>
      <c r="CH75" s="13">
        <v>67.2</v>
      </c>
      <c r="CI75" s="13">
        <v>67</v>
      </c>
      <c r="CJ75" s="13">
        <v>-0.2</v>
      </c>
      <c r="CK75" s="13">
        <v>-0.3</v>
      </c>
      <c r="CM75" s="12" t="s">
        <v>112</v>
      </c>
      <c r="CN75" s="13">
        <v>28.2</v>
      </c>
      <c r="CO75" s="13">
        <v>0</v>
      </c>
      <c r="CP75" s="13">
        <v>9.9</v>
      </c>
      <c r="CQ75" s="13">
        <v>13.9</v>
      </c>
      <c r="CR75" s="13">
        <v>0</v>
      </c>
      <c r="CS75" s="13">
        <v>0</v>
      </c>
      <c r="CT75" s="13">
        <v>0</v>
      </c>
      <c r="CU75" s="13">
        <v>30.7</v>
      </c>
      <c r="CV75" s="13">
        <v>0</v>
      </c>
      <c r="CW75" s="13">
        <v>82.7</v>
      </c>
      <c r="CX75" s="13">
        <v>89</v>
      </c>
      <c r="CY75" s="13">
        <v>6.3</v>
      </c>
      <c r="CZ75" s="13">
        <v>7.08</v>
      </c>
      <c r="DB75" s="12" t="s">
        <v>112</v>
      </c>
      <c r="DC75" s="13">
        <v>0</v>
      </c>
      <c r="DD75" s="13">
        <v>1</v>
      </c>
      <c r="DE75" s="13">
        <v>39</v>
      </c>
      <c r="DF75" s="13">
        <v>41</v>
      </c>
      <c r="DG75" s="13">
        <v>0</v>
      </c>
      <c r="DH75" s="13">
        <v>0</v>
      </c>
      <c r="DI75" s="13">
        <v>0</v>
      </c>
      <c r="DJ75" s="13">
        <v>0</v>
      </c>
      <c r="DK75" s="13">
        <v>0</v>
      </c>
      <c r="DL75" s="13">
        <v>81</v>
      </c>
      <c r="DM75" s="13">
        <v>78</v>
      </c>
      <c r="DN75" s="13">
        <v>-3</v>
      </c>
      <c r="DO75" s="13">
        <v>-3.85</v>
      </c>
      <c r="DQ75" s="12" t="s">
        <v>112</v>
      </c>
      <c r="DR75" s="13">
        <v>0</v>
      </c>
      <c r="DS75" s="13">
        <v>25.2</v>
      </c>
      <c r="DT75" s="13">
        <v>0</v>
      </c>
      <c r="DU75" s="13">
        <v>23.2</v>
      </c>
      <c r="DV75" s="13">
        <v>0</v>
      </c>
      <c r="DW75" s="13">
        <v>2</v>
      </c>
      <c r="DX75" s="13">
        <v>15.3</v>
      </c>
      <c r="DY75" s="13">
        <v>0</v>
      </c>
      <c r="DZ75" s="13">
        <v>4</v>
      </c>
      <c r="EA75" s="13">
        <v>69.599999999999994</v>
      </c>
      <c r="EB75" s="13">
        <v>70</v>
      </c>
      <c r="EC75" s="13">
        <v>0.4</v>
      </c>
      <c r="ED75" s="13">
        <v>0.56999999999999995</v>
      </c>
      <c r="EF75" s="12" t="s">
        <v>112</v>
      </c>
      <c r="EG75" s="13">
        <v>0</v>
      </c>
      <c r="EH75" s="13">
        <v>0.5</v>
      </c>
      <c r="EI75" s="13">
        <v>2</v>
      </c>
      <c r="EJ75" s="13">
        <v>15.8</v>
      </c>
      <c r="EK75" s="13">
        <v>27.7</v>
      </c>
      <c r="EL75" s="13">
        <v>0</v>
      </c>
      <c r="EM75" s="13">
        <v>30.7</v>
      </c>
      <c r="EN75" s="13">
        <v>0</v>
      </c>
      <c r="EO75" s="13">
        <v>0</v>
      </c>
      <c r="EP75" s="13">
        <v>76.7</v>
      </c>
      <c r="EQ75" s="13">
        <v>77</v>
      </c>
      <c r="ER75" s="13">
        <v>0.3</v>
      </c>
      <c r="ES75" s="13">
        <v>0.39</v>
      </c>
    </row>
    <row r="76" spans="1:149" ht="13.8" thickBot="1" x14ac:dyDescent="0.3">
      <c r="A76" s="12" t="s">
        <v>113</v>
      </c>
      <c r="B76" s="13">
        <v>1.5</v>
      </c>
      <c r="C76" s="13">
        <v>0.5</v>
      </c>
      <c r="D76" s="13">
        <v>33.4</v>
      </c>
      <c r="E76" s="13">
        <v>0</v>
      </c>
      <c r="F76" s="13">
        <v>0</v>
      </c>
      <c r="G76" s="13">
        <v>0</v>
      </c>
      <c r="H76" s="13">
        <v>3.9</v>
      </c>
      <c r="I76" s="13">
        <v>23.1</v>
      </c>
      <c r="J76" s="13">
        <v>0</v>
      </c>
      <c r="K76" s="13">
        <v>62.4</v>
      </c>
      <c r="L76" s="13">
        <v>63</v>
      </c>
      <c r="M76" s="13">
        <v>0.6</v>
      </c>
      <c r="N76" s="13">
        <v>0.95</v>
      </c>
      <c r="P76" s="12" t="s">
        <v>113</v>
      </c>
      <c r="Q76" s="13">
        <v>0</v>
      </c>
      <c r="R76" s="13">
        <v>34</v>
      </c>
      <c r="S76" s="13">
        <v>37.4</v>
      </c>
      <c r="T76" s="13">
        <v>0</v>
      </c>
      <c r="U76" s="13">
        <v>0</v>
      </c>
      <c r="V76" s="13">
        <v>0</v>
      </c>
      <c r="W76" s="13">
        <v>6.9</v>
      </c>
      <c r="X76" s="13">
        <v>0</v>
      </c>
      <c r="Y76" s="13">
        <v>0</v>
      </c>
      <c r="Z76" s="13">
        <v>78.3</v>
      </c>
      <c r="AA76" s="13">
        <v>76</v>
      </c>
      <c r="AB76" s="13">
        <v>-2.2999999999999998</v>
      </c>
      <c r="AC76" s="13">
        <v>-3.03</v>
      </c>
      <c r="AE76" s="12" t="s">
        <v>113</v>
      </c>
      <c r="AF76" s="13">
        <v>22.3</v>
      </c>
      <c r="AG76" s="13">
        <v>0</v>
      </c>
      <c r="AH76" s="13">
        <v>0</v>
      </c>
      <c r="AI76" s="13">
        <v>0</v>
      </c>
      <c r="AJ76" s="13">
        <v>8.4</v>
      </c>
      <c r="AK76" s="13">
        <v>9.9</v>
      </c>
      <c r="AL76" s="13">
        <v>20.8</v>
      </c>
      <c r="AM76" s="13">
        <v>17.3</v>
      </c>
      <c r="AN76" s="13">
        <v>0</v>
      </c>
      <c r="AO76" s="13">
        <v>78.599999999999994</v>
      </c>
      <c r="AP76" s="13">
        <v>84</v>
      </c>
      <c r="AQ76" s="13">
        <v>5.4</v>
      </c>
      <c r="AR76" s="13">
        <v>6.43</v>
      </c>
      <c r="AT76" s="12" t="s">
        <v>113</v>
      </c>
      <c r="AU76" s="13">
        <v>7.4</v>
      </c>
      <c r="AV76" s="13">
        <v>0</v>
      </c>
      <c r="AW76" s="13">
        <v>28.2</v>
      </c>
      <c r="AX76" s="13">
        <v>0.5</v>
      </c>
      <c r="AY76" s="13">
        <v>0</v>
      </c>
      <c r="AZ76" s="13">
        <v>7.4</v>
      </c>
      <c r="BA76" s="13">
        <v>2.5</v>
      </c>
      <c r="BB76" s="13">
        <v>27.2</v>
      </c>
      <c r="BC76" s="13">
        <v>0</v>
      </c>
      <c r="BD76" s="13">
        <v>73.2</v>
      </c>
      <c r="BE76" s="13">
        <v>74</v>
      </c>
      <c r="BF76" s="13">
        <v>0.8</v>
      </c>
      <c r="BG76" s="13">
        <v>1.08</v>
      </c>
      <c r="BI76" s="12" t="s">
        <v>113</v>
      </c>
      <c r="BJ76" s="13">
        <v>0.5</v>
      </c>
      <c r="BK76" s="13">
        <v>0</v>
      </c>
      <c r="BL76" s="13">
        <v>25.2</v>
      </c>
      <c r="BM76" s="13">
        <v>6.9</v>
      </c>
      <c r="BN76" s="13">
        <v>14.3</v>
      </c>
      <c r="BO76" s="13">
        <v>0</v>
      </c>
      <c r="BP76" s="13">
        <v>4.9000000000000004</v>
      </c>
      <c r="BQ76" s="13">
        <v>20.3</v>
      </c>
      <c r="BR76" s="13">
        <v>0</v>
      </c>
      <c r="BS76" s="13">
        <v>72.099999999999994</v>
      </c>
      <c r="BT76" s="13">
        <v>72</v>
      </c>
      <c r="BU76" s="13">
        <v>-0.1</v>
      </c>
      <c r="BV76" s="13">
        <v>-0.14000000000000001</v>
      </c>
      <c r="BX76" s="12" t="s">
        <v>113</v>
      </c>
      <c r="BY76" s="13">
        <v>0</v>
      </c>
      <c r="BZ76" s="13">
        <v>0</v>
      </c>
      <c r="CA76" s="13">
        <v>57.1</v>
      </c>
      <c r="CB76" s="13">
        <v>1.5</v>
      </c>
      <c r="CC76" s="13">
        <v>11</v>
      </c>
      <c r="CD76" s="13">
        <v>0</v>
      </c>
      <c r="CE76" s="13">
        <v>4</v>
      </c>
      <c r="CF76" s="13">
        <v>0</v>
      </c>
      <c r="CG76" s="13">
        <v>0</v>
      </c>
      <c r="CH76" s="13">
        <v>73.7</v>
      </c>
      <c r="CI76" s="13">
        <v>79</v>
      </c>
      <c r="CJ76" s="13">
        <v>5.3</v>
      </c>
      <c r="CK76" s="13">
        <v>6.71</v>
      </c>
      <c r="CM76" s="12" t="s">
        <v>113</v>
      </c>
      <c r="CN76" s="13">
        <v>28.2</v>
      </c>
      <c r="CO76" s="13">
        <v>0</v>
      </c>
      <c r="CP76" s="13">
        <v>10.4</v>
      </c>
      <c r="CQ76" s="13">
        <v>3</v>
      </c>
      <c r="CR76" s="13">
        <v>0</v>
      </c>
      <c r="CS76" s="13">
        <v>5.9</v>
      </c>
      <c r="CT76" s="13">
        <v>5</v>
      </c>
      <c r="CU76" s="13">
        <v>30.7</v>
      </c>
      <c r="CV76" s="13">
        <v>0</v>
      </c>
      <c r="CW76" s="13">
        <v>83.2</v>
      </c>
      <c r="CX76" s="13">
        <v>84</v>
      </c>
      <c r="CY76" s="13">
        <v>0.8</v>
      </c>
      <c r="CZ76" s="13">
        <v>0.95</v>
      </c>
      <c r="DB76" s="12" t="s">
        <v>113</v>
      </c>
      <c r="DC76" s="13">
        <v>0</v>
      </c>
      <c r="DD76" s="13">
        <v>0</v>
      </c>
      <c r="DE76" s="13">
        <v>40.5</v>
      </c>
      <c r="DF76" s="13">
        <v>41</v>
      </c>
      <c r="DG76" s="13">
        <v>0</v>
      </c>
      <c r="DH76" s="13">
        <v>1.5</v>
      </c>
      <c r="DI76" s="13">
        <v>0</v>
      </c>
      <c r="DJ76" s="13">
        <v>0</v>
      </c>
      <c r="DK76" s="13">
        <v>0</v>
      </c>
      <c r="DL76" s="13">
        <v>83</v>
      </c>
      <c r="DM76" s="13">
        <v>88</v>
      </c>
      <c r="DN76" s="13">
        <v>5</v>
      </c>
      <c r="DO76" s="13">
        <v>5.68</v>
      </c>
      <c r="DQ76" s="12" t="s">
        <v>113</v>
      </c>
      <c r="DR76" s="13">
        <v>0</v>
      </c>
      <c r="DS76" s="13">
        <v>20.7</v>
      </c>
      <c r="DT76" s="13">
        <v>0</v>
      </c>
      <c r="DU76" s="13">
        <v>23.2</v>
      </c>
      <c r="DV76" s="13">
        <v>0</v>
      </c>
      <c r="DW76" s="13">
        <v>2.5</v>
      </c>
      <c r="DX76" s="13">
        <v>14.8</v>
      </c>
      <c r="DY76" s="13">
        <v>6.4</v>
      </c>
      <c r="DZ76" s="13">
        <v>0</v>
      </c>
      <c r="EA76" s="13">
        <v>67.7</v>
      </c>
      <c r="EB76" s="13">
        <v>62</v>
      </c>
      <c r="EC76" s="13">
        <v>-5.7</v>
      </c>
      <c r="ED76" s="13">
        <v>-9.19</v>
      </c>
      <c r="EF76" s="12" t="s">
        <v>113</v>
      </c>
      <c r="EG76" s="13">
        <v>0</v>
      </c>
      <c r="EH76" s="13">
        <v>0</v>
      </c>
      <c r="EI76" s="13">
        <v>2</v>
      </c>
      <c r="EJ76" s="13">
        <v>0</v>
      </c>
      <c r="EK76" s="13">
        <v>27.7</v>
      </c>
      <c r="EL76" s="13">
        <v>4.5</v>
      </c>
      <c r="EM76" s="13">
        <v>30.7</v>
      </c>
      <c r="EN76" s="13">
        <v>1</v>
      </c>
      <c r="EO76" s="13">
        <v>0</v>
      </c>
      <c r="EP76" s="13">
        <v>65.8</v>
      </c>
      <c r="EQ76" s="13">
        <v>66</v>
      </c>
      <c r="ER76" s="13">
        <v>0.2</v>
      </c>
      <c r="ES76" s="13">
        <v>0.3</v>
      </c>
    </row>
    <row r="77" spans="1:149" ht="13.8" thickBot="1" x14ac:dyDescent="0.3">
      <c r="A77" s="12" t="s">
        <v>114</v>
      </c>
      <c r="B77" s="13">
        <v>1.5</v>
      </c>
      <c r="C77" s="13">
        <v>0</v>
      </c>
      <c r="D77" s="13">
        <v>37.9</v>
      </c>
      <c r="E77" s="13">
        <v>0.5</v>
      </c>
      <c r="F77" s="13">
        <v>0</v>
      </c>
      <c r="G77" s="13">
        <v>0</v>
      </c>
      <c r="H77" s="13">
        <v>0</v>
      </c>
      <c r="I77" s="13">
        <v>23.1</v>
      </c>
      <c r="J77" s="13">
        <v>3.4</v>
      </c>
      <c r="K77" s="13">
        <v>66.400000000000006</v>
      </c>
      <c r="L77" s="13">
        <v>67</v>
      </c>
      <c r="M77" s="13">
        <v>0.6</v>
      </c>
      <c r="N77" s="13">
        <v>0.9</v>
      </c>
      <c r="P77" s="12" t="s">
        <v>114</v>
      </c>
      <c r="Q77" s="13">
        <v>0</v>
      </c>
      <c r="R77" s="13">
        <v>33.5</v>
      </c>
      <c r="S77" s="13">
        <v>41.9</v>
      </c>
      <c r="T77" s="13">
        <v>0</v>
      </c>
      <c r="U77" s="13">
        <v>0</v>
      </c>
      <c r="V77" s="13">
        <v>0</v>
      </c>
      <c r="W77" s="13">
        <v>0</v>
      </c>
      <c r="X77" s="13">
        <v>2</v>
      </c>
      <c r="Y77" s="13">
        <v>4.4000000000000004</v>
      </c>
      <c r="Z77" s="13">
        <v>81.8</v>
      </c>
      <c r="AA77" s="13">
        <v>83</v>
      </c>
      <c r="AB77" s="13">
        <v>1.2</v>
      </c>
      <c r="AC77" s="13">
        <v>1.45</v>
      </c>
      <c r="AE77" s="12" t="s">
        <v>114</v>
      </c>
      <c r="AF77" s="13">
        <v>22.3</v>
      </c>
      <c r="AG77" s="13">
        <v>0</v>
      </c>
      <c r="AH77" s="13">
        <v>2</v>
      </c>
      <c r="AI77" s="13">
        <v>2.5</v>
      </c>
      <c r="AJ77" s="13">
        <v>8.4</v>
      </c>
      <c r="AK77" s="13">
        <v>3</v>
      </c>
      <c r="AL77" s="13">
        <v>0</v>
      </c>
      <c r="AM77" s="13">
        <v>18.3</v>
      </c>
      <c r="AN77" s="13">
        <v>13.8</v>
      </c>
      <c r="AO77" s="13">
        <v>70.2</v>
      </c>
      <c r="AP77" s="13">
        <v>70</v>
      </c>
      <c r="AQ77" s="13">
        <v>-0.2</v>
      </c>
      <c r="AR77" s="13">
        <v>-0.28999999999999998</v>
      </c>
      <c r="AT77" s="12" t="s">
        <v>114</v>
      </c>
      <c r="AU77" s="13">
        <v>7.4</v>
      </c>
      <c r="AV77" s="13">
        <v>4.5</v>
      </c>
      <c r="AW77" s="13">
        <v>26.7</v>
      </c>
      <c r="AX77" s="13">
        <v>0.5</v>
      </c>
      <c r="AY77" s="13">
        <v>0</v>
      </c>
      <c r="AZ77" s="13">
        <v>7.4</v>
      </c>
      <c r="BA77" s="13">
        <v>0</v>
      </c>
      <c r="BB77" s="13">
        <v>33.200000000000003</v>
      </c>
      <c r="BC77" s="13">
        <v>4</v>
      </c>
      <c r="BD77" s="13">
        <v>83.6</v>
      </c>
      <c r="BE77" s="13">
        <v>84</v>
      </c>
      <c r="BF77" s="13">
        <v>0.4</v>
      </c>
      <c r="BG77" s="13">
        <v>0.48</v>
      </c>
      <c r="BI77" s="12" t="s">
        <v>114</v>
      </c>
      <c r="BJ77" s="13">
        <v>0.5</v>
      </c>
      <c r="BK77" s="13">
        <v>7.4</v>
      </c>
      <c r="BL77" s="13">
        <v>17.8</v>
      </c>
      <c r="BM77" s="13">
        <v>6.9</v>
      </c>
      <c r="BN77" s="13">
        <v>31.6</v>
      </c>
      <c r="BO77" s="13">
        <v>0</v>
      </c>
      <c r="BP77" s="13">
        <v>0</v>
      </c>
      <c r="BQ77" s="13">
        <v>21.2</v>
      </c>
      <c r="BR77" s="13">
        <v>0</v>
      </c>
      <c r="BS77" s="13">
        <v>85.5</v>
      </c>
      <c r="BT77" s="13">
        <v>86</v>
      </c>
      <c r="BU77" s="13">
        <v>0.5</v>
      </c>
      <c r="BV77" s="13">
        <v>0.57999999999999996</v>
      </c>
      <c r="BX77" s="12" t="s">
        <v>114</v>
      </c>
      <c r="BY77" s="13">
        <v>0</v>
      </c>
      <c r="BZ77" s="13">
        <v>0</v>
      </c>
      <c r="CA77" s="13">
        <v>57.1</v>
      </c>
      <c r="CB77" s="13">
        <v>1.5</v>
      </c>
      <c r="CC77" s="13">
        <v>11</v>
      </c>
      <c r="CD77" s="13">
        <v>0</v>
      </c>
      <c r="CE77" s="13">
        <v>0</v>
      </c>
      <c r="CF77" s="13">
        <v>0</v>
      </c>
      <c r="CG77" s="13">
        <v>17</v>
      </c>
      <c r="CH77" s="13">
        <v>86.7</v>
      </c>
      <c r="CI77" s="13">
        <v>95</v>
      </c>
      <c r="CJ77" s="13">
        <v>8.3000000000000007</v>
      </c>
      <c r="CK77" s="13">
        <v>8.74</v>
      </c>
      <c r="CM77" s="12" t="s">
        <v>114</v>
      </c>
      <c r="CN77" s="13">
        <v>28.2</v>
      </c>
      <c r="CO77" s="13">
        <v>0</v>
      </c>
      <c r="CP77" s="13">
        <v>0</v>
      </c>
      <c r="CQ77" s="13">
        <v>9.4</v>
      </c>
      <c r="CR77" s="13">
        <v>0</v>
      </c>
      <c r="CS77" s="13">
        <v>14.4</v>
      </c>
      <c r="CT77" s="13">
        <v>0</v>
      </c>
      <c r="CU77" s="13">
        <v>30.7</v>
      </c>
      <c r="CV77" s="13">
        <v>0</v>
      </c>
      <c r="CW77" s="13">
        <v>82.7</v>
      </c>
      <c r="CX77" s="13">
        <v>83</v>
      </c>
      <c r="CY77" s="13">
        <v>0.3</v>
      </c>
      <c r="CZ77" s="13">
        <v>0.36</v>
      </c>
      <c r="DB77" s="12" t="s">
        <v>114</v>
      </c>
      <c r="DC77" s="13">
        <v>0</v>
      </c>
      <c r="DD77" s="13">
        <v>1</v>
      </c>
      <c r="DE77" s="13">
        <v>38</v>
      </c>
      <c r="DF77" s="13">
        <v>41</v>
      </c>
      <c r="DG77" s="13">
        <v>0</v>
      </c>
      <c r="DH77" s="13">
        <v>1.5</v>
      </c>
      <c r="DI77" s="13">
        <v>0</v>
      </c>
      <c r="DJ77" s="13">
        <v>0</v>
      </c>
      <c r="DK77" s="13">
        <v>0</v>
      </c>
      <c r="DL77" s="13">
        <v>81.5</v>
      </c>
      <c r="DM77" s="13">
        <v>76</v>
      </c>
      <c r="DN77" s="13">
        <v>-5.5</v>
      </c>
      <c r="DO77" s="13">
        <v>-7.24</v>
      </c>
      <c r="DQ77" s="12" t="s">
        <v>114</v>
      </c>
      <c r="DR77" s="13">
        <v>0</v>
      </c>
      <c r="DS77" s="13">
        <v>25.2</v>
      </c>
      <c r="DT77" s="13">
        <v>0</v>
      </c>
      <c r="DU77" s="13">
        <v>23.2</v>
      </c>
      <c r="DV77" s="13">
        <v>0</v>
      </c>
      <c r="DW77" s="13">
        <v>2.5</v>
      </c>
      <c r="DX77" s="13">
        <v>14.8</v>
      </c>
      <c r="DY77" s="13">
        <v>0</v>
      </c>
      <c r="DZ77" s="13">
        <v>5.9</v>
      </c>
      <c r="EA77" s="13">
        <v>71.599999999999994</v>
      </c>
      <c r="EB77" s="13">
        <v>72</v>
      </c>
      <c r="EC77" s="13">
        <v>0.4</v>
      </c>
      <c r="ED77" s="13">
        <v>0.56000000000000005</v>
      </c>
      <c r="EF77" s="12" t="s">
        <v>114</v>
      </c>
      <c r="EG77" s="13">
        <v>0</v>
      </c>
      <c r="EH77" s="13">
        <v>0.5</v>
      </c>
      <c r="EI77" s="13">
        <v>2</v>
      </c>
      <c r="EJ77" s="13">
        <v>14.9</v>
      </c>
      <c r="EK77" s="13">
        <v>27.7</v>
      </c>
      <c r="EL77" s="13">
        <v>15.8</v>
      </c>
      <c r="EM77" s="13">
        <v>30.7</v>
      </c>
      <c r="EN77" s="13">
        <v>0</v>
      </c>
      <c r="EO77" s="13">
        <v>3.5</v>
      </c>
      <c r="EP77" s="13">
        <v>95.1</v>
      </c>
      <c r="EQ77" s="13">
        <v>100</v>
      </c>
      <c r="ER77" s="13">
        <v>4.9000000000000004</v>
      </c>
      <c r="ES77" s="13">
        <v>4.9000000000000004</v>
      </c>
    </row>
    <row r="78" spans="1:149" ht="13.8" thickBot="1" x14ac:dyDescent="0.3">
      <c r="A78" s="12" t="s">
        <v>115</v>
      </c>
      <c r="B78" s="13">
        <v>0</v>
      </c>
      <c r="C78" s="13">
        <v>0</v>
      </c>
      <c r="D78" s="13">
        <v>21.6</v>
      </c>
      <c r="E78" s="13">
        <v>0</v>
      </c>
      <c r="F78" s="13">
        <v>0</v>
      </c>
      <c r="G78" s="13">
        <v>0</v>
      </c>
      <c r="H78" s="13">
        <v>0</v>
      </c>
      <c r="I78" s="13">
        <v>21.6</v>
      </c>
      <c r="J78" s="13">
        <v>0</v>
      </c>
      <c r="K78" s="13">
        <v>43.3</v>
      </c>
      <c r="L78" s="13">
        <v>44</v>
      </c>
      <c r="M78" s="13">
        <v>0.7</v>
      </c>
      <c r="N78" s="13">
        <v>1.59</v>
      </c>
      <c r="P78" s="12" t="s">
        <v>115</v>
      </c>
      <c r="Q78" s="13">
        <v>0</v>
      </c>
      <c r="R78" s="13">
        <v>33</v>
      </c>
      <c r="S78" s="13">
        <v>36</v>
      </c>
      <c r="T78" s="13">
        <v>0</v>
      </c>
      <c r="U78" s="13">
        <v>0</v>
      </c>
      <c r="V78" s="13">
        <v>0</v>
      </c>
      <c r="W78" s="13">
        <v>3</v>
      </c>
      <c r="X78" s="13">
        <v>0</v>
      </c>
      <c r="Y78" s="13">
        <v>0</v>
      </c>
      <c r="Z78" s="13">
        <v>71.900000000000006</v>
      </c>
      <c r="AA78" s="13">
        <v>73</v>
      </c>
      <c r="AB78" s="13">
        <v>1.1000000000000001</v>
      </c>
      <c r="AC78" s="13">
        <v>1.51</v>
      </c>
      <c r="AE78" s="12" t="s">
        <v>115</v>
      </c>
      <c r="AF78" s="13">
        <v>22.3</v>
      </c>
      <c r="AG78" s="13">
        <v>0</v>
      </c>
      <c r="AH78" s="13">
        <v>0</v>
      </c>
      <c r="AI78" s="13">
        <v>0</v>
      </c>
      <c r="AJ78" s="13">
        <v>3.5</v>
      </c>
      <c r="AK78" s="13">
        <v>0</v>
      </c>
      <c r="AL78" s="13">
        <v>6.9</v>
      </c>
      <c r="AM78" s="13">
        <v>17.3</v>
      </c>
      <c r="AN78" s="13">
        <v>0</v>
      </c>
      <c r="AO78" s="13">
        <v>49.9</v>
      </c>
      <c r="AP78" s="13">
        <v>50</v>
      </c>
      <c r="AQ78" s="13">
        <v>0.1</v>
      </c>
      <c r="AR78" s="13">
        <v>0.2</v>
      </c>
      <c r="AT78" s="12" t="s">
        <v>115</v>
      </c>
      <c r="AU78" s="13">
        <v>0</v>
      </c>
      <c r="AV78" s="13">
        <v>0</v>
      </c>
      <c r="AW78" s="13">
        <v>24.7</v>
      </c>
      <c r="AX78" s="13">
        <v>0</v>
      </c>
      <c r="AY78" s="13">
        <v>0</v>
      </c>
      <c r="AZ78" s="13">
        <v>0</v>
      </c>
      <c r="BA78" s="13">
        <v>2.5</v>
      </c>
      <c r="BB78" s="13">
        <v>27.2</v>
      </c>
      <c r="BC78" s="13">
        <v>0</v>
      </c>
      <c r="BD78" s="13">
        <v>54.4</v>
      </c>
      <c r="BE78" s="13">
        <v>55</v>
      </c>
      <c r="BF78" s="13">
        <v>0.6</v>
      </c>
      <c r="BG78" s="13">
        <v>1.0900000000000001</v>
      </c>
      <c r="BI78" s="12" t="s">
        <v>115</v>
      </c>
      <c r="BJ78" s="13">
        <v>0</v>
      </c>
      <c r="BK78" s="13">
        <v>0</v>
      </c>
      <c r="BL78" s="13">
        <v>17.8</v>
      </c>
      <c r="BM78" s="13">
        <v>0</v>
      </c>
      <c r="BN78" s="13">
        <v>0</v>
      </c>
      <c r="BO78" s="13">
        <v>0</v>
      </c>
      <c r="BP78" s="13">
        <v>4</v>
      </c>
      <c r="BQ78" s="13">
        <v>20.3</v>
      </c>
      <c r="BR78" s="13">
        <v>0</v>
      </c>
      <c r="BS78" s="13">
        <v>42</v>
      </c>
      <c r="BT78" s="13">
        <v>42</v>
      </c>
      <c r="BU78" s="13">
        <v>0</v>
      </c>
      <c r="BV78" s="13">
        <v>0</v>
      </c>
      <c r="BX78" s="12" t="s">
        <v>115</v>
      </c>
      <c r="BY78" s="13">
        <v>0</v>
      </c>
      <c r="BZ78" s="13">
        <v>0</v>
      </c>
      <c r="CA78" s="13">
        <v>57.1</v>
      </c>
      <c r="CB78" s="13">
        <v>0</v>
      </c>
      <c r="CC78" s="13">
        <v>0</v>
      </c>
      <c r="CD78" s="13">
        <v>0</v>
      </c>
      <c r="CE78" s="13">
        <v>0</v>
      </c>
      <c r="CF78" s="13">
        <v>0</v>
      </c>
      <c r="CG78" s="13">
        <v>0</v>
      </c>
      <c r="CH78" s="13">
        <v>57.1</v>
      </c>
      <c r="CI78" s="13">
        <v>58</v>
      </c>
      <c r="CJ78" s="13">
        <v>0.9</v>
      </c>
      <c r="CK78" s="13">
        <v>1.55</v>
      </c>
      <c r="CM78" s="12" t="s">
        <v>115</v>
      </c>
      <c r="CN78" s="13">
        <v>23.8</v>
      </c>
      <c r="CO78" s="13">
        <v>0</v>
      </c>
      <c r="CP78" s="13">
        <v>0</v>
      </c>
      <c r="CQ78" s="13">
        <v>0</v>
      </c>
      <c r="CR78" s="13">
        <v>0</v>
      </c>
      <c r="CS78" s="13">
        <v>0</v>
      </c>
      <c r="CT78" s="13">
        <v>0</v>
      </c>
      <c r="CU78" s="13">
        <v>23.8</v>
      </c>
      <c r="CV78" s="13">
        <v>0</v>
      </c>
      <c r="CW78" s="13">
        <v>47.6</v>
      </c>
      <c r="CX78" s="13">
        <v>48</v>
      </c>
      <c r="CY78" s="13">
        <v>0.4</v>
      </c>
      <c r="CZ78" s="13">
        <v>0.83</v>
      </c>
      <c r="DB78" s="12" t="s">
        <v>115</v>
      </c>
      <c r="DC78" s="13">
        <v>0</v>
      </c>
      <c r="DD78" s="13">
        <v>0</v>
      </c>
      <c r="DE78" s="13">
        <v>38</v>
      </c>
      <c r="DF78" s="13">
        <v>41</v>
      </c>
      <c r="DG78" s="13">
        <v>0</v>
      </c>
      <c r="DH78" s="13">
        <v>0</v>
      </c>
      <c r="DI78" s="13">
        <v>0</v>
      </c>
      <c r="DJ78" s="13">
        <v>0</v>
      </c>
      <c r="DK78" s="13">
        <v>0</v>
      </c>
      <c r="DL78" s="13">
        <v>79</v>
      </c>
      <c r="DM78" s="13">
        <v>82</v>
      </c>
      <c r="DN78" s="13">
        <v>3</v>
      </c>
      <c r="DO78" s="13">
        <v>3.66</v>
      </c>
      <c r="DQ78" s="12" t="s">
        <v>115</v>
      </c>
      <c r="DR78" s="13">
        <v>0</v>
      </c>
      <c r="DS78" s="13">
        <v>20.7</v>
      </c>
      <c r="DT78" s="13">
        <v>0</v>
      </c>
      <c r="DU78" s="13">
        <v>23.2</v>
      </c>
      <c r="DV78" s="13">
        <v>0</v>
      </c>
      <c r="DW78" s="13">
        <v>0</v>
      </c>
      <c r="DX78" s="13">
        <v>0</v>
      </c>
      <c r="DY78" s="13">
        <v>6.4</v>
      </c>
      <c r="DZ78" s="13">
        <v>0</v>
      </c>
      <c r="EA78" s="13">
        <v>50.4</v>
      </c>
      <c r="EB78" s="13">
        <v>55</v>
      </c>
      <c r="EC78" s="13">
        <v>4.5999999999999996</v>
      </c>
      <c r="ED78" s="13">
        <v>8.36</v>
      </c>
      <c r="EF78" s="12" t="s">
        <v>115</v>
      </c>
      <c r="EG78" s="13">
        <v>0</v>
      </c>
      <c r="EH78" s="13">
        <v>0</v>
      </c>
      <c r="EI78" s="13">
        <v>0</v>
      </c>
      <c r="EJ78" s="13">
        <v>0</v>
      </c>
      <c r="EK78" s="13">
        <v>22.8</v>
      </c>
      <c r="EL78" s="13">
        <v>0</v>
      </c>
      <c r="EM78" s="13">
        <v>22.8</v>
      </c>
      <c r="EN78" s="13">
        <v>0</v>
      </c>
      <c r="EO78" s="13">
        <v>0</v>
      </c>
      <c r="EP78" s="13">
        <v>45.5</v>
      </c>
      <c r="EQ78" s="13">
        <v>46</v>
      </c>
      <c r="ER78" s="13">
        <v>0.5</v>
      </c>
      <c r="ES78" s="13">
        <v>1.0900000000000001</v>
      </c>
    </row>
    <row r="79" spans="1:149" ht="13.8" thickBot="1" x14ac:dyDescent="0.3">
      <c r="A79" s="12" t="s">
        <v>116</v>
      </c>
      <c r="B79" s="13">
        <v>1.5</v>
      </c>
      <c r="C79" s="13">
        <v>0</v>
      </c>
      <c r="D79" s="13">
        <v>32.4</v>
      </c>
      <c r="E79" s="13">
        <v>0</v>
      </c>
      <c r="F79" s="13">
        <v>0</v>
      </c>
      <c r="G79" s="13">
        <v>0</v>
      </c>
      <c r="H79" s="13">
        <v>0.5</v>
      </c>
      <c r="I79" s="13">
        <v>21.6</v>
      </c>
      <c r="J79" s="13">
        <v>0</v>
      </c>
      <c r="K79" s="13">
        <v>56</v>
      </c>
      <c r="L79" s="13">
        <v>57</v>
      </c>
      <c r="M79" s="13">
        <v>1</v>
      </c>
      <c r="N79" s="13">
        <v>1.75</v>
      </c>
      <c r="P79" s="12" t="s">
        <v>116</v>
      </c>
      <c r="Q79" s="13">
        <v>0</v>
      </c>
      <c r="R79" s="13">
        <v>33.5</v>
      </c>
      <c r="S79" s="13">
        <v>37.4</v>
      </c>
      <c r="T79" s="13">
        <v>0</v>
      </c>
      <c r="U79" s="13">
        <v>0</v>
      </c>
      <c r="V79" s="13">
        <v>0</v>
      </c>
      <c r="W79" s="13">
        <v>6.9</v>
      </c>
      <c r="X79" s="13">
        <v>0</v>
      </c>
      <c r="Y79" s="13">
        <v>0</v>
      </c>
      <c r="Z79" s="13">
        <v>77.900000000000006</v>
      </c>
      <c r="AA79" s="13">
        <v>83</v>
      </c>
      <c r="AB79" s="13">
        <v>5.0999999999999996</v>
      </c>
      <c r="AC79" s="13">
        <v>6.14</v>
      </c>
      <c r="AE79" s="12" t="s">
        <v>116</v>
      </c>
      <c r="AF79" s="13">
        <v>22.3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16.8</v>
      </c>
      <c r="AM79" s="13">
        <v>17.3</v>
      </c>
      <c r="AN79" s="13">
        <v>0</v>
      </c>
      <c r="AO79" s="13">
        <v>56.4</v>
      </c>
      <c r="AP79" s="13">
        <v>57</v>
      </c>
      <c r="AQ79" s="13">
        <v>0.6</v>
      </c>
      <c r="AR79" s="13">
        <v>1.05</v>
      </c>
      <c r="AT79" s="12" t="s">
        <v>116</v>
      </c>
      <c r="AU79" s="13">
        <v>0.5</v>
      </c>
      <c r="AV79" s="13">
        <v>4.5</v>
      </c>
      <c r="AW79" s="13">
        <v>26.7</v>
      </c>
      <c r="AX79" s="13">
        <v>0</v>
      </c>
      <c r="AY79" s="13">
        <v>0</v>
      </c>
      <c r="AZ79" s="13">
        <v>0</v>
      </c>
      <c r="BA79" s="13">
        <v>2.5</v>
      </c>
      <c r="BB79" s="13">
        <v>27.2</v>
      </c>
      <c r="BC79" s="13">
        <v>0</v>
      </c>
      <c r="BD79" s="13">
        <v>61.4</v>
      </c>
      <c r="BE79" s="13">
        <v>68</v>
      </c>
      <c r="BF79" s="13">
        <v>6.6</v>
      </c>
      <c r="BG79" s="13">
        <v>9.7100000000000009</v>
      </c>
      <c r="BI79" s="12" t="s">
        <v>116</v>
      </c>
      <c r="BJ79" s="13">
        <v>0</v>
      </c>
      <c r="BK79" s="13">
        <v>7.4</v>
      </c>
      <c r="BL79" s="13">
        <v>17.8</v>
      </c>
      <c r="BM79" s="13">
        <v>4.9000000000000004</v>
      </c>
      <c r="BN79" s="13">
        <v>0</v>
      </c>
      <c r="BO79" s="13">
        <v>0</v>
      </c>
      <c r="BP79" s="13">
        <v>4.9000000000000004</v>
      </c>
      <c r="BQ79" s="13">
        <v>20.3</v>
      </c>
      <c r="BR79" s="13">
        <v>0</v>
      </c>
      <c r="BS79" s="13">
        <v>55.3</v>
      </c>
      <c r="BT79" s="13">
        <v>56</v>
      </c>
      <c r="BU79" s="13">
        <v>0.7</v>
      </c>
      <c r="BV79" s="13">
        <v>1.25</v>
      </c>
      <c r="BX79" s="12" t="s">
        <v>116</v>
      </c>
      <c r="BY79" s="13">
        <v>0</v>
      </c>
      <c r="BZ79" s="13">
        <v>0</v>
      </c>
      <c r="CA79" s="13">
        <v>57.1</v>
      </c>
      <c r="CB79" s="13">
        <v>0</v>
      </c>
      <c r="CC79" s="13">
        <v>0</v>
      </c>
      <c r="CD79" s="13">
        <v>0</v>
      </c>
      <c r="CE79" s="13">
        <v>0</v>
      </c>
      <c r="CF79" s="13">
        <v>0</v>
      </c>
      <c r="CG79" s="13">
        <v>0</v>
      </c>
      <c r="CH79" s="13">
        <v>57.1</v>
      </c>
      <c r="CI79" s="13">
        <v>56</v>
      </c>
      <c r="CJ79" s="13">
        <v>-1.1000000000000001</v>
      </c>
      <c r="CK79" s="13">
        <v>-1.96</v>
      </c>
      <c r="CM79" s="12" t="s">
        <v>116</v>
      </c>
      <c r="CN79" s="13">
        <v>28.2</v>
      </c>
      <c r="CO79" s="13">
        <v>0</v>
      </c>
      <c r="CP79" s="13">
        <v>0</v>
      </c>
      <c r="CQ79" s="13">
        <v>0.5</v>
      </c>
      <c r="CR79" s="13">
        <v>0</v>
      </c>
      <c r="CS79" s="13">
        <v>0</v>
      </c>
      <c r="CT79" s="13">
        <v>5</v>
      </c>
      <c r="CU79" s="13">
        <v>23.8</v>
      </c>
      <c r="CV79" s="13">
        <v>0</v>
      </c>
      <c r="CW79" s="13">
        <v>57.5</v>
      </c>
      <c r="CX79" s="13">
        <v>58</v>
      </c>
      <c r="CY79" s="13">
        <v>0.5</v>
      </c>
      <c r="CZ79" s="13">
        <v>0.86</v>
      </c>
      <c r="DB79" s="12" t="s">
        <v>116</v>
      </c>
      <c r="DC79" s="13">
        <v>0</v>
      </c>
      <c r="DD79" s="13">
        <v>1</v>
      </c>
      <c r="DE79" s="13">
        <v>38</v>
      </c>
      <c r="DF79" s="13">
        <v>41</v>
      </c>
      <c r="DG79" s="13">
        <v>0</v>
      </c>
      <c r="DH79" s="13">
        <v>0</v>
      </c>
      <c r="DI79" s="13">
        <v>0</v>
      </c>
      <c r="DJ79" s="13">
        <v>0</v>
      </c>
      <c r="DK79" s="13">
        <v>0</v>
      </c>
      <c r="DL79" s="13">
        <v>80</v>
      </c>
      <c r="DM79" s="13">
        <v>84</v>
      </c>
      <c r="DN79" s="13">
        <v>4</v>
      </c>
      <c r="DO79" s="13">
        <v>4.76</v>
      </c>
      <c r="DQ79" s="12" t="s">
        <v>116</v>
      </c>
      <c r="DR79" s="13">
        <v>0</v>
      </c>
      <c r="DS79" s="13">
        <v>25.2</v>
      </c>
      <c r="DT79" s="13">
        <v>0</v>
      </c>
      <c r="DU79" s="13">
        <v>23.2</v>
      </c>
      <c r="DV79" s="13">
        <v>0</v>
      </c>
      <c r="DW79" s="13">
        <v>0</v>
      </c>
      <c r="DX79" s="13">
        <v>0</v>
      </c>
      <c r="DY79" s="13">
        <v>6.4</v>
      </c>
      <c r="DZ79" s="13">
        <v>0</v>
      </c>
      <c r="EA79" s="13">
        <v>54.8</v>
      </c>
      <c r="EB79" s="13">
        <v>55</v>
      </c>
      <c r="EC79" s="13">
        <v>0.2</v>
      </c>
      <c r="ED79" s="13">
        <v>0.36</v>
      </c>
      <c r="EF79" s="12" t="s">
        <v>116</v>
      </c>
      <c r="EG79" s="13">
        <v>0</v>
      </c>
      <c r="EH79" s="13">
        <v>0.5</v>
      </c>
      <c r="EI79" s="13">
        <v>0</v>
      </c>
      <c r="EJ79" s="13">
        <v>0</v>
      </c>
      <c r="EK79" s="13">
        <v>27.7</v>
      </c>
      <c r="EL79" s="13">
        <v>0</v>
      </c>
      <c r="EM79" s="13">
        <v>28.7</v>
      </c>
      <c r="EN79" s="13">
        <v>1</v>
      </c>
      <c r="EO79" s="13">
        <v>0</v>
      </c>
      <c r="EP79" s="13">
        <v>57.9</v>
      </c>
      <c r="EQ79" s="13">
        <v>58</v>
      </c>
      <c r="ER79" s="13">
        <v>0.1</v>
      </c>
      <c r="ES79" s="13">
        <v>0.17</v>
      </c>
    </row>
    <row r="80" spans="1:149" ht="13.8" thickBot="1" x14ac:dyDescent="0.3">
      <c r="A80" s="12" t="s">
        <v>117</v>
      </c>
      <c r="B80" s="13">
        <v>1.5</v>
      </c>
      <c r="C80" s="13">
        <v>0</v>
      </c>
      <c r="D80" s="13">
        <v>32.4</v>
      </c>
      <c r="E80" s="13">
        <v>0</v>
      </c>
      <c r="F80" s="13">
        <v>0</v>
      </c>
      <c r="G80" s="13">
        <v>0</v>
      </c>
      <c r="H80" s="13">
        <v>3.9</v>
      </c>
      <c r="I80" s="13">
        <v>23.6</v>
      </c>
      <c r="J80" s="13">
        <v>0</v>
      </c>
      <c r="K80" s="13">
        <v>61.4</v>
      </c>
      <c r="L80" s="13">
        <v>62</v>
      </c>
      <c r="M80" s="13">
        <v>0.6</v>
      </c>
      <c r="N80" s="13">
        <v>0.97</v>
      </c>
      <c r="P80" s="12" t="s">
        <v>117</v>
      </c>
      <c r="Q80" s="13">
        <v>0</v>
      </c>
      <c r="R80" s="13">
        <v>33.5</v>
      </c>
      <c r="S80" s="13">
        <v>37.4</v>
      </c>
      <c r="T80" s="13">
        <v>0</v>
      </c>
      <c r="U80" s="13">
        <v>0</v>
      </c>
      <c r="V80" s="13">
        <v>0</v>
      </c>
      <c r="W80" s="13">
        <v>8.9</v>
      </c>
      <c r="X80" s="13">
        <v>2</v>
      </c>
      <c r="Y80" s="13">
        <v>0</v>
      </c>
      <c r="Z80" s="13">
        <v>81.8</v>
      </c>
      <c r="AA80" s="13">
        <v>82</v>
      </c>
      <c r="AB80" s="13">
        <v>0.2</v>
      </c>
      <c r="AC80" s="13">
        <v>0.24</v>
      </c>
      <c r="AE80" s="12" t="s">
        <v>117</v>
      </c>
      <c r="AF80" s="13">
        <v>22.3</v>
      </c>
      <c r="AG80" s="13">
        <v>0</v>
      </c>
      <c r="AH80" s="13">
        <v>0</v>
      </c>
      <c r="AI80" s="13">
        <v>0</v>
      </c>
      <c r="AJ80" s="13">
        <v>8.4</v>
      </c>
      <c r="AK80" s="13">
        <v>1.5</v>
      </c>
      <c r="AL80" s="13">
        <v>21.3</v>
      </c>
      <c r="AM80" s="13">
        <v>19.8</v>
      </c>
      <c r="AN80" s="13">
        <v>0</v>
      </c>
      <c r="AO80" s="13">
        <v>73.2</v>
      </c>
      <c r="AP80" s="13">
        <v>73</v>
      </c>
      <c r="AQ80" s="13">
        <v>-0.2</v>
      </c>
      <c r="AR80" s="13">
        <v>-0.27</v>
      </c>
      <c r="AT80" s="12" t="s">
        <v>117</v>
      </c>
      <c r="AU80" s="13">
        <v>3.5</v>
      </c>
      <c r="AV80" s="13">
        <v>2.5</v>
      </c>
      <c r="AW80" s="13">
        <v>26.7</v>
      </c>
      <c r="AX80" s="13">
        <v>0.5</v>
      </c>
      <c r="AY80" s="13">
        <v>0</v>
      </c>
      <c r="AZ80" s="13">
        <v>0</v>
      </c>
      <c r="BA80" s="13">
        <v>2.5</v>
      </c>
      <c r="BB80" s="13">
        <v>33.200000000000003</v>
      </c>
      <c r="BC80" s="13">
        <v>0</v>
      </c>
      <c r="BD80" s="13">
        <v>68.8</v>
      </c>
      <c r="BE80" s="13">
        <v>70</v>
      </c>
      <c r="BF80" s="13">
        <v>1.2</v>
      </c>
      <c r="BG80" s="13">
        <v>1.71</v>
      </c>
      <c r="BI80" s="12" t="s">
        <v>117</v>
      </c>
      <c r="BJ80" s="13">
        <v>0</v>
      </c>
      <c r="BK80" s="13">
        <v>7.4</v>
      </c>
      <c r="BL80" s="13">
        <v>17.8</v>
      </c>
      <c r="BM80" s="13">
        <v>4.9000000000000004</v>
      </c>
      <c r="BN80" s="13">
        <v>14.3</v>
      </c>
      <c r="BO80" s="13">
        <v>0</v>
      </c>
      <c r="BP80" s="13">
        <v>4.9000000000000004</v>
      </c>
      <c r="BQ80" s="13">
        <v>21.2</v>
      </c>
      <c r="BR80" s="13">
        <v>0</v>
      </c>
      <c r="BS80" s="13">
        <v>70.599999999999994</v>
      </c>
      <c r="BT80" s="13">
        <v>71</v>
      </c>
      <c r="BU80" s="13">
        <v>0.4</v>
      </c>
      <c r="BV80" s="13">
        <v>0.56000000000000005</v>
      </c>
      <c r="BX80" s="12" t="s">
        <v>117</v>
      </c>
      <c r="BY80" s="13">
        <v>0</v>
      </c>
      <c r="BZ80" s="13">
        <v>0</v>
      </c>
      <c r="CA80" s="13">
        <v>57.1</v>
      </c>
      <c r="CB80" s="13">
        <v>0</v>
      </c>
      <c r="CC80" s="13">
        <v>11</v>
      </c>
      <c r="CD80" s="13">
        <v>0</v>
      </c>
      <c r="CE80" s="13">
        <v>5.5</v>
      </c>
      <c r="CF80" s="13">
        <v>0</v>
      </c>
      <c r="CG80" s="13">
        <v>0</v>
      </c>
      <c r="CH80" s="13">
        <v>73.7</v>
      </c>
      <c r="CI80" s="13">
        <v>79</v>
      </c>
      <c r="CJ80" s="13">
        <v>5.3</v>
      </c>
      <c r="CK80" s="13">
        <v>6.71</v>
      </c>
      <c r="CM80" s="12" t="s">
        <v>117</v>
      </c>
      <c r="CN80" s="13">
        <v>28.2</v>
      </c>
      <c r="CO80" s="13">
        <v>0</v>
      </c>
      <c r="CP80" s="13">
        <v>4</v>
      </c>
      <c r="CQ80" s="13">
        <v>0.5</v>
      </c>
      <c r="CR80" s="13">
        <v>0</v>
      </c>
      <c r="CS80" s="13">
        <v>5.9</v>
      </c>
      <c r="CT80" s="13">
        <v>5</v>
      </c>
      <c r="CU80" s="13">
        <v>32.200000000000003</v>
      </c>
      <c r="CV80" s="13">
        <v>0</v>
      </c>
      <c r="CW80" s="13">
        <v>75.8</v>
      </c>
      <c r="CX80" s="13">
        <v>76</v>
      </c>
      <c r="CY80" s="13">
        <v>0.2</v>
      </c>
      <c r="CZ80" s="13">
        <v>0.26</v>
      </c>
      <c r="DB80" s="12" t="s">
        <v>117</v>
      </c>
      <c r="DC80" s="13">
        <v>0</v>
      </c>
      <c r="DD80" s="13">
        <v>1</v>
      </c>
      <c r="DE80" s="13">
        <v>39</v>
      </c>
      <c r="DF80" s="13">
        <v>41</v>
      </c>
      <c r="DG80" s="13">
        <v>0</v>
      </c>
      <c r="DH80" s="13">
        <v>1.5</v>
      </c>
      <c r="DI80" s="13">
        <v>0</v>
      </c>
      <c r="DJ80" s="13">
        <v>6</v>
      </c>
      <c r="DK80" s="13">
        <v>0</v>
      </c>
      <c r="DL80" s="13">
        <v>88.5</v>
      </c>
      <c r="DM80" s="13">
        <v>94</v>
      </c>
      <c r="DN80" s="13">
        <v>5.5</v>
      </c>
      <c r="DO80" s="13">
        <v>5.85</v>
      </c>
      <c r="DQ80" s="12" t="s">
        <v>117</v>
      </c>
      <c r="DR80" s="13">
        <v>0</v>
      </c>
      <c r="DS80" s="13">
        <v>25.2</v>
      </c>
      <c r="DT80" s="13">
        <v>0</v>
      </c>
      <c r="DU80" s="13">
        <v>23.2</v>
      </c>
      <c r="DV80" s="13">
        <v>0</v>
      </c>
      <c r="DW80" s="13">
        <v>2.5</v>
      </c>
      <c r="DX80" s="13">
        <v>14.8</v>
      </c>
      <c r="DY80" s="13">
        <v>6.4</v>
      </c>
      <c r="DZ80" s="13">
        <v>3.5</v>
      </c>
      <c r="EA80" s="13">
        <v>75.599999999999994</v>
      </c>
      <c r="EB80" s="13">
        <v>78</v>
      </c>
      <c r="EC80" s="13">
        <v>2.4</v>
      </c>
      <c r="ED80" s="13">
        <v>3.08</v>
      </c>
      <c r="EF80" s="12" t="s">
        <v>117</v>
      </c>
      <c r="EG80" s="13">
        <v>0</v>
      </c>
      <c r="EH80" s="13">
        <v>0.5</v>
      </c>
      <c r="EI80" s="13">
        <v>2</v>
      </c>
      <c r="EJ80" s="13">
        <v>0</v>
      </c>
      <c r="EK80" s="13">
        <v>27.7</v>
      </c>
      <c r="EL80" s="13">
        <v>4.5</v>
      </c>
      <c r="EM80" s="13">
        <v>29.2</v>
      </c>
      <c r="EN80" s="13">
        <v>1</v>
      </c>
      <c r="EO80" s="13">
        <v>3.5</v>
      </c>
      <c r="EP80" s="13">
        <v>68.3</v>
      </c>
      <c r="EQ80" s="13">
        <v>68</v>
      </c>
      <c r="ER80" s="13">
        <v>-0.3</v>
      </c>
      <c r="ES80" s="13">
        <v>-0.44</v>
      </c>
    </row>
    <row r="81" spans="1:149" ht="13.8" thickBot="1" x14ac:dyDescent="0.3">
      <c r="A81" s="12" t="s">
        <v>118</v>
      </c>
      <c r="B81" s="13">
        <v>1.5</v>
      </c>
      <c r="C81" s="13">
        <v>0</v>
      </c>
      <c r="D81" s="13">
        <v>37.9</v>
      </c>
      <c r="E81" s="13">
        <v>19.7</v>
      </c>
      <c r="F81" s="13">
        <v>0</v>
      </c>
      <c r="G81" s="13">
        <v>0</v>
      </c>
      <c r="H81" s="13">
        <v>3.9</v>
      </c>
      <c r="I81" s="13">
        <v>23.1</v>
      </c>
      <c r="J81" s="13">
        <v>0.5</v>
      </c>
      <c r="K81" s="13">
        <v>86.5</v>
      </c>
      <c r="L81" s="13">
        <v>100</v>
      </c>
      <c r="M81" s="13">
        <v>13.5</v>
      </c>
      <c r="N81" s="13">
        <v>13.5</v>
      </c>
      <c r="P81" s="12" t="s">
        <v>118</v>
      </c>
      <c r="Q81" s="13">
        <v>2.5</v>
      </c>
      <c r="R81" s="13">
        <v>33.5</v>
      </c>
      <c r="S81" s="13">
        <v>37.4</v>
      </c>
      <c r="T81" s="13">
        <v>0</v>
      </c>
      <c r="U81" s="13">
        <v>0</v>
      </c>
      <c r="V81" s="13">
        <v>0</v>
      </c>
      <c r="W81" s="13">
        <v>6.9</v>
      </c>
      <c r="X81" s="13">
        <v>0</v>
      </c>
      <c r="Y81" s="13">
        <v>0</v>
      </c>
      <c r="Z81" s="13">
        <v>80.3</v>
      </c>
      <c r="AA81" s="13">
        <v>80</v>
      </c>
      <c r="AB81" s="13">
        <v>-0.3</v>
      </c>
      <c r="AC81" s="13">
        <v>-0.38</v>
      </c>
      <c r="AE81" s="12" t="s">
        <v>118</v>
      </c>
      <c r="AF81" s="13">
        <v>26.2</v>
      </c>
      <c r="AG81" s="13">
        <v>0</v>
      </c>
      <c r="AH81" s="13">
        <v>0</v>
      </c>
      <c r="AI81" s="13">
        <v>2.5</v>
      </c>
      <c r="AJ81" s="13">
        <v>8.4</v>
      </c>
      <c r="AK81" s="13">
        <v>0</v>
      </c>
      <c r="AL81" s="13">
        <v>20.8</v>
      </c>
      <c r="AM81" s="13">
        <v>17.3</v>
      </c>
      <c r="AN81" s="13">
        <v>0</v>
      </c>
      <c r="AO81" s="13">
        <v>75.2</v>
      </c>
      <c r="AP81" s="13">
        <v>75</v>
      </c>
      <c r="AQ81" s="13">
        <v>-0.2</v>
      </c>
      <c r="AR81" s="13">
        <v>-0.27</v>
      </c>
      <c r="AT81" s="12" t="s">
        <v>118</v>
      </c>
      <c r="AU81" s="13">
        <v>20.8</v>
      </c>
      <c r="AV81" s="13">
        <v>0.5</v>
      </c>
      <c r="AW81" s="13">
        <v>26.7</v>
      </c>
      <c r="AX81" s="13">
        <v>0.5</v>
      </c>
      <c r="AY81" s="13">
        <v>0</v>
      </c>
      <c r="AZ81" s="13">
        <v>0</v>
      </c>
      <c r="BA81" s="13">
        <v>2.5</v>
      </c>
      <c r="BB81" s="13">
        <v>27.2</v>
      </c>
      <c r="BC81" s="13">
        <v>0</v>
      </c>
      <c r="BD81" s="13">
        <v>78.2</v>
      </c>
      <c r="BE81" s="13">
        <v>79</v>
      </c>
      <c r="BF81" s="13">
        <v>0.8</v>
      </c>
      <c r="BG81" s="13">
        <v>1.01</v>
      </c>
      <c r="BI81" s="12" t="s">
        <v>118</v>
      </c>
      <c r="BJ81" s="13">
        <v>14.3</v>
      </c>
      <c r="BK81" s="13">
        <v>7.4</v>
      </c>
      <c r="BL81" s="13">
        <v>17.8</v>
      </c>
      <c r="BM81" s="13">
        <v>6.9</v>
      </c>
      <c r="BN81" s="13">
        <v>19.8</v>
      </c>
      <c r="BO81" s="13">
        <v>0</v>
      </c>
      <c r="BP81" s="13">
        <v>4.9000000000000004</v>
      </c>
      <c r="BQ81" s="13">
        <v>20.3</v>
      </c>
      <c r="BR81" s="13">
        <v>0</v>
      </c>
      <c r="BS81" s="13">
        <v>91.4</v>
      </c>
      <c r="BT81" s="13">
        <v>92</v>
      </c>
      <c r="BU81" s="13">
        <v>0.6</v>
      </c>
      <c r="BV81" s="13">
        <v>0.65</v>
      </c>
      <c r="BX81" s="12" t="s">
        <v>118</v>
      </c>
      <c r="BY81" s="13">
        <v>3</v>
      </c>
      <c r="BZ81" s="13">
        <v>0</v>
      </c>
      <c r="CA81" s="13">
        <v>57.1</v>
      </c>
      <c r="CB81" s="13">
        <v>1.5</v>
      </c>
      <c r="CC81" s="13">
        <v>17.5</v>
      </c>
      <c r="CD81" s="13">
        <v>0</v>
      </c>
      <c r="CE81" s="13">
        <v>4</v>
      </c>
      <c r="CF81" s="13">
        <v>0</v>
      </c>
      <c r="CG81" s="13">
        <v>0</v>
      </c>
      <c r="CH81" s="13">
        <v>83.2</v>
      </c>
      <c r="CI81" s="13">
        <v>83</v>
      </c>
      <c r="CJ81" s="13">
        <v>-0.2</v>
      </c>
      <c r="CK81" s="13">
        <v>-0.24</v>
      </c>
      <c r="CM81" s="12" t="s">
        <v>118</v>
      </c>
      <c r="CN81" s="13">
        <v>28.2</v>
      </c>
      <c r="CO81" s="13">
        <v>0</v>
      </c>
      <c r="CP81" s="13">
        <v>4</v>
      </c>
      <c r="CQ81" s="13">
        <v>3</v>
      </c>
      <c r="CR81" s="13">
        <v>0</v>
      </c>
      <c r="CS81" s="13">
        <v>5.9</v>
      </c>
      <c r="CT81" s="13">
        <v>5</v>
      </c>
      <c r="CU81" s="13">
        <v>23.8</v>
      </c>
      <c r="CV81" s="13">
        <v>0</v>
      </c>
      <c r="CW81" s="13">
        <v>69.900000000000006</v>
      </c>
      <c r="CX81" s="13">
        <v>69</v>
      </c>
      <c r="CY81" s="13">
        <v>-0.9</v>
      </c>
      <c r="CZ81" s="13">
        <v>-1.3</v>
      </c>
      <c r="DB81" s="12" t="s">
        <v>118</v>
      </c>
      <c r="DC81" s="13">
        <v>2</v>
      </c>
      <c r="DD81" s="13">
        <v>0</v>
      </c>
      <c r="DE81" s="13">
        <v>39</v>
      </c>
      <c r="DF81" s="13">
        <v>41</v>
      </c>
      <c r="DG81" s="13">
        <v>5.5</v>
      </c>
      <c r="DH81" s="13">
        <v>1.5</v>
      </c>
      <c r="DI81" s="13">
        <v>0</v>
      </c>
      <c r="DJ81" s="13">
        <v>0</v>
      </c>
      <c r="DK81" s="13">
        <v>0</v>
      </c>
      <c r="DL81" s="13">
        <v>89</v>
      </c>
      <c r="DM81" s="13">
        <v>89</v>
      </c>
      <c r="DN81" s="13">
        <v>0</v>
      </c>
      <c r="DO81" s="13">
        <v>0</v>
      </c>
      <c r="DQ81" s="12" t="s">
        <v>118</v>
      </c>
      <c r="DR81" s="13">
        <v>0</v>
      </c>
      <c r="DS81" s="13">
        <v>25.2</v>
      </c>
      <c r="DT81" s="13">
        <v>0</v>
      </c>
      <c r="DU81" s="13">
        <v>23.2</v>
      </c>
      <c r="DV81" s="13">
        <v>0</v>
      </c>
      <c r="DW81" s="13">
        <v>2.5</v>
      </c>
      <c r="DX81" s="13">
        <v>0</v>
      </c>
      <c r="DY81" s="13">
        <v>6.4</v>
      </c>
      <c r="DZ81" s="13">
        <v>4</v>
      </c>
      <c r="EA81" s="13">
        <v>61.2</v>
      </c>
      <c r="EB81" s="13">
        <v>61</v>
      </c>
      <c r="EC81" s="13">
        <v>-0.2</v>
      </c>
      <c r="ED81" s="13">
        <v>-0.33</v>
      </c>
      <c r="EF81" s="12" t="s">
        <v>118</v>
      </c>
      <c r="EG81" s="13">
        <v>13.4</v>
      </c>
      <c r="EH81" s="13">
        <v>0.5</v>
      </c>
      <c r="EI81" s="13">
        <v>2</v>
      </c>
      <c r="EJ81" s="13">
        <v>0</v>
      </c>
      <c r="EK81" s="13">
        <v>27.7</v>
      </c>
      <c r="EL81" s="13">
        <v>4.5</v>
      </c>
      <c r="EM81" s="13">
        <v>28.7</v>
      </c>
      <c r="EN81" s="13">
        <v>1</v>
      </c>
      <c r="EO81" s="13">
        <v>0</v>
      </c>
      <c r="EP81" s="13">
        <v>77.7</v>
      </c>
      <c r="EQ81" s="13">
        <v>78</v>
      </c>
      <c r="ER81" s="13">
        <v>0.3</v>
      </c>
      <c r="ES81" s="13">
        <v>0.38</v>
      </c>
    </row>
    <row r="82" spans="1:149" ht="13.8" thickBot="1" x14ac:dyDescent="0.3">
      <c r="A82" s="12" t="s">
        <v>119</v>
      </c>
      <c r="B82" s="13">
        <v>1.5</v>
      </c>
      <c r="C82" s="13">
        <v>0</v>
      </c>
      <c r="D82" s="13">
        <v>37.9</v>
      </c>
      <c r="E82" s="13">
        <v>0</v>
      </c>
      <c r="F82" s="13">
        <v>0</v>
      </c>
      <c r="G82" s="13">
        <v>0</v>
      </c>
      <c r="H82" s="13">
        <v>0</v>
      </c>
      <c r="I82" s="13">
        <v>23.1</v>
      </c>
      <c r="J82" s="13">
        <v>0</v>
      </c>
      <c r="K82" s="13">
        <v>62.4</v>
      </c>
      <c r="L82" s="13">
        <v>63</v>
      </c>
      <c r="M82" s="13">
        <v>0.6</v>
      </c>
      <c r="N82" s="13">
        <v>0.95</v>
      </c>
      <c r="P82" s="12" t="s">
        <v>119</v>
      </c>
      <c r="Q82" s="13">
        <v>0</v>
      </c>
      <c r="R82" s="13">
        <v>33.5</v>
      </c>
      <c r="S82" s="13">
        <v>41.9</v>
      </c>
      <c r="T82" s="13">
        <v>0</v>
      </c>
      <c r="U82" s="13">
        <v>0</v>
      </c>
      <c r="V82" s="13">
        <v>0</v>
      </c>
      <c r="W82" s="13">
        <v>3</v>
      </c>
      <c r="X82" s="13">
        <v>2</v>
      </c>
      <c r="Y82" s="13">
        <v>0</v>
      </c>
      <c r="Z82" s="13">
        <v>80.3</v>
      </c>
      <c r="AA82" s="13">
        <v>83</v>
      </c>
      <c r="AB82" s="13">
        <v>2.7</v>
      </c>
      <c r="AC82" s="13">
        <v>3.25</v>
      </c>
      <c r="AE82" s="12" t="s">
        <v>119</v>
      </c>
      <c r="AF82" s="13">
        <v>22.3</v>
      </c>
      <c r="AG82" s="13">
        <v>0</v>
      </c>
      <c r="AH82" s="13">
        <v>0.5</v>
      </c>
      <c r="AI82" s="13">
        <v>0</v>
      </c>
      <c r="AJ82" s="13">
        <v>8.4</v>
      </c>
      <c r="AK82" s="13">
        <v>1.5</v>
      </c>
      <c r="AL82" s="13">
        <v>6.9</v>
      </c>
      <c r="AM82" s="13">
        <v>17.3</v>
      </c>
      <c r="AN82" s="13">
        <v>0</v>
      </c>
      <c r="AO82" s="13">
        <v>56.9</v>
      </c>
      <c r="AP82" s="13">
        <v>57</v>
      </c>
      <c r="AQ82" s="13">
        <v>0.1</v>
      </c>
      <c r="AR82" s="13">
        <v>0.18</v>
      </c>
      <c r="AT82" s="12" t="s">
        <v>119</v>
      </c>
      <c r="AU82" s="13">
        <v>7.4</v>
      </c>
      <c r="AV82" s="13">
        <v>4.5</v>
      </c>
      <c r="AW82" s="13">
        <v>26.7</v>
      </c>
      <c r="AX82" s="13">
        <v>0.5</v>
      </c>
      <c r="AY82" s="13">
        <v>0</v>
      </c>
      <c r="AZ82" s="13">
        <v>0</v>
      </c>
      <c r="BA82" s="13">
        <v>2.5</v>
      </c>
      <c r="BB82" s="13">
        <v>33.200000000000003</v>
      </c>
      <c r="BC82" s="13">
        <v>0</v>
      </c>
      <c r="BD82" s="13">
        <v>74.7</v>
      </c>
      <c r="BE82" s="13">
        <v>82</v>
      </c>
      <c r="BF82" s="13">
        <v>7.3</v>
      </c>
      <c r="BG82" s="13">
        <v>8.9</v>
      </c>
      <c r="BI82" s="12" t="s">
        <v>119</v>
      </c>
      <c r="BJ82" s="13">
        <v>0.5</v>
      </c>
      <c r="BK82" s="13">
        <v>7.4</v>
      </c>
      <c r="BL82" s="13">
        <v>17.8</v>
      </c>
      <c r="BM82" s="13">
        <v>6.9</v>
      </c>
      <c r="BN82" s="13">
        <v>14.3</v>
      </c>
      <c r="BO82" s="13">
        <v>0</v>
      </c>
      <c r="BP82" s="13">
        <v>4</v>
      </c>
      <c r="BQ82" s="13">
        <v>20.3</v>
      </c>
      <c r="BR82" s="13">
        <v>0</v>
      </c>
      <c r="BS82" s="13">
        <v>71.099999999999994</v>
      </c>
      <c r="BT82" s="13">
        <v>71</v>
      </c>
      <c r="BU82" s="13">
        <v>-0.1</v>
      </c>
      <c r="BV82" s="13">
        <v>-0.14000000000000001</v>
      </c>
      <c r="BX82" s="12" t="s">
        <v>119</v>
      </c>
      <c r="BY82" s="13">
        <v>0</v>
      </c>
      <c r="BZ82" s="13">
        <v>0</v>
      </c>
      <c r="CA82" s="13">
        <v>57.1</v>
      </c>
      <c r="CB82" s="13">
        <v>1.5</v>
      </c>
      <c r="CC82" s="13">
        <v>11</v>
      </c>
      <c r="CD82" s="13">
        <v>0</v>
      </c>
      <c r="CE82" s="13">
        <v>0</v>
      </c>
      <c r="CF82" s="13">
        <v>0</v>
      </c>
      <c r="CG82" s="13">
        <v>0</v>
      </c>
      <c r="CH82" s="13">
        <v>69.7</v>
      </c>
      <c r="CI82" s="13">
        <v>71</v>
      </c>
      <c r="CJ82" s="13">
        <v>1.3</v>
      </c>
      <c r="CK82" s="13">
        <v>1.83</v>
      </c>
      <c r="CM82" s="12" t="s">
        <v>119</v>
      </c>
      <c r="CN82" s="13">
        <v>28.2</v>
      </c>
      <c r="CO82" s="13">
        <v>0</v>
      </c>
      <c r="CP82" s="13">
        <v>0</v>
      </c>
      <c r="CQ82" s="13">
        <v>7.9</v>
      </c>
      <c r="CR82" s="13">
        <v>0</v>
      </c>
      <c r="CS82" s="13">
        <v>3</v>
      </c>
      <c r="CT82" s="13">
        <v>0</v>
      </c>
      <c r="CU82" s="13">
        <v>30.7</v>
      </c>
      <c r="CV82" s="13">
        <v>0</v>
      </c>
      <c r="CW82" s="13">
        <v>69.900000000000006</v>
      </c>
      <c r="CX82" s="13">
        <v>70</v>
      </c>
      <c r="CY82" s="13">
        <v>0.1</v>
      </c>
      <c r="CZ82" s="13">
        <v>0.14000000000000001</v>
      </c>
      <c r="DB82" s="12" t="s">
        <v>119</v>
      </c>
      <c r="DC82" s="13">
        <v>0</v>
      </c>
      <c r="DD82" s="13">
        <v>1</v>
      </c>
      <c r="DE82" s="13">
        <v>38</v>
      </c>
      <c r="DF82" s="13">
        <v>41</v>
      </c>
      <c r="DG82" s="13">
        <v>0</v>
      </c>
      <c r="DH82" s="13">
        <v>0</v>
      </c>
      <c r="DI82" s="13">
        <v>0</v>
      </c>
      <c r="DJ82" s="13">
        <v>0</v>
      </c>
      <c r="DK82" s="13">
        <v>0</v>
      </c>
      <c r="DL82" s="13">
        <v>80</v>
      </c>
      <c r="DM82" s="13">
        <v>82</v>
      </c>
      <c r="DN82" s="13">
        <v>2</v>
      </c>
      <c r="DO82" s="13">
        <v>2.44</v>
      </c>
      <c r="DQ82" s="12" t="s">
        <v>119</v>
      </c>
      <c r="DR82" s="13">
        <v>0</v>
      </c>
      <c r="DS82" s="13">
        <v>25.2</v>
      </c>
      <c r="DT82" s="13">
        <v>0</v>
      </c>
      <c r="DU82" s="13">
        <v>23.2</v>
      </c>
      <c r="DV82" s="13">
        <v>0</v>
      </c>
      <c r="DW82" s="13">
        <v>2</v>
      </c>
      <c r="DX82" s="13">
        <v>6.9</v>
      </c>
      <c r="DY82" s="13">
        <v>6.4</v>
      </c>
      <c r="DZ82" s="13">
        <v>0</v>
      </c>
      <c r="EA82" s="13">
        <v>63.7</v>
      </c>
      <c r="EB82" s="13">
        <v>64</v>
      </c>
      <c r="EC82" s="13">
        <v>0.3</v>
      </c>
      <c r="ED82" s="13">
        <v>0.47</v>
      </c>
      <c r="EF82" s="12" t="s">
        <v>119</v>
      </c>
      <c r="EG82" s="13">
        <v>0</v>
      </c>
      <c r="EH82" s="13">
        <v>0.5</v>
      </c>
      <c r="EI82" s="13">
        <v>0</v>
      </c>
      <c r="EJ82" s="13">
        <v>6.9</v>
      </c>
      <c r="EK82" s="13">
        <v>27.7</v>
      </c>
      <c r="EL82" s="13">
        <v>0</v>
      </c>
      <c r="EM82" s="13">
        <v>28.7</v>
      </c>
      <c r="EN82" s="13">
        <v>0</v>
      </c>
      <c r="EO82" s="13">
        <v>0</v>
      </c>
      <c r="EP82" s="13">
        <v>63.9</v>
      </c>
      <c r="EQ82" s="13">
        <v>64</v>
      </c>
      <c r="ER82" s="13">
        <v>0.1</v>
      </c>
      <c r="ES82" s="13">
        <v>0.16</v>
      </c>
    </row>
    <row r="83" spans="1:149" ht="13.8" thickBot="1" x14ac:dyDescent="0.3">
      <c r="A83" s="12" t="s">
        <v>120</v>
      </c>
      <c r="B83" s="13">
        <v>1.5</v>
      </c>
      <c r="C83" s="13">
        <v>0</v>
      </c>
      <c r="D83" s="13">
        <v>37.9</v>
      </c>
      <c r="E83" s="13">
        <v>0.5</v>
      </c>
      <c r="F83" s="13">
        <v>0</v>
      </c>
      <c r="G83" s="13">
        <v>0</v>
      </c>
      <c r="H83" s="13">
        <v>0.5</v>
      </c>
      <c r="I83" s="13">
        <v>23.6</v>
      </c>
      <c r="J83" s="13">
        <v>0.5</v>
      </c>
      <c r="K83" s="13">
        <v>64.400000000000006</v>
      </c>
      <c r="L83" s="13">
        <v>65</v>
      </c>
      <c r="M83" s="13">
        <v>0.6</v>
      </c>
      <c r="N83" s="13">
        <v>0.92</v>
      </c>
      <c r="P83" s="12" t="s">
        <v>120</v>
      </c>
      <c r="Q83" s="13">
        <v>0</v>
      </c>
      <c r="R83" s="13">
        <v>33.5</v>
      </c>
      <c r="S83" s="13">
        <v>37.4</v>
      </c>
      <c r="T83" s="13">
        <v>0</v>
      </c>
      <c r="U83" s="13">
        <v>0</v>
      </c>
      <c r="V83" s="13">
        <v>0</v>
      </c>
      <c r="W83" s="13">
        <v>6.9</v>
      </c>
      <c r="X83" s="13">
        <v>7.9</v>
      </c>
      <c r="Y83" s="13">
        <v>0</v>
      </c>
      <c r="Z83" s="13">
        <v>85.7</v>
      </c>
      <c r="AA83" s="13">
        <v>78</v>
      </c>
      <c r="AB83" s="13">
        <v>-7.7</v>
      </c>
      <c r="AC83" s="13">
        <v>-9.8699999999999992</v>
      </c>
      <c r="AE83" s="12" t="s">
        <v>120</v>
      </c>
      <c r="AF83" s="13">
        <v>22.3</v>
      </c>
      <c r="AG83" s="13">
        <v>0</v>
      </c>
      <c r="AH83" s="13">
        <v>0.5</v>
      </c>
      <c r="AI83" s="13">
        <v>2.5</v>
      </c>
      <c r="AJ83" s="13">
        <v>8.4</v>
      </c>
      <c r="AK83" s="13">
        <v>3</v>
      </c>
      <c r="AL83" s="13">
        <v>19.8</v>
      </c>
      <c r="AM83" s="13">
        <v>19.8</v>
      </c>
      <c r="AN83" s="13">
        <v>0</v>
      </c>
      <c r="AO83" s="13">
        <v>76.2</v>
      </c>
      <c r="AP83" s="13">
        <v>76</v>
      </c>
      <c r="AQ83" s="13">
        <v>-0.2</v>
      </c>
      <c r="AR83" s="13">
        <v>-0.26</v>
      </c>
      <c r="AT83" s="12" t="s">
        <v>120</v>
      </c>
      <c r="AU83" s="13">
        <v>7.4</v>
      </c>
      <c r="AV83" s="13">
        <v>0.5</v>
      </c>
      <c r="AW83" s="13">
        <v>28.2</v>
      </c>
      <c r="AX83" s="13">
        <v>0.5</v>
      </c>
      <c r="AY83" s="13">
        <v>0</v>
      </c>
      <c r="AZ83" s="13">
        <v>7.4</v>
      </c>
      <c r="BA83" s="13">
        <v>2.5</v>
      </c>
      <c r="BB83" s="13">
        <v>33.200000000000003</v>
      </c>
      <c r="BC83" s="13">
        <v>0</v>
      </c>
      <c r="BD83" s="13">
        <v>79.7</v>
      </c>
      <c r="BE83" s="13">
        <v>81</v>
      </c>
      <c r="BF83" s="13">
        <v>1.3</v>
      </c>
      <c r="BG83" s="13">
        <v>1.6</v>
      </c>
      <c r="BI83" s="12" t="s">
        <v>120</v>
      </c>
      <c r="BJ83" s="13">
        <v>0.5</v>
      </c>
      <c r="BK83" s="13">
        <v>7.4</v>
      </c>
      <c r="BL83" s="13">
        <v>20.7</v>
      </c>
      <c r="BM83" s="13">
        <v>6.9</v>
      </c>
      <c r="BN83" s="13">
        <v>14.3</v>
      </c>
      <c r="BO83" s="13">
        <v>0</v>
      </c>
      <c r="BP83" s="13">
        <v>4.9000000000000004</v>
      </c>
      <c r="BQ83" s="13">
        <v>24.2</v>
      </c>
      <c r="BR83" s="13">
        <v>0</v>
      </c>
      <c r="BS83" s="13">
        <v>79</v>
      </c>
      <c r="BT83" s="13">
        <v>83</v>
      </c>
      <c r="BU83" s="13">
        <v>4</v>
      </c>
      <c r="BV83" s="13">
        <v>4.82</v>
      </c>
      <c r="BX83" s="12" t="s">
        <v>120</v>
      </c>
      <c r="BY83" s="13">
        <v>0</v>
      </c>
      <c r="BZ83" s="13">
        <v>0</v>
      </c>
      <c r="CA83" s="13">
        <v>57.1</v>
      </c>
      <c r="CB83" s="13">
        <v>1.5</v>
      </c>
      <c r="CC83" s="13">
        <v>11</v>
      </c>
      <c r="CD83" s="13">
        <v>0</v>
      </c>
      <c r="CE83" s="13">
        <v>3</v>
      </c>
      <c r="CF83" s="13">
        <v>2.5</v>
      </c>
      <c r="CG83" s="13">
        <v>0</v>
      </c>
      <c r="CH83" s="13">
        <v>75.2</v>
      </c>
      <c r="CI83" s="13">
        <v>77</v>
      </c>
      <c r="CJ83" s="13">
        <v>1.8</v>
      </c>
      <c r="CK83" s="13">
        <v>2.34</v>
      </c>
      <c r="CM83" s="12" t="s">
        <v>120</v>
      </c>
      <c r="CN83" s="13">
        <v>28.2</v>
      </c>
      <c r="CO83" s="13">
        <v>0</v>
      </c>
      <c r="CP83" s="13">
        <v>4</v>
      </c>
      <c r="CQ83" s="13">
        <v>3</v>
      </c>
      <c r="CR83" s="13">
        <v>0</v>
      </c>
      <c r="CS83" s="13">
        <v>3</v>
      </c>
      <c r="CT83" s="13">
        <v>5</v>
      </c>
      <c r="CU83" s="13">
        <v>39.6</v>
      </c>
      <c r="CV83" s="13">
        <v>0</v>
      </c>
      <c r="CW83" s="13">
        <v>82.7</v>
      </c>
      <c r="CX83" s="13">
        <v>82</v>
      </c>
      <c r="CY83" s="13">
        <v>-0.7</v>
      </c>
      <c r="CZ83" s="13">
        <v>-0.85</v>
      </c>
      <c r="DB83" s="12" t="s">
        <v>120</v>
      </c>
      <c r="DC83" s="13">
        <v>0</v>
      </c>
      <c r="DD83" s="13">
        <v>0</v>
      </c>
      <c r="DE83" s="13">
        <v>39</v>
      </c>
      <c r="DF83" s="13">
        <v>41</v>
      </c>
      <c r="DG83" s="13">
        <v>0</v>
      </c>
      <c r="DH83" s="13">
        <v>0</v>
      </c>
      <c r="DI83" s="13">
        <v>0</v>
      </c>
      <c r="DJ83" s="13">
        <v>6</v>
      </c>
      <c r="DK83" s="13">
        <v>0</v>
      </c>
      <c r="DL83" s="13">
        <v>86</v>
      </c>
      <c r="DM83" s="13">
        <v>85</v>
      </c>
      <c r="DN83" s="13">
        <v>-1</v>
      </c>
      <c r="DO83" s="13">
        <v>-1.18</v>
      </c>
      <c r="DQ83" s="12" t="s">
        <v>120</v>
      </c>
      <c r="DR83" s="13">
        <v>0</v>
      </c>
      <c r="DS83" s="13">
        <v>25.2</v>
      </c>
      <c r="DT83" s="13">
        <v>0</v>
      </c>
      <c r="DU83" s="13">
        <v>23.2</v>
      </c>
      <c r="DV83" s="13">
        <v>0</v>
      </c>
      <c r="DW83" s="13">
        <v>2.5</v>
      </c>
      <c r="DX83" s="13">
        <v>14.8</v>
      </c>
      <c r="DY83" s="13">
        <v>6.4</v>
      </c>
      <c r="DZ83" s="13">
        <v>4</v>
      </c>
      <c r="EA83" s="13">
        <v>76</v>
      </c>
      <c r="EB83" s="13">
        <v>79</v>
      </c>
      <c r="EC83" s="13">
        <v>3</v>
      </c>
      <c r="ED83" s="13">
        <v>3.8</v>
      </c>
      <c r="EF83" s="12" t="s">
        <v>120</v>
      </c>
      <c r="EG83" s="13">
        <v>0</v>
      </c>
      <c r="EH83" s="13">
        <v>0.5</v>
      </c>
      <c r="EI83" s="13">
        <v>2</v>
      </c>
      <c r="EJ83" s="13">
        <v>6.9</v>
      </c>
      <c r="EK83" s="13">
        <v>27.7</v>
      </c>
      <c r="EL83" s="13">
        <v>4.5</v>
      </c>
      <c r="EM83" s="13">
        <v>30.7</v>
      </c>
      <c r="EN83" s="13">
        <v>1</v>
      </c>
      <c r="EO83" s="13">
        <v>5</v>
      </c>
      <c r="EP83" s="13">
        <v>78.2</v>
      </c>
      <c r="EQ83" s="13">
        <v>78</v>
      </c>
      <c r="ER83" s="13">
        <v>-0.2</v>
      </c>
      <c r="ES83" s="13">
        <v>-0.26</v>
      </c>
    </row>
    <row r="84" spans="1:149" ht="13.8" thickBot="1" x14ac:dyDescent="0.3">
      <c r="A84" s="12" t="s">
        <v>121</v>
      </c>
      <c r="B84" s="13">
        <v>1.5</v>
      </c>
      <c r="C84" s="13">
        <v>0</v>
      </c>
      <c r="D84" s="13">
        <v>37.9</v>
      </c>
      <c r="E84" s="13">
        <v>0</v>
      </c>
      <c r="F84" s="13">
        <v>0</v>
      </c>
      <c r="G84" s="13">
        <v>0</v>
      </c>
      <c r="H84" s="13">
        <v>0</v>
      </c>
      <c r="I84" s="13">
        <v>23.6</v>
      </c>
      <c r="J84" s="13">
        <v>0.5</v>
      </c>
      <c r="K84" s="13">
        <v>63.4</v>
      </c>
      <c r="L84" s="13">
        <v>64</v>
      </c>
      <c r="M84" s="13">
        <v>0.6</v>
      </c>
      <c r="N84" s="13">
        <v>0.94</v>
      </c>
      <c r="P84" s="12" t="s">
        <v>121</v>
      </c>
      <c r="Q84" s="13">
        <v>0</v>
      </c>
      <c r="R84" s="13">
        <v>33.5</v>
      </c>
      <c r="S84" s="13">
        <v>41.9</v>
      </c>
      <c r="T84" s="13">
        <v>0</v>
      </c>
      <c r="U84" s="13">
        <v>0</v>
      </c>
      <c r="V84" s="13">
        <v>0</v>
      </c>
      <c r="W84" s="13">
        <v>3</v>
      </c>
      <c r="X84" s="13">
        <v>7.9</v>
      </c>
      <c r="Y84" s="13">
        <v>0</v>
      </c>
      <c r="Z84" s="13">
        <v>86.2</v>
      </c>
      <c r="AA84" s="13">
        <v>80</v>
      </c>
      <c r="AB84" s="13">
        <v>-6.2</v>
      </c>
      <c r="AC84" s="13">
        <v>-7.75</v>
      </c>
      <c r="AE84" s="12" t="s">
        <v>121</v>
      </c>
      <c r="AF84" s="13">
        <v>22.3</v>
      </c>
      <c r="AG84" s="13">
        <v>0</v>
      </c>
      <c r="AH84" s="13">
        <v>2</v>
      </c>
      <c r="AI84" s="13">
        <v>0</v>
      </c>
      <c r="AJ84" s="13">
        <v>8.4</v>
      </c>
      <c r="AK84" s="13">
        <v>9.9</v>
      </c>
      <c r="AL84" s="13">
        <v>10.9</v>
      </c>
      <c r="AM84" s="13">
        <v>19.8</v>
      </c>
      <c r="AN84" s="13">
        <v>0</v>
      </c>
      <c r="AO84" s="13">
        <v>73.2</v>
      </c>
      <c r="AP84" s="13">
        <v>73</v>
      </c>
      <c r="AQ84" s="13">
        <v>-0.2</v>
      </c>
      <c r="AR84" s="13">
        <v>-0.27</v>
      </c>
      <c r="AT84" s="12" t="s">
        <v>121</v>
      </c>
      <c r="AU84" s="13">
        <v>7.4</v>
      </c>
      <c r="AV84" s="13">
        <v>0.5</v>
      </c>
      <c r="AW84" s="13">
        <v>26.7</v>
      </c>
      <c r="AX84" s="13">
        <v>0.5</v>
      </c>
      <c r="AY84" s="13">
        <v>0</v>
      </c>
      <c r="AZ84" s="13">
        <v>10.4</v>
      </c>
      <c r="BA84" s="13">
        <v>2.5</v>
      </c>
      <c r="BB84" s="13">
        <v>33.200000000000003</v>
      </c>
      <c r="BC84" s="13">
        <v>4</v>
      </c>
      <c r="BD84" s="13">
        <v>85.1</v>
      </c>
      <c r="BE84" s="13">
        <v>87</v>
      </c>
      <c r="BF84" s="13">
        <v>1.9</v>
      </c>
      <c r="BG84" s="13">
        <v>2.1800000000000002</v>
      </c>
      <c r="BI84" s="12" t="s">
        <v>121</v>
      </c>
      <c r="BJ84" s="13">
        <v>0.5</v>
      </c>
      <c r="BK84" s="13">
        <v>7.4</v>
      </c>
      <c r="BL84" s="13">
        <v>17.8</v>
      </c>
      <c r="BM84" s="13">
        <v>6.9</v>
      </c>
      <c r="BN84" s="13">
        <v>14.3</v>
      </c>
      <c r="BO84" s="13">
        <v>0</v>
      </c>
      <c r="BP84" s="13">
        <v>4</v>
      </c>
      <c r="BQ84" s="13">
        <v>24.2</v>
      </c>
      <c r="BR84" s="13">
        <v>0</v>
      </c>
      <c r="BS84" s="13">
        <v>75.099999999999994</v>
      </c>
      <c r="BT84" s="13">
        <v>75</v>
      </c>
      <c r="BU84" s="13">
        <v>-0.1</v>
      </c>
      <c r="BV84" s="13">
        <v>-0.13</v>
      </c>
      <c r="BX84" s="12" t="s">
        <v>121</v>
      </c>
      <c r="BY84" s="13">
        <v>0</v>
      </c>
      <c r="BZ84" s="13">
        <v>0</v>
      </c>
      <c r="CA84" s="13">
        <v>57.1</v>
      </c>
      <c r="CB84" s="13">
        <v>1.5</v>
      </c>
      <c r="CC84" s="13">
        <v>11</v>
      </c>
      <c r="CD84" s="13">
        <v>1.5</v>
      </c>
      <c r="CE84" s="13">
        <v>0</v>
      </c>
      <c r="CF84" s="13">
        <v>2.5</v>
      </c>
      <c r="CG84" s="13">
        <v>0</v>
      </c>
      <c r="CH84" s="13">
        <v>73.7</v>
      </c>
      <c r="CI84" s="13">
        <v>73</v>
      </c>
      <c r="CJ84" s="13">
        <v>-0.7</v>
      </c>
      <c r="CK84" s="13">
        <v>-0.96</v>
      </c>
      <c r="CM84" s="12" t="s">
        <v>121</v>
      </c>
      <c r="CN84" s="13">
        <v>28.2</v>
      </c>
      <c r="CO84" s="13">
        <v>0</v>
      </c>
      <c r="CP84" s="13">
        <v>4</v>
      </c>
      <c r="CQ84" s="13">
        <v>9.4</v>
      </c>
      <c r="CR84" s="13">
        <v>0</v>
      </c>
      <c r="CS84" s="13">
        <v>3</v>
      </c>
      <c r="CT84" s="13">
        <v>5</v>
      </c>
      <c r="CU84" s="13">
        <v>39.6</v>
      </c>
      <c r="CV84" s="13">
        <v>0</v>
      </c>
      <c r="CW84" s="13">
        <v>89.2</v>
      </c>
      <c r="CX84" s="13">
        <v>89</v>
      </c>
      <c r="CY84" s="13">
        <v>-0.2</v>
      </c>
      <c r="CZ84" s="13">
        <v>-0.22</v>
      </c>
      <c r="DB84" s="12" t="s">
        <v>121</v>
      </c>
      <c r="DC84" s="13">
        <v>0</v>
      </c>
      <c r="DD84" s="13">
        <v>0</v>
      </c>
      <c r="DE84" s="13">
        <v>39</v>
      </c>
      <c r="DF84" s="13">
        <v>41</v>
      </c>
      <c r="DG84" s="13">
        <v>0</v>
      </c>
      <c r="DH84" s="13">
        <v>0</v>
      </c>
      <c r="DI84" s="13">
        <v>0</v>
      </c>
      <c r="DJ84" s="13">
        <v>6</v>
      </c>
      <c r="DK84" s="13">
        <v>0</v>
      </c>
      <c r="DL84" s="13">
        <v>86</v>
      </c>
      <c r="DM84" s="13">
        <v>83</v>
      </c>
      <c r="DN84" s="13">
        <v>-3</v>
      </c>
      <c r="DO84" s="13">
        <v>-3.61</v>
      </c>
      <c r="DQ84" s="12" t="s">
        <v>121</v>
      </c>
      <c r="DR84" s="13">
        <v>0</v>
      </c>
      <c r="DS84" s="13">
        <v>25.2</v>
      </c>
      <c r="DT84" s="13">
        <v>0</v>
      </c>
      <c r="DU84" s="13">
        <v>23.2</v>
      </c>
      <c r="DV84" s="13">
        <v>0</v>
      </c>
      <c r="DW84" s="13">
        <v>2.5</v>
      </c>
      <c r="DX84" s="13">
        <v>15.3</v>
      </c>
      <c r="DY84" s="13">
        <v>6.4</v>
      </c>
      <c r="DZ84" s="13">
        <v>4.4000000000000004</v>
      </c>
      <c r="EA84" s="13">
        <v>77</v>
      </c>
      <c r="EB84" s="13">
        <v>79</v>
      </c>
      <c r="EC84" s="13">
        <v>2</v>
      </c>
      <c r="ED84" s="13">
        <v>2.5299999999999998</v>
      </c>
      <c r="EF84" s="12" t="s">
        <v>121</v>
      </c>
      <c r="EG84" s="13">
        <v>0</v>
      </c>
      <c r="EH84" s="13">
        <v>0.5</v>
      </c>
      <c r="EI84" s="13">
        <v>2</v>
      </c>
      <c r="EJ84" s="13">
        <v>14.9</v>
      </c>
      <c r="EK84" s="13">
        <v>27.7</v>
      </c>
      <c r="EL84" s="13">
        <v>4</v>
      </c>
      <c r="EM84" s="13">
        <v>30.7</v>
      </c>
      <c r="EN84" s="13">
        <v>0</v>
      </c>
      <c r="EO84" s="13">
        <v>5</v>
      </c>
      <c r="EP84" s="13">
        <v>84.7</v>
      </c>
      <c r="EQ84" s="13">
        <v>85</v>
      </c>
      <c r="ER84" s="13">
        <v>0.3</v>
      </c>
      <c r="ES84" s="13">
        <v>0.35</v>
      </c>
    </row>
    <row r="85" spans="1:149" ht="13.8" thickBot="1" x14ac:dyDescent="0.3">
      <c r="A85" s="12" t="s">
        <v>122</v>
      </c>
      <c r="B85" s="13">
        <v>1.5</v>
      </c>
      <c r="C85" s="13">
        <v>0</v>
      </c>
      <c r="D85" s="13">
        <v>33.4</v>
      </c>
      <c r="E85" s="13">
        <v>19.7</v>
      </c>
      <c r="F85" s="13">
        <v>0</v>
      </c>
      <c r="G85" s="13">
        <v>0</v>
      </c>
      <c r="H85" s="13">
        <v>3.9</v>
      </c>
      <c r="I85" s="13">
        <v>23.6</v>
      </c>
      <c r="J85" s="13">
        <v>0.5</v>
      </c>
      <c r="K85" s="13">
        <v>82.6</v>
      </c>
      <c r="L85" s="13">
        <v>71</v>
      </c>
      <c r="M85" s="13">
        <v>-11.6</v>
      </c>
      <c r="N85" s="13">
        <v>-16.34</v>
      </c>
      <c r="P85" s="12" t="s">
        <v>122</v>
      </c>
      <c r="Q85" s="13">
        <v>0</v>
      </c>
      <c r="R85" s="13">
        <v>33.5</v>
      </c>
      <c r="S85" s="13">
        <v>37.4</v>
      </c>
      <c r="T85" s="13">
        <v>0</v>
      </c>
      <c r="U85" s="13">
        <v>1.5</v>
      </c>
      <c r="V85" s="13">
        <v>0</v>
      </c>
      <c r="W85" s="13">
        <v>8.9</v>
      </c>
      <c r="X85" s="13">
        <v>7.9</v>
      </c>
      <c r="Y85" s="13">
        <v>0</v>
      </c>
      <c r="Z85" s="13">
        <v>89.2</v>
      </c>
      <c r="AA85" s="13">
        <v>85</v>
      </c>
      <c r="AB85" s="13">
        <v>-4.2</v>
      </c>
      <c r="AC85" s="13">
        <v>-4.9400000000000004</v>
      </c>
      <c r="AE85" s="12" t="s">
        <v>122</v>
      </c>
      <c r="AF85" s="13">
        <v>22.3</v>
      </c>
      <c r="AG85" s="13">
        <v>0</v>
      </c>
      <c r="AH85" s="13">
        <v>0</v>
      </c>
      <c r="AI85" s="13">
        <v>2.5</v>
      </c>
      <c r="AJ85" s="13">
        <v>8.4</v>
      </c>
      <c r="AK85" s="13">
        <v>9.9</v>
      </c>
      <c r="AL85" s="13">
        <v>20.8</v>
      </c>
      <c r="AM85" s="13">
        <v>19.8</v>
      </c>
      <c r="AN85" s="13">
        <v>0</v>
      </c>
      <c r="AO85" s="13">
        <v>83.6</v>
      </c>
      <c r="AP85" s="13">
        <v>75</v>
      </c>
      <c r="AQ85" s="13">
        <v>-8.6</v>
      </c>
      <c r="AR85" s="13">
        <v>-11.47</v>
      </c>
      <c r="AT85" s="12" t="s">
        <v>122</v>
      </c>
      <c r="AU85" s="13">
        <v>7.4</v>
      </c>
      <c r="AV85" s="13">
        <v>4.5</v>
      </c>
      <c r="AW85" s="13">
        <v>26.7</v>
      </c>
      <c r="AX85" s="13">
        <v>0.5</v>
      </c>
      <c r="AY85" s="13">
        <v>0</v>
      </c>
      <c r="AZ85" s="13">
        <v>10.4</v>
      </c>
      <c r="BA85" s="13">
        <v>2.5</v>
      </c>
      <c r="BB85" s="13">
        <v>33.200000000000003</v>
      </c>
      <c r="BC85" s="13">
        <v>0</v>
      </c>
      <c r="BD85" s="13">
        <v>85.1</v>
      </c>
      <c r="BE85" s="13">
        <v>77</v>
      </c>
      <c r="BF85" s="13">
        <v>-8.1</v>
      </c>
      <c r="BG85" s="13">
        <v>-10.52</v>
      </c>
      <c r="BI85" s="12" t="s">
        <v>122</v>
      </c>
      <c r="BJ85" s="13">
        <v>0.5</v>
      </c>
      <c r="BK85" s="13">
        <v>7.4</v>
      </c>
      <c r="BL85" s="13">
        <v>17.8</v>
      </c>
      <c r="BM85" s="13">
        <v>6.9</v>
      </c>
      <c r="BN85" s="13">
        <v>33.6</v>
      </c>
      <c r="BO85" s="13">
        <v>0</v>
      </c>
      <c r="BP85" s="13">
        <v>4.9000000000000004</v>
      </c>
      <c r="BQ85" s="13">
        <v>24.2</v>
      </c>
      <c r="BR85" s="13">
        <v>0</v>
      </c>
      <c r="BS85" s="13">
        <v>95.3</v>
      </c>
      <c r="BT85" s="13">
        <v>96</v>
      </c>
      <c r="BU85" s="13">
        <v>0.7</v>
      </c>
      <c r="BV85" s="13">
        <v>0.73</v>
      </c>
      <c r="BX85" s="12" t="s">
        <v>122</v>
      </c>
      <c r="BY85" s="13">
        <v>0</v>
      </c>
      <c r="BZ85" s="13">
        <v>0</v>
      </c>
      <c r="CA85" s="13">
        <v>57.1</v>
      </c>
      <c r="CB85" s="13">
        <v>1.5</v>
      </c>
      <c r="CC85" s="13">
        <v>18.5</v>
      </c>
      <c r="CD85" s="13">
        <v>1.5</v>
      </c>
      <c r="CE85" s="13">
        <v>5.5</v>
      </c>
      <c r="CF85" s="13">
        <v>10</v>
      </c>
      <c r="CG85" s="13">
        <v>0</v>
      </c>
      <c r="CH85" s="13">
        <v>94.2</v>
      </c>
      <c r="CI85" s="13">
        <v>100</v>
      </c>
      <c r="CJ85" s="13">
        <v>5.8</v>
      </c>
      <c r="CK85" s="13">
        <v>5.8</v>
      </c>
      <c r="CM85" s="12" t="s">
        <v>122</v>
      </c>
      <c r="CN85" s="13">
        <v>28.2</v>
      </c>
      <c r="CO85" s="13">
        <v>0</v>
      </c>
      <c r="CP85" s="13">
        <v>4</v>
      </c>
      <c r="CQ85" s="13">
        <v>3</v>
      </c>
      <c r="CR85" s="13">
        <v>0</v>
      </c>
      <c r="CS85" s="13">
        <v>19.3</v>
      </c>
      <c r="CT85" s="13">
        <v>5</v>
      </c>
      <c r="CU85" s="13">
        <v>39.6</v>
      </c>
      <c r="CV85" s="13">
        <v>0</v>
      </c>
      <c r="CW85" s="13">
        <v>99.1</v>
      </c>
      <c r="CX85" s="13">
        <v>99</v>
      </c>
      <c r="CY85" s="13">
        <v>-0.1</v>
      </c>
      <c r="CZ85" s="13">
        <v>-0.1</v>
      </c>
      <c r="DB85" s="12" t="s">
        <v>122</v>
      </c>
      <c r="DC85" s="13">
        <v>0</v>
      </c>
      <c r="DD85" s="13">
        <v>1</v>
      </c>
      <c r="DE85" s="13">
        <v>39</v>
      </c>
      <c r="DF85" s="13">
        <v>41</v>
      </c>
      <c r="DG85" s="13">
        <v>5.5</v>
      </c>
      <c r="DH85" s="13">
        <v>1.5</v>
      </c>
      <c r="DI85" s="13">
        <v>0</v>
      </c>
      <c r="DJ85" s="13">
        <v>6</v>
      </c>
      <c r="DK85" s="13">
        <v>0</v>
      </c>
      <c r="DL85" s="13">
        <v>94</v>
      </c>
      <c r="DM85" s="13">
        <v>91</v>
      </c>
      <c r="DN85" s="13">
        <v>-3</v>
      </c>
      <c r="DO85" s="13">
        <v>-3.3</v>
      </c>
      <c r="DQ85" s="12" t="s">
        <v>122</v>
      </c>
      <c r="DR85" s="13">
        <v>0</v>
      </c>
      <c r="DS85" s="13">
        <v>25.2</v>
      </c>
      <c r="DT85" s="13">
        <v>0</v>
      </c>
      <c r="DU85" s="13">
        <v>23.2</v>
      </c>
      <c r="DV85" s="13">
        <v>0</v>
      </c>
      <c r="DW85" s="13">
        <v>3.5</v>
      </c>
      <c r="DX85" s="13">
        <v>18.8</v>
      </c>
      <c r="DY85" s="13">
        <v>6.4</v>
      </c>
      <c r="DZ85" s="13">
        <v>4</v>
      </c>
      <c r="EA85" s="13">
        <v>81</v>
      </c>
      <c r="EB85" s="13">
        <v>81</v>
      </c>
      <c r="EC85" s="13">
        <v>0</v>
      </c>
      <c r="ED85" s="13">
        <v>0</v>
      </c>
      <c r="EF85" s="12" t="s">
        <v>122</v>
      </c>
      <c r="EG85" s="13">
        <v>0</v>
      </c>
      <c r="EH85" s="13">
        <v>0.5</v>
      </c>
      <c r="EI85" s="13">
        <v>2</v>
      </c>
      <c r="EJ85" s="13">
        <v>0</v>
      </c>
      <c r="EK85" s="13">
        <v>27.7</v>
      </c>
      <c r="EL85" s="13">
        <v>15.8</v>
      </c>
      <c r="EM85" s="13">
        <v>30.7</v>
      </c>
      <c r="EN85" s="13">
        <v>1</v>
      </c>
      <c r="EO85" s="13">
        <v>5</v>
      </c>
      <c r="EP85" s="13">
        <v>82.7</v>
      </c>
      <c r="EQ85" s="13">
        <v>78</v>
      </c>
      <c r="ER85" s="13">
        <v>-4.7</v>
      </c>
      <c r="ES85" s="13">
        <v>-6.03</v>
      </c>
    </row>
    <row r="86" spans="1:149" ht="13.8" thickBot="1" x14ac:dyDescent="0.3">
      <c r="A86" s="12" t="s">
        <v>123</v>
      </c>
      <c r="B86" s="13">
        <v>9.3000000000000007</v>
      </c>
      <c r="C86" s="13">
        <v>5.9</v>
      </c>
      <c r="D86" s="13">
        <v>37.9</v>
      </c>
      <c r="E86" s="13">
        <v>0.5</v>
      </c>
      <c r="F86" s="13">
        <v>0</v>
      </c>
      <c r="G86" s="13">
        <v>0</v>
      </c>
      <c r="H86" s="13">
        <v>0</v>
      </c>
      <c r="I86" s="13">
        <v>23.6</v>
      </c>
      <c r="J86" s="13">
        <v>3.4</v>
      </c>
      <c r="K86" s="13">
        <v>80.599999999999994</v>
      </c>
      <c r="L86" s="13">
        <v>81</v>
      </c>
      <c r="M86" s="13">
        <v>0.4</v>
      </c>
      <c r="N86" s="13">
        <v>0.49</v>
      </c>
      <c r="P86" s="12" t="s">
        <v>123</v>
      </c>
      <c r="Q86" s="13">
        <v>2.5</v>
      </c>
      <c r="R86" s="13">
        <v>34</v>
      </c>
      <c r="S86" s="13">
        <v>41.9</v>
      </c>
      <c r="T86" s="13">
        <v>0</v>
      </c>
      <c r="U86" s="13">
        <v>0</v>
      </c>
      <c r="V86" s="13">
        <v>0</v>
      </c>
      <c r="W86" s="13">
        <v>3</v>
      </c>
      <c r="X86" s="13">
        <v>7.9</v>
      </c>
      <c r="Y86" s="13">
        <v>4.4000000000000004</v>
      </c>
      <c r="Z86" s="13">
        <v>93.6</v>
      </c>
      <c r="AA86" s="13">
        <v>95</v>
      </c>
      <c r="AB86" s="13">
        <v>1.4</v>
      </c>
      <c r="AC86" s="13">
        <v>1.47</v>
      </c>
      <c r="AE86" s="12" t="s">
        <v>123</v>
      </c>
      <c r="AF86" s="13">
        <v>23.7</v>
      </c>
      <c r="AG86" s="13">
        <v>0</v>
      </c>
      <c r="AH86" s="13">
        <v>2</v>
      </c>
      <c r="AI86" s="13">
        <v>2.5</v>
      </c>
      <c r="AJ86" s="13">
        <v>8.4</v>
      </c>
      <c r="AK86" s="13">
        <v>11.4</v>
      </c>
      <c r="AL86" s="13">
        <v>10.9</v>
      </c>
      <c r="AM86" s="13">
        <v>19.8</v>
      </c>
      <c r="AN86" s="13">
        <v>13.8</v>
      </c>
      <c r="AO86" s="13">
        <v>92.5</v>
      </c>
      <c r="AP86" s="13">
        <v>92</v>
      </c>
      <c r="AQ86" s="13">
        <v>-0.5</v>
      </c>
      <c r="AR86" s="13">
        <v>-0.54</v>
      </c>
      <c r="AT86" s="12" t="s">
        <v>123</v>
      </c>
      <c r="AU86" s="13">
        <v>7.9</v>
      </c>
      <c r="AV86" s="13">
        <v>4.5</v>
      </c>
      <c r="AW86" s="13">
        <v>28.2</v>
      </c>
      <c r="AX86" s="13">
        <v>0.5</v>
      </c>
      <c r="AY86" s="13">
        <v>0</v>
      </c>
      <c r="AZ86" s="13">
        <v>10.4</v>
      </c>
      <c r="BA86" s="13">
        <v>2.5</v>
      </c>
      <c r="BB86" s="13">
        <v>33.200000000000003</v>
      </c>
      <c r="BC86" s="13">
        <v>4</v>
      </c>
      <c r="BD86" s="13">
        <v>91</v>
      </c>
      <c r="BE86" s="13">
        <v>88</v>
      </c>
      <c r="BF86" s="13">
        <v>-3</v>
      </c>
      <c r="BG86" s="13">
        <v>-3.41</v>
      </c>
      <c r="BI86" s="12" t="s">
        <v>123</v>
      </c>
      <c r="BJ86" s="13">
        <v>0.5</v>
      </c>
      <c r="BK86" s="13">
        <v>7.4</v>
      </c>
      <c r="BL86" s="13">
        <v>25.2</v>
      </c>
      <c r="BM86" s="13">
        <v>6.9</v>
      </c>
      <c r="BN86" s="13">
        <v>19.8</v>
      </c>
      <c r="BO86" s="13">
        <v>0</v>
      </c>
      <c r="BP86" s="13">
        <v>4</v>
      </c>
      <c r="BQ86" s="13">
        <v>24.2</v>
      </c>
      <c r="BR86" s="13">
        <v>0</v>
      </c>
      <c r="BS86" s="13">
        <v>87.9</v>
      </c>
      <c r="BT86" s="13">
        <v>86</v>
      </c>
      <c r="BU86" s="13">
        <v>-1.9</v>
      </c>
      <c r="BV86" s="13">
        <v>-2.21</v>
      </c>
      <c r="BX86" s="12" t="s">
        <v>123</v>
      </c>
      <c r="BY86" s="13">
        <v>0</v>
      </c>
      <c r="BZ86" s="13">
        <v>2.5</v>
      </c>
      <c r="CA86" s="13">
        <v>57.1</v>
      </c>
      <c r="CB86" s="13">
        <v>1.5</v>
      </c>
      <c r="CC86" s="13">
        <v>11</v>
      </c>
      <c r="CD86" s="13">
        <v>1.5</v>
      </c>
      <c r="CE86" s="13">
        <v>0</v>
      </c>
      <c r="CF86" s="13">
        <v>10</v>
      </c>
      <c r="CG86" s="13">
        <v>17</v>
      </c>
      <c r="CH86" s="13">
        <v>100.8</v>
      </c>
      <c r="CI86" s="13">
        <v>88</v>
      </c>
      <c r="CJ86" s="13">
        <v>-12.8</v>
      </c>
      <c r="CK86" s="13">
        <v>-14.55</v>
      </c>
      <c r="CM86" s="12" t="s">
        <v>123</v>
      </c>
      <c r="CN86" s="13">
        <v>28.2</v>
      </c>
      <c r="CO86" s="13">
        <v>0</v>
      </c>
      <c r="CP86" s="13">
        <v>10.4</v>
      </c>
      <c r="CQ86" s="13">
        <v>9.4</v>
      </c>
      <c r="CR86" s="13">
        <v>0</v>
      </c>
      <c r="CS86" s="13">
        <v>5.9</v>
      </c>
      <c r="CT86" s="13">
        <v>5</v>
      </c>
      <c r="CU86" s="13">
        <v>41.1</v>
      </c>
      <c r="CV86" s="13">
        <v>0</v>
      </c>
      <c r="CW86" s="13">
        <v>100.1</v>
      </c>
      <c r="CX86" s="13">
        <v>100</v>
      </c>
      <c r="CY86" s="13">
        <v>-0.1</v>
      </c>
      <c r="CZ86" s="13">
        <v>-0.1</v>
      </c>
      <c r="DB86" s="12" t="s">
        <v>123</v>
      </c>
      <c r="DC86" s="13">
        <v>0.5</v>
      </c>
      <c r="DD86" s="13">
        <v>1</v>
      </c>
      <c r="DE86" s="13">
        <v>40.5</v>
      </c>
      <c r="DF86" s="13">
        <v>41</v>
      </c>
      <c r="DG86" s="13">
        <v>0</v>
      </c>
      <c r="DH86" s="13">
        <v>1.5</v>
      </c>
      <c r="DI86" s="13">
        <v>0</v>
      </c>
      <c r="DJ86" s="13">
        <v>6</v>
      </c>
      <c r="DK86" s="13">
        <v>0</v>
      </c>
      <c r="DL86" s="13">
        <v>90.5</v>
      </c>
      <c r="DM86" s="13">
        <v>83</v>
      </c>
      <c r="DN86" s="13">
        <v>-7.5</v>
      </c>
      <c r="DO86" s="13">
        <v>-9.0399999999999991</v>
      </c>
      <c r="DQ86" s="12" t="s">
        <v>123</v>
      </c>
      <c r="DR86" s="13">
        <v>0</v>
      </c>
      <c r="DS86" s="13">
        <v>25.2</v>
      </c>
      <c r="DT86" s="13">
        <v>2</v>
      </c>
      <c r="DU86" s="13">
        <v>23.2</v>
      </c>
      <c r="DV86" s="13">
        <v>0</v>
      </c>
      <c r="DW86" s="13">
        <v>2.5</v>
      </c>
      <c r="DX86" s="13">
        <v>34.6</v>
      </c>
      <c r="DY86" s="13">
        <v>6.4</v>
      </c>
      <c r="DZ86" s="13">
        <v>5.9</v>
      </c>
      <c r="EA86" s="13">
        <v>99.7</v>
      </c>
      <c r="EB86" s="13">
        <v>100</v>
      </c>
      <c r="EC86" s="13">
        <v>0.3</v>
      </c>
      <c r="ED86" s="13">
        <v>0.3</v>
      </c>
      <c r="EF86" s="12" t="s">
        <v>123</v>
      </c>
      <c r="EG86" s="13">
        <v>12.4</v>
      </c>
      <c r="EH86" s="13">
        <v>0.5</v>
      </c>
      <c r="EI86" s="13">
        <v>2</v>
      </c>
      <c r="EJ86" s="13">
        <v>14.9</v>
      </c>
      <c r="EK86" s="13">
        <v>27.7</v>
      </c>
      <c r="EL86" s="13">
        <v>5.9</v>
      </c>
      <c r="EM86" s="13">
        <v>31.7</v>
      </c>
      <c r="EN86" s="13">
        <v>0</v>
      </c>
      <c r="EO86" s="13">
        <v>5</v>
      </c>
      <c r="EP86" s="13">
        <v>100</v>
      </c>
      <c r="EQ86" s="13">
        <v>100</v>
      </c>
      <c r="ER86" s="13">
        <v>0</v>
      </c>
      <c r="ES86" s="13">
        <v>0</v>
      </c>
    </row>
    <row r="87" spans="1:149" ht="13.8" thickBot="1" x14ac:dyDescent="0.3">
      <c r="A87" s="12" t="s">
        <v>124</v>
      </c>
      <c r="B87" s="13">
        <v>9.3000000000000007</v>
      </c>
      <c r="C87" s="13">
        <v>0</v>
      </c>
      <c r="D87" s="13">
        <v>22.1</v>
      </c>
      <c r="E87" s="13">
        <v>0</v>
      </c>
      <c r="F87" s="13">
        <v>0</v>
      </c>
      <c r="G87" s="13">
        <v>0</v>
      </c>
      <c r="H87" s="13">
        <v>2.5</v>
      </c>
      <c r="I87" s="13">
        <v>23.6</v>
      </c>
      <c r="J87" s="13">
        <v>0</v>
      </c>
      <c r="K87" s="13">
        <v>57.5</v>
      </c>
      <c r="L87" s="13">
        <v>58</v>
      </c>
      <c r="M87" s="13">
        <v>0.5</v>
      </c>
      <c r="N87" s="13">
        <v>0.86</v>
      </c>
      <c r="P87" s="12" t="s">
        <v>124</v>
      </c>
      <c r="Q87" s="13">
        <v>0</v>
      </c>
      <c r="R87" s="13">
        <v>33.5</v>
      </c>
      <c r="S87" s="13">
        <v>37.4</v>
      </c>
      <c r="T87" s="13">
        <v>0</v>
      </c>
      <c r="U87" s="13">
        <v>0</v>
      </c>
      <c r="V87" s="13">
        <v>0</v>
      </c>
      <c r="W87" s="13">
        <v>6.9</v>
      </c>
      <c r="X87" s="13">
        <v>7.9</v>
      </c>
      <c r="Y87" s="13">
        <v>0</v>
      </c>
      <c r="Z87" s="13">
        <v>85.7</v>
      </c>
      <c r="AA87" s="13">
        <v>96</v>
      </c>
      <c r="AB87" s="13">
        <v>10.3</v>
      </c>
      <c r="AC87" s="13">
        <v>10.73</v>
      </c>
      <c r="AE87" s="12" t="s">
        <v>124</v>
      </c>
      <c r="AF87" s="13">
        <v>22.3</v>
      </c>
      <c r="AG87" s="13">
        <v>0</v>
      </c>
      <c r="AH87" s="13">
        <v>0</v>
      </c>
      <c r="AI87" s="13">
        <v>0</v>
      </c>
      <c r="AJ87" s="13">
        <v>8.4</v>
      </c>
      <c r="AK87" s="13">
        <v>1.5</v>
      </c>
      <c r="AL87" s="13">
        <v>20.3</v>
      </c>
      <c r="AM87" s="13">
        <v>19.8</v>
      </c>
      <c r="AN87" s="13">
        <v>0</v>
      </c>
      <c r="AO87" s="13">
        <v>72.2</v>
      </c>
      <c r="AP87" s="13">
        <v>72</v>
      </c>
      <c r="AQ87" s="13">
        <v>-0.2</v>
      </c>
      <c r="AR87" s="13">
        <v>-0.28000000000000003</v>
      </c>
      <c r="AT87" s="12" t="s">
        <v>124</v>
      </c>
      <c r="AU87" s="13">
        <v>0.5</v>
      </c>
      <c r="AV87" s="13">
        <v>4.5</v>
      </c>
      <c r="AW87" s="13">
        <v>26.7</v>
      </c>
      <c r="AX87" s="13">
        <v>0</v>
      </c>
      <c r="AY87" s="13">
        <v>0</v>
      </c>
      <c r="AZ87" s="13">
        <v>0</v>
      </c>
      <c r="BA87" s="13">
        <v>2.5</v>
      </c>
      <c r="BB87" s="13">
        <v>33.200000000000003</v>
      </c>
      <c r="BC87" s="13">
        <v>0</v>
      </c>
      <c r="BD87" s="13">
        <v>67.3</v>
      </c>
      <c r="BE87" s="13">
        <v>62</v>
      </c>
      <c r="BF87" s="13">
        <v>-5.3</v>
      </c>
      <c r="BG87" s="13">
        <v>-8.5500000000000007</v>
      </c>
      <c r="BI87" s="12" t="s">
        <v>124</v>
      </c>
      <c r="BJ87" s="13">
        <v>0</v>
      </c>
      <c r="BK87" s="13">
        <v>7.4</v>
      </c>
      <c r="BL87" s="13">
        <v>17.8</v>
      </c>
      <c r="BM87" s="13">
        <v>0</v>
      </c>
      <c r="BN87" s="13">
        <v>14.3</v>
      </c>
      <c r="BO87" s="13">
        <v>0</v>
      </c>
      <c r="BP87" s="13">
        <v>4.9000000000000004</v>
      </c>
      <c r="BQ87" s="13">
        <v>24.2</v>
      </c>
      <c r="BR87" s="13">
        <v>0</v>
      </c>
      <c r="BS87" s="13">
        <v>68.7</v>
      </c>
      <c r="BT87" s="13">
        <v>69</v>
      </c>
      <c r="BU87" s="13">
        <v>0.3</v>
      </c>
      <c r="BV87" s="13">
        <v>0.43</v>
      </c>
      <c r="BX87" s="12" t="s">
        <v>124</v>
      </c>
      <c r="BY87" s="13">
        <v>0</v>
      </c>
      <c r="BZ87" s="13">
        <v>2.5</v>
      </c>
      <c r="CA87" s="13">
        <v>57.1</v>
      </c>
      <c r="CB87" s="13">
        <v>0</v>
      </c>
      <c r="CC87" s="13">
        <v>11</v>
      </c>
      <c r="CD87" s="13">
        <v>0</v>
      </c>
      <c r="CE87" s="13">
        <v>3</v>
      </c>
      <c r="CF87" s="13">
        <v>2.5</v>
      </c>
      <c r="CG87" s="13">
        <v>0</v>
      </c>
      <c r="CH87" s="13">
        <v>76.2</v>
      </c>
      <c r="CI87" s="13">
        <v>76</v>
      </c>
      <c r="CJ87" s="13">
        <v>-0.2</v>
      </c>
      <c r="CK87" s="13">
        <v>-0.26</v>
      </c>
      <c r="CM87" s="12" t="s">
        <v>124</v>
      </c>
      <c r="CN87" s="13">
        <v>28.2</v>
      </c>
      <c r="CO87" s="13">
        <v>0</v>
      </c>
      <c r="CP87" s="13">
        <v>0</v>
      </c>
      <c r="CQ87" s="13">
        <v>0</v>
      </c>
      <c r="CR87" s="13">
        <v>0</v>
      </c>
      <c r="CS87" s="13">
        <v>3</v>
      </c>
      <c r="CT87" s="13">
        <v>5</v>
      </c>
      <c r="CU87" s="13">
        <v>39.6</v>
      </c>
      <c r="CV87" s="13">
        <v>0</v>
      </c>
      <c r="CW87" s="13">
        <v>75.8</v>
      </c>
      <c r="CX87" s="13">
        <v>76</v>
      </c>
      <c r="CY87" s="13">
        <v>0.2</v>
      </c>
      <c r="CZ87" s="13">
        <v>0.26</v>
      </c>
      <c r="DB87" s="12" t="s">
        <v>124</v>
      </c>
      <c r="DC87" s="13">
        <v>0</v>
      </c>
      <c r="DD87" s="13">
        <v>3</v>
      </c>
      <c r="DE87" s="13">
        <v>39</v>
      </c>
      <c r="DF87" s="13">
        <v>41</v>
      </c>
      <c r="DG87" s="13">
        <v>0</v>
      </c>
      <c r="DH87" s="13">
        <v>0</v>
      </c>
      <c r="DI87" s="13">
        <v>0</v>
      </c>
      <c r="DJ87" s="13">
        <v>6</v>
      </c>
      <c r="DK87" s="13">
        <v>0</v>
      </c>
      <c r="DL87" s="13">
        <v>89</v>
      </c>
      <c r="DM87" s="13">
        <v>87</v>
      </c>
      <c r="DN87" s="13">
        <v>-2</v>
      </c>
      <c r="DO87" s="13">
        <v>-2.2999999999999998</v>
      </c>
      <c r="DQ87" s="12" t="s">
        <v>124</v>
      </c>
      <c r="DR87" s="13">
        <v>0</v>
      </c>
      <c r="DS87" s="13">
        <v>25.7</v>
      </c>
      <c r="DT87" s="13">
        <v>0</v>
      </c>
      <c r="DU87" s="13">
        <v>23.2</v>
      </c>
      <c r="DV87" s="13">
        <v>0</v>
      </c>
      <c r="DW87" s="13">
        <v>2.5</v>
      </c>
      <c r="DX87" s="13">
        <v>14.8</v>
      </c>
      <c r="DY87" s="13">
        <v>6.4</v>
      </c>
      <c r="DZ87" s="13">
        <v>4</v>
      </c>
      <c r="EA87" s="13">
        <v>76.5</v>
      </c>
      <c r="EB87" s="13">
        <v>79</v>
      </c>
      <c r="EC87" s="13">
        <v>2.5</v>
      </c>
      <c r="ED87" s="13">
        <v>3.16</v>
      </c>
      <c r="EF87" s="12" t="s">
        <v>124</v>
      </c>
      <c r="EG87" s="13">
        <v>0</v>
      </c>
      <c r="EH87" s="13">
        <v>2.5</v>
      </c>
      <c r="EI87" s="13">
        <v>2</v>
      </c>
      <c r="EJ87" s="13">
        <v>0</v>
      </c>
      <c r="EK87" s="13">
        <v>27.7</v>
      </c>
      <c r="EL87" s="13">
        <v>4.5</v>
      </c>
      <c r="EM87" s="13">
        <v>29.2</v>
      </c>
      <c r="EN87" s="13">
        <v>1</v>
      </c>
      <c r="EO87" s="13">
        <v>5</v>
      </c>
      <c r="EP87" s="13">
        <v>71.8</v>
      </c>
      <c r="EQ87" s="13">
        <v>72</v>
      </c>
      <c r="ER87" s="13">
        <v>0.2</v>
      </c>
      <c r="ES87" s="13">
        <v>0.28000000000000003</v>
      </c>
    </row>
    <row r="88" spans="1:149" ht="13.8" thickBot="1" x14ac:dyDescent="0.3">
      <c r="A88" s="12" t="s">
        <v>125</v>
      </c>
      <c r="B88" s="13">
        <v>1.5</v>
      </c>
      <c r="C88" s="13">
        <v>5.9</v>
      </c>
      <c r="D88" s="13">
        <v>37.9</v>
      </c>
      <c r="E88" s="13">
        <v>0.5</v>
      </c>
      <c r="F88" s="13">
        <v>0</v>
      </c>
      <c r="G88" s="13">
        <v>0</v>
      </c>
      <c r="H88" s="13">
        <v>3.9</v>
      </c>
      <c r="I88" s="13">
        <v>23.1</v>
      </c>
      <c r="J88" s="13">
        <v>0.5</v>
      </c>
      <c r="K88" s="13">
        <v>73.2</v>
      </c>
      <c r="L88" s="13">
        <v>74</v>
      </c>
      <c r="M88" s="13">
        <v>0.8</v>
      </c>
      <c r="N88" s="13">
        <v>1.08</v>
      </c>
      <c r="P88" s="12" t="s">
        <v>125</v>
      </c>
      <c r="Q88" s="13">
        <v>0.5</v>
      </c>
      <c r="R88" s="13">
        <v>34</v>
      </c>
      <c r="S88" s="13">
        <v>41.9</v>
      </c>
      <c r="T88" s="13">
        <v>0</v>
      </c>
      <c r="U88" s="13">
        <v>0</v>
      </c>
      <c r="V88" s="13">
        <v>0</v>
      </c>
      <c r="W88" s="13">
        <v>8.9</v>
      </c>
      <c r="X88" s="13">
        <v>2</v>
      </c>
      <c r="Y88" s="13">
        <v>0</v>
      </c>
      <c r="Z88" s="13">
        <v>87.2</v>
      </c>
      <c r="AA88" s="13">
        <v>86</v>
      </c>
      <c r="AB88" s="13">
        <v>-1.2</v>
      </c>
      <c r="AC88" s="13">
        <v>-1.4</v>
      </c>
      <c r="AE88" s="12" t="s">
        <v>125</v>
      </c>
      <c r="AF88" s="13">
        <v>23.7</v>
      </c>
      <c r="AG88" s="13">
        <v>0</v>
      </c>
      <c r="AH88" s="13">
        <v>8.9</v>
      </c>
      <c r="AI88" s="13">
        <v>2.5</v>
      </c>
      <c r="AJ88" s="13">
        <v>8.4</v>
      </c>
      <c r="AK88" s="13">
        <v>9.9</v>
      </c>
      <c r="AL88" s="13">
        <v>20.8</v>
      </c>
      <c r="AM88" s="13">
        <v>19.8</v>
      </c>
      <c r="AN88" s="13">
        <v>0</v>
      </c>
      <c r="AO88" s="13">
        <v>94</v>
      </c>
      <c r="AP88" s="13">
        <v>94</v>
      </c>
      <c r="AQ88" s="13">
        <v>0</v>
      </c>
      <c r="AR88" s="13">
        <v>0</v>
      </c>
      <c r="AT88" s="12" t="s">
        <v>125</v>
      </c>
      <c r="AU88" s="13">
        <v>7.9</v>
      </c>
      <c r="AV88" s="13">
        <v>4.5</v>
      </c>
      <c r="AW88" s="13">
        <v>32.700000000000003</v>
      </c>
      <c r="AX88" s="13">
        <v>0.5</v>
      </c>
      <c r="AY88" s="13">
        <v>0</v>
      </c>
      <c r="AZ88" s="13">
        <v>7.4</v>
      </c>
      <c r="BA88" s="13">
        <v>2.5</v>
      </c>
      <c r="BB88" s="13">
        <v>33.200000000000003</v>
      </c>
      <c r="BC88" s="13">
        <v>0</v>
      </c>
      <c r="BD88" s="13">
        <v>88.6</v>
      </c>
      <c r="BE88" s="13">
        <v>89</v>
      </c>
      <c r="BF88" s="13">
        <v>0.4</v>
      </c>
      <c r="BG88" s="13">
        <v>0.45</v>
      </c>
      <c r="BI88" s="12" t="s">
        <v>125</v>
      </c>
      <c r="BJ88" s="13">
        <v>0.5</v>
      </c>
      <c r="BK88" s="13">
        <v>7.4</v>
      </c>
      <c r="BL88" s="13">
        <v>25.2</v>
      </c>
      <c r="BM88" s="13">
        <v>6.9</v>
      </c>
      <c r="BN88" s="13">
        <v>12.3</v>
      </c>
      <c r="BO88" s="13">
        <v>0</v>
      </c>
      <c r="BP88" s="13">
        <v>4.9000000000000004</v>
      </c>
      <c r="BQ88" s="13">
        <v>21.2</v>
      </c>
      <c r="BR88" s="13">
        <v>0</v>
      </c>
      <c r="BS88" s="13">
        <v>78.5</v>
      </c>
      <c r="BT88" s="13">
        <v>79</v>
      </c>
      <c r="BU88" s="13">
        <v>0.5</v>
      </c>
      <c r="BV88" s="13">
        <v>0.63</v>
      </c>
      <c r="BX88" s="12" t="s">
        <v>125</v>
      </c>
      <c r="BY88" s="13">
        <v>0</v>
      </c>
      <c r="BZ88" s="13">
        <v>0</v>
      </c>
      <c r="CA88" s="13">
        <v>57.1</v>
      </c>
      <c r="CB88" s="13">
        <v>1.5</v>
      </c>
      <c r="CC88" s="13">
        <v>11</v>
      </c>
      <c r="CD88" s="13">
        <v>0</v>
      </c>
      <c r="CE88" s="13">
        <v>4</v>
      </c>
      <c r="CF88" s="13">
        <v>0</v>
      </c>
      <c r="CG88" s="13">
        <v>0</v>
      </c>
      <c r="CH88" s="13">
        <v>73.7</v>
      </c>
      <c r="CI88" s="13">
        <v>68</v>
      </c>
      <c r="CJ88" s="13">
        <v>-5.7</v>
      </c>
      <c r="CK88" s="13">
        <v>-8.3800000000000008</v>
      </c>
      <c r="CM88" s="12" t="s">
        <v>125</v>
      </c>
      <c r="CN88" s="13">
        <v>28.2</v>
      </c>
      <c r="CO88" s="13">
        <v>0</v>
      </c>
      <c r="CP88" s="13">
        <v>10.4</v>
      </c>
      <c r="CQ88" s="13">
        <v>9.4</v>
      </c>
      <c r="CR88" s="13">
        <v>0</v>
      </c>
      <c r="CS88" s="13">
        <v>0</v>
      </c>
      <c r="CT88" s="13">
        <v>5</v>
      </c>
      <c r="CU88" s="13">
        <v>30.7</v>
      </c>
      <c r="CV88" s="13">
        <v>0</v>
      </c>
      <c r="CW88" s="13">
        <v>83.7</v>
      </c>
      <c r="CX88" s="13">
        <v>84</v>
      </c>
      <c r="CY88" s="13">
        <v>0.3</v>
      </c>
      <c r="CZ88" s="13">
        <v>0.36</v>
      </c>
      <c r="DB88" s="12" t="s">
        <v>125</v>
      </c>
      <c r="DC88" s="13">
        <v>0</v>
      </c>
      <c r="DD88" s="13">
        <v>1</v>
      </c>
      <c r="DE88" s="13">
        <v>44</v>
      </c>
      <c r="DF88" s="13">
        <v>41</v>
      </c>
      <c r="DG88" s="13">
        <v>0</v>
      </c>
      <c r="DH88" s="13">
        <v>0</v>
      </c>
      <c r="DI88" s="13">
        <v>0</v>
      </c>
      <c r="DJ88" s="13">
        <v>4</v>
      </c>
      <c r="DK88" s="13">
        <v>0</v>
      </c>
      <c r="DL88" s="13">
        <v>90</v>
      </c>
      <c r="DM88" s="13">
        <v>90</v>
      </c>
      <c r="DN88" s="13">
        <v>0</v>
      </c>
      <c r="DO88" s="13">
        <v>0</v>
      </c>
      <c r="DQ88" s="12" t="s">
        <v>125</v>
      </c>
      <c r="DR88" s="13">
        <v>0</v>
      </c>
      <c r="DS88" s="13">
        <v>25.2</v>
      </c>
      <c r="DT88" s="13">
        <v>2</v>
      </c>
      <c r="DU88" s="13">
        <v>23.2</v>
      </c>
      <c r="DV88" s="13">
        <v>0</v>
      </c>
      <c r="DW88" s="13">
        <v>2</v>
      </c>
      <c r="DX88" s="13">
        <v>14.8</v>
      </c>
      <c r="DY88" s="13">
        <v>6.4</v>
      </c>
      <c r="DZ88" s="13">
        <v>4</v>
      </c>
      <c r="EA88" s="13">
        <v>77.5</v>
      </c>
      <c r="EB88" s="13">
        <v>77</v>
      </c>
      <c r="EC88" s="13">
        <v>-0.5</v>
      </c>
      <c r="ED88" s="13">
        <v>-0.65</v>
      </c>
      <c r="EF88" s="12" t="s">
        <v>125</v>
      </c>
      <c r="EG88" s="13">
        <v>0</v>
      </c>
      <c r="EH88" s="13">
        <v>0.5</v>
      </c>
      <c r="EI88" s="13">
        <v>2</v>
      </c>
      <c r="EJ88" s="13">
        <v>14.9</v>
      </c>
      <c r="EK88" s="13">
        <v>27.7</v>
      </c>
      <c r="EL88" s="13">
        <v>0</v>
      </c>
      <c r="EM88" s="13">
        <v>30.7</v>
      </c>
      <c r="EN88" s="13">
        <v>1</v>
      </c>
      <c r="EO88" s="13">
        <v>3.5</v>
      </c>
      <c r="EP88" s="13">
        <v>80.2</v>
      </c>
      <c r="EQ88" s="13">
        <v>80</v>
      </c>
      <c r="ER88" s="13">
        <v>-0.2</v>
      </c>
      <c r="ES88" s="13">
        <v>-0.25</v>
      </c>
    </row>
    <row r="89" spans="1:149" ht="13.8" thickBot="1" x14ac:dyDescent="0.3">
      <c r="A89" s="12" t="s">
        <v>126</v>
      </c>
      <c r="B89" s="13">
        <v>9.3000000000000007</v>
      </c>
      <c r="C89" s="13">
        <v>0</v>
      </c>
      <c r="D89" s="13">
        <v>53.1</v>
      </c>
      <c r="E89" s="13">
        <v>0</v>
      </c>
      <c r="F89" s="13">
        <v>0</v>
      </c>
      <c r="G89" s="13">
        <v>0</v>
      </c>
      <c r="H89" s="13">
        <v>0</v>
      </c>
      <c r="I89" s="13">
        <v>23.1</v>
      </c>
      <c r="J89" s="13">
        <v>1.5</v>
      </c>
      <c r="K89" s="13">
        <v>87</v>
      </c>
      <c r="L89" s="13">
        <v>88</v>
      </c>
      <c r="M89" s="13">
        <v>1</v>
      </c>
      <c r="N89" s="13">
        <v>1.1399999999999999</v>
      </c>
      <c r="P89" s="12" t="s">
        <v>126</v>
      </c>
      <c r="Q89" s="13">
        <v>2.5</v>
      </c>
      <c r="R89" s="13">
        <v>33.5</v>
      </c>
      <c r="S89" s="13">
        <v>55.7</v>
      </c>
      <c r="T89" s="13">
        <v>0</v>
      </c>
      <c r="U89" s="13">
        <v>0</v>
      </c>
      <c r="V89" s="13">
        <v>0</v>
      </c>
      <c r="W89" s="13">
        <v>0</v>
      </c>
      <c r="X89" s="13">
        <v>2</v>
      </c>
      <c r="Y89" s="13">
        <v>0</v>
      </c>
      <c r="Z89" s="13">
        <v>93.6</v>
      </c>
      <c r="AA89" s="13">
        <v>95</v>
      </c>
      <c r="AB89" s="13">
        <v>1.4</v>
      </c>
      <c r="AC89" s="13">
        <v>1.47</v>
      </c>
      <c r="AE89" s="12" t="s">
        <v>126</v>
      </c>
      <c r="AF89" s="13">
        <v>23.7</v>
      </c>
      <c r="AG89" s="13">
        <v>0</v>
      </c>
      <c r="AH89" s="13">
        <v>13.4</v>
      </c>
      <c r="AI89" s="13">
        <v>0</v>
      </c>
      <c r="AJ89" s="13">
        <v>8.4</v>
      </c>
      <c r="AK89" s="13">
        <v>1.5</v>
      </c>
      <c r="AL89" s="13">
        <v>0</v>
      </c>
      <c r="AM89" s="13">
        <v>17.3</v>
      </c>
      <c r="AN89" s="13">
        <v>0</v>
      </c>
      <c r="AO89" s="13">
        <v>64.3</v>
      </c>
      <c r="AP89" s="13">
        <v>60</v>
      </c>
      <c r="AQ89" s="13">
        <v>-4.3</v>
      </c>
      <c r="AR89" s="13">
        <v>-7.17</v>
      </c>
      <c r="AT89" s="12" t="s">
        <v>126</v>
      </c>
      <c r="AU89" s="13">
        <v>20.8</v>
      </c>
      <c r="AV89" s="13">
        <v>4.5</v>
      </c>
      <c r="AW89" s="13">
        <v>26.7</v>
      </c>
      <c r="AX89" s="13">
        <v>0.5</v>
      </c>
      <c r="AY89" s="13">
        <v>0</v>
      </c>
      <c r="AZ89" s="13">
        <v>7.4</v>
      </c>
      <c r="BA89" s="13">
        <v>2.5</v>
      </c>
      <c r="BB89" s="13">
        <v>33.200000000000003</v>
      </c>
      <c r="BC89" s="13">
        <v>4</v>
      </c>
      <c r="BD89" s="13">
        <v>99.5</v>
      </c>
      <c r="BE89" s="13">
        <v>100</v>
      </c>
      <c r="BF89" s="13">
        <v>0.5</v>
      </c>
      <c r="BG89" s="13">
        <v>0.5</v>
      </c>
      <c r="BI89" s="12" t="s">
        <v>126</v>
      </c>
      <c r="BJ89" s="13">
        <v>0.5</v>
      </c>
      <c r="BK89" s="13">
        <v>7.4</v>
      </c>
      <c r="BL89" s="13">
        <v>17.8</v>
      </c>
      <c r="BM89" s="13">
        <v>6.9</v>
      </c>
      <c r="BN89" s="13">
        <v>19.8</v>
      </c>
      <c r="BO89" s="13">
        <v>0</v>
      </c>
      <c r="BP89" s="13">
        <v>0</v>
      </c>
      <c r="BQ89" s="13">
        <v>20.3</v>
      </c>
      <c r="BR89" s="13">
        <v>0</v>
      </c>
      <c r="BS89" s="13">
        <v>72.599999999999994</v>
      </c>
      <c r="BT89" s="13">
        <v>73</v>
      </c>
      <c r="BU89" s="13">
        <v>0.4</v>
      </c>
      <c r="BV89" s="13">
        <v>0.55000000000000004</v>
      </c>
      <c r="BX89" s="12" t="s">
        <v>126</v>
      </c>
      <c r="BY89" s="13">
        <v>0</v>
      </c>
      <c r="BZ89" s="13">
        <v>2.5</v>
      </c>
      <c r="CA89" s="13">
        <v>57.1</v>
      </c>
      <c r="CB89" s="13">
        <v>13.5</v>
      </c>
      <c r="CC89" s="13">
        <v>11</v>
      </c>
      <c r="CD89" s="13">
        <v>0</v>
      </c>
      <c r="CE89" s="13">
        <v>0</v>
      </c>
      <c r="CF89" s="13">
        <v>0</v>
      </c>
      <c r="CG89" s="13">
        <v>0</v>
      </c>
      <c r="CH89" s="13">
        <v>84.2</v>
      </c>
      <c r="CI89" s="13">
        <v>84</v>
      </c>
      <c r="CJ89" s="13">
        <v>-0.2</v>
      </c>
      <c r="CK89" s="13">
        <v>-0.24</v>
      </c>
      <c r="CM89" s="12" t="s">
        <v>126</v>
      </c>
      <c r="CN89" s="13">
        <v>28.2</v>
      </c>
      <c r="CO89" s="13">
        <v>0</v>
      </c>
      <c r="CP89" s="13">
        <v>0</v>
      </c>
      <c r="CQ89" s="13">
        <v>13.9</v>
      </c>
      <c r="CR89" s="13">
        <v>0</v>
      </c>
      <c r="CS89" s="13">
        <v>5.9</v>
      </c>
      <c r="CT89" s="13">
        <v>0</v>
      </c>
      <c r="CU89" s="13">
        <v>30.7</v>
      </c>
      <c r="CV89" s="13">
        <v>0</v>
      </c>
      <c r="CW89" s="13">
        <v>78.8</v>
      </c>
      <c r="CX89" s="13">
        <v>79</v>
      </c>
      <c r="CY89" s="13">
        <v>0.2</v>
      </c>
      <c r="CZ89" s="13">
        <v>0.25</v>
      </c>
      <c r="DB89" s="12" t="s">
        <v>126</v>
      </c>
      <c r="DC89" s="13">
        <v>0.5</v>
      </c>
      <c r="DD89" s="13">
        <v>1</v>
      </c>
      <c r="DE89" s="13">
        <v>38</v>
      </c>
      <c r="DF89" s="13">
        <v>43.5</v>
      </c>
      <c r="DG89" s="13">
        <v>0</v>
      </c>
      <c r="DH89" s="13">
        <v>1.5</v>
      </c>
      <c r="DI89" s="13">
        <v>0</v>
      </c>
      <c r="DJ89" s="13">
        <v>0</v>
      </c>
      <c r="DK89" s="13">
        <v>0</v>
      </c>
      <c r="DL89" s="13">
        <v>84.5</v>
      </c>
      <c r="DM89" s="13">
        <v>81</v>
      </c>
      <c r="DN89" s="13">
        <v>-3.5</v>
      </c>
      <c r="DO89" s="13">
        <v>-4.32</v>
      </c>
      <c r="DQ89" s="12" t="s">
        <v>126</v>
      </c>
      <c r="DR89" s="13">
        <v>0</v>
      </c>
      <c r="DS89" s="13">
        <v>25.2</v>
      </c>
      <c r="DT89" s="13">
        <v>0</v>
      </c>
      <c r="DU89" s="13">
        <v>23.2</v>
      </c>
      <c r="DV89" s="13">
        <v>0</v>
      </c>
      <c r="DW89" s="13">
        <v>2.5</v>
      </c>
      <c r="DX89" s="13">
        <v>14.8</v>
      </c>
      <c r="DY89" s="13">
        <v>0</v>
      </c>
      <c r="DZ89" s="13">
        <v>4.4000000000000004</v>
      </c>
      <c r="EA89" s="13">
        <v>70.099999999999994</v>
      </c>
      <c r="EB89" s="13">
        <v>70</v>
      </c>
      <c r="EC89" s="13">
        <v>-0.1</v>
      </c>
      <c r="ED89" s="13">
        <v>-0.14000000000000001</v>
      </c>
      <c r="EF89" s="12" t="s">
        <v>126</v>
      </c>
      <c r="EG89" s="13">
        <v>12.4</v>
      </c>
      <c r="EH89" s="13">
        <v>0.5</v>
      </c>
      <c r="EI89" s="13">
        <v>0</v>
      </c>
      <c r="EJ89" s="13">
        <v>15.8</v>
      </c>
      <c r="EK89" s="13">
        <v>27.7</v>
      </c>
      <c r="EL89" s="13">
        <v>5.4</v>
      </c>
      <c r="EM89" s="13">
        <v>29.2</v>
      </c>
      <c r="EN89" s="13">
        <v>0</v>
      </c>
      <c r="EO89" s="13">
        <v>0</v>
      </c>
      <c r="EP89" s="13">
        <v>91.1</v>
      </c>
      <c r="EQ89" s="13">
        <v>91</v>
      </c>
      <c r="ER89" s="13">
        <v>-0.1</v>
      </c>
      <c r="ES89" s="13">
        <v>-0.11</v>
      </c>
    </row>
    <row r="90" spans="1:149" ht="13.8" thickBot="1" x14ac:dyDescent="0.3">
      <c r="A90" s="12" t="s">
        <v>127</v>
      </c>
      <c r="B90" s="13">
        <v>1.5</v>
      </c>
      <c r="C90" s="13">
        <v>5.9</v>
      </c>
      <c r="D90" s="13">
        <v>37.9</v>
      </c>
      <c r="E90" s="13">
        <v>0.5</v>
      </c>
      <c r="F90" s="13">
        <v>0</v>
      </c>
      <c r="G90" s="13">
        <v>0</v>
      </c>
      <c r="H90" s="13">
        <v>4.4000000000000004</v>
      </c>
      <c r="I90" s="13">
        <v>23.6</v>
      </c>
      <c r="J90" s="13">
        <v>0.5</v>
      </c>
      <c r="K90" s="13">
        <v>74.2</v>
      </c>
      <c r="L90" s="13">
        <v>73</v>
      </c>
      <c r="M90" s="13">
        <v>-1.2</v>
      </c>
      <c r="N90" s="13">
        <v>-1.64</v>
      </c>
      <c r="P90" s="12" t="s">
        <v>127</v>
      </c>
      <c r="Q90" s="13">
        <v>0</v>
      </c>
      <c r="R90" s="13">
        <v>34</v>
      </c>
      <c r="S90" s="13">
        <v>41.9</v>
      </c>
      <c r="T90" s="13">
        <v>0</v>
      </c>
      <c r="U90" s="13">
        <v>0</v>
      </c>
      <c r="V90" s="13">
        <v>0</v>
      </c>
      <c r="W90" s="13">
        <v>14.3</v>
      </c>
      <c r="X90" s="13">
        <v>2</v>
      </c>
      <c r="Y90" s="13">
        <v>0</v>
      </c>
      <c r="Z90" s="13">
        <v>92.1</v>
      </c>
      <c r="AA90" s="13">
        <v>86</v>
      </c>
      <c r="AB90" s="13">
        <v>-6.1</v>
      </c>
      <c r="AC90" s="13">
        <v>-7.09</v>
      </c>
      <c r="AE90" s="12" t="s">
        <v>127</v>
      </c>
      <c r="AF90" s="13">
        <v>22.3</v>
      </c>
      <c r="AG90" s="13">
        <v>0</v>
      </c>
      <c r="AH90" s="13">
        <v>8.9</v>
      </c>
      <c r="AI90" s="13">
        <v>2.5</v>
      </c>
      <c r="AJ90" s="13">
        <v>8.4</v>
      </c>
      <c r="AK90" s="13">
        <v>9.9</v>
      </c>
      <c r="AL90" s="13">
        <v>29.2</v>
      </c>
      <c r="AM90" s="13">
        <v>19.8</v>
      </c>
      <c r="AN90" s="13">
        <v>0</v>
      </c>
      <c r="AO90" s="13">
        <v>100.9</v>
      </c>
      <c r="AP90" s="13">
        <v>100</v>
      </c>
      <c r="AQ90" s="13">
        <v>-0.9</v>
      </c>
      <c r="AR90" s="13">
        <v>-0.9</v>
      </c>
      <c r="AT90" s="12" t="s">
        <v>127</v>
      </c>
      <c r="AU90" s="13">
        <v>7.4</v>
      </c>
      <c r="AV90" s="13">
        <v>4.5</v>
      </c>
      <c r="AW90" s="13">
        <v>32.700000000000003</v>
      </c>
      <c r="AX90" s="13">
        <v>0.5</v>
      </c>
      <c r="AY90" s="13">
        <v>0</v>
      </c>
      <c r="AZ90" s="13">
        <v>10.4</v>
      </c>
      <c r="BA90" s="13">
        <v>2.5</v>
      </c>
      <c r="BB90" s="13">
        <v>33.200000000000003</v>
      </c>
      <c r="BC90" s="13">
        <v>0</v>
      </c>
      <c r="BD90" s="13">
        <v>91</v>
      </c>
      <c r="BE90" s="13">
        <v>89</v>
      </c>
      <c r="BF90" s="13">
        <v>-2</v>
      </c>
      <c r="BG90" s="13">
        <v>-2.25</v>
      </c>
      <c r="BI90" s="12" t="s">
        <v>127</v>
      </c>
      <c r="BJ90" s="13">
        <v>0.5</v>
      </c>
      <c r="BK90" s="13">
        <v>7.4</v>
      </c>
      <c r="BL90" s="13">
        <v>25.7</v>
      </c>
      <c r="BM90" s="13">
        <v>6.9</v>
      </c>
      <c r="BN90" s="13">
        <v>14.3</v>
      </c>
      <c r="BO90" s="13">
        <v>0</v>
      </c>
      <c r="BP90" s="13">
        <v>13.8</v>
      </c>
      <c r="BQ90" s="13">
        <v>21.2</v>
      </c>
      <c r="BR90" s="13">
        <v>0</v>
      </c>
      <c r="BS90" s="13">
        <v>89.9</v>
      </c>
      <c r="BT90" s="13">
        <v>89</v>
      </c>
      <c r="BU90" s="13">
        <v>-0.9</v>
      </c>
      <c r="BV90" s="13">
        <v>-1.01</v>
      </c>
      <c r="BX90" s="12" t="s">
        <v>127</v>
      </c>
      <c r="BY90" s="13">
        <v>0</v>
      </c>
      <c r="BZ90" s="13">
        <v>0</v>
      </c>
      <c r="CA90" s="13">
        <v>57.1</v>
      </c>
      <c r="CB90" s="13">
        <v>1.5</v>
      </c>
      <c r="CC90" s="13">
        <v>16</v>
      </c>
      <c r="CD90" s="13">
        <v>1.5</v>
      </c>
      <c r="CE90" s="13">
        <v>5.5</v>
      </c>
      <c r="CF90" s="13">
        <v>0</v>
      </c>
      <c r="CG90" s="13">
        <v>0</v>
      </c>
      <c r="CH90" s="13">
        <v>81.7</v>
      </c>
      <c r="CI90" s="13">
        <v>79</v>
      </c>
      <c r="CJ90" s="13">
        <v>-2.7</v>
      </c>
      <c r="CK90" s="13">
        <v>-3.42</v>
      </c>
      <c r="CM90" s="12" t="s">
        <v>127</v>
      </c>
      <c r="CN90" s="13">
        <v>28.2</v>
      </c>
      <c r="CO90" s="13">
        <v>0</v>
      </c>
      <c r="CP90" s="13">
        <v>12.9</v>
      </c>
      <c r="CQ90" s="13">
        <v>9.4</v>
      </c>
      <c r="CR90" s="13">
        <v>0</v>
      </c>
      <c r="CS90" s="13">
        <v>5.9</v>
      </c>
      <c r="CT90" s="13">
        <v>8.9</v>
      </c>
      <c r="CU90" s="13">
        <v>32.200000000000003</v>
      </c>
      <c r="CV90" s="13">
        <v>0</v>
      </c>
      <c r="CW90" s="13">
        <v>97.6</v>
      </c>
      <c r="CX90" s="13">
        <v>98</v>
      </c>
      <c r="CY90" s="13">
        <v>0.4</v>
      </c>
      <c r="CZ90" s="13">
        <v>0.41</v>
      </c>
      <c r="DB90" s="12" t="s">
        <v>127</v>
      </c>
      <c r="DC90" s="13">
        <v>0</v>
      </c>
      <c r="DD90" s="13">
        <v>1</v>
      </c>
      <c r="DE90" s="13">
        <v>45</v>
      </c>
      <c r="DF90" s="13">
        <v>41</v>
      </c>
      <c r="DG90" s="13">
        <v>5.5</v>
      </c>
      <c r="DH90" s="13">
        <v>1.5</v>
      </c>
      <c r="DI90" s="13">
        <v>0</v>
      </c>
      <c r="DJ90" s="13">
        <v>6</v>
      </c>
      <c r="DK90" s="13">
        <v>0</v>
      </c>
      <c r="DL90" s="13">
        <v>100</v>
      </c>
      <c r="DM90" s="13">
        <v>100</v>
      </c>
      <c r="DN90" s="13">
        <v>0</v>
      </c>
      <c r="DO90" s="13">
        <v>0</v>
      </c>
      <c r="DQ90" s="12" t="s">
        <v>127</v>
      </c>
      <c r="DR90" s="13">
        <v>0</v>
      </c>
      <c r="DS90" s="13">
        <v>25.2</v>
      </c>
      <c r="DT90" s="13">
        <v>2</v>
      </c>
      <c r="DU90" s="13">
        <v>23.2</v>
      </c>
      <c r="DV90" s="13">
        <v>0</v>
      </c>
      <c r="DW90" s="13">
        <v>2.5</v>
      </c>
      <c r="DX90" s="13">
        <v>15.3</v>
      </c>
      <c r="DY90" s="13">
        <v>6.4</v>
      </c>
      <c r="DZ90" s="13">
        <v>4</v>
      </c>
      <c r="EA90" s="13">
        <v>78.5</v>
      </c>
      <c r="EB90" s="13">
        <v>78</v>
      </c>
      <c r="EC90" s="13">
        <v>-0.5</v>
      </c>
      <c r="ED90" s="13">
        <v>-0.64</v>
      </c>
      <c r="EF90" s="12" t="s">
        <v>127</v>
      </c>
      <c r="EG90" s="13">
        <v>0</v>
      </c>
      <c r="EH90" s="13">
        <v>0.5</v>
      </c>
      <c r="EI90" s="13">
        <v>2</v>
      </c>
      <c r="EJ90" s="13">
        <v>14.9</v>
      </c>
      <c r="EK90" s="13">
        <v>27.7</v>
      </c>
      <c r="EL90" s="13">
        <v>4.5</v>
      </c>
      <c r="EM90" s="13">
        <v>30.7</v>
      </c>
      <c r="EN90" s="13">
        <v>1</v>
      </c>
      <c r="EO90" s="13">
        <v>3.5</v>
      </c>
      <c r="EP90" s="13">
        <v>84.7</v>
      </c>
      <c r="EQ90" s="13">
        <v>84</v>
      </c>
      <c r="ER90" s="13">
        <v>-0.7</v>
      </c>
      <c r="ES90" s="13">
        <v>-0.83</v>
      </c>
    </row>
    <row r="91" spans="1:149" ht="13.8" thickBot="1" x14ac:dyDescent="0.3">
      <c r="A91" s="12" t="s">
        <v>128</v>
      </c>
      <c r="B91" s="13">
        <v>9.3000000000000007</v>
      </c>
      <c r="C91" s="13">
        <v>5.9</v>
      </c>
      <c r="D91" s="13">
        <v>33.4</v>
      </c>
      <c r="E91" s="13">
        <v>0.5</v>
      </c>
      <c r="F91" s="13">
        <v>0</v>
      </c>
      <c r="G91" s="13">
        <v>0</v>
      </c>
      <c r="H91" s="13">
        <v>4.4000000000000004</v>
      </c>
      <c r="I91" s="13">
        <v>23.6</v>
      </c>
      <c r="J91" s="13">
        <v>0.5</v>
      </c>
      <c r="K91" s="13">
        <v>77.7</v>
      </c>
      <c r="L91" s="13">
        <v>78</v>
      </c>
      <c r="M91" s="13">
        <v>0.3</v>
      </c>
      <c r="N91" s="13">
        <v>0.38</v>
      </c>
      <c r="P91" s="12" t="s">
        <v>128</v>
      </c>
      <c r="Q91" s="13">
        <v>2.5</v>
      </c>
      <c r="R91" s="13">
        <v>34</v>
      </c>
      <c r="S91" s="13">
        <v>37.4</v>
      </c>
      <c r="T91" s="13">
        <v>0</v>
      </c>
      <c r="U91" s="13">
        <v>0</v>
      </c>
      <c r="V91" s="13">
        <v>0</v>
      </c>
      <c r="W91" s="13">
        <v>11.3</v>
      </c>
      <c r="X91" s="13">
        <v>2</v>
      </c>
      <c r="Y91" s="13">
        <v>0</v>
      </c>
      <c r="Z91" s="13">
        <v>87.2</v>
      </c>
      <c r="AA91" s="13">
        <v>88</v>
      </c>
      <c r="AB91" s="13">
        <v>0.8</v>
      </c>
      <c r="AC91" s="13">
        <v>0.91</v>
      </c>
      <c r="AE91" s="12" t="s">
        <v>128</v>
      </c>
      <c r="AF91" s="13">
        <v>23.7</v>
      </c>
      <c r="AG91" s="13">
        <v>0</v>
      </c>
      <c r="AH91" s="13">
        <v>0</v>
      </c>
      <c r="AI91" s="13">
        <v>2.5</v>
      </c>
      <c r="AJ91" s="13">
        <v>8.4</v>
      </c>
      <c r="AK91" s="13">
        <v>1.5</v>
      </c>
      <c r="AL91" s="13">
        <v>29.2</v>
      </c>
      <c r="AM91" s="13">
        <v>19.8</v>
      </c>
      <c r="AN91" s="13">
        <v>0</v>
      </c>
      <c r="AO91" s="13">
        <v>85.1</v>
      </c>
      <c r="AP91" s="13">
        <v>90</v>
      </c>
      <c r="AQ91" s="13">
        <v>4.9000000000000004</v>
      </c>
      <c r="AR91" s="13">
        <v>5.44</v>
      </c>
      <c r="AT91" s="12" t="s">
        <v>128</v>
      </c>
      <c r="AU91" s="13">
        <v>7.9</v>
      </c>
      <c r="AV91" s="13">
        <v>4.5</v>
      </c>
      <c r="AW91" s="13">
        <v>28.2</v>
      </c>
      <c r="AX91" s="13">
        <v>0.5</v>
      </c>
      <c r="AY91" s="13">
        <v>0</v>
      </c>
      <c r="AZ91" s="13">
        <v>0</v>
      </c>
      <c r="BA91" s="13">
        <v>2.5</v>
      </c>
      <c r="BB91" s="13">
        <v>33.200000000000003</v>
      </c>
      <c r="BC91" s="13">
        <v>0</v>
      </c>
      <c r="BD91" s="13">
        <v>76.7</v>
      </c>
      <c r="BE91" s="13">
        <v>73</v>
      </c>
      <c r="BF91" s="13">
        <v>-3.7</v>
      </c>
      <c r="BG91" s="13">
        <v>-5.07</v>
      </c>
      <c r="BI91" s="12" t="s">
        <v>128</v>
      </c>
      <c r="BJ91" s="13">
        <v>0.5</v>
      </c>
      <c r="BK91" s="13">
        <v>7.4</v>
      </c>
      <c r="BL91" s="13">
        <v>25.2</v>
      </c>
      <c r="BM91" s="13">
        <v>6.9</v>
      </c>
      <c r="BN91" s="13">
        <v>12.3</v>
      </c>
      <c r="BO91" s="13">
        <v>0</v>
      </c>
      <c r="BP91" s="13">
        <v>13.8</v>
      </c>
      <c r="BQ91" s="13">
        <v>21.2</v>
      </c>
      <c r="BR91" s="13">
        <v>0</v>
      </c>
      <c r="BS91" s="13">
        <v>87.4</v>
      </c>
      <c r="BT91" s="13">
        <v>88</v>
      </c>
      <c r="BU91" s="13">
        <v>0.6</v>
      </c>
      <c r="BV91" s="13">
        <v>0.68</v>
      </c>
      <c r="BX91" s="12" t="s">
        <v>128</v>
      </c>
      <c r="BY91" s="13">
        <v>0</v>
      </c>
      <c r="BZ91" s="13">
        <v>0</v>
      </c>
      <c r="CA91" s="13">
        <v>57.1</v>
      </c>
      <c r="CB91" s="13">
        <v>0</v>
      </c>
      <c r="CC91" s="13">
        <v>11</v>
      </c>
      <c r="CD91" s="13">
        <v>0</v>
      </c>
      <c r="CE91" s="13">
        <v>5.5</v>
      </c>
      <c r="CF91" s="13">
        <v>0</v>
      </c>
      <c r="CG91" s="13">
        <v>0</v>
      </c>
      <c r="CH91" s="13">
        <v>73.7</v>
      </c>
      <c r="CI91" s="13">
        <v>68</v>
      </c>
      <c r="CJ91" s="13">
        <v>-5.7</v>
      </c>
      <c r="CK91" s="13">
        <v>-8.3800000000000008</v>
      </c>
      <c r="CM91" s="12" t="s">
        <v>128</v>
      </c>
      <c r="CN91" s="13">
        <v>28.2</v>
      </c>
      <c r="CO91" s="13">
        <v>0</v>
      </c>
      <c r="CP91" s="13">
        <v>10.4</v>
      </c>
      <c r="CQ91" s="13">
        <v>0.5</v>
      </c>
      <c r="CR91" s="13">
        <v>0</v>
      </c>
      <c r="CS91" s="13">
        <v>0</v>
      </c>
      <c r="CT91" s="13">
        <v>5</v>
      </c>
      <c r="CU91" s="13">
        <v>32.200000000000003</v>
      </c>
      <c r="CV91" s="13">
        <v>0</v>
      </c>
      <c r="CW91" s="13">
        <v>76.3</v>
      </c>
      <c r="CX91" s="13">
        <v>72</v>
      </c>
      <c r="CY91" s="13">
        <v>-4.3</v>
      </c>
      <c r="CZ91" s="13">
        <v>-5.97</v>
      </c>
      <c r="DB91" s="12" t="s">
        <v>128</v>
      </c>
      <c r="DC91" s="13">
        <v>0.5</v>
      </c>
      <c r="DD91" s="13">
        <v>1</v>
      </c>
      <c r="DE91" s="13">
        <v>40.5</v>
      </c>
      <c r="DF91" s="13">
        <v>41</v>
      </c>
      <c r="DG91" s="13">
        <v>5.5</v>
      </c>
      <c r="DH91" s="13">
        <v>0</v>
      </c>
      <c r="DI91" s="13">
        <v>0</v>
      </c>
      <c r="DJ91" s="13">
        <v>6</v>
      </c>
      <c r="DK91" s="13">
        <v>0</v>
      </c>
      <c r="DL91" s="13">
        <v>94.5</v>
      </c>
      <c r="DM91" s="13">
        <v>98</v>
      </c>
      <c r="DN91" s="13">
        <v>3.5</v>
      </c>
      <c r="DO91" s="13">
        <v>3.57</v>
      </c>
      <c r="DQ91" s="12" t="s">
        <v>128</v>
      </c>
      <c r="DR91" s="13">
        <v>0</v>
      </c>
      <c r="DS91" s="13">
        <v>25.2</v>
      </c>
      <c r="DT91" s="13">
        <v>2</v>
      </c>
      <c r="DU91" s="13">
        <v>23.2</v>
      </c>
      <c r="DV91" s="13">
        <v>0</v>
      </c>
      <c r="DW91" s="13">
        <v>2</v>
      </c>
      <c r="DX91" s="13">
        <v>14.8</v>
      </c>
      <c r="DY91" s="13">
        <v>6.4</v>
      </c>
      <c r="DZ91" s="13">
        <v>4</v>
      </c>
      <c r="EA91" s="13">
        <v>77.5</v>
      </c>
      <c r="EB91" s="13">
        <v>78</v>
      </c>
      <c r="EC91" s="13">
        <v>0.5</v>
      </c>
      <c r="ED91" s="13">
        <v>0.64</v>
      </c>
      <c r="EF91" s="12" t="s">
        <v>128</v>
      </c>
      <c r="EG91" s="13">
        <v>12.4</v>
      </c>
      <c r="EH91" s="13">
        <v>0.5</v>
      </c>
      <c r="EI91" s="13">
        <v>2</v>
      </c>
      <c r="EJ91" s="13">
        <v>0</v>
      </c>
      <c r="EK91" s="13">
        <v>27.7</v>
      </c>
      <c r="EL91" s="13">
        <v>0</v>
      </c>
      <c r="EM91" s="13">
        <v>29.2</v>
      </c>
      <c r="EN91" s="13">
        <v>1</v>
      </c>
      <c r="EO91" s="13">
        <v>3.5</v>
      </c>
      <c r="EP91" s="13">
        <v>76.2</v>
      </c>
      <c r="EQ91" s="13">
        <v>76</v>
      </c>
      <c r="ER91" s="13">
        <v>-0.2</v>
      </c>
      <c r="ES91" s="13">
        <v>-0.26</v>
      </c>
    </row>
    <row r="92" spans="1:149" ht="13.8" thickBot="1" x14ac:dyDescent="0.3">
      <c r="A92" s="12" t="s">
        <v>129</v>
      </c>
      <c r="B92" s="13">
        <v>1.5</v>
      </c>
      <c r="C92" s="13">
        <v>0</v>
      </c>
      <c r="D92" s="13">
        <v>32.4</v>
      </c>
      <c r="E92" s="13">
        <v>19.7</v>
      </c>
      <c r="F92" s="13">
        <v>0</v>
      </c>
      <c r="G92" s="13">
        <v>0</v>
      </c>
      <c r="H92" s="13">
        <v>3.9</v>
      </c>
      <c r="I92" s="13">
        <v>23.1</v>
      </c>
      <c r="J92" s="13">
        <v>0</v>
      </c>
      <c r="K92" s="13">
        <v>80.599999999999994</v>
      </c>
      <c r="L92" s="13">
        <v>70</v>
      </c>
      <c r="M92" s="13">
        <v>-10.6</v>
      </c>
      <c r="N92" s="13">
        <v>-15.14</v>
      </c>
      <c r="P92" s="12" t="s">
        <v>129</v>
      </c>
      <c r="Q92" s="13">
        <v>0</v>
      </c>
      <c r="R92" s="13">
        <v>34</v>
      </c>
      <c r="S92" s="13">
        <v>37.4</v>
      </c>
      <c r="T92" s="13">
        <v>0.5</v>
      </c>
      <c r="U92" s="13">
        <v>0</v>
      </c>
      <c r="V92" s="13">
        <v>0</v>
      </c>
      <c r="W92" s="13">
        <v>9.4</v>
      </c>
      <c r="X92" s="13">
        <v>2</v>
      </c>
      <c r="Y92" s="13">
        <v>0</v>
      </c>
      <c r="Z92" s="13">
        <v>83.3</v>
      </c>
      <c r="AA92" s="13">
        <v>84</v>
      </c>
      <c r="AB92" s="13">
        <v>0.7</v>
      </c>
      <c r="AC92" s="13">
        <v>0.83</v>
      </c>
      <c r="AE92" s="12" t="s">
        <v>129</v>
      </c>
      <c r="AF92" s="13">
        <v>22.3</v>
      </c>
      <c r="AG92" s="13">
        <v>0</v>
      </c>
      <c r="AH92" s="13">
        <v>0</v>
      </c>
      <c r="AI92" s="13">
        <v>3.5</v>
      </c>
      <c r="AJ92" s="13">
        <v>8.4</v>
      </c>
      <c r="AK92" s="13">
        <v>1.5</v>
      </c>
      <c r="AL92" s="13">
        <v>27.7</v>
      </c>
      <c r="AM92" s="13">
        <v>18.3</v>
      </c>
      <c r="AN92" s="13">
        <v>0</v>
      </c>
      <c r="AO92" s="13">
        <v>81.599999999999994</v>
      </c>
      <c r="AP92" s="13">
        <v>81</v>
      </c>
      <c r="AQ92" s="13">
        <v>-0.6</v>
      </c>
      <c r="AR92" s="13">
        <v>-0.74</v>
      </c>
      <c r="AT92" s="12" t="s">
        <v>129</v>
      </c>
      <c r="AU92" s="13">
        <v>7.4</v>
      </c>
      <c r="AV92" s="13">
        <v>4.5</v>
      </c>
      <c r="AW92" s="13">
        <v>28.2</v>
      </c>
      <c r="AX92" s="13">
        <v>0.5</v>
      </c>
      <c r="AY92" s="13">
        <v>0</v>
      </c>
      <c r="AZ92" s="13">
        <v>0</v>
      </c>
      <c r="BA92" s="13">
        <v>2.5</v>
      </c>
      <c r="BB92" s="13">
        <v>33.200000000000003</v>
      </c>
      <c r="BC92" s="13">
        <v>0</v>
      </c>
      <c r="BD92" s="13">
        <v>76.2</v>
      </c>
      <c r="BE92" s="13">
        <v>72</v>
      </c>
      <c r="BF92" s="13">
        <v>-4.2</v>
      </c>
      <c r="BG92" s="13">
        <v>-5.83</v>
      </c>
      <c r="BI92" s="12" t="s">
        <v>129</v>
      </c>
      <c r="BJ92" s="13">
        <v>0.5</v>
      </c>
      <c r="BK92" s="13">
        <v>7.4</v>
      </c>
      <c r="BL92" s="13">
        <v>25.2</v>
      </c>
      <c r="BM92" s="13">
        <v>6.9</v>
      </c>
      <c r="BN92" s="13">
        <v>19.8</v>
      </c>
      <c r="BO92" s="13">
        <v>0</v>
      </c>
      <c r="BP92" s="13">
        <v>13.8</v>
      </c>
      <c r="BQ92" s="13">
        <v>21.2</v>
      </c>
      <c r="BR92" s="13">
        <v>0</v>
      </c>
      <c r="BS92" s="13">
        <v>94.8</v>
      </c>
      <c r="BT92" s="13">
        <v>100</v>
      </c>
      <c r="BU92" s="13">
        <v>5.2</v>
      </c>
      <c r="BV92" s="13">
        <v>5.2</v>
      </c>
      <c r="BX92" s="12" t="s">
        <v>129</v>
      </c>
      <c r="BY92" s="13">
        <v>0</v>
      </c>
      <c r="BZ92" s="13">
        <v>0</v>
      </c>
      <c r="CA92" s="13">
        <v>57.1</v>
      </c>
      <c r="CB92" s="13">
        <v>0</v>
      </c>
      <c r="CC92" s="13">
        <v>18.5</v>
      </c>
      <c r="CD92" s="13">
        <v>0</v>
      </c>
      <c r="CE92" s="13">
        <v>5.5</v>
      </c>
      <c r="CF92" s="13">
        <v>0</v>
      </c>
      <c r="CG92" s="13">
        <v>0</v>
      </c>
      <c r="CH92" s="13">
        <v>81.2</v>
      </c>
      <c r="CI92" s="13">
        <v>81</v>
      </c>
      <c r="CJ92" s="13">
        <v>-0.2</v>
      </c>
      <c r="CK92" s="13">
        <v>-0.25</v>
      </c>
      <c r="CM92" s="12" t="s">
        <v>129</v>
      </c>
      <c r="CN92" s="13">
        <v>28.2</v>
      </c>
      <c r="CO92" s="13">
        <v>0</v>
      </c>
      <c r="CP92" s="13">
        <v>9.9</v>
      </c>
      <c r="CQ92" s="13">
        <v>0.5</v>
      </c>
      <c r="CR92" s="13">
        <v>0</v>
      </c>
      <c r="CS92" s="13">
        <v>5.9</v>
      </c>
      <c r="CT92" s="13">
        <v>5</v>
      </c>
      <c r="CU92" s="13">
        <v>30.7</v>
      </c>
      <c r="CV92" s="13">
        <v>0</v>
      </c>
      <c r="CW92" s="13">
        <v>80.3</v>
      </c>
      <c r="CX92" s="13">
        <v>77</v>
      </c>
      <c r="CY92" s="13">
        <v>-3.3</v>
      </c>
      <c r="CZ92" s="13">
        <v>-4.29</v>
      </c>
      <c r="DB92" s="12" t="s">
        <v>129</v>
      </c>
      <c r="DC92" s="13">
        <v>0</v>
      </c>
      <c r="DD92" s="13">
        <v>1</v>
      </c>
      <c r="DE92" s="13">
        <v>40.5</v>
      </c>
      <c r="DF92" s="13">
        <v>41</v>
      </c>
      <c r="DG92" s="13">
        <v>8.5</v>
      </c>
      <c r="DH92" s="13">
        <v>1.5</v>
      </c>
      <c r="DI92" s="13">
        <v>0</v>
      </c>
      <c r="DJ92" s="13">
        <v>2.5</v>
      </c>
      <c r="DK92" s="13">
        <v>0</v>
      </c>
      <c r="DL92" s="13">
        <v>95</v>
      </c>
      <c r="DM92" s="13">
        <v>95</v>
      </c>
      <c r="DN92" s="13">
        <v>0</v>
      </c>
      <c r="DO92" s="13">
        <v>0</v>
      </c>
      <c r="DQ92" s="12" t="s">
        <v>129</v>
      </c>
      <c r="DR92" s="13">
        <v>0</v>
      </c>
      <c r="DS92" s="13">
        <v>25.2</v>
      </c>
      <c r="DT92" s="13">
        <v>0</v>
      </c>
      <c r="DU92" s="13">
        <v>23.2</v>
      </c>
      <c r="DV92" s="13">
        <v>0</v>
      </c>
      <c r="DW92" s="13">
        <v>2.5</v>
      </c>
      <c r="DX92" s="13">
        <v>14.8</v>
      </c>
      <c r="DY92" s="13">
        <v>6.4</v>
      </c>
      <c r="DZ92" s="13">
        <v>3.5</v>
      </c>
      <c r="EA92" s="13">
        <v>75.599999999999994</v>
      </c>
      <c r="EB92" s="13">
        <v>73</v>
      </c>
      <c r="EC92" s="13">
        <v>-2.6</v>
      </c>
      <c r="ED92" s="13">
        <v>-3.56</v>
      </c>
      <c r="EF92" s="12" t="s">
        <v>129</v>
      </c>
      <c r="EG92" s="13">
        <v>0</v>
      </c>
      <c r="EH92" s="13">
        <v>0.5</v>
      </c>
      <c r="EI92" s="13">
        <v>2</v>
      </c>
      <c r="EJ92" s="13">
        <v>0</v>
      </c>
      <c r="EK92" s="13">
        <v>27.7</v>
      </c>
      <c r="EL92" s="13">
        <v>4.5</v>
      </c>
      <c r="EM92" s="13">
        <v>29.2</v>
      </c>
      <c r="EN92" s="13">
        <v>1</v>
      </c>
      <c r="EO92" s="13">
        <v>3.5</v>
      </c>
      <c r="EP92" s="13">
        <v>68.3</v>
      </c>
      <c r="EQ92" s="13">
        <v>68</v>
      </c>
      <c r="ER92" s="13">
        <v>-0.3</v>
      </c>
      <c r="ES92" s="13">
        <v>-0.44</v>
      </c>
    </row>
    <row r="93" spans="1:149" ht="13.8" thickBot="1" x14ac:dyDescent="0.3">
      <c r="A93" s="12" t="s">
        <v>130</v>
      </c>
      <c r="B93" s="13">
        <v>9.3000000000000007</v>
      </c>
      <c r="C93" s="13">
        <v>0</v>
      </c>
      <c r="D93" s="13">
        <v>37.9</v>
      </c>
      <c r="E93" s="13">
        <v>0</v>
      </c>
      <c r="F93" s="13">
        <v>0</v>
      </c>
      <c r="G93" s="13">
        <v>0</v>
      </c>
      <c r="H93" s="13">
        <v>3.9</v>
      </c>
      <c r="I93" s="13">
        <v>23.1</v>
      </c>
      <c r="J93" s="13">
        <v>0.5</v>
      </c>
      <c r="K93" s="13">
        <v>74.7</v>
      </c>
      <c r="L93" s="13">
        <v>75</v>
      </c>
      <c r="M93" s="13">
        <v>0.3</v>
      </c>
      <c r="N93" s="13">
        <v>0.4</v>
      </c>
      <c r="P93" s="12" t="s">
        <v>130</v>
      </c>
      <c r="Q93" s="13">
        <v>2.5</v>
      </c>
      <c r="R93" s="13">
        <v>34</v>
      </c>
      <c r="S93" s="13">
        <v>41.9</v>
      </c>
      <c r="T93" s="13">
        <v>0</v>
      </c>
      <c r="U93" s="13">
        <v>0</v>
      </c>
      <c r="V93" s="13">
        <v>0</v>
      </c>
      <c r="W93" s="13">
        <v>8.9</v>
      </c>
      <c r="X93" s="13">
        <v>2</v>
      </c>
      <c r="Y93" s="13">
        <v>0</v>
      </c>
      <c r="Z93" s="13">
        <v>89.2</v>
      </c>
      <c r="AA93" s="13">
        <v>90</v>
      </c>
      <c r="AB93" s="13">
        <v>0.8</v>
      </c>
      <c r="AC93" s="13">
        <v>0.89</v>
      </c>
      <c r="AE93" s="12" t="s">
        <v>130</v>
      </c>
      <c r="AF93" s="13">
        <v>23.7</v>
      </c>
      <c r="AG93" s="13">
        <v>0</v>
      </c>
      <c r="AH93" s="13">
        <v>2</v>
      </c>
      <c r="AI93" s="13">
        <v>0</v>
      </c>
      <c r="AJ93" s="13">
        <v>8.4</v>
      </c>
      <c r="AK93" s="13">
        <v>9.9</v>
      </c>
      <c r="AL93" s="13">
        <v>21.3</v>
      </c>
      <c r="AM93" s="13">
        <v>18.3</v>
      </c>
      <c r="AN93" s="13">
        <v>0</v>
      </c>
      <c r="AO93" s="13">
        <v>83.6</v>
      </c>
      <c r="AP93" s="13">
        <v>80</v>
      </c>
      <c r="AQ93" s="13">
        <v>-3.6</v>
      </c>
      <c r="AR93" s="13">
        <v>-4.5</v>
      </c>
      <c r="AT93" s="12" t="s">
        <v>130</v>
      </c>
      <c r="AU93" s="13">
        <v>7.9</v>
      </c>
      <c r="AV93" s="13">
        <v>4.5</v>
      </c>
      <c r="AW93" s="13">
        <v>28.2</v>
      </c>
      <c r="AX93" s="13">
        <v>0.5</v>
      </c>
      <c r="AY93" s="13">
        <v>0</v>
      </c>
      <c r="AZ93" s="13">
        <v>10.4</v>
      </c>
      <c r="BA93" s="13">
        <v>2.5</v>
      </c>
      <c r="BB93" s="13">
        <v>33.200000000000003</v>
      </c>
      <c r="BC93" s="13">
        <v>0</v>
      </c>
      <c r="BD93" s="13">
        <v>87.1</v>
      </c>
      <c r="BE93" s="13">
        <v>83</v>
      </c>
      <c r="BF93" s="13">
        <v>-4.0999999999999996</v>
      </c>
      <c r="BG93" s="13">
        <v>-4.9400000000000004</v>
      </c>
      <c r="BI93" s="12" t="s">
        <v>130</v>
      </c>
      <c r="BJ93" s="13">
        <v>0.5</v>
      </c>
      <c r="BK93" s="13">
        <v>7.4</v>
      </c>
      <c r="BL93" s="13">
        <v>20.7</v>
      </c>
      <c r="BM93" s="13">
        <v>6.9</v>
      </c>
      <c r="BN93" s="13">
        <v>19.8</v>
      </c>
      <c r="BO93" s="13">
        <v>0</v>
      </c>
      <c r="BP93" s="13">
        <v>4.9000000000000004</v>
      </c>
      <c r="BQ93" s="13">
        <v>21.2</v>
      </c>
      <c r="BR93" s="13">
        <v>0</v>
      </c>
      <c r="BS93" s="13">
        <v>81.5</v>
      </c>
      <c r="BT93" s="13">
        <v>75</v>
      </c>
      <c r="BU93" s="13">
        <v>-6.5</v>
      </c>
      <c r="BV93" s="13">
        <v>-8.67</v>
      </c>
      <c r="BX93" s="12" t="s">
        <v>130</v>
      </c>
      <c r="BY93" s="13">
        <v>0</v>
      </c>
      <c r="BZ93" s="13">
        <v>2.5</v>
      </c>
      <c r="CA93" s="13">
        <v>57.1</v>
      </c>
      <c r="CB93" s="13">
        <v>1.5</v>
      </c>
      <c r="CC93" s="13">
        <v>11</v>
      </c>
      <c r="CD93" s="13">
        <v>1.5</v>
      </c>
      <c r="CE93" s="13">
        <v>5.5</v>
      </c>
      <c r="CF93" s="13">
        <v>0</v>
      </c>
      <c r="CG93" s="13">
        <v>0</v>
      </c>
      <c r="CH93" s="13">
        <v>79.2</v>
      </c>
      <c r="CI93" s="13">
        <v>83</v>
      </c>
      <c r="CJ93" s="13">
        <v>3.8</v>
      </c>
      <c r="CK93" s="13">
        <v>4.58</v>
      </c>
      <c r="CM93" s="12" t="s">
        <v>130</v>
      </c>
      <c r="CN93" s="13">
        <v>28.2</v>
      </c>
      <c r="CO93" s="13">
        <v>0</v>
      </c>
      <c r="CP93" s="13">
        <v>9.9</v>
      </c>
      <c r="CQ93" s="13">
        <v>9.4</v>
      </c>
      <c r="CR93" s="13">
        <v>0</v>
      </c>
      <c r="CS93" s="13">
        <v>5.9</v>
      </c>
      <c r="CT93" s="13">
        <v>5</v>
      </c>
      <c r="CU93" s="13">
        <v>30.7</v>
      </c>
      <c r="CV93" s="13">
        <v>0</v>
      </c>
      <c r="CW93" s="13">
        <v>89.2</v>
      </c>
      <c r="CX93" s="13">
        <v>89</v>
      </c>
      <c r="CY93" s="13">
        <v>-0.2</v>
      </c>
      <c r="CZ93" s="13">
        <v>-0.22</v>
      </c>
      <c r="DB93" s="12" t="s">
        <v>130</v>
      </c>
      <c r="DC93" s="13">
        <v>0.5</v>
      </c>
      <c r="DD93" s="13">
        <v>1</v>
      </c>
      <c r="DE93" s="13">
        <v>40.5</v>
      </c>
      <c r="DF93" s="13">
        <v>41</v>
      </c>
      <c r="DG93" s="13">
        <v>0</v>
      </c>
      <c r="DH93" s="13">
        <v>1.5</v>
      </c>
      <c r="DI93" s="13">
        <v>0</v>
      </c>
      <c r="DJ93" s="13">
        <v>4</v>
      </c>
      <c r="DK93" s="13">
        <v>0</v>
      </c>
      <c r="DL93" s="13">
        <v>88.5</v>
      </c>
      <c r="DM93" s="13">
        <v>94</v>
      </c>
      <c r="DN93" s="13">
        <v>5.5</v>
      </c>
      <c r="DO93" s="13">
        <v>5.85</v>
      </c>
      <c r="DQ93" s="12" t="s">
        <v>130</v>
      </c>
      <c r="DR93" s="13">
        <v>0</v>
      </c>
      <c r="DS93" s="13">
        <v>25.2</v>
      </c>
      <c r="DT93" s="13">
        <v>0</v>
      </c>
      <c r="DU93" s="13">
        <v>23.2</v>
      </c>
      <c r="DV93" s="13">
        <v>0</v>
      </c>
      <c r="DW93" s="13">
        <v>2.5</v>
      </c>
      <c r="DX93" s="13">
        <v>15.3</v>
      </c>
      <c r="DY93" s="13">
        <v>6.4</v>
      </c>
      <c r="DZ93" s="13">
        <v>4</v>
      </c>
      <c r="EA93" s="13">
        <v>76.5</v>
      </c>
      <c r="EB93" s="13">
        <v>74</v>
      </c>
      <c r="EC93" s="13">
        <v>-2.5</v>
      </c>
      <c r="ED93" s="13">
        <v>-3.38</v>
      </c>
      <c r="EF93" s="12" t="s">
        <v>130</v>
      </c>
      <c r="EG93" s="13">
        <v>1</v>
      </c>
      <c r="EH93" s="13">
        <v>0.5</v>
      </c>
      <c r="EI93" s="13">
        <v>2</v>
      </c>
      <c r="EJ93" s="13">
        <v>6.9</v>
      </c>
      <c r="EK93" s="13">
        <v>27.7</v>
      </c>
      <c r="EL93" s="13">
        <v>4.5</v>
      </c>
      <c r="EM93" s="13">
        <v>30.7</v>
      </c>
      <c r="EN93" s="13">
        <v>1</v>
      </c>
      <c r="EO93" s="13">
        <v>3.5</v>
      </c>
      <c r="EP93" s="13">
        <v>77.7</v>
      </c>
      <c r="EQ93" s="13">
        <v>77</v>
      </c>
      <c r="ER93" s="13">
        <v>-0.7</v>
      </c>
      <c r="ES93" s="13">
        <v>-0.91</v>
      </c>
    </row>
    <row r="94" spans="1:149" ht="13.8" thickBot="1" x14ac:dyDescent="0.3"/>
    <row r="95" spans="1:149" ht="13.8" thickBot="1" x14ac:dyDescent="0.3">
      <c r="A95" s="14" t="s">
        <v>256</v>
      </c>
      <c r="B95" s="15">
        <v>120.9</v>
      </c>
      <c r="P95" s="14" t="s">
        <v>256</v>
      </c>
      <c r="Q95" s="15">
        <v>120.8</v>
      </c>
      <c r="AE95" s="14" t="s">
        <v>256</v>
      </c>
      <c r="AF95" s="15">
        <v>125.7</v>
      </c>
      <c r="AT95" s="14" t="s">
        <v>256</v>
      </c>
      <c r="AU95" s="15">
        <v>108.6</v>
      </c>
      <c r="BI95" s="14" t="s">
        <v>256</v>
      </c>
      <c r="BJ95" s="15">
        <v>125.9</v>
      </c>
      <c r="BX95" s="14" t="s">
        <v>256</v>
      </c>
      <c r="BY95" s="15">
        <v>128.6</v>
      </c>
      <c r="CM95" s="14" t="s">
        <v>256</v>
      </c>
      <c r="CN95" s="15">
        <v>124.3</v>
      </c>
      <c r="DB95" s="14" t="s">
        <v>256</v>
      </c>
      <c r="DC95" s="15">
        <v>125</v>
      </c>
      <c r="DQ95" s="14" t="s">
        <v>256</v>
      </c>
      <c r="DR95" s="15">
        <v>101.3</v>
      </c>
      <c r="EF95" s="14" t="s">
        <v>256</v>
      </c>
      <c r="EG95" s="15">
        <v>118.3</v>
      </c>
    </row>
    <row r="96" spans="1:149" ht="13.8" thickBot="1" x14ac:dyDescent="0.3">
      <c r="A96" s="14" t="s">
        <v>257</v>
      </c>
      <c r="B96" s="15">
        <v>21.6</v>
      </c>
      <c r="P96" s="14" t="s">
        <v>257</v>
      </c>
      <c r="Q96" s="15">
        <v>69</v>
      </c>
      <c r="AE96" s="14" t="s">
        <v>257</v>
      </c>
      <c r="AF96" s="15">
        <v>22.3</v>
      </c>
      <c r="AT96" s="14" t="s">
        <v>257</v>
      </c>
      <c r="AU96" s="15">
        <v>24.7</v>
      </c>
      <c r="BI96" s="14" t="s">
        <v>257</v>
      </c>
      <c r="BJ96" s="15">
        <v>17.8</v>
      </c>
      <c r="BX96" s="14" t="s">
        <v>257</v>
      </c>
      <c r="BY96" s="15">
        <v>57.1</v>
      </c>
      <c r="CM96" s="14" t="s">
        <v>257</v>
      </c>
      <c r="CN96" s="15">
        <v>23.8</v>
      </c>
      <c r="DB96" s="14" t="s">
        <v>257</v>
      </c>
      <c r="DC96" s="15">
        <v>79</v>
      </c>
      <c r="DQ96" s="14" t="s">
        <v>257</v>
      </c>
      <c r="DR96" s="15">
        <v>43.9</v>
      </c>
      <c r="EF96" s="14" t="s">
        <v>257</v>
      </c>
      <c r="EG96" s="15">
        <v>45.6</v>
      </c>
    </row>
    <row r="97" spans="1:137" ht="13.8" thickBot="1" x14ac:dyDescent="0.3">
      <c r="A97" s="14" t="s">
        <v>258</v>
      </c>
      <c r="B97" s="15">
        <v>1403.2</v>
      </c>
      <c r="P97" s="14" t="s">
        <v>258</v>
      </c>
      <c r="Q97" s="15">
        <v>1708.1</v>
      </c>
      <c r="AE97" s="14" t="s">
        <v>258</v>
      </c>
      <c r="AF97" s="15">
        <v>1517.4</v>
      </c>
      <c r="AT97" s="14" t="s">
        <v>258</v>
      </c>
      <c r="AU97" s="15">
        <v>1595.3</v>
      </c>
      <c r="BI97" s="14" t="s">
        <v>258</v>
      </c>
      <c r="BJ97" s="15">
        <v>1535</v>
      </c>
      <c r="BX97" s="14" t="s">
        <v>258</v>
      </c>
      <c r="BY97" s="15">
        <v>1528.9</v>
      </c>
      <c r="CM97" s="14" t="s">
        <v>258</v>
      </c>
      <c r="CN97" s="15">
        <v>1605.3</v>
      </c>
      <c r="DB97" s="14" t="s">
        <v>258</v>
      </c>
      <c r="DC97" s="15">
        <v>1759</v>
      </c>
      <c r="DQ97" s="14" t="s">
        <v>258</v>
      </c>
      <c r="DR97" s="15">
        <v>1455.1</v>
      </c>
      <c r="EF97" s="14" t="s">
        <v>258</v>
      </c>
      <c r="EG97" s="15">
        <v>1541.1</v>
      </c>
    </row>
    <row r="98" spans="1:137" ht="13.8" thickBot="1" x14ac:dyDescent="0.3">
      <c r="A98" s="14" t="s">
        <v>259</v>
      </c>
      <c r="B98" s="15">
        <v>1403</v>
      </c>
      <c r="P98" s="14" t="s">
        <v>259</v>
      </c>
      <c r="Q98" s="15">
        <v>1708</v>
      </c>
      <c r="AE98" s="14" t="s">
        <v>259</v>
      </c>
      <c r="AF98" s="15">
        <v>1517</v>
      </c>
      <c r="AT98" s="14" t="s">
        <v>259</v>
      </c>
      <c r="AU98" s="15">
        <v>1595</v>
      </c>
      <c r="BI98" s="14" t="s">
        <v>259</v>
      </c>
      <c r="BJ98" s="15">
        <v>1535</v>
      </c>
      <c r="BX98" s="14" t="s">
        <v>259</v>
      </c>
      <c r="BY98" s="15">
        <v>1529</v>
      </c>
      <c r="CM98" s="14" t="s">
        <v>259</v>
      </c>
      <c r="CN98" s="15">
        <v>1605</v>
      </c>
      <c r="DB98" s="14" t="s">
        <v>259</v>
      </c>
      <c r="DC98" s="15">
        <v>1759</v>
      </c>
      <c r="DQ98" s="14" t="s">
        <v>259</v>
      </c>
      <c r="DR98" s="15">
        <v>1455</v>
      </c>
      <c r="EF98" s="14" t="s">
        <v>259</v>
      </c>
      <c r="EG98" s="15">
        <v>1541</v>
      </c>
    </row>
    <row r="99" spans="1:137" ht="13.8" thickBot="1" x14ac:dyDescent="0.3">
      <c r="A99" s="14" t="s">
        <v>260</v>
      </c>
      <c r="B99" s="15">
        <v>0.2</v>
      </c>
      <c r="P99" s="14" t="s">
        <v>260</v>
      </c>
      <c r="Q99" s="15">
        <v>0.1</v>
      </c>
      <c r="AE99" s="14" t="s">
        <v>260</v>
      </c>
      <c r="AF99" s="15">
        <v>0.4</v>
      </c>
      <c r="AT99" s="14" t="s">
        <v>260</v>
      </c>
      <c r="AU99" s="15">
        <v>0.3</v>
      </c>
      <c r="BI99" s="14" t="s">
        <v>260</v>
      </c>
      <c r="BJ99" s="15">
        <v>0</v>
      </c>
      <c r="BX99" s="14" t="s">
        <v>260</v>
      </c>
      <c r="BY99" s="15">
        <v>-0.1</v>
      </c>
      <c r="CM99" s="14" t="s">
        <v>260</v>
      </c>
      <c r="CN99" s="15">
        <v>0.3</v>
      </c>
      <c r="DB99" s="14" t="s">
        <v>260</v>
      </c>
      <c r="DC99" s="15">
        <v>0</v>
      </c>
      <c r="DQ99" s="14" t="s">
        <v>260</v>
      </c>
      <c r="DR99" s="15">
        <v>0.1</v>
      </c>
      <c r="EF99" s="14" t="s">
        <v>260</v>
      </c>
      <c r="EG99" s="15">
        <v>0.1</v>
      </c>
    </row>
    <row r="100" spans="1:137" ht="13.8" thickBot="1" x14ac:dyDescent="0.3">
      <c r="A100" s="14" t="s">
        <v>261</v>
      </c>
      <c r="B100" s="15"/>
      <c r="P100" s="14" t="s">
        <v>261</v>
      </c>
      <c r="Q100" s="15"/>
      <c r="AE100" s="14" t="s">
        <v>261</v>
      </c>
      <c r="AF100" s="15"/>
      <c r="AT100" s="14" t="s">
        <v>261</v>
      </c>
      <c r="AU100" s="15"/>
      <c r="BI100" s="14" t="s">
        <v>261</v>
      </c>
      <c r="BJ100" s="15"/>
      <c r="BX100" s="14" t="s">
        <v>261</v>
      </c>
      <c r="BY100" s="15"/>
      <c r="CM100" s="14" t="s">
        <v>261</v>
      </c>
      <c r="CN100" s="15"/>
      <c r="DB100" s="14" t="s">
        <v>261</v>
      </c>
      <c r="DC100" s="15"/>
      <c r="DQ100" s="14" t="s">
        <v>261</v>
      </c>
      <c r="DR100" s="15"/>
      <c r="EF100" s="14" t="s">
        <v>261</v>
      </c>
      <c r="EG100" s="15"/>
    </row>
    <row r="101" spans="1:137" ht="13.8" thickBot="1" x14ac:dyDescent="0.3">
      <c r="A101" s="14" t="s">
        <v>262</v>
      </c>
      <c r="B101" s="15"/>
      <c r="P101" s="14" t="s">
        <v>262</v>
      </c>
      <c r="Q101" s="15"/>
      <c r="AE101" s="14" t="s">
        <v>262</v>
      </c>
      <c r="AF101" s="15"/>
      <c r="AT101" s="14" t="s">
        <v>262</v>
      </c>
      <c r="AU101" s="15"/>
      <c r="BI101" s="14" t="s">
        <v>262</v>
      </c>
      <c r="BJ101" s="15"/>
      <c r="BX101" s="14" t="s">
        <v>262</v>
      </c>
      <c r="BY101" s="15"/>
      <c r="CM101" s="14" t="s">
        <v>262</v>
      </c>
      <c r="CN101" s="15"/>
      <c r="DB101" s="14" t="s">
        <v>262</v>
      </c>
      <c r="DC101" s="15"/>
      <c r="DQ101" s="14" t="s">
        <v>262</v>
      </c>
      <c r="DR101" s="15"/>
      <c r="EF101" s="14" t="s">
        <v>262</v>
      </c>
      <c r="EG101" s="15"/>
    </row>
    <row r="102" spans="1:137" ht="13.8" thickBot="1" x14ac:dyDescent="0.3">
      <c r="A102" s="14" t="s">
        <v>263</v>
      </c>
      <c r="B102" s="15">
        <v>0</v>
      </c>
      <c r="P102" s="14" t="s">
        <v>263</v>
      </c>
      <c r="Q102" s="15">
        <v>0</v>
      </c>
      <c r="AE102" s="14" t="s">
        <v>263</v>
      </c>
      <c r="AF102" s="15">
        <v>0</v>
      </c>
      <c r="AT102" s="14" t="s">
        <v>263</v>
      </c>
      <c r="AU102" s="15">
        <v>0</v>
      </c>
      <c r="BI102" s="14" t="s">
        <v>263</v>
      </c>
      <c r="BJ102" s="15">
        <v>0</v>
      </c>
      <c r="BX102" s="14" t="s">
        <v>263</v>
      </c>
      <c r="BY102" s="15">
        <v>0</v>
      </c>
      <c r="CM102" s="14" t="s">
        <v>263</v>
      </c>
      <c r="CN102" s="15">
        <v>0</v>
      </c>
      <c r="DB102" s="14" t="s">
        <v>263</v>
      </c>
      <c r="DC102" s="15">
        <v>0</v>
      </c>
      <c r="DQ102" s="14" t="s">
        <v>263</v>
      </c>
      <c r="DR102" s="15">
        <v>0</v>
      </c>
      <c r="EF102" s="14" t="s">
        <v>263</v>
      </c>
      <c r="EG102" s="15">
        <v>0</v>
      </c>
    </row>
    <row r="104" spans="1:137" x14ac:dyDescent="0.25">
      <c r="A104" s="16" t="s">
        <v>264</v>
      </c>
      <c r="P104" s="16" t="s">
        <v>264</v>
      </c>
      <c r="AE104" s="16" t="s">
        <v>264</v>
      </c>
      <c r="AT104" s="16" t="s">
        <v>264</v>
      </c>
      <c r="BI104" s="16" t="s">
        <v>264</v>
      </c>
      <c r="BX104" s="16" t="s">
        <v>264</v>
      </c>
      <c r="CM104" s="16" t="s">
        <v>264</v>
      </c>
      <c r="DB104" s="16" t="s">
        <v>264</v>
      </c>
      <c r="DQ104" s="16" t="s">
        <v>264</v>
      </c>
      <c r="EF104" s="16" t="s">
        <v>264</v>
      </c>
    </row>
    <row r="106" spans="1:137" x14ac:dyDescent="0.25">
      <c r="A106" s="17" t="s">
        <v>265</v>
      </c>
      <c r="P106" s="17" t="s">
        <v>265</v>
      </c>
      <c r="AE106" s="17" t="s">
        <v>265</v>
      </c>
      <c r="AT106" s="17" t="s">
        <v>265</v>
      </c>
      <c r="BI106" s="17" t="s">
        <v>265</v>
      </c>
      <c r="BX106" s="17" t="s">
        <v>265</v>
      </c>
      <c r="CM106" s="17" t="s">
        <v>265</v>
      </c>
      <c r="DB106" s="17" t="s">
        <v>265</v>
      </c>
      <c r="DQ106" s="17" t="s">
        <v>265</v>
      </c>
      <c r="EF106" s="17" t="s">
        <v>265</v>
      </c>
    </row>
    <row r="107" spans="1:137" x14ac:dyDescent="0.25">
      <c r="A107" s="17" t="s">
        <v>537</v>
      </c>
      <c r="P107" s="17" t="s">
        <v>381</v>
      </c>
      <c r="AE107" s="17" t="s">
        <v>266</v>
      </c>
      <c r="AT107" s="17" t="s">
        <v>381</v>
      </c>
      <c r="BI107" s="17" t="s">
        <v>618</v>
      </c>
      <c r="BX107" s="17" t="s">
        <v>266</v>
      </c>
      <c r="CM107" s="17" t="s">
        <v>656</v>
      </c>
      <c r="DB107" s="17" t="s">
        <v>503</v>
      </c>
      <c r="DQ107" s="17" t="s">
        <v>690</v>
      </c>
      <c r="EF107" s="17" t="s">
        <v>381</v>
      </c>
    </row>
  </sheetData>
  <hyperlinks>
    <hyperlink ref="A104" r:id="rId1" display="https://miau.my-x.hu/myx-free/coco/test/558910920231011145424.html" xr:uid="{95C7EDBD-2570-47F9-B9FC-5ADE4B00EE9A}"/>
    <hyperlink ref="P104" r:id="rId2" display="https://miau.my-x.hu/myx-free/coco/test/958262320231011150342.html" xr:uid="{B7A4E0AB-BA08-4062-9850-EDE27F5BEC47}"/>
    <hyperlink ref="AE104" r:id="rId3" display="https://miau.my-x.hu/myx-free/coco/test/359670620231011150938.html" xr:uid="{000DBA4A-EEDC-40ED-8517-D0D089F6B5EF}"/>
    <hyperlink ref="AT104" r:id="rId4" display="https://miau.my-x.hu/myx-free/coco/test/346059620231011151552.html" xr:uid="{702DBB49-1372-4C45-8907-70379A84B9B0}"/>
    <hyperlink ref="BI104" r:id="rId5" display="https://miau.my-x.hu/myx-free/coco/test/113330420231011152554.html" xr:uid="{218C1B50-CC1B-4060-9B20-E8B46336A552}"/>
    <hyperlink ref="BX104" r:id="rId6" display="https://miau.my-x.hu/myx-free/coco/test/275467220231011152920.html" xr:uid="{E749B972-FF83-4A3F-8173-1359FF6B6C29}"/>
    <hyperlink ref="CM104" r:id="rId7" display="https://miau.my-x.hu/myx-free/coco/test/160485520231011153317.html" xr:uid="{6856D1E5-B171-46A9-AC14-64D3A577D962}"/>
    <hyperlink ref="DB104" r:id="rId8" display="https://miau.my-x.hu/myx-free/coco/test/937693020231011153615.html" xr:uid="{05C5F159-BAEE-4339-863B-87B4BBA268A2}"/>
    <hyperlink ref="DQ104" r:id="rId9" display="https://miau.my-x.hu/myx-free/coco/test/273612720231011153843.html" xr:uid="{25F74124-DB72-48E5-9B11-4D1CAD60C012}"/>
    <hyperlink ref="EF104" r:id="rId10" display="https://miau.my-x.hu/myx-free/coco/test/229520620231011154048.html" xr:uid="{A93E3235-5841-4CBF-BF49-FF8C28502896}"/>
  </hyperlinks>
  <pageMargins left="0.7" right="0.7" top="0.75" bottom="0.75" header="0.3" footer="0.3"/>
  <drawing r:id="rId1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3B859-7190-4589-BADB-B0896C6CFC06}">
  <dimension ref="A1:V129"/>
  <sheetViews>
    <sheetView zoomScale="103" zoomScaleNormal="130" workbookViewId="0">
      <selection activeCell="A2" sqref="A2"/>
    </sheetView>
  </sheetViews>
  <sheetFormatPr defaultRowHeight="13.2" x14ac:dyDescent="0.25"/>
  <cols>
    <col min="14" max="14" width="21.77734375" bestFit="1" customWidth="1"/>
  </cols>
  <sheetData>
    <row r="1" spans="1:22" x14ac:dyDescent="0.25">
      <c r="A1" t="str">
        <f>OAM!A2</f>
        <v>Megye / Márka (----12 hónap)</v>
      </c>
      <c r="B1" t="str">
        <f>OAM!B2</f>
        <v>Audi</v>
      </c>
      <c r="C1" t="str">
        <f>OAM!C2</f>
        <v>Mercedes</v>
      </c>
      <c r="D1" t="str">
        <f>OAM!D2</f>
        <v>Fiat</v>
      </c>
      <c r="E1" t="str">
        <f>OAM!E2</f>
        <v>Volkswagen</v>
      </c>
      <c r="F1" t="str">
        <f>OAM!F2</f>
        <v>Seat</v>
      </c>
      <c r="G1" t="str">
        <f>OAM!G2</f>
        <v>Skoda</v>
      </c>
      <c r="H1" t="str">
        <f>OAM!H2</f>
        <v>Suzuki</v>
      </c>
      <c r="I1" t="str">
        <f>OAM!I2</f>
        <v>Volvo</v>
      </c>
      <c r="J1" t="str">
        <f>OAM!J2</f>
        <v>Ford</v>
      </c>
      <c r="K1" t="str">
        <f>OAM!K2</f>
        <v>Opel</v>
      </c>
      <c r="L1" t="s">
        <v>91</v>
      </c>
      <c r="M1" t="s">
        <v>267</v>
      </c>
      <c r="N1" t="str">
        <f>OAM!L2</f>
        <v>Megye</v>
      </c>
      <c r="O1" t="str">
        <f>OAM!M2</f>
        <v>összesen</v>
      </c>
      <c r="P1" t="s">
        <v>86</v>
      </c>
      <c r="Q1" t="s">
        <v>88</v>
      </c>
      <c r="R1" t="s">
        <v>89</v>
      </c>
      <c r="S1" t="s">
        <v>90</v>
      </c>
      <c r="T1" s="20" t="s">
        <v>268</v>
      </c>
      <c r="U1" t="s">
        <v>269</v>
      </c>
      <c r="V1" t="s">
        <v>270</v>
      </c>
    </row>
    <row r="2" spans="1:22" x14ac:dyDescent="0.25">
      <c r="A2" t="str">
        <f>OAM!A3</f>
        <v>BĂˇcs-Kiskun</v>
      </c>
      <c r="B2">
        <f>RANK(OAM!B3,OAM!B$3:B$22,0)</f>
        <v>4</v>
      </c>
      <c r="C2">
        <f>RANK(OAM!C3,OAM!C$3:C$22,0)</f>
        <v>1</v>
      </c>
      <c r="D2">
        <f>RANK(OAM!D3,OAM!D$3:D$22,0)</f>
        <v>8</v>
      </c>
      <c r="E2">
        <f>RANK(OAM!E3,OAM!E$3:E$22,0)</f>
        <v>6</v>
      </c>
      <c r="F2">
        <f>RANK(OAM!F3,OAM!F$3:F$22,0)</f>
        <v>18</v>
      </c>
      <c r="G2">
        <f>RANK(OAM!G3,OAM!G$3:G$22,0)</f>
        <v>18</v>
      </c>
      <c r="H2">
        <f>RANK(OAM!H3,OAM!H$3:H$22,0)</f>
        <v>9</v>
      </c>
      <c r="I2">
        <f>RANK(OAM!I3,OAM!I$3:I$22,0)</f>
        <v>2</v>
      </c>
      <c r="J2">
        <f>RANK(OAM!J3,OAM!J$3:J$22,0)</f>
        <v>13</v>
      </c>
      <c r="K2">
        <f>RANK(OAM!K3,OAM!K$3:K$22,0)</f>
        <v>3</v>
      </c>
      <c r="L2">
        <v>1000</v>
      </c>
      <c r="M2">
        <f>L96</f>
        <v>1038.5999999999999</v>
      </c>
      <c r="N2" t="str">
        <f>OAM!L3</f>
        <v>Bács-Kiskun</v>
      </c>
      <c r="O2">
        <f>OAM!M3</f>
        <v>822</v>
      </c>
      <c r="P2" s="7">
        <f>AVERAGE(B2:K2)</f>
        <v>8.1999999999999993</v>
      </c>
      <c r="Q2">
        <f>RANK(O2,O$2:O$21,0)</f>
        <v>4</v>
      </c>
      <c r="R2">
        <f>RANK(P2,P$2:P$21,1)</f>
        <v>6</v>
      </c>
      <c r="S2">
        <f>Q2-R2</f>
        <v>-2</v>
      </c>
      <c r="T2" s="20">
        <f>RANK(M2,M$2:M$21,0)</f>
        <v>4</v>
      </c>
      <c r="U2">
        <f>Q2-T2</f>
        <v>0</v>
      </c>
      <c r="V2">
        <f>R2-T2</f>
        <v>2</v>
      </c>
    </row>
    <row r="3" spans="1:22" x14ac:dyDescent="0.25">
      <c r="A3" t="str">
        <f>OAM!A4</f>
        <v>BĂ©kĂ©s</v>
      </c>
      <c r="B3">
        <f>RANK(OAM!B4,OAM!B$3:B$22,0)</f>
        <v>10</v>
      </c>
      <c r="C3">
        <f>RANK(OAM!C4,OAM!C$3:C$22,0)</f>
        <v>9</v>
      </c>
      <c r="D3">
        <f>RANK(OAM!D4,OAM!D$3:D$22,0)</f>
        <v>8</v>
      </c>
      <c r="E3">
        <f>RANK(OAM!E4,OAM!E$3:E$22,0)</f>
        <v>2</v>
      </c>
      <c r="F3">
        <f>RANK(OAM!F4,OAM!F$3:F$22,0)</f>
        <v>17</v>
      </c>
      <c r="G3">
        <f>RANK(OAM!G4,OAM!G$3:G$22,0)</f>
        <v>17</v>
      </c>
      <c r="H3">
        <f>RANK(OAM!H4,OAM!H$3:H$22,0)</f>
        <v>4</v>
      </c>
      <c r="I3">
        <f>RANK(OAM!I4,OAM!I$3:I$22,0)</f>
        <v>19</v>
      </c>
      <c r="J3">
        <f>RANK(OAM!J4,OAM!J$3:J$22,0)</f>
        <v>13</v>
      </c>
      <c r="K3">
        <f>RANK(OAM!K4,OAM!K$3:K$22,0)</f>
        <v>11</v>
      </c>
      <c r="L3">
        <v>1000</v>
      </c>
      <c r="M3">
        <f t="shared" ref="M3:M22" si="0">L97</f>
        <v>971.7</v>
      </c>
      <c r="N3" t="str">
        <f>OAM!L4</f>
        <v>Békés</v>
      </c>
      <c r="O3">
        <f>OAM!M4</f>
        <v>777</v>
      </c>
      <c r="P3" s="7">
        <f t="shared" ref="P3:P21" si="1">AVERAGE(B3:K3)</f>
        <v>11</v>
      </c>
      <c r="Q3">
        <f t="shared" ref="Q3:Q21" si="2">RANK(O3,O$2:O$21,0)</f>
        <v>14</v>
      </c>
      <c r="R3">
        <f t="shared" ref="R3:R21" si="3">RANK(P3,P$2:P$21,1)</f>
        <v>14</v>
      </c>
      <c r="S3">
        <f t="shared" ref="S3:S21" si="4">Q3-R3</f>
        <v>0</v>
      </c>
      <c r="T3" s="20">
        <f t="shared" ref="T3:T22" si="5">RANK(M3,M$2:M$21,0)</f>
        <v>16</v>
      </c>
      <c r="U3">
        <f t="shared" ref="U3:U21" si="6">Q3-T3</f>
        <v>-2</v>
      </c>
      <c r="V3">
        <f t="shared" ref="V3:V21" si="7">R3-T3</f>
        <v>-2</v>
      </c>
    </row>
    <row r="4" spans="1:22" x14ac:dyDescent="0.25">
      <c r="A4" t="str">
        <f>OAM!A5</f>
        <v>Baranya</v>
      </c>
      <c r="B4">
        <f>RANK(OAM!B5,OAM!B$3:B$22,0)</f>
        <v>15</v>
      </c>
      <c r="C4">
        <f>RANK(OAM!C5,OAM!C$3:C$22,0)</f>
        <v>19</v>
      </c>
      <c r="D4">
        <f>RANK(OAM!D5,OAM!D$3:D$22,0)</f>
        <v>5</v>
      </c>
      <c r="E4">
        <f>RANK(OAM!E5,OAM!E$3:E$22,0)</f>
        <v>14</v>
      </c>
      <c r="F4">
        <f>RANK(OAM!F5,OAM!F$3:F$22,0)</f>
        <v>13</v>
      </c>
      <c r="G4">
        <f>RANK(OAM!G5,OAM!G$3:G$22,0)</f>
        <v>8</v>
      </c>
      <c r="H4">
        <f>RANK(OAM!H5,OAM!H$3:H$22,0)</f>
        <v>7</v>
      </c>
      <c r="I4">
        <f>RANK(OAM!I5,OAM!I$3:I$22,0)</f>
        <v>10</v>
      </c>
      <c r="J4">
        <f>RANK(OAM!J5,OAM!J$3:J$22,0)</f>
        <v>17</v>
      </c>
      <c r="K4">
        <f>RANK(OAM!K5,OAM!K$3:K$22,0)</f>
        <v>17</v>
      </c>
      <c r="L4">
        <v>1000</v>
      </c>
      <c r="M4">
        <f t="shared" si="0"/>
        <v>979.1</v>
      </c>
      <c r="N4" t="str">
        <f>OAM!L5</f>
        <v>Baranya</v>
      </c>
      <c r="O4">
        <f>OAM!M5</f>
        <v>748</v>
      </c>
      <c r="P4" s="7">
        <f t="shared" si="1"/>
        <v>12.5</v>
      </c>
      <c r="Q4">
        <f t="shared" si="2"/>
        <v>16</v>
      </c>
      <c r="R4">
        <f t="shared" si="3"/>
        <v>17</v>
      </c>
      <c r="S4">
        <f t="shared" si="4"/>
        <v>-1</v>
      </c>
      <c r="T4" s="20">
        <f t="shared" si="5"/>
        <v>15</v>
      </c>
      <c r="U4">
        <f t="shared" si="6"/>
        <v>1</v>
      </c>
      <c r="V4">
        <f t="shared" si="7"/>
        <v>2</v>
      </c>
    </row>
    <row r="5" spans="1:22" x14ac:dyDescent="0.25">
      <c r="A5" t="str">
        <f>OAM!A6</f>
        <v>Borsod-AbaĂşj-ZemplĂ©n</v>
      </c>
      <c r="B5">
        <f>RANK(OAM!B6,OAM!B$3:B$22,0)</f>
        <v>12</v>
      </c>
      <c r="C5">
        <f>RANK(OAM!C6,OAM!C$3:C$22,0)</f>
        <v>12</v>
      </c>
      <c r="D5">
        <f>RANK(OAM!D6,OAM!D$3:D$22,0)</f>
        <v>16</v>
      </c>
      <c r="E5">
        <f>RANK(OAM!E6,OAM!E$3:E$22,0)</f>
        <v>8</v>
      </c>
      <c r="F5">
        <f>RANK(OAM!F6,OAM!F$3:F$22,0)</f>
        <v>6</v>
      </c>
      <c r="G5">
        <f>RANK(OAM!G6,OAM!G$3:G$22,0)</f>
        <v>2</v>
      </c>
      <c r="H5">
        <f>RANK(OAM!H6,OAM!H$3:H$22,0)</f>
        <v>9</v>
      </c>
      <c r="I5">
        <f>RANK(OAM!I6,OAM!I$3:I$22,0)</f>
        <v>20</v>
      </c>
      <c r="J5">
        <f>RANK(OAM!J6,OAM!J$3:J$22,0)</f>
        <v>12</v>
      </c>
      <c r="K5">
        <f>RANK(OAM!K6,OAM!K$3:K$22,0)</f>
        <v>1</v>
      </c>
      <c r="L5">
        <v>1000</v>
      </c>
      <c r="M5">
        <f t="shared" si="0"/>
        <v>963.4</v>
      </c>
      <c r="N5" t="str">
        <f>OAM!L6</f>
        <v>Borsod-Abaúj-Zemplén</v>
      </c>
      <c r="O5">
        <f>OAM!M6</f>
        <v>816</v>
      </c>
      <c r="P5" s="7">
        <f t="shared" si="1"/>
        <v>9.8000000000000007</v>
      </c>
      <c r="Q5">
        <f t="shared" si="2"/>
        <v>8</v>
      </c>
      <c r="R5">
        <f t="shared" si="3"/>
        <v>10</v>
      </c>
      <c r="S5">
        <f t="shared" si="4"/>
        <v>-2</v>
      </c>
      <c r="T5" s="20">
        <f t="shared" si="5"/>
        <v>17</v>
      </c>
      <c r="U5">
        <f t="shared" si="6"/>
        <v>-9</v>
      </c>
      <c r="V5">
        <f t="shared" si="7"/>
        <v>-7</v>
      </c>
    </row>
    <row r="6" spans="1:22" x14ac:dyDescent="0.25">
      <c r="A6" t="str">
        <f>OAM!A7</f>
        <v>Budapest</v>
      </c>
      <c r="B6" s="4">
        <f>RANK(OAM!B7,OAM!B$3:B$22,0)</f>
        <v>20</v>
      </c>
      <c r="C6" s="4">
        <f>RANK(OAM!C7,OAM!C$3:C$22,0)</f>
        <v>20</v>
      </c>
      <c r="D6" s="4">
        <f>RANK(OAM!D7,OAM!D$3:D$22,0)</f>
        <v>20</v>
      </c>
      <c r="E6" s="4">
        <f>RANK(OAM!E7,OAM!E$3:E$22,0)</f>
        <v>20</v>
      </c>
      <c r="F6" s="4">
        <f>RANK(OAM!F7,OAM!F$3:F$22,0)</f>
        <v>20</v>
      </c>
      <c r="G6" s="4">
        <f>RANK(OAM!G7,OAM!G$3:G$22,0)</f>
        <v>19</v>
      </c>
      <c r="H6" s="4">
        <f>RANK(OAM!H7,OAM!H$3:H$22,0)</f>
        <v>20</v>
      </c>
      <c r="I6" s="4">
        <f>RANK(OAM!I7,OAM!I$3:I$22,0)</f>
        <v>16</v>
      </c>
      <c r="J6" s="4">
        <f>RANK(OAM!J7,OAM!J$3:J$22,0)</f>
        <v>19</v>
      </c>
      <c r="K6" s="4">
        <f>RANK(OAM!K7,OAM!K$3:K$22,0)</f>
        <v>20</v>
      </c>
      <c r="L6">
        <v>1000</v>
      </c>
      <c r="M6">
        <f t="shared" si="0"/>
        <v>907.8</v>
      </c>
      <c r="N6" t="str">
        <f>OAM!L7</f>
        <v>Budapest</v>
      </c>
      <c r="O6">
        <f>OAM!M7</f>
        <v>553</v>
      </c>
      <c r="P6" s="7">
        <f t="shared" si="1"/>
        <v>19.399999999999999</v>
      </c>
      <c r="Q6">
        <f t="shared" si="2"/>
        <v>20</v>
      </c>
      <c r="R6">
        <f t="shared" si="3"/>
        <v>20</v>
      </c>
      <c r="S6">
        <f t="shared" si="4"/>
        <v>0</v>
      </c>
      <c r="T6" s="20">
        <f t="shared" si="5"/>
        <v>20</v>
      </c>
      <c r="U6">
        <f t="shared" si="6"/>
        <v>0</v>
      </c>
      <c r="V6">
        <f t="shared" si="7"/>
        <v>0</v>
      </c>
    </row>
    <row r="7" spans="1:22" x14ac:dyDescent="0.25">
      <c r="A7" t="str">
        <f>OAM!A8</f>
        <v>CsongrĂˇd</v>
      </c>
      <c r="B7">
        <f>RANK(OAM!B8,OAM!B$3:B$22,0)</f>
        <v>19</v>
      </c>
      <c r="C7">
        <f>RANK(OAM!C8,OAM!C$3:C$22,0)</f>
        <v>12</v>
      </c>
      <c r="D7">
        <f>RANK(OAM!D8,OAM!D$3:D$22,0)</f>
        <v>18</v>
      </c>
      <c r="E7">
        <f>RANK(OAM!E8,OAM!E$3:E$22,0)</f>
        <v>18</v>
      </c>
      <c r="F7">
        <f>RANK(OAM!F8,OAM!F$3:F$22,0)</f>
        <v>19</v>
      </c>
      <c r="G7">
        <f>RANK(OAM!G8,OAM!G$3:G$22,0)</f>
        <v>20</v>
      </c>
      <c r="H7">
        <f>RANK(OAM!H8,OAM!H$3:H$22,0)</f>
        <v>19</v>
      </c>
      <c r="I7">
        <f>RANK(OAM!I8,OAM!I$3:I$22,0)</f>
        <v>13</v>
      </c>
      <c r="J7">
        <f>RANK(OAM!J8,OAM!J$3:J$22,0)</f>
        <v>19</v>
      </c>
      <c r="K7">
        <f>RANK(OAM!K8,OAM!K$3:K$22,0)</f>
        <v>19</v>
      </c>
      <c r="L7">
        <v>1000</v>
      </c>
      <c r="M7">
        <f t="shared" si="0"/>
        <v>920.1</v>
      </c>
      <c r="N7" t="str">
        <f>OAM!L8</f>
        <v>Csongrád</v>
      </c>
      <c r="O7">
        <f>OAM!M8</f>
        <v>632</v>
      </c>
      <c r="P7" s="7">
        <f t="shared" si="1"/>
        <v>17.600000000000001</v>
      </c>
      <c r="Q7">
        <f t="shared" si="2"/>
        <v>19</v>
      </c>
      <c r="R7">
        <f t="shared" si="3"/>
        <v>19</v>
      </c>
      <c r="S7">
        <f t="shared" si="4"/>
        <v>0</v>
      </c>
      <c r="T7" s="20">
        <f t="shared" si="5"/>
        <v>19</v>
      </c>
      <c r="U7">
        <f t="shared" si="6"/>
        <v>0</v>
      </c>
      <c r="V7">
        <f t="shared" si="7"/>
        <v>0</v>
      </c>
    </row>
    <row r="8" spans="1:22" x14ac:dyDescent="0.25">
      <c r="A8" t="str">
        <f>OAM!A9</f>
        <v>FejĂ©r</v>
      </c>
      <c r="B8">
        <f>RANK(OAM!B9,OAM!B$3:B$22,0)</f>
        <v>17</v>
      </c>
      <c r="C8">
        <f>RANK(OAM!C9,OAM!C$3:C$22,0)</f>
        <v>15</v>
      </c>
      <c r="D8">
        <f>RANK(OAM!D9,OAM!D$3:D$22,0)</f>
        <v>13</v>
      </c>
      <c r="E8">
        <f>RANK(OAM!E9,OAM!E$3:E$22,0)</f>
        <v>17</v>
      </c>
      <c r="F8">
        <f>RANK(OAM!F9,OAM!F$3:F$22,0)</f>
        <v>14</v>
      </c>
      <c r="G8">
        <f>RANK(OAM!G9,OAM!G$3:G$22,0)</f>
        <v>8</v>
      </c>
      <c r="H8">
        <f>RANK(OAM!H9,OAM!H$3:H$22,0)</f>
        <v>14</v>
      </c>
      <c r="I8">
        <f>RANK(OAM!I9,OAM!I$3:I$22,0)</f>
        <v>5</v>
      </c>
      <c r="J8">
        <f>RANK(OAM!J9,OAM!J$3:J$22,0)</f>
        <v>6</v>
      </c>
      <c r="K8">
        <f>RANK(OAM!K9,OAM!K$3:K$22,0)</f>
        <v>15</v>
      </c>
      <c r="L8">
        <v>1000</v>
      </c>
      <c r="M8">
        <f t="shared" si="0"/>
        <v>980.1</v>
      </c>
      <c r="N8" t="str">
        <f>OAM!L9</f>
        <v>Fejér</v>
      </c>
      <c r="O8">
        <f>OAM!M9</f>
        <v>753</v>
      </c>
      <c r="P8" s="7">
        <f t="shared" si="1"/>
        <v>12.4</v>
      </c>
      <c r="Q8">
        <f t="shared" si="2"/>
        <v>15</v>
      </c>
      <c r="R8">
        <f t="shared" si="3"/>
        <v>15</v>
      </c>
      <c r="S8">
        <f t="shared" si="4"/>
        <v>0</v>
      </c>
      <c r="T8" s="20">
        <f t="shared" si="5"/>
        <v>14</v>
      </c>
      <c r="U8">
        <f t="shared" si="6"/>
        <v>1</v>
      </c>
      <c r="V8">
        <f t="shared" si="7"/>
        <v>1</v>
      </c>
    </row>
    <row r="9" spans="1:22" x14ac:dyDescent="0.25">
      <c r="A9" t="str">
        <f>OAM!A10</f>
        <v>GyĹ‘r-Moson-Sopron</v>
      </c>
      <c r="B9">
        <f>RANK(OAM!B10,OAM!B$3:B$22,0)</f>
        <v>1</v>
      </c>
      <c r="C9">
        <f>RANK(OAM!C10,OAM!C$3:C$22,0)</f>
        <v>16</v>
      </c>
      <c r="D9">
        <f>RANK(OAM!D10,OAM!D$3:D$22,0)</f>
        <v>11</v>
      </c>
      <c r="E9">
        <f>RANK(OAM!E10,OAM!E$3:E$22,0)</f>
        <v>12</v>
      </c>
      <c r="F9">
        <f>RANK(OAM!F10,OAM!F$3:F$22,0)</f>
        <v>3</v>
      </c>
      <c r="G9">
        <f>RANK(OAM!G10,OAM!G$3:G$22,0)</f>
        <v>5</v>
      </c>
      <c r="H9">
        <f>RANK(OAM!H10,OAM!H$3:H$22,0)</f>
        <v>18</v>
      </c>
      <c r="I9">
        <f>RANK(OAM!I10,OAM!I$3:I$22,0)</f>
        <v>9</v>
      </c>
      <c r="J9">
        <f>RANK(OAM!J10,OAM!J$3:J$22,0)</f>
        <v>18</v>
      </c>
      <c r="K9">
        <f>RANK(OAM!K10,OAM!K$3:K$22,0)</f>
        <v>8</v>
      </c>
      <c r="L9">
        <v>1000</v>
      </c>
      <c r="M9">
        <f t="shared" si="0"/>
        <v>1029.2</v>
      </c>
      <c r="N9" t="str">
        <f>OAM!L10</f>
        <v>Győr-Moson-Sopron</v>
      </c>
      <c r="O9">
        <f>OAM!M10</f>
        <v>806</v>
      </c>
      <c r="P9" s="7">
        <f t="shared" si="1"/>
        <v>10.1</v>
      </c>
      <c r="Q9">
        <f t="shared" si="2"/>
        <v>10</v>
      </c>
      <c r="R9">
        <f t="shared" si="3"/>
        <v>12</v>
      </c>
      <c r="S9">
        <f t="shared" si="4"/>
        <v>-2</v>
      </c>
      <c r="T9" s="20">
        <f t="shared" si="5"/>
        <v>7</v>
      </c>
      <c r="U9">
        <f t="shared" si="6"/>
        <v>3</v>
      </c>
      <c r="V9">
        <f t="shared" si="7"/>
        <v>5</v>
      </c>
    </row>
    <row r="10" spans="1:22" x14ac:dyDescent="0.25">
      <c r="A10" t="str">
        <f>OAM!A11</f>
        <v>HajdĂş-Bihar</v>
      </c>
      <c r="B10">
        <f>RANK(OAM!B11,OAM!B$3:B$22,0)</f>
        <v>15</v>
      </c>
      <c r="C10">
        <f>RANK(OAM!C11,OAM!C$3:C$22,0)</f>
        <v>12</v>
      </c>
      <c r="D10">
        <f>RANK(OAM!D11,OAM!D$3:D$22,0)</f>
        <v>18</v>
      </c>
      <c r="E10">
        <f>RANK(OAM!E11,OAM!E$3:E$22,0)</f>
        <v>10</v>
      </c>
      <c r="F10">
        <f>RANK(OAM!F11,OAM!F$3:F$22,0)</f>
        <v>14</v>
      </c>
      <c r="G10">
        <f>RANK(OAM!G11,OAM!G$3:G$22,0)</f>
        <v>14</v>
      </c>
      <c r="H10">
        <f>RANK(OAM!H11,OAM!H$3:H$22,0)</f>
        <v>17</v>
      </c>
      <c r="I10">
        <f>RANK(OAM!I11,OAM!I$3:I$22,0)</f>
        <v>16</v>
      </c>
      <c r="J10">
        <f>RANK(OAM!J11,OAM!J$3:J$22,0)</f>
        <v>16</v>
      </c>
      <c r="K10">
        <f>RANK(OAM!K11,OAM!K$3:K$22,0)</f>
        <v>18</v>
      </c>
      <c r="L10">
        <v>1000</v>
      </c>
      <c r="M10">
        <f t="shared" si="0"/>
        <v>951.1</v>
      </c>
      <c r="N10" t="str">
        <f>OAM!L11</f>
        <v>Hajdú-Bihar</v>
      </c>
      <c r="O10">
        <f>OAM!M11</f>
        <v>707</v>
      </c>
      <c r="P10" s="7">
        <f t="shared" si="1"/>
        <v>15</v>
      </c>
      <c r="Q10">
        <f t="shared" si="2"/>
        <v>18</v>
      </c>
      <c r="R10">
        <f t="shared" si="3"/>
        <v>18</v>
      </c>
      <c r="S10">
        <f t="shared" si="4"/>
        <v>0</v>
      </c>
      <c r="T10" s="20">
        <f t="shared" si="5"/>
        <v>18</v>
      </c>
      <c r="U10">
        <f t="shared" si="6"/>
        <v>0</v>
      </c>
      <c r="V10">
        <f t="shared" si="7"/>
        <v>0</v>
      </c>
    </row>
    <row r="11" spans="1:22" x14ac:dyDescent="0.25">
      <c r="A11" t="str">
        <f>OAM!A12</f>
        <v>Heves</v>
      </c>
      <c r="B11">
        <f>RANK(OAM!B12,OAM!B$3:B$22,0)</f>
        <v>13</v>
      </c>
      <c r="C11">
        <f>RANK(OAM!C12,OAM!C$3:C$22,0)</f>
        <v>18</v>
      </c>
      <c r="D11">
        <f>RANK(OAM!D12,OAM!D$3:D$22,0)</f>
        <v>10</v>
      </c>
      <c r="E11">
        <f>RANK(OAM!E12,OAM!E$3:E$22,0)</f>
        <v>11</v>
      </c>
      <c r="F11">
        <f>RANK(OAM!F12,OAM!F$3:F$22,0)</f>
        <v>8</v>
      </c>
      <c r="G11">
        <f>RANK(OAM!G12,OAM!G$3:G$22,0)</f>
        <v>11</v>
      </c>
      <c r="H11">
        <f>RANK(OAM!H12,OAM!H$3:H$22,0)</f>
        <v>11</v>
      </c>
      <c r="I11">
        <f>RANK(OAM!I12,OAM!I$3:I$22,0)</f>
        <v>12</v>
      </c>
      <c r="J11">
        <f>RANK(OAM!J12,OAM!J$3:J$22,0)</f>
        <v>3</v>
      </c>
      <c r="K11">
        <f>RANK(OAM!K12,OAM!K$3:K$22,0)</f>
        <v>8</v>
      </c>
      <c r="L11">
        <v>1000</v>
      </c>
      <c r="M11">
        <f t="shared" si="0"/>
        <v>998.8</v>
      </c>
      <c r="N11" t="str">
        <f>OAM!L12</f>
        <v>Heves</v>
      </c>
      <c r="O11">
        <f>OAM!M12</f>
        <v>784</v>
      </c>
      <c r="P11" s="7">
        <f t="shared" si="1"/>
        <v>10.5</v>
      </c>
      <c r="Q11">
        <f t="shared" si="2"/>
        <v>13</v>
      </c>
      <c r="R11">
        <f t="shared" si="3"/>
        <v>13</v>
      </c>
      <c r="S11">
        <f t="shared" si="4"/>
        <v>0</v>
      </c>
      <c r="T11" s="20">
        <f t="shared" si="5"/>
        <v>11</v>
      </c>
      <c r="U11">
        <f t="shared" si="6"/>
        <v>2</v>
      </c>
      <c r="V11">
        <f t="shared" si="7"/>
        <v>2</v>
      </c>
    </row>
    <row r="12" spans="1:22" x14ac:dyDescent="0.25">
      <c r="A12" t="str">
        <f>OAM!A13</f>
        <v>JĂˇsz-Nagykun-Szolnok</v>
      </c>
      <c r="B12">
        <f>RANK(OAM!B13,OAM!B$3:B$22,0)</f>
        <v>14</v>
      </c>
      <c r="C12">
        <f>RANK(OAM!C13,OAM!C$3:C$22,0)</f>
        <v>16</v>
      </c>
      <c r="D12">
        <f>RANK(OAM!D13,OAM!D$3:D$22,0)</f>
        <v>13</v>
      </c>
      <c r="E12">
        <f>RANK(OAM!E13,OAM!E$3:E$22,0)</f>
        <v>6</v>
      </c>
      <c r="F12">
        <f>RANK(OAM!F13,OAM!F$3:F$22,0)</f>
        <v>10</v>
      </c>
      <c r="G12">
        <f>RANK(OAM!G13,OAM!G$3:G$22,0)</f>
        <v>13</v>
      </c>
      <c r="H12">
        <f>RANK(OAM!H13,OAM!H$3:H$22,0)</f>
        <v>4</v>
      </c>
      <c r="I12">
        <f>RANK(OAM!I13,OAM!I$3:I$22,0)</f>
        <v>14</v>
      </c>
      <c r="J12">
        <f>RANK(OAM!J13,OAM!J$3:J$22,0)</f>
        <v>3</v>
      </c>
      <c r="K12">
        <f>RANK(OAM!K13,OAM!K$3:K$22,0)</f>
        <v>5</v>
      </c>
      <c r="L12">
        <v>1000</v>
      </c>
      <c r="M12">
        <f t="shared" si="0"/>
        <v>1002.2</v>
      </c>
      <c r="N12" t="str">
        <f>OAM!L13</f>
        <v>Jász-Nagykun-Szolnok</v>
      </c>
      <c r="O12">
        <f>OAM!M13</f>
        <v>788</v>
      </c>
      <c r="P12" s="7">
        <f t="shared" si="1"/>
        <v>9.8000000000000007</v>
      </c>
      <c r="Q12">
        <f t="shared" si="2"/>
        <v>12</v>
      </c>
      <c r="R12">
        <f t="shared" si="3"/>
        <v>10</v>
      </c>
      <c r="S12">
        <f t="shared" si="4"/>
        <v>2</v>
      </c>
      <c r="T12" s="20">
        <f t="shared" si="5"/>
        <v>10</v>
      </c>
      <c r="U12">
        <f t="shared" si="6"/>
        <v>2</v>
      </c>
      <c r="V12">
        <f t="shared" si="7"/>
        <v>0</v>
      </c>
    </row>
    <row r="13" spans="1:22" x14ac:dyDescent="0.25">
      <c r="A13" t="str">
        <f>OAM!A14</f>
        <v>KomĂˇrom-Esztergom</v>
      </c>
      <c r="B13">
        <f>RANK(OAM!B14,OAM!B$3:B$22,0)</f>
        <v>9</v>
      </c>
      <c r="C13">
        <f>RANK(OAM!C14,OAM!C$3:C$22,0)</f>
        <v>9</v>
      </c>
      <c r="D13">
        <f>RANK(OAM!D14,OAM!D$3:D$22,0)</f>
        <v>11</v>
      </c>
      <c r="E13">
        <f>RANK(OAM!E14,OAM!E$3:E$22,0)</f>
        <v>13</v>
      </c>
      <c r="F13">
        <f>RANK(OAM!F14,OAM!F$3:F$22,0)</f>
        <v>2</v>
      </c>
      <c r="G13">
        <f>RANK(OAM!G14,OAM!G$3:G$22,0)</f>
        <v>1</v>
      </c>
      <c r="H13">
        <f>RANK(OAM!H14,OAM!H$3:H$22,0)</f>
        <v>2</v>
      </c>
      <c r="I13">
        <f>RANK(OAM!I14,OAM!I$3:I$22,0)</f>
        <v>7</v>
      </c>
      <c r="J13">
        <f>RANK(OAM!J14,OAM!J$3:J$22,0)</f>
        <v>2</v>
      </c>
      <c r="K13">
        <f>RANK(OAM!K14,OAM!K$3:K$22,0)</f>
        <v>8</v>
      </c>
      <c r="L13">
        <v>1000</v>
      </c>
      <c r="M13">
        <f t="shared" si="0"/>
        <v>1047.4000000000001</v>
      </c>
      <c r="N13" t="str">
        <f>OAM!L14</f>
        <v>Komárom-Esztergom</v>
      </c>
      <c r="O13">
        <f>OAM!M14</f>
        <v>853</v>
      </c>
      <c r="P13" s="7">
        <f t="shared" si="1"/>
        <v>6.4</v>
      </c>
      <c r="Q13">
        <f t="shared" si="2"/>
        <v>3</v>
      </c>
      <c r="R13">
        <f t="shared" si="3"/>
        <v>3</v>
      </c>
      <c r="S13">
        <f t="shared" si="4"/>
        <v>0</v>
      </c>
      <c r="T13" s="20">
        <f t="shared" si="5"/>
        <v>3</v>
      </c>
      <c r="U13">
        <f t="shared" si="6"/>
        <v>0</v>
      </c>
      <c r="V13">
        <f t="shared" si="7"/>
        <v>0</v>
      </c>
    </row>
    <row r="14" spans="1:22" x14ac:dyDescent="0.25">
      <c r="A14" t="str">
        <f>OAM!A15</f>
        <v>NĂłgrĂˇd megye</v>
      </c>
      <c r="B14">
        <f>RANK(OAM!B15,OAM!B$3:B$22,0)</f>
        <v>3</v>
      </c>
      <c r="C14">
        <f>RANK(OAM!C15,OAM!C$3:C$22,0)</f>
        <v>3</v>
      </c>
      <c r="D14">
        <f>RANK(OAM!D15,OAM!D$3:D$22,0)</f>
        <v>3</v>
      </c>
      <c r="E14">
        <f>RANK(OAM!E15,OAM!E$3:E$22,0)</f>
        <v>5</v>
      </c>
      <c r="F14">
        <f>RANK(OAM!F15,OAM!F$3:F$22,0)</f>
        <v>6</v>
      </c>
      <c r="G14">
        <f>RANK(OAM!G15,OAM!G$3:G$22,0)</f>
        <v>3</v>
      </c>
      <c r="H14">
        <f>RANK(OAM!H15,OAM!H$3:H$22,0)</f>
        <v>1</v>
      </c>
      <c r="I14">
        <f>RANK(OAM!I15,OAM!I$3:I$22,0)</f>
        <v>14</v>
      </c>
      <c r="J14">
        <f>RANK(OAM!J15,OAM!J$3:J$22,0)</f>
        <v>1</v>
      </c>
      <c r="K14">
        <f>RANK(OAM!K15,OAM!K$3:K$22,0)</f>
        <v>1</v>
      </c>
      <c r="L14">
        <v>1000</v>
      </c>
      <c r="M14">
        <f t="shared" si="0"/>
        <v>1059.2</v>
      </c>
      <c r="N14" t="str">
        <f>OAM!L15</f>
        <v>Nógrád megye</v>
      </c>
      <c r="O14">
        <f>OAM!M15</f>
        <v>913</v>
      </c>
      <c r="P14" s="7">
        <f t="shared" si="1"/>
        <v>4</v>
      </c>
      <c r="Q14">
        <f t="shared" si="2"/>
        <v>1</v>
      </c>
      <c r="R14">
        <f t="shared" si="3"/>
        <v>1</v>
      </c>
      <c r="S14">
        <f t="shared" si="4"/>
        <v>0</v>
      </c>
      <c r="T14" s="20">
        <f t="shared" si="5"/>
        <v>1</v>
      </c>
      <c r="U14">
        <f t="shared" si="6"/>
        <v>0</v>
      </c>
      <c r="V14">
        <f t="shared" si="7"/>
        <v>0</v>
      </c>
    </row>
    <row r="15" spans="1:22" x14ac:dyDescent="0.25">
      <c r="A15" t="str">
        <f>OAM!A16</f>
        <v>Pest</v>
      </c>
      <c r="B15" s="4">
        <f>RANK(OAM!B16,OAM!B$3:B$22,0)</f>
        <v>18</v>
      </c>
      <c r="C15" s="4">
        <f>RANK(OAM!C16,OAM!C$3:C$22,0)</f>
        <v>2</v>
      </c>
      <c r="D15" s="4">
        <f>RANK(OAM!D16,OAM!D$3:D$22,0)</f>
        <v>15</v>
      </c>
      <c r="E15" s="4">
        <f>RANK(OAM!E16,OAM!E$3:E$22,0)</f>
        <v>19</v>
      </c>
      <c r="F15" s="4">
        <f>RANK(OAM!F16,OAM!F$3:F$22,0)</f>
        <v>16</v>
      </c>
      <c r="G15" s="4">
        <f>RANK(OAM!G16,OAM!G$3:G$22,0)</f>
        <v>12</v>
      </c>
      <c r="H15" s="4">
        <f>RANK(OAM!H16,OAM!H$3:H$22,0)</f>
        <v>14</v>
      </c>
      <c r="I15" s="4">
        <f>RANK(OAM!I16,OAM!I$3:I$22,0)</f>
        <v>11</v>
      </c>
      <c r="J15" s="4">
        <f>RANK(OAM!J16,OAM!J$3:J$22,0)</f>
        <v>3</v>
      </c>
      <c r="K15" s="4">
        <f>RANK(OAM!K16,OAM!K$3:K$22,0)</f>
        <v>14</v>
      </c>
      <c r="L15">
        <v>1000</v>
      </c>
      <c r="M15">
        <f t="shared" si="0"/>
        <v>997.3</v>
      </c>
      <c r="N15" t="str">
        <f>OAM!L16</f>
        <v>Pest</v>
      </c>
      <c r="O15">
        <f>OAM!M16</f>
        <v>747</v>
      </c>
      <c r="P15" s="7">
        <f t="shared" si="1"/>
        <v>12.4</v>
      </c>
      <c r="Q15">
        <f t="shared" si="2"/>
        <v>17</v>
      </c>
      <c r="R15">
        <f t="shared" si="3"/>
        <v>15</v>
      </c>
      <c r="S15">
        <f t="shared" si="4"/>
        <v>2</v>
      </c>
      <c r="T15" s="20">
        <f t="shared" si="5"/>
        <v>12</v>
      </c>
      <c r="U15">
        <f t="shared" si="6"/>
        <v>5</v>
      </c>
      <c r="V15">
        <f t="shared" si="7"/>
        <v>3</v>
      </c>
    </row>
    <row r="16" spans="1:22" x14ac:dyDescent="0.25">
      <c r="A16" t="str">
        <f>OAM!A17</f>
        <v>Somogy</v>
      </c>
      <c r="B16">
        <f>RANK(OAM!B17,OAM!B$3:B$22,0)</f>
        <v>7</v>
      </c>
      <c r="C16">
        <f>RANK(OAM!C17,OAM!C$3:C$22,0)</f>
        <v>7</v>
      </c>
      <c r="D16">
        <f>RANK(OAM!D17,OAM!D$3:D$22,0)</f>
        <v>2</v>
      </c>
      <c r="E16">
        <f>RANK(OAM!E17,OAM!E$3:E$22,0)</f>
        <v>3</v>
      </c>
      <c r="F16">
        <f>RANK(OAM!F17,OAM!F$3:F$22,0)</f>
        <v>9</v>
      </c>
      <c r="G16">
        <f>RANK(OAM!G17,OAM!G$3:G$22,0)</f>
        <v>15</v>
      </c>
      <c r="H16">
        <f>RANK(OAM!H17,OAM!H$3:H$22,0)</f>
        <v>7</v>
      </c>
      <c r="I16">
        <f>RANK(OAM!I17,OAM!I$3:I$22,0)</f>
        <v>8</v>
      </c>
      <c r="J16">
        <f>RANK(OAM!J17,OAM!J$3:J$22,0)</f>
        <v>9</v>
      </c>
      <c r="K16">
        <f>RANK(OAM!K17,OAM!K$3:K$22,0)</f>
        <v>7</v>
      </c>
      <c r="L16">
        <v>1000</v>
      </c>
      <c r="M16">
        <f t="shared" si="0"/>
        <v>1029.2</v>
      </c>
      <c r="N16" t="str">
        <f>OAM!L17</f>
        <v>Somogy</v>
      </c>
      <c r="O16">
        <f>OAM!M17</f>
        <v>821</v>
      </c>
      <c r="P16" s="7">
        <f t="shared" si="1"/>
        <v>7.4</v>
      </c>
      <c r="Q16">
        <f t="shared" si="2"/>
        <v>5</v>
      </c>
      <c r="R16">
        <f t="shared" si="3"/>
        <v>5</v>
      </c>
      <c r="S16">
        <f t="shared" si="4"/>
        <v>0</v>
      </c>
      <c r="T16" s="20">
        <f t="shared" si="5"/>
        <v>7</v>
      </c>
      <c r="U16">
        <f t="shared" si="6"/>
        <v>-2</v>
      </c>
      <c r="V16">
        <f t="shared" si="7"/>
        <v>-2</v>
      </c>
    </row>
    <row r="17" spans="1:22" x14ac:dyDescent="0.25">
      <c r="A17" t="str">
        <f>OAM!A18</f>
        <v>Szabolcs-SzatmĂˇr-Bereg</v>
      </c>
      <c r="B17">
        <f>RANK(OAM!B18,OAM!B$3:B$22,0)</f>
        <v>2</v>
      </c>
      <c r="C17">
        <f>RANK(OAM!C18,OAM!C$3:C$22,0)</f>
        <v>3</v>
      </c>
      <c r="D17">
        <f>RANK(OAM!D18,OAM!D$3:D$22,0)</f>
        <v>17</v>
      </c>
      <c r="E17">
        <f>RANK(OAM!E18,OAM!E$3:E$22,0)</f>
        <v>1</v>
      </c>
      <c r="F17">
        <f>RANK(OAM!F18,OAM!F$3:F$22,0)</f>
        <v>12</v>
      </c>
      <c r="G17">
        <f>RANK(OAM!G18,OAM!G$3:G$22,0)</f>
        <v>4</v>
      </c>
      <c r="H17">
        <f>RANK(OAM!H18,OAM!H$3:H$22,0)</f>
        <v>12</v>
      </c>
      <c r="I17">
        <f>RANK(OAM!I18,OAM!I$3:I$22,0)</f>
        <v>18</v>
      </c>
      <c r="J17">
        <f>RANK(OAM!J18,OAM!J$3:J$22,0)</f>
        <v>13</v>
      </c>
      <c r="K17">
        <f>RANK(OAM!K18,OAM!K$3:K$22,0)</f>
        <v>4</v>
      </c>
      <c r="L17">
        <v>1000</v>
      </c>
      <c r="M17">
        <f t="shared" si="0"/>
        <v>995.3</v>
      </c>
      <c r="N17" t="str">
        <f>OAM!L18</f>
        <v>Szabolcs-Szatmár-Bereg</v>
      </c>
      <c r="O17">
        <f>OAM!M18</f>
        <v>821</v>
      </c>
      <c r="P17" s="7">
        <f t="shared" si="1"/>
        <v>8.6</v>
      </c>
      <c r="Q17">
        <f t="shared" si="2"/>
        <v>5</v>
      </c>
      <c r="R17">
        <f t="shared" si="3"/>
        <v>7</v>
      </c>
      <c r="S17">
        <f t="shared" si="4"/>
        <v>-2</v>
      </c>
      <c r="T17" s="20">
        <f t="shared" si="5"/>
        <v>13</v>
      </c>
      <c r="U17">
        <f t="shared" si="6"/>
        <v>-8</v>
      </c>
      <c r="V17">
        <f t="shared" si="7"/>
        <v>-6</v>
      </c>
    </row>
    <row r="18" spans="1:22" x14ac:dyDescent="0.25">
      <c r="A18" t="str">
        <f>OAM!A19</f>
        <v>Tolna</v>
      </c>
      <c r="B18">
        <f>RANK(OAM!B19,OAM!B$3:B$22,0)</f>
        <v>8</v>
      </c>
      <c r="C18">
        <f>RANK(OAM!C19,OAM!C$3:C$22,0)</f>
        <v>7</v>
      </c>
      <c r="D18">
        <f>RANK(OAM!D19,OAM!D$3:D$22,0)</f>
        <v>1</v>
      </c>
      <c r="E18">
        <f>RANK(OAM!E19,OAM!E$3:E$22,0)</f>
        <v>3</v>
      </c>
      <c r="F18">
        <f>RANK(OAM!F19,OAM!F$3:F$22,0)</f>
        <v>4</v>
      </c>
      <c r="G18">
        <f>RANK(OAM!G19,OAM!G$3:G$22,0)</f>
        <v>8</v>
      </c>
      <c r="H18">
        <f>RANK(OAM!H19,OAM!H$3:H$22,0)</f>
        <v>3</v>
      </c>
      <c r="I18">
        <f>RANK(OAM!I19,OAM!I$3:I$22,0)</f>
        <v>1</v>
      </c>
      <c r="J18">
        <f>RANK(OAM!J19,OAM!J$3:J$22,0)</f>
        <v>6</v>
      </c>
      <c r="K18">
        <f>RANK(OAM!K19,OAM!K$3:K$22,0)</f>
        <v>6</v>
      </c>
      <c r="L18">
        <v>1000</v>
      </c>
      <c r="M18">
        <f t="shared" si="0"/>
        <v>1055.8</v>
      </c>
      <c r="N18" t="str">
        <f>OAM!L19</f>
        <v>Tolna</v>
      </c>
      <c r="O18">
        <f>OAM!M19</f>
        <v>876</v>
      </c>
      <c r="P18" s="7">
        <f t="shared" si="1"/>
        <v>4.7</v>
      </c>
      <c r="Q18">
        <f t="shared" si="2"/>
        <v>2</v>
      </c>
      <c r="R18">
        <f t="shared" si="3"/>
        <v>2</v>
      </c>
      <c r="S18">
        <f t="shared" si="4"/>
        <v>0</v>
      </c>
      <c r="T18" s="20">
        <f t="shared" si="5"/>
        <v>2</v>
      </c>
      <c r="U18">
        <f t="shared" si="6"/>
        <v>0</v>
      </c>
      <c r="V18">
        <f t="shared" si="7"/>
        <v>0</v>
      </c>
    </row>
    <row r="19" spans="1:22" x14ac:dyDescent="0.25">
      <c r="A19" t="str">
        <f>OAM!A20</f>
        <v>Vas</v>
      </c>
      <c r="B19">
        <f>RANK(OAM!B20,OAM!B$3:B$22,0)</f>
        <v>5</v>
      </c>
      <c r="C19">
        <f>RANK(OAM!C20,OAM!C$3:C$22,0)</f>
        <v>6</v>
      </c>
      <c r="D19">
        <f>RANK(OAM!D20,OAM!D$3:D$22,0)</f>
        <v>4</v>
      </c>
      <c r="E19">
        <f>RANK(OAM!E20,OAM!E$3:E$22,0)</f>
        <v>15</v>
      </c>
      <c r="F19">
        <f>RANK(OAM!F20,OAM!F$3:F$22,0)</f>
        <v>5</v>
      </c>
      <c r="G19">
        <f>RANK(OAM!G20,OAM!G$3:G$22,0)</f>
        <v>15</v>
      </c>
      <c r="H19">
        <f>RANK(OAM!H20,OAM!H$3:H$22,0)</f>
        <v>16</v>
      </c>
      <c r="I19">
        <f>RANK(OAM!I20,OAM!I$3:I$22,0)</f>
        <v>3</v>
      </c>
      <c r="J19">
        <f>RANK(OAM!J20,OAM!J$3:J$22,0)</f>
        <v>6</v>
      </c>
      <c r="K19">
        <f>RANK(OAM!K20,OAM!K$3:K$22,0)</f>
        <v>13</v>
      </c>
      <c r="L19">
        <v>1000</v>
      </c>
      <c r="M19">
        <f t="shared" si="0"/>
        <v>1015.5</v>
      </c>
      <c r="N19" t="str">
        <f>OAM!L20</f>
        <v>Vas</v>
      </c>
      <c r="O19">
        <f>OAM!M20</f>
        <v>809</v>
      </c>
      <c r="P19" s="7">
        <f t="shared" si="1"/>
        <v>8.8000000000000007</v>
      </c>
      <c r="Q19">
        <f t="shared" si="2"/>
        <v>9</v>
      </c>
      <c r="R19">
        <f t="shared" si="3"/>
        <v>8</v>
      </c>
      <c r="S19">
        <f t="shared" si="4"/>
        <v>1</v>
      </c>
      <c r="T19" s="20">
        <f t="shared" si="5"/>
        <v>9</v>
      </c>
      <c r="U19">
        <f t="shared" si="6"/>
        <v>0</v>
      </c>
      <c r="V19">
        <f t="shared" si="7"/>
        <v>-1</v>
      </c>
    </row>
    <row r="20" spans="1:22" x14ac:dyDescent="0.25">
      <c r="A20" t="str">
        <f>OAM!A21</f>
        <v>VeszprĂ©m</v>
      </c>
      <c r="B20">
        <f>RANK(OAM!B21,OAM!B$3:B$22,0)</f>
        <v>10</v>
      </c>
      <c r="C20">
        <f>RANK(OAM!C21,OAM!C$3:C$22,0)</f>
        <v>11</v>
      </c>
      <c r="D20">
        <f>RANK(OAM!D21,OAM!D$3:D$22,0)</f>
        <v>6</v>
      </c>
      <c r="E20">
        <f>RANK(OAM!E21,OAM!E$3:E$22,0)</f>
        <v>16</v>
      </c>
      <c r="F20">
        <f>RANK(OAM!F21,OAM!F$3:F$22,0)</f>
        <v>1</v>
      </c>
      <c r="G20">
        <f>RANK(OAM!G21,OAM!G$3:G$22,0)</f>
        <v>7</v>
      </c>
      <c r="H20">
        <f>RANK(OAM!H21,OAM!H$3:H$22,0)</f>
        <v>13</v>
      </c>
      <c r="I20">
        <f>RANK(OAM!I21,OAM!I$3:I$22,0)</f>
        <v>4</v>
      </c>
      <c r="J20">
        <f>RANK(OAM!J21,OAM!J$3:J$22,0)</f>
        <v>11</v>
      </c>
      <c r="K20">
        <f>RANK(OAM!K21,OAM!K$3:K$22,0)</f>
        <v>15</v>
      </c>
      <c r="L20">
        <v>1000</v>
      </c>
      <c r="M20">
        <f t="shared" si="0"/>
        <v>1032.7</v>
      </c>
      <c r="N20" t="str">
        <f>OAM!L21</f>
        <v>Veszprém</v>
      </c>
      <c r="O20">
        <f>OAM!M21</f>
        <v>801</v>
      </c>
      <c r="P20" s="7">
        <f t="shared" si="1"/>
        <v>9.4</v>
      </c>
      <c r="Q20">
        <f t="shared" si="2"/>
        <v>11</v>
      </c>
      <c r="R20">
        <f t="shared" si="3"/>
        <v>9</v>
      </c>
      <c r="S20">
        <f t="shared" si="4"/>
        <v>2</v>
      </c>
      <c r="T20" s="20">
        <f t="shared" si="5"/>
        <v>5</v>
      </c>
      <c r="U20">
        <f t="shared" si="6"/>
        <v>6</v>
      </c>
      <c r="V20">
        <f t="shared" si="7"/>
        <v>4</v>
      </c>
    </row>
    <row r="21" spans="1:22" x14ac:dyDescent="0.25">
      <c r="A21" t="str">
        <f>OAM!A22</f>
        <v>Zala</v>
      </c>
      <c r="B21">
        <f>RANK(OAM!B22,OAM!B$3:B$22,0)</f>
        <v>6</v>
      </c>
      <c r="C21">
        <f>RANK(OAM!C22,OAM!C$3:C$22,0)</f>
        <v>5</v>
      </c>
      <c r="D21">
        <f>RANK(OAM!D22,OAM!D$3:D$22,0)</f>
        <v>7</v>
      </c>
      <c r="E21">
        <f>RANK(OAM!E22,OAM!E$3:E$22,0)</f>
        <v>9</v>
      </c>
      <c r="F21">
        <f>RANK(OAM!F22,OAM!F$3:F$22,0)</f>
        <v>10</v>
      </c>
      <c r="G21">
        <f>RANK(OAM!G22,OAM!G$3:G$22,0)</f>
        <v>5</v>
      </c>
      <c r="H21">
        <f>RANK(OAM!H22,OAM!H$3:H$22,0)</f>
        <v>4</v>
      </c>
      <c r="I21">
        <f>RANK(OAM!I22,OAM!I$3:I$22,0)</f>
        <v>5</v>
      </c>
      <c r="J21">
        <f>RANK(OAM!J22,OAM!J$3:J$22,0)</f>
        <v>10</v>
      </c>
      <c r="K21">
        <f>RANK(OAM!K22,OAM!K$3:K$22,0)</f>
        <v>11</v>
      </c>
      <c r="L21">
        <v>1000</v>
      </c>
      <c r="M21">
        <f t="shared" si="0"/>
        <v>1031.2</v>
      </c>
      <c r="N21" t="str">
        <f>OAM!L22</f>
        <v>Zala</v>
      </c>
      <c r="O21">
        <f>OAM!M22</f>
        <v>820</v>
      </c>
      <c r="P21" s="7">
        <f t="shared" si="1"/>
        <v>7.2</v>
      </c>
      <c r="Q21">
        <f t="shared" si="2"/>
        <v>7</v>
      </c>
      <c r="R21">
        <f t="shared" si="3"/>
        <v>4</v>
      </c>
      <c r="S21">
        <f t="shared" si="4"/>
        <v>3</v>
      </c>
      <c r="T21" s="20">
        <f t="shared" si="5"/>
        <v>6</v>
      </c>
      <c r="U21">
        <f t="shared" si="6"/>
        <v>1</v>
      </c>
      <c r="V21">
        <f t="shared" si="7"/>
        <v>-2</v>
      </c>
    </row>
    <row r="22" spans="1:22" x14ac:dyDescent="0.25">
      <c r="M22">
        <f>CORREL(O2:O21,$M$2:$M$21)</f>
        <v>0.89878722407565481</v>
      </c>
      <c r="N22">
        <f>CORREL(P2:P21,$M$2:$M$21)</f>
        <v>-0.92905322169088178</v>
      </c>
      <c r="O22" t="s">
        <v>87</v>
      </c>
      <c r="P22" s="7">
        <f>CORREL(P2:P21,O2:O21)</f>
        <v>-0.97812117615239635</v>
      </c>
    </row>
    <row r="23" spans="1:22" ht="18" x14ac:dyDescent="0.25">
      <c r="A23" s="8"/>
      <c r="S23">
        <f>MAX(S2:S21)</f>
        <v>3</v>
      </c>
      <c r="U23">
        <f t="shared" ref="U23:V23" si="8">MAX(U2:U21)</f>
        <v>6</v>
      </c>
      <c r="V23">
        <f t="shared" si="8"/>
        <v>5</v>
      </c>
    </row>
    <row r="24" spans="1:22" x14ac:dyDescent="0.25">
      <c r="A24" s="9"/>
      <c r="S24">
        <f>MIN(S2:S21)</f>
        <v>-2</v>
      </c>
      <c r="U24">
        <f t="shared" ref="U24:V24" si="9">MIN(U2:U21)</f>
        <v>-9</v>
      </c>
      <c r="V24">
        <f t="shared" si="9"/>
        <v>-7</v>
      </c>
    </row>
    <row r="27" spans="1:22" ht="18" x14ac:dyDescent="0.25">
      <c r="A27" s="10" t="s">
        <v>92</v>
      </c>
      <c r="B27" s="11">
        <v>7610307</v>
      </c>
      <c r="C27" s="10" t="s">
        <v>93</v>
      </c>
      <c r="D27" s="11">
        <v>20</v>
      </c>
      <c r="E27" s="10" t="s">
        <v>94</v>
      </c>
      <c r="F27" s="11">
        <v>10</v>
      </c>
      <c r="G27" s="10" t="s">
        <v>95</v>
      </c>
      <c r="H27" s="11">
        <v>20</v>
      </c>
      <c r="I27" s="10" t="s">
        <v>96</v>
      </c>
      <c r="J27" s="11">
        <v>0</v>
      </c>
      <c r="K27" s="10" t="s">
        <v>97</v>
      </c>
      <c r="L27" s="11" t="s">
        <v>98</v>
      </c>
      <c r="M27" s="11"/>
    </row>
    <row r="28" spans="1:22" ht="18.600000000000001" thickBot="1" x14ac:dyDescent="0.3">
      <c r="A28" s="8"/>
    </row>
    <row r="29" spans="1:22" ht="13.8" thickBot="1" x14ac:dyDescent="0.3">
      <c r="A29" s="12" t="s">
        <v>99</v>
      </c>
      <c r="B29" s="12" t="s">
        <v>100</v>
      </c>
      <c r="C29" s="12" t="s">
        <v>101</v>
      </c>
      <c r="D29" s="12" t="s">
        <v>102</v>
      </c>
      <c r="E29" s="12" t="s">
        <v>103</v>
      </c>
      <c r="F29" s="12" t="s">
        <v>104</v>
      </c>
      <c r="G29" s="12" t="s">
        <v>105</v>
      </c>
      <c r="H29" s="12" t="s">
        <v>106</v>
      </c>
      <c r="I29" s="12" t="s">
        <v>107</v>
      </c>
      <c r="J29" s="12" t="s">
        <v>108</v>
      </c>
      <c r="K29" s="12" t="s">
        <v>109</v>
      </c>
      <c r="L29" s="12" t="s">
        <v>110</v>
      </c>
      <c r="M29" s="18"/>
    </row>
    <row r="30" spans="1:22" ht="13.8" thickBot="1" x14ac:dyDescent="0.3">
      <c r="A30" s="12" t="s">
        <v>111</v>
      </c>
      <c r="B30" s="13">
        <v>4</v>
      </c>
      <c r="C30" s="13">
        <v>1</v>
      </c>
      <c r="D30" s="13">
        <v>8</v>
      </c>
      <c r="E30" s="13">
        <v>6</v>
      </c>
      <c r="F30" s="13">
        <v>18</v>
      </c>
      <c r="G30" s="13">
        <v>18</v>
      </c>
      <c r="H30" s="13">
        <v>9</v>
      </c>
      <c r="I30" s="13">
        <v>2</v>
      </c>
      <c r="J30" s="13">
        <v>13</v>
      </c>
      <c r="K30" s="13">
        <v>3</v>
      </c>
      <c r="L30" s="13">
        <v>1000</v>
      </c>
      <c r="M30" s="19"/>
    </row>
    <row r="31" spans="1:22" ht="13.8" thickBot="1" x14ac:dyDescent="0.3">
      <c r="A31" s="12" t="s">
        <v>112</v>
      </c>
      <c r="B31" s="13">
        <v>10</v>
      </c>
      <c r="C31" s="13">
        <v>9</v>
      </c>
      <c r="D31" s="13">
        <v>8</v>
      </c>
      <c r="E31" s="13">
        <v>2</v>
      </c>
      <c r="F31" s="13">
        <v>17</v>
      </c>
      <c r="G31" s="13">
        <v>17</v>
      </c>
      <c r="H31" s="13">
        <v>4</v>
      </c>
      <c r="I31" s="13">
        <v>19</v>
      </c>
      <c r="J31" s="13">
        <v>13</v>
      </c>
      <c r="K31" s="13">
        <v>11</v>
      </c>
      <c r="L31" s="13">
        <v>1000</v>
      </c>
      <c r="M31" s="19"/>
    </row>
    <row r="32" spans="1:22" ht="13.8" thickBot="1" x14ac:dyDescent="0.3">
      <c r="A32" s="12" t="s">
        <v>113</v>
      </c>
      <c r="B32" s="13">
        <v>15</v>
      </c>
      <c r="C32" s="13">
        <v>19</v>
      </c>
      <c r="D32" s="13">
        <v>5</v>
      </c>
      <c r="E32" s="13">
        <v>14</v>
      </c>
      <c r="F32" s="13">
        <v>13</v>
      </c>
      <c r="G32" s="13">
        <v>8</v>
      </c>
      <c r="H32" s="13">
        <v>7</v>
      </c>
      <c r="I32" s="13">
        <v>10</v>
      </c>
      <c r="J32" s="13">
        <v>17</v>
      </c>
      <c r="K32" s="13">
        <v>17</v>
      </c>
      <c r="L32" s="13">
        <v>1000</v>
      </c>
      <c r="M32" s="19"/>
    </row>
    <row r="33" spans="1:13" ht="13.8" thickBot="1" x14ac:dyDescent="0.3">
      <c r="A33" s="12" t="s">
        <v>114</v>
      </c>
      <c r="B33" s="13">
        <v>12</v>
      </c>
      <c r="C33" s="13">
        <v>12</v>
      </c>
      <c r="D33" s="13">
        <v>16</v>
      </c>
      <c r="E33" s="13">
        <v>8</v>
      </c>
      <c r="F33" s="13">
        <v>6</v>
      </c>
      <c r="G33" s="13">
        <v>2</v>
      </c>
      <c r="H33" s="13">
        <v>9</v>
      </c>
      <c r="I33" s="13">
        <v>20</v>
      </c>
      <c r="J33" s="13">
        <v>12</v>
      </c>
      <c r="K33" s="13">
        <v>1</v>
      </c>
      <c r="L33" s="13">
        <v>1000</v>
      </c>
      <c r="M33" s="19"/>
    </row>
    <row r="34" spans="1:13" ht="13.8" thickBot="1" x14ac:dyDescent="0.3">
      <c r="A34" s="12" t="s">
        <v>115</v>
      </c>
      <c r="B34" s="13">
        <v>20</v>
      </c>
      <c r="C34" s="13">
        <v>20</v>
      </c>
      <c r="D34" s="13">
        <v>20</v>
      </c>
      <c r="E34" s="13">
        <v>20</v>
      </c>
      <c r="F34" s="13">
        <v>20</v>
      </c>
      <c r="G34" s="13">
        <v>19</v>
      </c>
      <c r="H34" s="13">
        <v>20</v>
      </c>
      <c r="I34" s="13">
        <v>16</v>
      </c>
      <c r="J34" s="13">
        <v>19</v>
      </c>
      <c r="K34" s="13">
        <v>20</v>
      </c>
      <c r="L34" s="13">
        <v>1000</v>
      </c>
      <c r="M34" s="19"/>
    </row>
    <row r="35" spans="1:13" ht="13.8" thickBot="1" x14ac:dyDescent="0.3">
      <c r="A35" s="12" t="s">
        <v>116</v>
      </c>
      <c r="B35" s="13">
        <v>19</v>
      </c>
      <c r="C35" s="13">
        <v>12</v>
      </c>
      <c r="D35" s="13">
        <v>18</v>
      </c>
      <c r="E35" s="13">
        <v>18</v>
      </c>
      <c r="F35" s="13">
        <v>19</v>
      </c>
      <c r="G35" s="13">
        <v>20</v>
      </c>
      <c r="H35" s="13">
        <v>19</v>
      </c>
      <c r="I35" s="13">
        <v>13</v>
      </c>
      <c r="J35" s="13">
        <v>19</v>
      </c>
      <c r="K35" s="13">
        <v>19</v>
      </c>
      <c r="L35" s="13">
        <v>1000</v>
      </c>
      <c r="M35" s="19"/>
    </row>
    <row r="36" spans="1:13" ht="13.8" thickBot="1" x14ac:dyDescent="0.3">
      <c r="A36" s="12" t="s">
        <v>117</v>
      </c>
      <c r="B36" s="13">
        <v>17</v>
      </c>
      <c r="C36" s="13">
        <v>15</v>
      </c>
      <c r="D36" s="13">
        <v>13</v>
      </c>
      <c r="E36" s="13">
        <v>17</v>
      </c>
      <c r="F36" s="13">
        <v>14</v>
      </c>
      <c r="G36" s="13">
        <v>8</v>
      </c>
      <c r="H36" s="13">
        <v>14</v>
      </c>
      <c r="I36" s="13">
        <v>5</v>
      </c>
      <c r="J36" s="13">
        <v>6</v>
      </c>
      <c r="K36" s="13">
        <v>15</v>
      </c>
      <c r="L36" s="13">
        <v>1000</v>
      </c>
      <c r="M36" s="19"/>
    </row>
    <row r="37" spans="1:13" ht="13.8" thickBot="1" x14ac:dyDescent="0.3">
      <c r="A37" s="12" t="s">
        <v>118</v>
      </c>
      <c r="B37" s="13">
        <v>1</v>
      </c>
      <c r="C37" s="13">
        <v>16</v>
      </c>
      <c r="D37" s="13">
        <v>11</v>
      </c>
      <c r="E37" s="13">
        <v>12</v>
      </c>
      <c r="F37" s="13">
        <v>3</v>
      </c>
      <c r="G37" s="13">
        <v>5</v>
      </c>
      <c r="H37" s="13">
        <v>18</v>
      </c>
      <c r="I37" s="13">
        <v>9</v>
      </c>
      <c r="J37" s="13">
        <v>18</v>
      </c>
      <c r="K37" s="13">
        <v>8</v>
      </c>
      <c r="L37" s="13">
        <v>1000</v>
      </c>
      <c r="M37" s="19"/>
    </row>
    <row r="38" spans="1:13" ht="13.8" thickBot="1" x14ac:dyDescent="0.3">
      <c r="A38" s="12" t="s">
        <v>119</v>
      </c>
      <c r="B38" s="13">
        <v>15</v>
      </c>
      <c r="C38" s="13">
        <v>12</v>
      </c>
      <c r="D38" s="13">
        <v>18</v>
      </c>
      <c r="E38" s="13">
        <v>10</v>
      </c>
      <c r="F38" s="13">
        <v>14</v>
      </c>
      <c r="G38" s="13">
        <v>14</v>
      </c>
      <c r="H38" s="13">
        <v>17</v>
      </c>
      <c r="I38" s="13">
        <v>16</v>
      </c>
      <c r="J38" s="13">
        <v>16</v>
      </c>
      <c r="K38" s="13">
        <v>18</v>
      </c>
      <c r="L38" s="13">
        <v>1000</v>
      </c>
      <c r="M38" s="19"/>
    </row>
    <row r="39" spans="1:13" ht="13.8" thickBot="1" x14ac:dyDescent="0.3">
      <c r="A39" s="12" t="s">
        <v>120</v>
      </c>
      <c r="B39" s="13">
        <v>13</v>
      </c>
      <c r="C39" s="13">
        <v>18</v>
      </c>
      <c r="D39" s="13">
        <v>10</v>
      </c>
      <c r="E39" s="13">
        <v>11</v>
      </c>
      <c r="F39" s="13">
        <v>8</v>
      </c>
      <c r="G39" s="13">
        <v>11</v>
      </c>
      <c r="H39" s="13">
        <v>11</v>
      </c>
      <c r="I39" s="13">
        <v>12</v>
      </c>
      <c r="J39" s="13">
        <v>3</v>
      </c>
      <c r="K39" s="13">
        <v>8</v>
      </c>
      <c r="L39" s="13">
        <v>1000</v>
      </c>
      <c r="M39" s="19"/>
    </row>
    <row r="40" spans="1:13" ht="13.8" thickBot="1" x14ac:dyDescent="0.3">
      <c r="A40" s="12" t="s">
        <v>121</v>
      </c>
      <c r="B40" s="13">
        <v>14</v>
      </c>
      <c r="C40" s="13">
        <v>16</v>
      </c>
      <c r="D40" s="13">
        <v>13</v>
      </c>
      <c r="E40" s="13">
        <v>6</v>
      </c>
      <c r="F40" s="13">
        <v>10</v>
      </c>
      <c r="G40" s="13">
        <v>13</v>
      </c>
      <c r="H40" s="13">
        <v>4</v>
      </c>
      <c r="I40" s="13">
        <v>14</v>
      </c>
      <c r="J40" s="13">
        <v>3</v>
      </c>
      <c r="K40" s="13">
        <v>5</v>
      </c>
      <c r="L40" s="13">
        <v>1000</v>
      </c>
      <c r="M40" s="19"/>
    </row>
    <row r="41" spans="1:13" ht="13.8" thickBot="1" x14ac:dyDescent="0.3">
      <c r="A41" s="12" t="s">
        <v>122</v>
      </c>
      <c r="B41" s="13">
        <v>9</v>
      </c>
      <c r="C41" s="13">
        <v>9</v>
      </c>
      <c r="D41" s="13">
        <v>11</v>
      </c>
      <c r="E41" s="13">
        <v>13</v>
      </c>
      <c r="F41" s="13">
        <v>2</v>
      </c>
      <c r="G41" s="13">
        <v>1</v>
      </c>
      <c r="H41" s="13">
        <v>2</v>
      </c>
      <c r="I41" s="13">
        <v>7</v>
      </c>
      <c r="J41" s="13">
        <v>2</v>
      </c>
      <c r="K41" s="13">
        <v>8</v>
      </c>
      <c r="L41" s="13">
        <v>1000</v>
      </c>
      <c r="M41" s="19"/>
    </row>
    <row r="42" spans="1:13" ht="13.8" thickBot="1" x14ac:dyDescent="0.3">
      <c r="A42" s="12" t="s">
        <v>123</v>
      </c>
      <c r="B42" s="13">
        <v>3</v>
      </c>
      <c r="C42" s="13">
        <v>3</v>
      </c>
      <c r="D42" s="13">
        <v>3</v>
      </c>
      <c r="E42" s="13">
        <v>5</v>
      </c>
      <c r="F42" s="13">
        <v>6</v>
      </c>
      <c r="G42" s="13">
        <v>3</v>
      </c>
      <c r="H42" s="13">
        <v>1</v>
      </c>
      <c r="I42" s="13">
        <v>14</v>
      </c>
      <c r="J42" s="13">
        <v>1</v>
      </c>
      <c r="K42" s="13">
        <v>1</v>
      </c>
      <c r="L42" s="13">
        <v>1000</v>
      </c>
      <c r="M42" s="19"/>
    </row>
    <row r="43" spans="1:13" ht="13.8" thickBot="1" x14ac:dyDescent="0.3">
      <c r="A43" s="12" t="s">
        <v>124</v>
      </c>
      <c r="B43" s="13">
        <v>18</v>
      </c>
      <c r="C43" s="13">
        <v>2</v>
      </c>
      <c r="D43" s="13">
        <v>15</v>
      </c>
      <c r="E43" s="13">
        <v>19</v>
      </c>
      <c r="F43" s="13">
        <v>16</v>
      </c>
      <c r="G43" s="13">
        <v>12</v>
      </c>
      <c r="H43" s="13">
        <v>14</v>
      </c>
      <c r="I43" s="13">
        <v>11</v>
      </c>
      <c r="J43" s="13">
        <v>3</v>
      </c>
      <c r="K43" s="13">
        <v>14</v>
      </c>
      <c r="L43" s="13">
        <v>1000</v>
      </c>
      <c r="M43" s="19"/>
    </row>
    <row r="44" spans="1:13" ht="13.8" thickBot="1" x14ac:dyDescent="0.3">
      <c r="A44" s="12" t="s">
        <v>125</v>
      </c>
      <c r="B44" s="13">
        <v>7</v>
      </c>
      <c r="C44" s="13">
        <v>7</v>
      </c>
      <c r="D44" s="13">
        <v>2</v>
      </c>
      <c r="E44" s="13">
        <v>3</v>
      </c>
      <c r="F44" s="13">
        <v>9</v>
      </c>
      <c r="G44" s="13">
        <v>15</v>
      </c>
      <c r="H44" s="13">
        <v>7</v>
      </c>
      <c r="I44" s="13">
        <v>8</v>
      </c>
      <c r="J44" s="13">
        <v>9</v>
      </c>
      <c r="K44" s="13">
        <v>7</v>
      </c>
      <c r="L44" s="13">
        <v>1000</v>
      </c>
      <c r="M44" s="19"/>
    </row>
    <row r="45" spans="1:13" ht="13.8" thickBot="1" x14ac:dyDescent="0.3">
      <c r="A45" s="12" t="s">
        <v>126</v>
      </c>
      <c r="B45" s="13">
        <v>2</v>
      </c>
      <c r="C45" s="13">
        <v>3</v>
      </c>
      <c r="D45" s="13">
        <v>17</v>
      </c>
      <c r="E45" s="13">
        <v>1</v>
      </c>
      <c r="F45" s="13">
        <v>12</v>
      </c>
      <c r="G45" s="13">
        <v>4</v>
      </c>
      <c r="H45" s="13">
        <v>12</v>
      </c>
      <c r="I45" s="13">
        <v>18</v>
      </c>
      <c r="J45" s="13">
        <v>13</v>
      </c>
      <c r="K45" s="13">
        <v>4</v>
      </c>
      <c r="L45" s="13">
        <v>1000</v>
      </c>
      <c r="M45" s="19"/>
    </row>
    <row r="46" spans="1:13" ht="13.8" thickBot="1" x14ac:dyDescent="0.3">
      <c r="A46" s="12" t="s">
        <v>127</v>
      </c>
      <c r="B46" s="13">
        <v>8</v>
      </c>
      <c r="C46" s="13">
        <v>7</v>
      </c>
      <c r="D46" s="13">
        <v>1</v>
      </c>
      <c r="E46" s="13">
        <v>3</v>
      </c>
      <c r="F46" s="13">
        <v>4</v>
      </c>
      <c r="G46" s="13">
        <v>8</v>
      </c>
      <c r="H46" s="13">
        <v>3</v>
      </c>
      <c r="I46" s="13">
        <v>1</v>
      </c>
      <c r="J46" s="13">
        <v>6</v>
      </c>
      <c r="K46" s="13">
        <v>6</v>
      </c>
      <c r="L46" s="13">
        <v>1000</v>
      </c>
      <c r="M46" s="19"/>
    </row>
    <row r="47" spans="1:13" ht="13.8" thickBot="1" x14ac:dyDescent="0.3">
      <c r="A47" s="12" t="s">
        <v>128</v>
      </c>
      <c r="B47" s="13">
        <v>5</v>
      </c>
      <c r="C47" s="13">
        <v>6</v>
      </c>
      <c r="D47" s="13">
        <v>4</v>
      </c>
      <c r="E47" s="13">
        <v>15</v>
      </c>
      <c r="F47" s="13">
        <v>5</v>
      </c>
      <c r="G47" s="13">
        <v>15</v>
      </c>
      <c r="H47" s="13">
        <v>16</v>
      </c>
      <c r="I47" s="13">
        <v>3</v>
      </c>
      <c r="J47" s="13">
        <v>6</v>
      </c>
      <c r="K47" s="13">
        <v>13</v>
      </c>
      <c r="L47" s="13">
        <v>1000</v>
      </c>
      <c r="M47" s="19"/>
    </row>
    <row r="48" spans="1:13" ht="13.8" thickBot="1" x14ac:dyDescent="0.3">
      <c r="A48" s="12" t="s">
        <v>129</v>
      </c>
      <c r="B48" s="13">
        <v>10</v>
      </c>
      <c r="C48" s="13">
        <v>11</v>
      </c>
      <c r="D48" s="13">
        <v>6</v>
      </c>
      <c r="E48" s="13">
        <v>16</v>
      </c>
      <c r="F48" s="13">
        <v>1</v>
      </c>
      <c r="G48" s="13">
        <v>7</v>
      </c>
      <c r="H48" s="13">
        <v>13</v>
      </c>
      <c r="I48" s="13">
        <v>4</v>
      </c>
      <c r="J48" s="13">
        <v>11</v>
      </c>
      <c r="K48" s="13">
        <v>15</v>
      </c>
      <c r="L48" s="13">
        <v>1000</v>
      </c>
      <c r="M48" s="19"/>
    </row>
    <row r="49" spans="1:13" ht="13.8" thickBot="1" x14ac:dyDescent="0.3">
      <c r="A49" s="12" t="s">
        <v>130</v>
      </c>
      <c r="B49" s="13">
        <v>6</v>
      </c>
      <c r="C49" s="13">
        <v>5</v>
      </c>
      <c r="D49" s="13">
        <v>7</v>
      </c>
      <c r="E49" s="13">
        <v>9</v>
      </c>
      <c r="F49" s="13">
        <v>10</v>
      </c>
      <c r="G49" s="13">
        <v>5</v>
      </c>
      <c r="H49" s="13">
        <v>4</v>
      </c>
      <c r="I49" s="13">
        <v>5</v>
      </c>
      <c r="J49" s="13">
        <v>10</v>
      </c>
      <c r="K49" s="13">
        <v>11</v>
      </c>
      <c r="L49" s="13">
        <v>1000</v>
      </c>
      <c r="M49" s="19"/>
    </row>
    <row r="50" spans="1:13" ht="18.600000000000001" thickBot="1" x14ac:dyDescent="0.3">
      <c r="A50" s="8"/>
    </row>
    <row r="51" spans="1:13" ht="13.8" thickBot="1" x14ac:dyDescent="0.3">
      <c r="A51" s="12" t="s">
        <v>131</v>
      </c>
      <c r="B51" s="12" t="s">
        <v>100</v>
      </c>
      <c r="C51" s="12" t="s">
        <v>101</v>
      </c>
      <c r="D51" s="12" t="s">
        <v>102</v>
      </c>
      <c r="E51" s="12" t="s">
        <v>103</v>
      </c>
      <c r="F51" s="12" t="s">
        <v>104</v>
      </c>
      <c r="G51" s="12" t="s">
        <v>105</v>
      </c>
      <c r="H51" s="12" t="s">
        <v>106</v>
      </c>
      <c r="I51" s="12" t="s">
        <v>107</v>
      </c>
      <c r="J51" s="12" t="s">
        <v>108</v>
      </c>
      <c r="K51" s="12" t="s">
        <v>109</v>
      </c>
    </row>
    <row r="52" spans="1:13" ht="13.8" thickBot="1" x14ac:dyDescent="0.3">
      <c r="A52" s="12" t="s">
        <v>132</v>
      </c>
      <c r="B52" s="13" t="s">
        <v>133</v>
      </c>
      <c r="C52" s="13" t="s">
        <v>134</v>
      </c>
      <c r="D52" s="13" t="s">
        <v>135</v>
      </c>
      <c r="E52" s="13" t="s">
        <v>136</v>
      </c>
      <c r="F52" s="13" t="s">
        <v>137</v>
      </c>
      <c r="G52" s="13" t="s">
        <v>138</v>
      </c>
      <c r="H52" s="13" t="s">
        <v>135</v>
      </c>
      <c r="I52" s="13" t="s">
        <v>139</v>
      </c>
      <c r="J52" s="13" t="s">
        <v>135</v>
      </c>
      <c r="K52" s="13" t="s">
        <v>135</v>
      </c>
    </row>
    <row r="53" spans="1:13" ht="13.8" thickBot="1" x14ac:dyDescent="0.3">
      <c r="A53" s="12" t="s">
        <v>140</v>
      </c>
      <c r="B53" s="13" t="s">
        <v>141</v>
      </c>
      <c r="C53" s="13" t="s">
        <v>142</v>
      </c>
      <c r="D53" s="13" t="s">
        <v>143</v>
      </c>
      <c r="E53" s="13" t="s">
        <v>144</v>
      </c>
      <c r="F53" s="13" t="s">
        <v>143</v>
      </c>
      <c r="G53" s="13" t="s">
        <v>145</v>
      </c>
      <c r="H53" s="13" t="s">
        <v>143</v>
      </c>
      <c r="I53" s="13" t="s">
        <v>146</v>
      </c>
      <c r="J53" s="13" t="s">
        <v>143</v>
      </c>
      <c r="K53" s="13" t="s">
        <v>143</v>
      </c>
    </row>
    <row r="54" spans="1:13" ht="13.8" thickBot="1" x14ac:dyDescent="0.3">
      <c r="A54" s="12" t="s">
        <v>147</v>
      </c>
      <c r="B54" s="13" t="s">
        <v>148</v>
      </c>
      <c r="C54" s="13" t="s">
        <v>149</v>
      </c>
      <c r="D54" s="13" t="s">
        <v>149</v>
      </c>
      <c r="E54" s="13" t="s">
        <v>150</v>
      </c>
      <c r="F54" s="13" t="s">
        <v>149</v>
      </c>
      <c r="G54" s="13" t="s">
        <v>151</v>
      </c>
      <c r="H54" s="13" t="s">
        <v>149</v>
      </c>
      <c r="I54" s="13" t="s">
        <v>152</v>
      </c>
      <c r="J54" s="13" t="s">
        <v>149</v>
      </c>
      <c r="K54" s="13" t="s">
        <v>149</v>
      </c>
    </row>
    <row r="55" spans="1:13" ht="13.8" thickBot="1" x14ac:dyDescent="0.3">
      <c r="A55" s="12" t="s">
        <v>153</v>
      </c>
      <c r="B55" s="13" t="s">
        <v>154</v>
      </c>
      <c r="C55" s="13" t="s">
        <v>155</v>
      </c>
      <c r="D55" s="13" t="s">
        <v>155</v>
      </c>
      <c r="E55" s="13" t="s">
        <v>156</v>
      </c>
      <c r="F55" s="13" t="s">
        <v>155</v>
      </c>
      <c r="G55" s="13" t="s">
        <v>157</v>
      </c>
      <c r="H55" s="13" t="s">
        <v>155</v>
      </c>
      <c r="I55" s="13" t="s">
        <v>158</v>
      </c>
      <c r="J55" s="13" t="s">
        <v>155</v>
      </c>
      <c r="K55" s="13" t="s">
        <v>155</v>
      </c>
    </row>
    <row r="56" spans="1:13" ht="13.8" thickBot="1" x14ac:dyDescent="0.3">
      <c r="A56" s="12" t="s">
        <v>159</v>
      </c>
      <c r="B56" s="13" t="s">
        <v>160</v>
      </c>
      <c r="C56" s="13" t="s">
        <v>161</v>
      </c>
      <c r="D56" s="13" t="s">
        <v>161</v>
      </c>
      <c r="E56" s="13" t="s">
        <v>162</v>
      </c>
      <c r="F56" s="13" t="s">
        <v>161</v>
      </c>
      <c r="G56" s="13" t="s">
        <v>163</v>
      </c>
      <c r="H56" s="13" t="s">
        <v>161</v>
      </c>
      <c r="I56" s="13" t="s">
        <v>164</v>
      </c>
      <c r="J56" s="13" t="s">
        <v>161</v>
      </c>
      <c r="K56" s="13" t="s">
        <v>161</v>
      </c>
    </row>
    <row r="57" spans="1:13" ht="13.8" thickBot="1" x14ac:dyDescent="0.3">
      <c r="A57" s="12" t="s">
        <v>165</v>
      </c>
      <c r="B57" s="13" t="s">
        <v>166</v>
      </c>
      <c r="C57" s="13" t="s">
        <v>167</v>
      </c>
      <c r="D57" s="13" t="s">
        <v>167</v>
      </c>
      <c r="E57" s="13" t="s">
        <v>168</v>
      </c>
      <c r="F57" s="13" t="s">
        <v>167</v>
      </c>
      <c r="G57" s="13" t="s">
        <v>169</v>
      </c>
      <c r="H57" s="13" t="s">
        <v>167</v>
      </c>
      <c r="I57" s="13" t="s">
        <v>170</v>
      </c>
      <c r="J57" s="13" t="s">
        <v>167</v>
      </c>
      <c r="K57" s="13" t="s">
        <v>167</v>
      </c>
    </row>
    <row r="58" spans="1:13" ht="13.8" thickBot="1" x14ac:dyDescent="0.3">
      <c r="A58" s="12" t="s">
        <v>171</v>
      </c>
      <c r="B58" s="13" t="s">
        <v>172</v>
      </c>
      <c r="C58" s="13" t="s">
        <v>173</v>
      </c>
      <c r="D58" s="13" t="s">
        <v>173</v>
      </c>
      <c r="E58" s="13" t="s">
        <v>174</v>
      </c>
      <c r="F58" s="13" t="s">
        <v>173</v>
      </c>
      <c r="G58" s="13" t="s">
        <v>175</v>
      </c>
      <c r="H58" s="13" t="s">
        <v>173</v>
      </c>
      <c r="I58" s="13" t="s">
        <v>176</v>
      </c>
      <c r="J58" s="13" t="s">
        <v>173</v>
      </c>
      <c r="K58" s="13" t="s">
        <v>173</v>
      </c>
    </row>
    <row r="59" spans="1:13" ht="13.8" thickBot="1" x14ac:dyDescent="0.3">
      <c r="A59" s="12" t="s">
        <v>177</v>
      </c>
      <c r="B59" s="13" t="s">
        <v>178</v>
      </c>
      <c r="C59" s="13" t="s">
        <v>179</v>
      </c>
      <c r="D59" s="13" t="s">
        <v>179</v>
      </c>
      <c r="E59" s="13" t="s">
        <v>180</v>
      </c>
      <c r="F59" s="13" t="s">
        <v>179</v>
      </c>
      <c r="G59" s="13" t="s">
        <v>181</v>
      </c>
      <c r="H59" s="13" t="s">
        <v>179</v>
      </c>
      <c r="I59" s="13" t="s">
        <v>182</v>
      </c>
      <c r="J59" s="13" t="s">
        <v>179</v>
      </c>
      <c r="K59" s="13" t="s">
        <v>179</v>
      </c>
    </row>
    <row r="60" spans="1:13" ht="13.8" thickBot="1" x14ac:dyDescent="0.3">
      <c r="A60" s="12" t="s">
        <v>183</v>
      </c>
      <c r="B60" s="13" t="s">
        <v>184</v>
      </c>
      <c r="C60" s="13" t="s">
        <v>185</v>
      </c>
      <c r="D60" s="13" t="s">
        <v>185</v>
      </c>
      <c r="E60" s="13" t="s">
        <v>186</v>
      </c>
      <c r="F60" s="13" t="s">
        <v>185</v>
      </c>
      <c r="G60" s="13" t="s">
        <v>187</v>
      </c>
      <c r="H60" s="13" t="s">
        <v>185</v>
      </c>
      <c r="I60" s="13" t="s">
        <v>188</v>
      </c>
      <c r="J60" s="13" t="s">
        <v>185</v>
      </c>
      <c r="K60" s="13" t="s">
        <v>185</v>
      </c>
    </row>
    <row r="61" spans="1:13" ht="13.8" thickBot="1" x14ac:dyDescent="0.3">
      <c r="A61" s="12" t="s">
        <v>189</v>
      </c>
      <c r="B61" s="13" t="s">
        <v>190</v>
      </c>
      <c r="C61" s="13" t="s">
        <v>191</v>
      </c>
      <c r="D61" s="13" t="s">
        <v>191</v>
      </c>
      <c r="E61" s="13" t="s">
        <v>192</v>
      </c>
      <c r="F61" s="13" t="s">
        <v>191</v>
      </c>
      <c r="G61" s="13" t="s">
        <v>193</v>
      </c>
      <c r="H61" s="13" t="s">
        <v>191</v>
      </c>
      <c r="I61" s="13" t="s">
        <v>194</v>
      </c>
      <c r="J61" s="13" t="s">
        <v>191</v>
      </c>
      <c r="K61" s="13" t="s">
        <v>191</v>
      </c>
    </row>
    <row r="62" spans="1:13" ht="13.8" thickBot="1" x14ac:dyDescent="0.3">
      <c r="A62" s="12" t="s">
        <v>195</v>
      </c>
      <c r="B62" s="13" t="s">
        <v>196</v>
      </c>
      <c r="C62" s="13" t="s">
        <v>197</v>
      </c>
      <c r="D62" s="13" t="s">
        <v>197</v>
      </c>
      <c r="E62" s="13" t="s">
        <v>198</v>
      </c>
      <c r="F62" s="13" t="s">
        <v>197</v>
      </c>
      <c r="G62" s="13" t="s">
        <v>199</v>
      </c>
      <c r="H62" s="13" t="s">
        <v>197</v>
      </c>
      <c r="I62" s="13" t="s">
        <v>200</v>
      </c>
      <c r="J62" s="13" t="s">
        <v>197</v>
      </c>
      <c r="K62" s="13" t="s">
        <v>197</v>
      </c>
    </row>
    <row r="63" spans="1:13" ht="13.8" thickBot="1" x14ac:dyDescent="0.3">
      <c r="A63" s="12" t="s">
        <v>201</v>
      </c>
      <c r="B63" s="13" t="s">
        <v>202</v>
      </c>
      <c r="C63" s="13" t="s">
        <v>203</v>
      </c>
      <c r="D63" s="13" t="s">
        <v>203</v>
      </c>
      <c r="E63" s="13" t="s">
        <v>204</v>
      </c>
      <c r="F63" s="13" t="s">
        <v>203</v>
      </c>
      <c r="G63" s="13" t="s">
        <v>205</v>
      </c>
      <c r="H63" s="13" t="s">
        <v>203</v>
      </c>
      <c r="I63" s="13" t="s">
        <v>206</v>
      </c>
      <c r="J63" s="13" t="s">
        <v>203</v>
      </c>
      <c r="K63" s="13" t="s">
        <v>203</v>
      </c>
    </row>
    <row r="64" spans="1:13" ht="13.8" thickBot="1" x14ac:dyDescent="0.3">
      <c r="A64" s="12" t="s">
        <v>207</v>
      </c>
      <c r="B64" s="13" t="s">
        <v>208</v>
      </c>
      <c r="C64" s="13" t="s">
        <v>209</v>
      </c>
      <c r="D64" s="13" t="s">
        <v>209</v>
      </c>
      <c r="E64" s="13" t="s">
        <v>210</v>
      </c>
      <c r="F64" s="13" t="s">
        <v>209</v>
      </c>
      <c r="G64" s="13" t="s">
        <v>211</v>
      </c>
      <c r="H64" s="13" t="s">
        <v>209</v>
      </c>
      <c r="I64" s="13" t="s">
        <v>212</v>
      </c>
      <c r="J64" s="13" t="s">
        <v>209</v>
      </c>
      <c r="K64" s="13" t="s">
        <v>209</v>
      </c>
    </row>
    <row r="65" spans="1:11" ht="13.8" thickBot="1" x14ac:dyDescent="0.3">
      <c r="A65" s="12" t="s">
        <v>213</v>
      </c>
      <c r="B65" s="13" t="s">
        <v>214</v>
      </c>
      <c r="C65" s="13" t="s">
        <v>215</v>
      </c>
      <c r="D65" s="13" t="s">
        <v>215</v>
      </c>
      <c r="E65" s="13" t="s">
        <v>216</v>
      </c>
      <c r="F65" s="13" t="s">
        <v>215</v>
      </c>
      <c r="G65" s="13" t="s">
        <v>217</v>
      </c>
      <c r="H65" s="13" t="s">
        <v>215</v>
      </c>
      <c r="I65" s="13" t="s">
        <v>218</v>
      </c>
      <c r="J65" s="13" t="s">
        <v>215</v>
      </c>
      <c r="K65" s="13" t="s">
        <v>215</v>
      </c>
    </row>
    <row r="66" spans="1:11" ht="13.8" thickBot="1" x14ac:dyDescent="0.3">
      <c r="A66" s="12" t="s">
        <v>219</v>
      </c>
      <c r="B66" s="13" t="s">
        <v>220</v>
      </c>
      <c r="C66" s="13" t="s">
        <v>221</v>
      </c>
      <c r="D66" s="13" t="s">
        <v>221</v>
      </c>
      <c r="E66" s="13" t="s">
        <v>222</v>
      </c>
      <c r="F66" s="13" t="s">
        <v>221</v>
      </c>
      <c r="G66" s="13" t="s">
        <v>223</v>
      </c>
      <c r="H66" s="13" t="s">
        <v>221</v>
      </c>
      <c r="I66" s="13" t="s">
        <v>224</v>
      </c>
      <c r="J66" s="13" t="s">
        <v>221</v>
      </c>
      <c r="K66" s="13" t="s">
        <v>221</v>
      </c>
    </row>
    <row r="67" spans="1:11" ht="13.8" thickBot="1" x14ac:dyDescent="0.3">
      <c r="A67" s="12" t="s">
        <v>225</v>
      </c>
      <c r="B67" s="13" t="s">
        <v>226</v>
      </c>
      <c r="C67" s="13" t="s">
        <v>227</v>
      </c>
      <c r="D67" s="13" t="s">
        <v>227</v>
      </c>
      <c r="E67" s="13" t="s">
        <v>228</v>
      </c>
      <c r="F67" s="13" t="s">
        <v>227</v>
      </c>
      <c r="G67" s="13" t="s">
        <v>229</v>
      </c>
      <c r="H67" s="13" t="s">
        <v>227</v>
      </c>
      <c r="I67" s="13" t="s">
        <v>230</v>
      </c>
      <c r="J67" s="13" t="s">
        <v>227</v>
      </c>
      <c r="K67" s="13" t="s">
        <v>227</v>
      </c>
    </row>
    <row r="68" spans="1:11" ht="13.8" thickBot="1" x14ac:dyDescent="0.3">
      <c r="A68" s="12" t="s">
        <v>231</v>
      </c>
      <c r="B68" s="13" t="s">
        <v>232</v>
      </c>
      <c r="C68" s="13" t="s">
        <v>233</v>
      </c>
      <c r="D68" s="13" t="s">
        <v>233</v>
      </c>
      <c r="E68" s="13" t="s">
        <v>234</v>
      </c>
      <c r="F68" s="13" t="s">
        <v>233</v>
      </c>
      <c r="G68" s="13" t="s">
        <v>235</v>
      </c>
      <c r="H68" s="13" t="s">
        <v>233</v>
      </c>
      <c r="I68" s="13" t="s">
        <v>233</v>
      </c>
      <c r="J68" s="13" t="s">
        <v>233</v>
      </c>
      <c r="K68" s="13" t="s">
        <v>233</v>
      </c>
    </row>
    <row r="69" spans="1:11" ht="13.8" thickBot="1" x14ac:dyDescent="0.3">
      <c r="A69" s="12" t="s">
        <v>236</v>
      </c>
      <c r="B69" s="13" t="s">
        <v>237</v>
      </c>
      <c r="C69" s="13" t="s">
        <v>238</v>
      </c>
      <c r="D69" s="13" t="s">
        <v>238</v>
      </c>
      <c r="E69" s="13" t="s">
        <v>239</v>
      </c>
      <c r="F69" s="13" t="s">
        <v>238</v>
      </c>
      <c r="G69" s="13" t="s">
        <v>240</v>
      </c>
      <c r="H69" s="13" t="s">
        <v>238</v>
      </c>
      <c r="I69" s="13" t="s">
        <v>238</v>
      </c>
      <c r="J69" s="13" t="s">
        <v>238</v>
      </c>
      <c r="K69" s="13" t="s">
        <v>238</v>
      </c>
    </row>
    <row r="70" spans="1:11" ht="13.8" thickBot="1" x14ac:dyDescent="0.3">
      <c r="A70" s="12" t="s">
        <v>241</v>
      </c>
      <c r="B70" s="13" t="s">
        <v>242</v>
      </c>
      <c r="C70" s="13" t="s">
        <v>243</v>
      </c>
      <c r="D70" s="13" t="s">
        <v>243</v>
      </c>
      <c r="E70" s="13" t="s">
        <v>244</v>
      </c>
      <c r="F70" s="13" t="s">
        <v>243</v>
      </c>
      <c r="G70" s="13" t="s">
        <v>245</v>
      </c>
      <c r="H70" s="13" t="s">
        <v>243</v>
      </c>
      <c r="I70" s="13" t="s">
        <v>243</v>
      </c>
      <c r="J70" s="13" t="s">
        <v>243</v>
      </c>
      <c r="K70" s="13" t="s">
        <v>243</v>
      </c>
    </row>
    <row r="71" spans="1:11" ht="13.8" thickBot="1" x14ac:dyDescent="0.3">
      <c r="A71" s="12" t="s">
        <v>246</v>
      </c>
      <c r="B71" s="13" t="s">
        <v>247</v>
      </c>
      <c r="C71" s="13" t="s">
        <v>248</v>
      </c>
      <c r="D71" s="13" t="s">
        <v>248</v>
      </c>
      <c r="E71" s="13" t="s">
        <v>249</v>
      </c>
      <c r="F71" s="13" t="s">
        <v>248</v>
      </c>
      <c r="G71" s="13" t="s">
        <v>248</v>
      </c>
      <c r="H71" s="13" t="s">
        <v>248</v>
      </c>
      <c r="I71" s="13" t="s">
        <v>248</v>
      </c>
      <c r="J71" s="13" t="s">
        <v>248</v>
      </c>
      <c r="K71" s="13" t="s">
        <v>248</v>
      </c>
    </row>
    <row r="72" spans="1:11" ht="18.600000000000001" thickBot="1" x14ac:dyDescent="0.3">
      <c r="A72" s="8"/>
    </row>
    <row r="73" spans="1:11" ht="13.8" thickBot="1" x14ac:dyDescent="0.3">
      <c r="A73" s="12" t="s">
        <v>250</v>
      </c>
      <c r="B73" s="12" t="s">
        <v>100</v>
      </c>
      <c r="C73" s="12" t="s">
        <v>101</v>
      </c>
      <c r="D73" s="12" t="s">
        <v>102</v>
      </c>
      <c r="E73" s="12" t="s">
        <v>103</v>
      </c>
      <c r="F73" s="12" t="s">
        <v>104</v>
      </c>
      <c r="G73" s="12" t="s">
        <v>105</v>
      </c>
      <c r="H73" s="12" t="s">
        <v>106</v>
      </c>
      <c r="I73" s="12" t="s">
        <v>107</v>
      </c>
      <c r="J73" s="12" t="s">
        <v>108</v>
      </c>
      <c r="K73" s="12" t="s">
        <v>109</v>
      </c>
    </row>
    <row r="74" spans="1:11" ht="13.8" thickBot="1" x14ac:dyDescent="0.3">
      <c r="A74" s="12" t="s">
        <v>132</v>
      </c>
      <c r="B74" s="13">
        <v>458.3</v>
      </c>
      <c r="C74" s="13">
        <v>35.9</v>
      </c>
      <c r="D74" s="13">
        <v>18.7</v>
      </c>
      <c r="E74" s="13">
        <v>480</v>
      </c>
      <c r="F74" s="13">
        <v>41.8</v>
      </c>
      <c r="G74" s="13">
        <v>35.9</v>
      </c>
      <c r="H74" s="13">
        <v>18.7</v>
      </c>
      <c r="I74" s="13">
        <v>69.3</v>
      </c>
      <c r="J74" s="13">
        <v>18.7</v>
      </c>
      <c r="K74" s="13">
        <v>18.7</v>
      </c>
    </row>
    <row r="75" spans="1:11" ht="13.8" thickBot="1" x14ac:dyDescent="0.3">
      <c r="A75" s="12" t="s">
        <v>140</v>
      </c>
      <c r="B75" s="13">
        <v>430.8</v>
      </c>
      <c r="C75" s="13">
        <v>34.9</v>
      </c>
      <c r="D75" s="13">
        <v>17.7</v>
      </c>
      <c r="E75" s="13">
        <v>479</v>
      </c>
      <c r="F75" s="13">
        <v>17.7</v>
      </c>
      <c r="G75" s="13">
        <v>34.9</v>
      </c>
      <c r="H75" s="13">
        <v>17.7</v>
      </c>
      <c r="I75" s="13">
        <v>68.400000000000006</v>
      </c>
      <c r="J75" s="13">
        <v>17.7</v>
      </c>
      <c r="K75" s="13">
        <v>17.7</v>
      </c>
    </row>
    <row r="76" spans="1:11" ht="13.8" thickBot="1" x14ac:dyDescent="0.3">
      <c r="A76" s="12" t="s">
        <v>147</v>
      </c>
      <c r="B76" s="13">
        <v>429.8</v>
      </c>
      <c r="C76" s="13">
        <v>16.7</v>
      </c>
      <c r="D76" s="13">
        <v>16.7</v>
      </c>
      <c r="E76" s="13">
        <v>449.5</v>
      </c>
      <c r="F76" s="13">
        <v>16.7</v>
      </c>
      <c r="G76" s="13">
        <v>25.6</v>
      </c>
      <c r="H76" s="13">
        <v>16.7</v>
      </c>
      <c r="I76" s="13">
        <v>67.400000000000006</v>
      </c>
      <c r="J76" s="13">
        <v>16.7</v>
      </c>
      <c r="K76" s="13">
        <v>16.7</v>
      </c>
    </row>
    <row r="77" spans="1:11" ht="13.8" thickBot="1" x14ac:dyDescent="0.3">
      <c r="A77" s="12" t="s">
        <v>153</v>
      </c>
      <c r="B77" s="13">
        <v>428.8</v>
      </c>
      <c r="C77" s="13">
        <v>15.7</v>
      </c>
      <c r="D77" s="13">
        <v>15.7</v>
      </c>
      <c r="E77" s="13">
        <v>448.5</v>
      </c>
      <c r="F77" s="13">
        <v>15.7</v>
      </c>
      <c r="G77" s="13">
        <v>24.6</v>
      </c>
      <c r="H77" s="13">
        <v>15.7</v>
      </c>
      <c r="I77" s="13">
        <v>66.400000000000006</v>
      </c>
      <c r="J77" s="13">
        <v>15.7</v>
      </c>
      <c r="K77" s="13">
        <v>15.7</v>
      </c>
    </row>
    <row r="78" spans="1:11" ht="13.8" thickBot="1" x14ac:dyDescent="0.3">
      <c r="A78" s="12" t="s">
        <v>159</v>
      </c>
      <c r="B78" s="13">
        <v>427.8</v>
      </c>
      <c r="C78" s="13">
        <v>14.8</v>
      </c>
      <c r="D78" s="13">
        <v>14.8</v>
      </c>
      <c r="E78" s="13">
        <v>447.5</v>
      </c>
      <c r="F78" s="13">
        <v>14.8</v>
      </c>
      <c r="G78" s="13">
        <v>23.6</v>
      </c>
      <c r="H78" s="13">
        <v>14.8</v>
      </c>
      <c r="I78" s="13">
        <v>65.400000000000006</v>
      </c>
      <c r="J78" s="13">
        <v>14.8</v>
      </c>
      <c r="K78" s="13">
        <v>14.8</v>
      </c>
    </row>
    <row r="79" spans="1:11" ht="13.8" thickBot="1" x14ac:dyDescent="0.3">
      <c r="A79" s="12" t="s">
        <v>165</v>
      </c>
      <c r="B79" s="13">
        <v>426.8</v>
      </c>
      <c r="C79" s="13">
        <v>13.8</v>
      </c>
      <c r="D79" s="13">
        <v>13.8</v>
      </c>
      <c r="E79" s="13">
        <v>446.5</v>
      </c>
      <c r="F79" s="13">
        <v>13.8</v>
      </c>
      <c r="G79" s="13">
        <v>22.6</v>
      </c>
      <c r="H79" s="13">
        <v>13.8</v>
      </c>
      <c r="I79" s="13">
        <v>64.400000000000006</v>
      </c>
      <c r="J79" s="13">
        <v>13.8</v>
      </c>
      <c r="K79" s="13">
        <v>13.8</v>
      </c>
    </row>
    <row r="80" spans="1:11" ht="13.8" thickBot="1" x14ac:dyDescent="0.3">
      <c r="A80" s="12" t="s">
        <v>171</v>
      </c>
      <c r="B80" s="13">
        <v>425.9</v>
      </c>
      <c r="C80" s="13">
        <v>12.8</v>
      </c>
      <c r="D80" s="13">
        <v>12.8</v>
      </c>
      <c r="E80" s="13">
        <v>445.5</v>
      </c>
      <c r="F80" s="13">
        <v>12.8</v>
      </c>
      <c r="G80" s="13">
        <v>21.6</v>
      </c>
      <c r="H80" s="13">
        <v>12.8</v>
      </c>
      <c r="I80" s="13">
        <v>63.4</v>
      </c>
      <c r="J80" s="13">
        <v>12.8</v>
      </c>
      <c r="K80" s="13">
        <v>12.8</v>
      </c>
    </row>
    <row r="81" spans="1:16" ht="13.8" thickBot="1" x14ac:dyDescent="0.3">
      <c r="A81" s="12" t="s">
        <v>177</v>
      </c>
      <c r="B81" s="13">
        <v>424.9</v>
      </c>
      <c r="C81" s="13">
        <v>11.8</v>
      </c>
      <c r="D81" s="13">
        <v>11.8</v>
      </c>
      <c r="E81" s="13">
        <v>444.5</v>
      </c>
      <c r="F81" s="13">
        <v>11.8</v>
      </c>
      <c r="G81" s="13">
        <v>20.7</v>
      </c>
      <c r="H81" s="13">
        <v>11.8</v>
      </c>
      <c r="I81" s="13">
        <v>62.5</v>
      </c>
      <c r="J81" s="13">
        <v>11.8</v>
      </c>
      <c r="K81" s="13">
        <v>11.8</v>
      </c>
    </row>
    <row r="82" spans="1:16" ht="13.8" thickBot="1" x14ac:dyDescent="0.3">
      <c r="A82" s="12" t="s">
        <v>183</v>
      </c>
      <c r="B82" s="13">
        <v>423.9</v>
      </c>
      <c r="C82" s="13">
        <v>10.8</v>
      </c>
      <c r="D82" s="13">
        <v>10.8</v>
      </c>
      <c r="E82" s="13">
        <v>443.6</v>
      </c>
      <c r="F82" s="13">
        <v>10.8</v>
      </c>
      <c r="G82" s="13">
        <v>19.7</v>
      </c>
      <c r="H82" s="13">
        <v>10.8</v>
      </c>
      <c r="I82" s="13">
        <v>61.5</v>
      </c>
      <c r="J82" s="13">
        <v>10.8</v>
      </c>
      <c r="K82" s="13">
        <v>10.8</v>
      </c>
    </row>
    <row r="83" spans="1:16" ht="13.8" thickBot="1" x14ac:dyDescent="0.3">
      <c r="A83" s="12" t="s">
        <v>189</v>
      </c>
      <c r="B83" s="13">
        <v>422.9</v>
      </c>
      <c r="C83" s="13">
        <v>9.8000000000000007</v>
      </c>
      <c r="D83" s="13">
        <v>9.8000000000000007</v>
      </c>
      <c r="E83" s="13">
        <v>442.6</v>
      </c>
      <c r="F83" s="13">
        <v>9.8000000000000007</v>
      </c>
      <c r="G83" s="13">
        <v>18.7</v>
      </c>
      <c r="H83" s="13">
        <v>9.8000000000000007</v>
      </c>
      <c r="I83" s="13">
        <v>60.5</v>
      </c>
      <c r="J83" s="13">
        <v>9.8000000000000007</v>
      </c>
      <c r="K83" s="13">
        <v>9.8000000000000007</v>
      </c>
    </row>
    <row r="84" spans="1:16" ht="13.8" thickBot="1" x14ac:dyDescent="0.3">
      <c r="A84" s="12" t="s">
        <v>195</v>
      </c>
      <c r="B84" s="13">
        <v>421.9</v>
      </c>
      <c r="C84" s="13">
        <v>8.9</v>
      </c>
      <c r="D84" s="13">
        <v>8.9</v>
      </c>
      <c r="E84" s="13">
        <v>441.6</v>
      </c>
      <c r="F84" s="13">
        <v>8.9</v>
      </c>
      <c r="G84" s="13">
        <v>17.7</v>
      </c>
      <c r="H84" s="13">
        <v>8.9</v>
      </c>
      <c r="I84" s="13">
        <v>59.5</v>
      </c>
      <c r="J84" s="13">
        <v>8.9</v>
      </c>
      <c r="K84" s="13">
        <v>8.9</v>
      </c>
    </row>
    <row r="85" spans="1:16" ht="13.8" thickBot="1" x14ac:dyDescent="0.3">
      <c r="A85" s="12" t="s">
        <v>201</v>
      </c>
      <c r="B85" s="13">
        <v>420.9</v>
      </c>
      <c r="C85" s="13">
        <v>7.9</v>
      </c>
      <c r="D85" s="13">
        <v>7.9</v>
      </c>
      <c r="E85" s="13">
        <v>440.6</v>
      </c>
      <c r="F85" s="13">
        <v>7.9</v>
      </c>
      <c r="G85" s="13">
        <v>16.7</v>
      </c>
      <c r="H85" s="13">
        <v>7.9</v>
      </c>
      <c r="I85" s="13">
        <v>58.5</v>
      </c>
      <c r="J85" s="13">
        <v>7.9</v>
      </c>
      <c r="K85" s="13">
        <v>7.9</v>
      </c>
    </row>
    <row r="86" spans="1:16" ht="13.8" thickBot="1" x14ac:dyDescent="0.3">
      <c r="A86" s="12" t="s">
        <v>207</v>
      </c>
      <c r="B86" s="13">
        <v>420</v>
      </c>
      <c r="C86" s="13">
        <v>6.9</v>
      </c>
      <c r="D86" s="13">
        <v>6.9</v>
      </c>
      <c r="E86" s="13">
        <v>439.6</v>
      </c>
      <c r="F86" s="13">
        <v>6.9</v>
      </c>
      <c r="G86" s="13">
        <v>15.7</v>
      </c>
      <c r="H86" s="13">
        <v>6.9</v>
      </c>
      <c r="I86" s="13">
        <v>57.5</v>
      </c>
      <c r="J86" s="13">
        <v>6.9</v>
      </c>
      <c r="K86" s="13">
        <v>6.9</v>
      </c>
    </row>
    <row r="87" spans="1:16" ht="13.8" thickBot="1" x14ac:dyDescent="0.3">
      <c r="A87" s="12" t="s">
        <v>213</v>
      </c>
      <c r="B87" s="13">
        <v>419</v>
      </c>
      <c r="C87" s="13">
        <v>5.9</v>
      </c>
      <c r="D87" s="13">
        <v>5.9</v>
      </c>
      <c r="E87" s="13">
        <v>438.6</v>
      </c>
      <c r="F87" s="13">
        <v>5.9</v>
      </c>
      <c r="G87" s="13">
        <v>14.8</v>
      </c>
      <c r="H87" s="13">
        <v>5.9</v>
      </c>
      <c r="I87" s="13">
        <v>53.1</v>
      </c>
      <c r="J87" s="13">
        <v>5.9</v>
      </c>
      <c r="K87" s="13">
        <v>5.9</v>
      </c>
    </row>
    <row r="88" spans="1:16" ht="13.8" thickBot="1" x14ac:dyDescent="0.3">
      <c r="A88" s="12" t="s">
        <v>219</v>
      </c>
      <c r="B88" s="13">
        <v>418</v>
      </c>
      <c r="C88" s="13">
        <v>4.9000000000000004</v>
      </c>
      <c r="D88" s="13">
        <v>4.9000000000000004</v>
      </c>
      <c r="E88" s="13">
        <v>437.7</v>
      </c>
      <c r="F88" s="13">
        <v>4.9000000000000004</v>
      </c>
      <c r="G88" s="13">
        <v>13.8</v>
      </c>
      <c r="H88" s="13">
        <v>4.9000000000000004</v>
      </c>
      <c r="I88" s="13">
        <v>52.1</v>
      </c>
      <c r="J88" s="13">
        <v>4.9000000000000004</v>
      </c>
      <c r="K88" s="13">
        <v>4.9000000000000004</v>
      </c>
    </row>
    <row r="89" spans="1:16" ht="13.8" thickBot="1" x14ac:dyDescent="0.3">
      <c r="A89" s="12" t="s">
        <v>225</v>
      </c>
      <c r="B89" s="13">
        <v>417</v>
      </c>
      <c r="C89" s="13">
        <v>3.9</v>
      </c>
      <c r="D89" s="13">
        <v>3.9</v>
      </c>
      <c r="E89" s="13">
        <v>436.7</v>
      </c>
      <c r="F89" s="13">
        <v>3.9</v>
      </c>
      <c r="G89" s="13">
        <v>12.8</v>
      </c>
      <c r="H89" s="13">
        <v>3.9</v>
      </c>
      <c r="I89" s="13">
        <v>51.1</v>
      </c>
      <c r="J89" s="13">
        <v>3.9</v>
      </c>
      <c r="K89" s="13">
        <v>3.9</v>
      </c>
    </row>
    <row r="90" spans="1:16" ht="13.8" thickBot="1" x14ac:dyDescent="0.3">
      <c r="A90" s="12" t="s">
        <v>231</v>
      </c>
      <c r="B90" s="13">
        <v>416</v>
      </c>
      <c r="C90" s="13">
        <v>3</v>
      </c>
      <c r="D90" s="13">
        <v>3</v>
      </c>
      <c r="E90" s="13">
        <v>435.7</v>
      </c>
      <c r="F90" s="13">
        <v>3</v>
      </c>
      <c r="G90" s="13">
        <v>11.8</v>
      </c>
      <c r="H90" s="13">
        <v>3</v>
      </c>
      <c r="I90" s="13">
        <v>3</v>
      </c>
      <c r="J90" s="13">
        <v>3</v>
      </c>
      <c r="K90" s="13">
        <v>3</v>
      </c>
    </row>
    <row r="91" spans="1:16" ht="13.8" thickBot="1" x14ac:dyDescent="0.3">
      <c r="A91" s="12" t="s">
        <v>236</v>
      </c>
      <c r="B91" s="13">
        <v>415</v>
      </c>
      <c r="C91" s="13">
        <v>2</v>
      </c>
      <c r="D91" s="13">
        <v>2</v>
      </c>
      <c r="E91" s="13">
        <v>434.7</v>
      </c>
      <c r="F91" s="13">
        <v>2</v>
      </c>
      <c r="G91" s="13">
        <v>10.8</v>
      </c>
      <c r="H91" s="13">
        <v>2</v>
      </c>
      <c r="I91" s="13">
        <v>2</v>
      </c>
      <c r="J91" s="13">
        <v>2</v>
      </c>
      <c r="K91" s="13">
        <v>2</v>
      </c>
    </row>
    <row r="92" spans="1:16" ht="13.8" thickBot="1" x14ac:dyDescent="0.3">
      <c r="A92" s="12" t="s">
        <v>241</v>
      </c>
      <c r="B92" s="13">
        <v>414.1</v>
      </c>
      <c r="C92" s="13">
        <v>1</v>
      </c>
      <c r="D92" s="13">
        <v>1</v>
      </c>
      <c r="E92" s="13">
        <v>433.7</v>
      </c>
      <c r="F92" s="13">
        <v>1</v>
      </c>
      <c r="G92" s="13">
        <v>9.8000000000000007</v>
      </c>
      <c r="H92" s="13">
        <v>1</v>
      </c>
      <c r="I92" s="13">
        <v>1</v>
      </c>
      <c r="J92" s="13">
        <v>1</v>
      </c>
      <c r="K92" s="13">
        <v>1</v>
      </c>
    </row>
    <row r="93" spans="1:16" ht="13.8" thickBot="1" x14ac:dyDescent="0.3">
      <c r="A93" s="12" t="s">
        <v>246</v>
      </c>
      <c r="B93" s="13">
        <v>413.1</v>
      </c>
      <c r="C93" s="13">
        <v>0</v>
      </c>
      <c r="D93" s="13">
        <v>0</v>
      </c>
      <c r="E93" s="13">
        <v>432.7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</row>
    <row r="94" spans="1:16" ht="18.600000000000001" thickBot="1" x14ac:dyDescent="0.3">
      <c r="A94" s="8"/>
    </row>
    <row r="95" spans="1:16" ht="13.8" thickBot="1" x14ac:dyDescent="0.3">
      <c r="A95" s="12" t="s">
        <v>251</v>
      </c>
      <c r="B95" s="12" t="s">
        <v>100</v>
      </c>
      <c r="C95" s="12" t="s">
        <v>101</v>
      </c>
      <c r="D95" s="12" t="s">
        <v>102</v>
      </c>
      <c r="E95" s="12" t="s">
        <v>103</v>
      </c>
      <c r="F95" s="12" t="s">
        <v>104</v>
      </c>
      <c r="G95" s="12" t="s">
        <v>105</v>
      </c>
      <c r="H95" s="12" t="s">
        <v>106</v>
      </c>
      <c r="I95" s="12" t="s">
        <v>107</v>
      </c>
      <c r="J95" s="12" t="s">
        <v>108</v>
      </c>
      <c r="K95" s="12" t="s">
        <v>109</v>
      </c>
      <c r="L95" s="12" t="s">
        <v>252</v>
      </c>
      <c r="M95" s="12"/>
      <c r="N95" s="12" t="s">
        <v>253</v>
      </c>
      <c r="O95" s="12" t="s">
        <v>254</v>
      </c>
      <c r="P95" s="12" t="s">
        <v>255</v>
      </c>
    </row>
    <row r="96" spans="1:16" ht="13.8" thickBot="1" x14ac:dyDescent="0.3">
      <c r="A96" s="12" t="s">
        <v>111</v>
      </c>
      <c r="B96" s="13">
        <v>428.8</v>
      </c>
      <c r="C96" s="13">
        <v>35.9</v>
      </c>
      <c r="D96" s="13">
        <v>11.8</v>
      </c>
      <c r="E96" s="13">
        <v>446.5</v>
      </c>
      <c r="F96" s="13">
        <v>2</v>
      </c>
      <c r="G96" s="13">
        <v>10.8</v>
      </c>
      <c r="H96" s="13">
        <v>10.8</v>
      </c>
      <c r="I96" s="13">
        <v>68.400000000000006</v>
      </c>
      <c r="J96" s="13">
        <v>6.9</v>
      </c>
      <c r="K96" s="13">
        <v>16.7</v>
      </c>
      <c r="L96" s="13">
        <v>1038.5999999999999</v>
      </c>
      <c r="M96" s="13"/>
      <c r="N96" s="13">
        <v>1000</v>
      </c>
      <c r="O96" s="13">
        <v>-38.6</v>
      </c>
      <c r="P96" s="13">
        <v>-3.86</v>
      </c>
    </row>
    <row r="97" spans="1:16" ht="13.8" thickBot="1" x14ac:dyDescent="0.3">
      <c r="A97" s="12" t="s">
        <v>112</v>
      </c>
      <c r="B97" s="13">
        <v>422.9</v>
      </c>
      <c r="C97" s="13">
        <v>10.8</v>
      </c>
      <c r="D97" s="13">
        <v>11.8</v>
      </c>
      <c r="E97" s="13">
        <v>479</v>
      </c>
      <c r="F97" s="13">
        <v>3</v>
      </c>
      <c r="G97" s="13">
        <v>11.8</v>
      </c>
      <c r="H97" s="13">
        <v>15.7</v>
      </c>
      <c r="I97" s="13">
        <v>1</v>
      </c>
      <c r="J97" s="13">
        <v>6.9</v>
      </c>
      <c r="K97" s="13">
        <v>8.9</v>
      </c>
      <c r="L97" s="13">
        <v>971.7</v>
      </c>
      <c r="M97" s="13"/>
      <c r="N97" s="13">
        <v>1000</v>
      </c>
      <c r="O97" s="13">
        <v>28.3</v>
      </c>
      <c r="P97" s="13">
        <v>2.83</v>
      </c>
    </row>
    <row r="98" spans="1:16" ht="13.8" thickBot="1" x14ac:dyDescent="0.3">
      <c r="A98" s="12" t="s">
        <v>113</v>
      </c>
      <c r="B98" s="13">
        <v>418</v>
      </c>
      <c r="C98" s="13">
        <v>1</v>
      </c>
      <c r="D98" s="13">
        <v>14.8</v>
      </c>
      <c r="E98" s="13">
        <v>438.6</v>
      </c>
      <c r="F98" s="13">
        <v>6.9</v>
      </c>
      <c r="G98" s="13">
        <v>20.7</v>
      </c>
      <c r="H98" s="13">
        <v>12.8</v>
      </c>
      <c r="I98" s="13">
        <v>60.5</v>
      </c>
      <c r="J98" s="13">
        <v>3</v>
      </c>
      <c r="K98" s="13">
        <v>3</v>
      </c>
      <c r="L98" s="13">
        <v>979.1</v>
      </c>
      <c r="M98" s="13"/>
      <c r="N98" s="13">
        <v>1000</v>
      </c>
      <c r="O98" s="13">
        <v>20.9</v>
      </c>
      <c r="P98" s="13">
        <v>2.09</v>
      </c>
    </row>
    <row r="99" spans="1:16" ht="13.8" thickBot="1" x14ac:dyDescent="0.3">
      <c r="A99" s="12" t="s">
        <v>114</v>
      </c>
      <c r="B99" s="13">
        <v>420.9</v>
      </c>
      <c r="C99" s="13">
        <v>7.9</v>
      </c>
      <c r="D99" s="13">
        <v>3.9</v>
      </c>
      <c r="E99" s="13">
        <v>444.5</v>
      </c>
      <c r="F99" s="13">
        <v>13.8</v>
      </c>
      <c r="G99" s="13">
        <v>34.9</v>
      </c>
      <c r="H99" s="13">
        <v>10.8</v>
      </c>
      <c r="I99" s="13">
        <v>0</v>
      </c>
      <c r="J99" s="13">
        <v>7.9</v>
      </c>
      <c r="K99" s="13">
        <v>18.7</v>
      </c>
      <c r="L99" s="13">
        <v>963.4</v>
      </c>
      <c r="M99" s="13"/>
      <c r="N99" s="13">
        <v>1000</v>
      </c>
      <c r="O99" s="13">
        <v>36.6</v>
      </c>
      <c r="P99" s="13">
        <v>3.66</v>
      </c>
    </row>
    <row r="100" spans="1:16" ht="13.8" thickBot="1" x14ac:dyDescent="0.3">
      <c r="A100" s="12" t="s">
        <v>115</v>
      </c>
      <c r="B100" s="13">
        <v>413.1</v>
      </c>
      <c r="C100" s="13">
        <v>0</v>
      </c>
      <c r="D100" s="13">
        <v>0</v>
      </c>
      <c r="E100" s="13">
        <v>432.7</v>
      </c>
      <c r="F100" s="13">
        <v>0</v>
      </c>
      <c r="G100" s="13">
        <v>9.8000000000000007</v>
      </c>
      <c r="H100" s="13">
        <v>0</v>
      </c>
      <c r="I100" s="13">
        <v>51.1</v>
      </c>
      <c r="J100" s="13">
        <v>1</v>
      </c>
      <c r="K100" s="13">
        <v>0</v>
      </c>
      <c r="L100" s="13">
        <v>907.8</v>
      </c>
      <c r="M100" s="13"/>
      <c r="N100" s="13">
        <v>1000</v>
      </c>
      <c r="O100" s="13">
        <v>92.2</v>
      </c>
      <c r="P100" s="13">
        <v>9.2200000000000006</v>
      </c>
    </row>
    <row r="101" spans="1:16" ht="13.8" thickBot="1" x14ac:dyDescent="0.3">
      <c r="A101" s="12" t="s">
        <v>116</v>
      </c>
      <c r="B101" s="13">
        <v>414.1</v>
      </c>
      <c r="C101" s="13">
        <v>7.9</v>
      </c>
      <c r="D101" s="13">
        <v>2</v>
      </c>
      <c r="E101" s="13">
        <v>434.7</v>
      </c>
      <c r="F101" s="13">
        <v>1</v>
      </c>
      <c r="G101" s="13">
        <v>0</v>
      </c>
      <c r="H101" s="13">
        <v>1</v>
      </c>
      <c r="I101" s="13">
        <v>57.5</v>
      </c>
      <c r="J101" s="13">
        <v>1</v>
      </c>
      <c r="K101" s="13">
        <v>1</v>
      </c>
      <c r="L101" s="13">
        <v>920.1</v>
      </c>
      <c r="M101" s="13"/>
      <c r="N101" s="13">
        <v>1000</v>
      </c>
      <c r="O101" s="13">
        <v>79.900000000000006</v>
      </c>
      <c r="P101" s="13">
        <v>7.99</v>
      </c>
    </row>
    <row r="102" spans="1:16" ht="13.8" thickBot="1" x14ac:dyDescent="0.3">
      <c r="A102" s="12" t="s">
        <v>117</v>
      </c>
      <c r="B102" s="13">
        <v>416</v>
      </c>
      <c r="C102" s="13">
        <v>4.9000000000000004</v>
      </c>
      <c r="D102" s="13">
        <v>6.9</v>
      </c>
      <c r="E102" s="13">
        <v>435.7</v>
      </c>
      <c r="F102" s="13">
        <v>5.9</v>
      </c>
      <c r="G102" s="13">
        <v>20.7</v>
      </c>
      <c r="H102" s="13">
        <v>5.9</v>
      </c>
      <c r="I102" s="13">
        <v>65.400000000000006</v>
      </c>
      <c r="J102" s="13">
        <v>13.8</v>
      </c>
      <c r="K102" s="13">
        <v>4.9000000000000004</v>
      </c>
      <c r="L102" s="13">
        <v>980.1</v>
      </c>
      <c r="M102" s="13"/>
      <c r="N102" s="13">
        <v>1000</v>
      </c>
      <c r="O102" s="13">
        <v>19.899999999999999</v>
      </c>
      <c r="P102" s="13">
        <v>1.99</v>
      </c>
    </row>
    <row r="103" spans="1:16" ht="13.8" thickBot="1" x14ac:dyDescent="0.3">
      <c r="A103" s="12" t="s">
        <v>118</v>
      </c>
      <c r="B103" s="13">
        <v>458.3</v>
      </c>
      <c r="C103" s="13">
        <v>3.9</v>
      </c>
      <c r="D103" s="13">
        <v>8.9</v>
      </c>
      <c r="E103" s="13">
        <v>440.6</v>
      </c>
      <c r="F103" s="13">
        <v>16.7</v>
      </c>
      <c r="G103" s="13">
        <v>23.6</v>
      </c>
      <c r="H103" s="13">
        <v>2</v>
      </c>
      <c r="I103" s="13">
        <v>61.5</v>
      </c>
      <c r="J103" s="13">
        <v>2</v>
      </c>
      <c r="K103" s="13">
        <v>11.8</v>
      </c>
      <c r="L103" s="13">
        <v>1029.2</v>
      </c>
      <c r="M103" s="13"/>
      <c r="N103" s="13">
        <v>1000</v>
      </c>
      <c r="O103" s="13">
        <v>-29.2</v>
      </c>
      <c r="P103" s="13">
        <v>-2.92</v>
      </c>
    </row>
    <row r="104" spans="1:16" ht="13.8" thickBot="1" x14ac:dyDescent="0.3">
      <c r="A104" s="12" t="s">
        <v>119</v>
      </c>
      <c r="B104" s="13">
        <v>418</v>
      </c>
      <c r="C104" s="13">
        <v>7.9</v>
      </c>
      <c r="D104" s="13">
        <v>2</v>
      </c>
      <c r="E104" s="13">
        <v>442.6</v>
      </c>
      <c r="F104" s="13">
        <v>5.9</v>
      </c>
      <c r="G104" s="13">
        <v>14.8</v>
      </c>
      <c r="H104" s="13">
        <v>3</v>
      </c>
      <c r="I104" s="13">
        <v>51.1</v>
      </c>
      <c r="J104" s="13">
        <v>3.9</v>
      </c>
      <c r="K104" s="13">
        <v>2</v>
      </c>
      <c r="L104" s="13">
        <v>951.1</v>
      </c>
      <c r="M104" s="13"/>
      <c r="N104" s="13">
        <v>1000</v>
      </c>
      <c r="O104" s="13">
        <v>48.9</v>
      </c>
      <c r="P104" s="13">
        <v>4.8899999999999997</v>
      </c>
    </row>
    <row r="105" spans="1:16" ht="13.8" thickBot="1" x14ac:dyDescent="0.3">
      <c r="A105" s="12" t="s">
        <v>120</v>
      </c>
      <c r="B105" s="13">
        <v>420</v>
      </c>
      <c r="C105" s="13">
        <v>2</v>
      </c>
      <c r="D105" s="13">
        <v>9.8000000000000007</v>
      </c>
      <c r="E105" s="13">
        <v>441.6</v>
      </c>
      <c r="F105" s="13">
        <v>11.8</v>
      </c>
      <c r="G105" s="13">
        <v>17.7</v>
      </c>
      <c r="H105" s="13">
        <v>8.9</v>
      </c>
      <c r="I105" s="13">
        <v>58.5</v>
      </c>
      <c r="J105" s="13">
        <v>16.7</v>
      </c>
      <c r="K105" s="13">
        <v>11.8</v>
      </c>
      <c r="L105" s="13">
        <v>998.8</v>
      </c>
      <c r="M105" s="13"/>
      <c r="N105" s="13">
        <v>1000</v>
      </c>
      <c r="O105" s="13">
        <v>1.2</v>
      </c>
      <c r="P105" s="13">
        <v>0.12</v>
      </c>
    </row>
    <row r="106" spans="1:16" ht="13.8" thickBot="1" x14ac:dyDescent="0.3">
      <c r="A106" s="12" t="s">
        <v>121</v>
      </c>
      <c r="B106" s="13">
        <v>419</v>
      </c>
      <c r="C106" s="13">
        <v>3.9</v>
      </c>
      <c r="D106" s="13">
        <v>6.9</v>
      </c>
      <c r="E106" s="13">
        <v>446.5</v>
      </c>
      <c r="F106" s="13">
        <v>9.8000000000000007</v>
      </c>
      <c r="G106" s="13">
        <v>15.7</v>
      </c>
      <c r="H106" s="13">
        <v>15.7</v>
      </c>
      <c r="I106" s="13">
        <v>53.1</v>
      </c>
      <c r="J106" s="13">
        <v>16.7</v>
      </c>
      <c r="K106" s="13">
        <v>14.8</v>
      </c>
      <c r="L106" s="13">
        <v>1002.2</v>
      </c>
      <c r="M106" s="13"/>
      <c r="N106" s="13">
        <v>1000</v>
      </c>
      <c r="O106" s="13">
        <v>-2.2000000000000002</v>
      </c>
      <c r="P106" s="13">
        <v>-0.22</v>
      </c>
    </row>
    <row r="107" spans="1:16" ht="13.8" thickBot="1" x14ac:dyDescent="0.3">
      <c r="A107" s="12" t="s">
        <v>122</v>
      </c>
      <c r="B107" s="13">
        <v>423.9</v>
      </c>
      <c r="C107" s="13">
        <v>10.8</v>
      </c>
      <c r="D107" s="13">
        <v>8.9</v>
      </c>
      <c r="E107" s="13">
        <v>439.6</v>
      </c>
      <c r="F107" s="13">
        <v>17.7</v>
      </c>
      <c r="G107" s="13">
        <v>35.9</v>
      </c>
      <c r="H107" s="13">
        <v>17.7</v>
      </c>
      <c r="I107" s="13">
        <v>63.4</v>
      </c>
      <c r="J107" s="13">
        <v>17.7</v>
      </c>
      <c r="K107" s="13">
        <v>11.8</v>
      </c>
      <c r="L107" s="13">
        <v>1047.4000000000001</v>
      </c>
      <c r="M107" s="13"/>
      <c r="N107" s="13">
        <v>1000</v>
      </c>
      <c r="O107" s="13">
        <v>-47.4</v>
      </c>
      <c r="P107" s="13">
        <v>-4.74</v>
      </c>
    </row>
    <row r="108" spans="1:16" ht="13.8" thickBot="1" x14ac:dyDescent="0.3">
      <c r="A108" s="12" t="s">
        <v>123</v>
      </c>
      <c r="B108" s="13">
        <v>429.8</v>
      </c>
      <c r="C108" s="13">
        <v>16.7</v>
      </c>
      <c r="D108" s="13">
        <v>16.7</v>
      </c>
      <c r="E108" s="13">
        <v>447.5</v>
      </c>
      <c r="F108" s="13">
        <v>13.8</v>
      </c>
      <c r="G108" s="13">
        <v>25.6</v>
      </c>
      <c r="H108" s="13">
        <v>18.7</v>
      </c>
      <c r="I108" s="13">
        <v>53.1</v>
      </c>
      <c r="J108" s="13">
        <v>18.7</v>
      </c>
      <c r="K108" s="13">
        <v>18.7</v>
      </c>
      <c r="L108" s="13">
        <v>1059.2</v>
      </c>
      <c r="M108" s="13"/>
      <c r="N108" s="13">
        <v>1000</v>
      </c>
      <c r="O108" s="13">
        <v>-59.2</v>
      </c>
      <c r="P108" s="13">
        <v>-5.92</v>
      </c>
    </row>
    <row r="109" spans="1:16" ht="13.8" thickBot="1" x14ac:dyDescent="0.3">
      <c r="A109" s="12" t="s">
        <v>124</v>
      </c>
      <c r="B109" s="13">
        <v>415</v>
      </c>
      <c r="C109" s="13">
        <v>34.9</v>
      </c>
      <c r="D109" s="13">
        <v>4.9000000000000004</v>
      </c>
      <c r="E109" s="13">
        <v>433.7</v>
      </c>
      <c r="F109" s="13">
        <v>3.9</v>
      </c>
      <c r="G109" s="13">
        <v>16.7</v>
      </c>
      <c r="H109" s="13">
        <v>5.9</v>
      </c>
      <c r="I109" s="13">
        <v>59.5</v>
      </c>
      <c r="J109" s="13">
        <v>16.7</v>
      </c>
      <c r="K109" s="13">
        <v>5.9</v>
      </c>
      <c r="L109" s="13">
        <v>997.3</v>
      </c>
      <c r="M109" s="13"/>
      <c r="N109" s="13">
        <v>1000</v>
      </c>
      <c r="O109" s="13">
        <v>2.7</v>
      </c>
      <c r="P109" s="13">
        <v>0.27</v>
      </c>
    </row>
    <row r="110" spans="1:16" ht="13.8" thickBot="1" x14ac:dyDescent="0.3">
      <c r="A110" s="12" t="s">
        <v>125</v>
      </c>
      <c r="B110" s="13">
        <v>425.9</v>
      </c>
      <c r="C110" s="13">
        <v>12.8</v>
      </c>
      <c r="D110" s="13">
        <v>17.7</v>
      </c>
      <c r="E110" s="13">
        <v>449.5</v>
      </c>
      <c r="F110" s="13">
        <v>10.8</v>
      </c>
      <c r="G110" s="13">
        <v>13.8</v>
      </c>
      <c r="H110" s="13">
        <v>12.8</v>
      </c>
      <c r="I110" s="13">
        <v>62.5</v>
      </c>
      <c r="J110" s="13">
        <v>10.8</v>
      </c>
      <c r="K110" s="13">
        <v>12.8</v>
      </c>
      <c r="L110" s="13">
        <v>1029.2</v>
      </c>
      <c r="M110" s="13"/>
      <c r="N110" s="13">
        <v>1000</v>
      </c>
      <c r="O110" s="13">
        <v>-29.2</v>
      </c>
      <c r="P110" s="13">
        <v>-2.92</v>
      </c>
    </row>
    <row r="111" spans="1:16" ht="13.8" thickBot="1" x14ac:dyDescent="0.3">
      <c r="A111" s="12" t="s">
        <v>126</v>
      </c>
      <c r="B111" s="13">
        <v>430.8</v>
      </c>
      <c r="C111" s="13">
        <v>16.7</v>
      </c>
      <c r="D111" s="13">
        <v>3</v>
      </c>
      <c r="E111" s="13">
        <v>480</v>
      </c>
      <c r="F111" s="13">
        <v>7.9</v>
      </c>
      <c r="G111" s="13">
        <v>24.6</v>
      </c>
      <c r="H111" s="13">
        <v>7.9</v>
      </c>
      <c r="I111" s="13">
        <v>2</v>
      </c>
      <c r="J111" s="13">
        <v>6.9</v>
      </c>
      <c r="K111" s="13">
        <v>15.7</v>
      </c>
      <c r="L111" s="13">
        <v>995.3</v>
      </c>
      <c r="M111" s="13"/>
      <c r="N111" s="13">
        <v>1000</v>
      </c>
      <c r="O111" s="13">
        <v>4.7</v>
      </c>
      <c r="P111" s="13">
        <v>0.47</v>
      </c>
    </row>
    <row r="112" spans="1:16" ht="13.8" thickBot="1" x14ac:dyDescent="0.3">
      <c r="A112" s="12" t="s">
        <v>127</v>
      </c>
      <c r="B112" s="13">
        <v>424.9</v>
      </c>
      <c r="C112" s="13">
        <v>12.8</v>
      </c>
      <c r="D112" s="13">
        <v>18.7</v>
      </c>
      <c r="E112" s="13">
        <v>449.5</v>
      </c>
      <c r="F112" s="13">
        <v>15.7</v>
      </c>
      <c r="G112" s="13">
        <v>20.7</v>
      </c>
      <c r="H112" s="13">
        <v>16.7</v>
      </c>
      <c r="I112" s="13">
        <v>69.3</v>
      </c>
      <c r="J112" s="13">
        <v>13.8</v>
      </c>
      <c r="K112" s="13">
        <v>13.8</v>
      </c>
      <c r="L112" s="13">
        <v>1055.8</v>
      </c>
      <c r="M112" s="13"/>
      <c r="N112" s="13">
        <v>1000</v>
      </c>
      <c r="O112" s="13">
        <v>-55.8</v>
      </c>
      <c r="P112" s="13">
        <v>-5.58</v>
      </c>
    </row>
    <row r="113" spans="1:16" ht="13.8" thickBot="1" x14ac:dyDescent="0.3">
      <c r="A113" s="12" t="s">
        <v>128</v>
      </c>
      <c r="B113" s="13">
        <v>427.8</v>
      </c>
      <c r="C113" s="13">
        <v>13.8</v>
      </c>
      <c r="D113" s="13">
        <v>15.7</v>
      </c>
      <c r="E113" s="13">
        <v>437.7</v>
      </c>
      <c r="F113" s="13">
        <v>14.8</v>
      </c>
      <c r="G113" s="13">
        <v>13.8</v>
      </c>
      <c r="H113" s="13">
        <v>3.9</v>
      </c>
      <c r="I113" s="13">
        <v>67.400000000000006</v>
      </c>
      <c r="J113" s="13">
        <v>13.8</v>
      </c>
      <c r="K113" s="13">
        <v>6.9</v>
      </c>
      <c r="L113" s="13">
        <v>1015.5</v>
      </c>
      <c r="M113" s="13"/>
      <c r="N113" s="13">
        <v>1000</v>
      </c>
      <c r="O113" s="13">
        <v>-15.5</v>
      </c>
      <c r="P113" s="13">
        <v>-1.55</v>
      </c>
    </row>
    <row r="114" spans="1:16" ht="13.8" thickBot="1" x14ac:dyDescent="0.3">
      <c r="A114" s="12" t="s">
        <v>129</v>
      </c>
      <c r="B114" s="13">
        <v>422.9</v>
      </c>
      <c r="C114" s="13">
        <v>8.9</v>
      </c>
      <c r="D114" s="13">
        <v>13.8</v>
      </c>
      <c r="E114" s="13">
        <v>436.7</v>
      </c>
      <c r="F114" s="13">
        <v>41.8</v>
      </c>
      <c r="G114" s="13">
        <v>21.6</v>
      </c>
      <c r="H114" s="13">
        <v>6.9</v>
      </c>
      <c r="I114" s="13">
        <v>66.400000000000006</v>
      </c>
      <c r="J114" s="13">
        <v>8.9</v>
      </c>
      <c r="K114" s="13">
        <v>4.9000000000000004</v>
      </c>
      <c r="L114" s="13">
        <v>1032.7</v>
      </c>
      <c r="M114" s="13"/>
      <c r="N114" s="13">
        <v>1000</v>
      </c>
      <c r="O114" s="13">
        <v>-32.700000000000003</v>
      </c>
      <c r="P114" s="13">
        <v>-3.27</v>
      </c>
    </row>
    <row r="115" spans="1:16" ht="13.8" thickBot="1" x14ac:dyDescent="0.3">
      <c r="A115" s="12" t="s">
        <v>130</v>
      </c>
      <c r="B115" s="13">
        <v>426.8</v>
      </c>
      <c r="C115" s="13">
        <v>14.8</v>
      </c>
      <c r="D115" s="13">
        <v>12.8</v>
      </c>
      <c r="E115" s="13">
        <v>443.6</v>
      </c>
      <c r="F115" s="13">
        <v>9.8000000000000007</v>
      </c>
      <c r="G115" s="13">
        <v>23.6</v>
      </c>
      <c r="H115" s="13">
        <v>15.7</v>
      </c>
      <c r="I115" s="13">
        <v>65.400000000000006</v>
      </c>
      <c r="J115" s="13">
        <v>9.8000000000000007</v>
      </c>
      <c r="K115" s="13">
        <v>8.9</v>
      </c>
      <c r="L115" s="13">
        <v>1031.2</v>
      </c>
      <c r="M115" s="13"/>
      <c r="N115" s="13">
        <v>1000</v>
      </c>
      <c r="O115" s="13">
        <v>-31.2</v>
      </c>
      <c r="P115" s="13">
        <v>-3.12</v>
      </c>
    </row>
    <row r="116" spans="1:16" ht="13.8" thickBot="1" x14ac:dyDescent="0.3"/>
    <row r="117" spans="1:16" ht="13.8" thickBot="1" x14ac:dyDescent="0.3">
      <c r="A117" s="14" t="s">
        <v>256</v>
      </c>
      <c r="B117" s="15">
        <v>1196</v>
      </c>
    </row>
    <row r="118" spans="1:16" ht="13.8" thickBot="1" x14ac:dyDescent="0.3">
      <c r="A118" s="14" t="s">
        <v>257</v>
      </c>
      <c r="B118" s="15">
        <v>845.8</v>
      </c>
    </row>
    <row r="119" spans="1:16" ht="13.8" thickBot="1" x14ac:dyDescent="0.3">
      <c r="A119" s="14" t="s">
        <v>258</v>
      </c>
      <c r="B119" s="15">
        <v>20005.7</v>
      </c>
    </row>
    <row r="120" spans="1:16" ht="13.8" thickBot="1" x14ac:dyDescent="0.3">
      <c r="A120" s="14" t="s">
        <v>259</v>
      </c>
      <c r="B120" s="15">
        <v>20000</v>
      </c>
    </row>
    <row r="121" spans="1:16" ht="13.8" thickBot="1" x14ac:dyDescent="0.3">
      <c r="A121" s="14" t="s">
        <v>260</v>
      </c>
      <c r="B121" s="15">
        <v>5.7</v>
      </c>
    </row>
    <row r="122" spans="1:16" ht="13.8" thickBot="1" x14ac:dyDescent="0.3">
      <c r="A122" s="14" t="s">
        <v>261</v>
      </c>
      <c r="B122" s="15"/>
    </row>
    <row r="123" spans="1:16" ht="13.8" thickBot="1" x14ac:dyDescent="0.3">
      <c r="A123" s="14" t="s">
        <v>262</v>
      </c>
      <c r="B123" s="15"/>
    </row>
    <row r="124" spans="1:16" ht="13.8" thickBot="1" x14ac:dyDescent="0.3">
      <c r="A124" s="14" t="s">
        <v>263</v>
      </c>
      <c r="B124" s="15">
        <v>0</v>
      </c>
    </row>
    <row r="126" spans="1:16" x14ac:dyDescent="0.25">
      <c r="A126" s="16" t="s">
        <v>264</v>
      </c>
    </row>
    <row r="128" spans="1:16" x14ac:dyDescent="0.25">
      <c r="A128" s="17" t="s">
        <v>265</v>
      </c>
    </row>
    <row r="129" spans="1:1" x14ac:dyDescent="0.25">
      <c r="A129" s="17" t="s">
        <v>266</v>
      </c>
    </row>
  </sheetData>
  <conditionalFormatting sqref="P2:P21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:O21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:M21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:V2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:S2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26" r:id="rId1" display="https://miau.my-x.hu/myx-free/coco/test/761030720231011142538.html" xr:uid="{D047DB74-BF22-465B-8524-B309F77A8805}"/>
  </hyperlinks>
  <pageMargins left="0.7" right="0.7" top="0.75" bottom="0.75" header="0.3" footer="0.3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38F5F-D9C0-4682-A5A4-2D1450535D30}">
  <dimension ref="A1:V129"/>
  <sheetViews>
    <sheetView zoomScale="103" zoomScaleNormal="130" workbookViewId="0"/>
  </sheetViews>
  <sheetFormatPr defaultRowHeight="13.2" x14ac:dyDescent="0.25"/>
  <cols>
    <col min="14" max="14" width="21.77734375" bestFit="1" customWidth="1"/>
  </cols>
  <sheetData>
    <row r="1" spans="1:22" x14ac:dyDescent="0.25">
      <c r="A1" t="str">
        <f>OAM!A2</f>
        <v>Megye / Márka (----12 hónap)</v>
      </c>
      <c r="B1" t="str">
        <f>OAM!B2</f>
        <v>Audi</v>
      </c>
      <c r="C1" t="str">
        <f>OAM!C2</f>
        <v>Mercedes</v>
      </c>
      <c r="D1" t="str">
        <f>OAM!D2</f>
        <v>Fiat</v>
      </c>
      <c r="E1" t="str">
        <f>OAM!E2</f>
        <v>Volkswagen</v>
      </c>
      <c r="F1" t="str">
        <f>OAM!F2</f>
        <v>Seat</v>
      </c>
      <c r="G1" t="str">
        <f>OAM!G2</f>
        <v>Skoda</v>
      </c>
      <c r="H1" t="str">
        <f>OAM!H2</f>
        <v>Suzuki</v>
      </c>
      <c r="I1" t="str">
        <f>OAM!I2</f>
        <v>Volvo</v>
      </c>
      <c r="J1" t="str">
        <f>OAM!J2</f>
        <v>Ford</v>
      </c>
      <c r="K1" t="str">
        <f>OAM!K2</f>
        <v>Opel</v>
      </c>
      <c r="L1" t="s">
        <v>91</v>
      </c>
      <c r="M1" t="s">
        <v>267</v>
      </c>
      <c r="N1" t="str">
        <f>OAM!L2</f>
        <v>Megye</v>
      </c>
      <c r="O1" t="str">
        <f>OAM!M2</f>
        <v>összesen</v>
      </c>
      <c r="P1" t="s">
        <v>86</v>
      </c>
      <c r="Q1" t="s">
        <v>88</v>
      </c>
      <c r="R1" t="s">
        <v>89</v>
      </c>
      <c r="S1" t="s">
        <v>90</v>
      </c>
      <c r="T1" s="20" t="s">
        <v>268</v>
      </c>
      <c r="U1" t="s">
        <v>269</v>
      </c>
      <c r="V1" t="s">
        <v>270</v>
      </c>
    </row>
    <row r="2" spans="1:22" x14ac:dyDescent="0.25">
      <c r="A2" t="str">
        <f>OAM!A3</f>
        <v>BĂˇcs-Kiskun</v>
      </c>
      <c r="B2">
        <f>RANK(OAM!B3,OAM!B$3:B$22,0)</f>
        <v>4</v>
      </c>
      <c r="C2">
        <f>RANK(OAM!C3,OAM!C$3:C$22,0)</f>
        <v>1</v>
      </c>
      <c r="D2">
        <f>RANK(OAM!D3,OAM!D$3:D$22,0)</f>
        <v>8</v>
      </c>
      <c r="E2">
        <f>RANK(OAM!E3,OAM!E$3:E$22,0)</f>
        <v>6</v>
      </c>
      <c r="F2">
        <f>RANK(OAM!F3,OAM!F$3:F$22,0)</f>
        <v>18</v>
      </c>
      <c r="G2">
        <f>RANK(OAM!G3,OAM!G$3:G$22,0)</f>
        <v>18</v>
      </c>
      <c r="H2">
        <f>RANK(OAM!H3,OAM!H$3:H$22,0)</f>
        <v>9</v>
      </c>
      <c r="I2">
        <f>RANK(OAM!I3,OAM!I$3:I$22,0)</f>
        <v>2</v>
      </c>
      <c r="J2">
        <f>RANK(OAM!J3,OAM!J$3:J$22,0)</f>
        <v>13</v>
      </c>
      <c r="K2">
        <f>RANK(OAM!K3,OAM!K$3:K$22,0)</f>
        <v>3</v>
      </c>
      <c r="L2">
        <v>1000</v>
      </c>
      <c r="M2">
        <f>L96</f>
        <v>1042.3</v>
      </c>
      <c r="N2" t="str">
        <f>OAM!L3</f>
        <v>Bács-Kiskun</v>
      </c>
      <c r="O2">
        <f>OAM!M3</f>
        <v>822</v>
      </c>
      <c r="P2" s="7">
        <f>AVERAGE(B2:K2)</f>
        <v>8.1999999999999993</v>
      </c>
      <c r="Q2">
        <f>RANK(O2,O$2:O$21,0)</f>
        <v>4</v>
      </c>
      <c r="R2">
        <f>RANK(P2,P$2:P$21,1)</f>
        <v>6</v>
      </c>
      <c r="S2">
        <f>Q2-R2</f>
        <v>-2</v>
      </c>
      <c r="T2" s="20">
        <f>RANK(M2,M$2:M$21,0)</f>
        <v>4</v>
      </c>
      <c r="U2">
        <f>Q2-T2</f>
        <v>0</v>
      </c>
      <c r="V2">
        <f>R2-T2</f>
        <v>2</v>
      </c>
    </row>
    <row r="3" spans="1:22" x14ac:dyDescent="0.25">
      <c r="A3" t="str">
        <f>OAM!A4</f>
        <v>BĂ©kĂ©s</v>
      </c>
      <c r="B3">
        <f>RANK(OAM!B4,OAM!B$3:B$22,0)</f>
        <v>10</v>
      </c>
      <c r="C3">
        <f>RANK(OAM!C4,OAM!C$3:C$22,0)</f>
        <v>9</v>
      </c>
      <c r="D3">
        <f>RANK(OAM!D4,OAM!D$3:D$22,0)</f>
        <v>8</v>
      </c>
      <c r="E3">
        <f>RANK(OAM!E4,OAM!E$3:E$22,0)</f>
        <v>2</v>
      </c>
      <c r="F3">
        <f>RANK(OAM!F4,OAM!F$3:F$22,0)</f>
        <v>17</v>
      </c>
      <c r="G3">
        <f>RANK(OAM!G4,OAM!G$3:G$22,0)</f>
        <v>17</v>
      </c>
      <c r="H3">
        <f>RANK(OAM!H4,OAM!H$3:H$22,0)</f>
        <v>4</v>
      </c>
      <c r="I3">
        <f>RANK(OAM!I4,OAM!I$3:I$22,0)</f>
        <v>19</v>
      </c>
      <c r="J3">
        <f>RANK(OAM!J4,OAM!J$3:J$22,0)</f>
        <v>13</v>
      </c>
      <c r="K3">
        <f>RANK(OAM!K4,OAM!K$3:K$22,0)</f>
        <v>11</v>
      </c>
      <c r="L3">
        <v>1000</v>
      </c>
      <c r="M3">
        <f t="shared" ref="M3:M21" si="0">L97</f>
        <v>983.6</v>
      </c>
      <c r="N3" t="str">
        <f>OAM!L4</f>
        <v>Békés</v>
      </c>
      <c r="O3">
        <f>OAM!M4</f>
        <v>777</v>
      </c>
      <c r="P3" s="7">
        <f t="shared" ref="P3:P21" si="1">AVERAGE(B3:K3)</f>
        <v>11</v>
      </c>
      <c r="Q3">
        <f t="shared" ref="Q3:Q21" si="2">RANK(O3,O$2:O$21,0)</f>
        <v>14</v>
      </c>
      <c r="R3">
        <f t="shared" ref="R3:R21" si="3">RANK(P3,P$2:P$21,1)</f>
        <v>14</v>
      </c>
      <c r="S3">
        <f t="shared" ref="S3:S21" si="4">Q3-R3</f>
        <v>0</v>
      </c>
      <c r="T3" s="20">
        <f t="shared" ref="T3:T22" si="5">RANK(M3,M$2:M$21,0)</f>
        <v>13</v>
      </c>
      <c r="U3">
        <f t="shared" ref="U3:U21" si="6">Q3-T3</f>
        <v>1</v>
      </c>
      <c r="V3">
        <f t="shared" ref="V3:V21" si="7">R3-T3</f>
        <v>1</v>
      </c>
    </row>
    <row r="4" spans="1:22" x14ac:dyDescent="0.25">
      <c r="A4" t="str">
        <f>OAM!A5</f>
        <v>Baranya</v>
      </c>
      <c r="B4">
        <f>RANK(OAM!B5,OAM!B$3:B$22,0)</f>
        <v>15</v>
      </c>
      <c r="C4">
        <f>RANK(OAM!C5,OAM!C$3:C$22,0)</f>
        <v>19</v>
      </c>
      <c r="D4">
        <f>RANK(OAM!D5,OAM!D$3:D$22,0)</f>
        <v>5</v>
      </c>
      <c r="E4">
        <f>RANK(OAM!E5,OAM!E$3:E$22,0)</f>
        <v>14</v>
      </c>
      <c r="F4">
        <f>RANK(OAM!F5,OAM!F$3:F$22,0)</f>
        <v>13</v>
      </c>
      <c r="G4">
        <f>RANK(OAM!G5,OAM!G$3:G$22,0)</f>
        <v>8</v>
      </c>
      <c r="H4">
        <f>RANK(OAM!H5,OAM!H$3:H$22,0)</f>
        <v>7</v>
      </c>
      <c r="I4">
        <f>RANK(OAM!I5,OAM!I$3:I$22,0)</f>
        <v>10</v>
      </c>
      <c r="J4">
        <f>RANK(OAM!J5,OAM!J$3:J$22,0)</f>
        <v>17</v>
      </c>
      <c r="K4">
        <f>RANK(OAM!K5,OAM!K$3:K$22,0)</f>
        <v>17</v>
      </c>
      <c r="L4">
        <v>1000</v>
      </c>
      <c r="M4">
        <f t="shared" si="0"/>
        <v>956.7</v>
      </c>
      <c r="N4" t="str">
        <f>OAM!L5</f>
        <v>Baranya</v>
      </c>
      <c r="O4">
        <f>OAM!M5</f>
        <v>748</v>
      </c>
      <c r="P4" s="7">
        <f t="shared" si="1"/>
        <v>12.5</v>
      </c>
      <c r="Q4">
        <f t="shared" si="2"/>
        <v>16</v>
      </c>
      <c r="R4">
        <f t="shared" si="3"/>
        <v>18</v>
      </c>
      <c r="S4">
        <f t="shared" si="4"/>
        <v>-2</v>
      </c>
      <c r="T4" s="20">
        <f t="shared" si="5"/>
        <v>18</v>
      </c>
      <c r="U4">
        <f t="shared" si="6"/>
        <v>-2</v>
      </c>
      <c r="V4">
        <f t="shared" si="7"/>
        <v>0</v>
      </c>
    </row>
    <row r="5" spans="1:22" x14ac:dyDescent="0.25">
      <c r="A5" t="str">
        <f>OAM!A6</f>
        <v>Borsod-AbaĂşj-ZemplĂ©n</v>
      </c>
      <c r="B5">
        <f>RANK(OAM!B6,OAM!B$3:B$22,0)</f>
        <v>12</v>
      </c>
      <c r="C5">
        <f>RANK(OAM!C6,OAM!C$3:C$22,0)</f>
        <v>12</v>
      </c>
      <c r="D5">
        <f>RANK(OAM!D6,OAM!D$3:D$22,0)</f>
        <v>16</v>
      </c>
      <c r="E5">
        <f>RANK(OAM!E6,OAM!E$3:E$22,0)</f>
        <v>8</v>
      </c>
      <c r="F5">
        <f>RANK(OAM!F6,OAM!F$3:F$22,0)</f>
        <v>6</v>
      </c>
      <c r="G5">
        <f>RANK(OAM!G6,OAM!G$3:G$22,0)</f>
        <v>2</v>
      </c>
      <c r="H5">
        <f>RANK(OAM!H6,OAM!H$3:H$22,0)</f>
        <v>9</v>
      </c>
      <c r="I5">
        <f>RANK(OAM!I6,OAM!I$3:I$22,0)</f>
        <v>20</v>
      </c>
      <c r="J5">
        <f>RANK(OAM!J6,OAM!J$3:J$22,0)</f>
        <v>12</v>
      </c>
      <c r="K5">
        <f>RANK(OAM!K6,OAM!K$3:K$22,0)</f>
        <v>1</v>
      </c>
      <c r="L5">
        <v>1000</v>
      </c>
      <c r="M5">
        <f t="shared" si="0"/>
        <v>975.1</v>
      </c>
      <c r="N5" t="str">
        <f>OAM!L6</f>
        <v>Borsod-Abaúj-Zemplén</v>
      </c>
      <c r="O5">
        <f>OAM!M6</f>
        <v>816</v>
      </c>
      <c r="P5" s="7">
        <f t="shared" si="1"/>
        <v>9.8000000000000007</v>
      </c>
      <c r="Q5">
        <f t="shared" si="2"/>
        <v>8</v>
      </c>
      <c r="R5">
        <f t="shared" si="3"/>
        <v>10</v>
      </c>
      <c r="S5">
        <f t="shared" si="4"/>
        <v>-2</v>
      </c>
      <c r="T5" s="20">
        <f t="shared" si="5"/>
        <v>15</v>
      </c>
      <c r="U5">
        <f t="shared" si="6"/>
        <v>-7</v>
      </c>
      <c r="V5">
        <f t="shared" si="7"/>
        <v>-5</v>
      </c>
    </row>
    <row r="6" spans="1:22" x14ac:dyDescent="0.25">
      <c r="A6" t="str">
        <f>OAM!A7</f>
        <v>Budapest</v>
      </c>
      <c r="B6" s="4">
        <f>B15</f>
        <v>18</v>
      </c>
      <c r="C6" s="4">
        <f t="shared" ref="C6:K6" si="8">C15</f>
        <v>2</v>
      </c>
      <c r="D6" s="4">
        <f t="shared" si="8"/>
        <v>15</v>
      </c>
      <c r="E6" s="4">
        <f t="shared" si="8"/>
        <v>19</v>
      </c>
      <c r="F6" s="4">
        <f t="shared" si="8"/>
        <v>16</v>
      </c>
      <c r="G6" s="4">
        <f t="shared" si="8"/>
        <v>12</v>
      </c>
      <c r="H6" s="4">
        <f t="shared" si="8"/>
        <v>14</v>
      </c>
      <c r="I6" s="4">
        <f t="shared" si="8"/>
        <v>11</v>
      </c>
      <c r="J6" s="4">
        <f t="shared" si="8"/>
        <v>3</v>
      </c>
      <c r="K6" s="4">
        <f t="shared" si="8"/>
        <v>14</v>
      </c>
      <c r="L6">
        <v>1000</v>
      </c>
      <c r="M6">
        <f t="shared" si="0"/>
        <v>995.5</v>
      </c>
      <c r="N6" t="str">
        <f>OAM!L7</f>
        <v>Budapest</v>
      </c>
      <c r="O6">
        <f>O15</f>
        <v>747</v>
      </c>
      <c r="P6">
        <f>P15</f>
        <v>12.4</v>
      </c>
      <c r="Q6">
        <f t="shared" si="2"/>
        <v>17</v>
      </c>
      <c r="R6">
        <f t="shared" si="3"/>
        <v>15</v>
      </c>
      <c r="S6">
        <f t="shared" si="4"/>
        <v>2</v>
      </c>
      <c r="T6" s="20">
        <f t="shared" si="5"/>
        <v>11</v>
      </c>
      <c r="U6">
        <f t="shared" si="6"/>
        <v>6</v>
      </c>
      <c r="V6">
        <f t="shared" si="7"/>
        <v>4</v>
      </c>
    </row>
    <row r="7" spans="1:22" x14ac:dyDescent="0.25">
      <c r="A7" t="str">
        <f>OAM!A8</f>
        <v>CsongrĂˇd</v>
      </c>
      <c r="B7">
        <f>RANK(OAM!B8,OAM!B$3:B$22,0)</f>
        <v>19</v>
      </c>
      <c r="C7">
        <f>RANK(OAM!C8,OAM!C$3:C$22,0)</f>
        <v>12</v>
      </c>
      <c r="D7">
        <f>RANK(OAM!D8,OAM!D$3:D$22,0)</f>
        <v>18</v>
      </c>
      <c r="E7">
        <f>RANK(OAM!E8,OAM!E$3:E$22,0)</f>
        <v>18</v>
      </c>
      <c r="F7">
        <f>RANK(OAM!F8,OAM!F$3:F$22,0)</f>
        <v>19</v>
      </c>
      <c r="G7">
        <f>RANK(OAM!G8,OAM!G$3:G$22,0)</f>
        <v>20</v>
      </c>
      <c r="H7">
        <f>RANK(OAM!H8,OAM!H$3:H$22,0)</f>
        <v>19</v>
      </c>
      <c r="I7">
        <f>RANK(OAM!I8,OAM!I$3:I$22,0)</f>
        <v>13</v>
      </c>
      <c r="J7">
        <f>RANK(OAM!J8,OAM!J$3:J$22,0)</f>
        <v>19</v>
      </c>
      <c r="K7">
        <f>RANK(OAM!K8,OAM!K$3:K$22,0)</f>
        <v>19</v>
      </c>
      <c r="L7">
        <v>1000</v>
      </c>
      <c r="M7">
        <f t="shared" si="0"/>
        <v>910.4</v>
      </c>
      <c r="N7" t="str">
        <f>OAM!L8</f>
        <v>Csongrád</v>
      </c>
      <c r="O7">
        <f>OAM!M8</f>
        <v>632</v>
      </c>
      <c r="P7" s="7">
        <f t="shared" si="1"/>
        <v>17.600000000000001</v>
      </c>
      <c r="Q7">
        <f t="shared" si="2"/>
        <v>20</v>
      </c>
      <c r="R7">
        <f t="shared" si="3"/>
        <v>20</v>
      </c>
      <c r="S7">
        <f t="shared" si="4"/>
        <v>0</v>
      </c>
      <c r="T7" s="20">
        <f t="shared" si="5"/>
        <v>20</v>
      </c>
      <c r="U7">
        <f t="shared" si="6"/>
        <v>0</v>
      </c>
      <c r="V7">
        <f t="shared" si="7"/>
        <v>0</v>
      </c>
    </row>
    <row r="8" spans="1:22" x14ac:dyDescent="0.25">
      <c r="A8" t="str">
        <f>OAM!A9</f>
        <v>FejĂ©r</v>
      </c>
      <c r="B8">
        <f>RANK(OAM!B9,OAM!B$3:B$22,0)</f>
        <v>17</v>
      </c>
      <c r="C8">
        <f>RANK(OAM!C9,OAM!C$3:C$22,0)</f>
        <v>15</v>
      </c>
      <c r="D8">
        <f>RANK(OAM!D9,OAM!D$3:D$22,0)</f>
        <v>13</v>
      </c>
      <c r="E8">
        <f>RANK(OAM!E9,OAM!E$3:E$22,0)</f>
        <v>17</v>
      </c>
      <c r="F8">
        <f>RANK(OAM!F9,OAM!F$3:F$22,0)</f>
        <v>14</v>
      </c>
      <c r="G8">
        <f>RANK(OAM!G9,OAM!G$3:G$22,0)</f>
        <v>8</v>
      </c>
      <c r="H8">
        <f>RANK(OAM!H9,OAM!H$3:H$22,0)</f>
        <v>14</v>
      </c>
      <c r="I8">
        <f>RANK(OAM!I9,OAM!I$3:I$22,0)</f>
        <v>5</v>
      </c>
      <c r="J8">
        <f>RANK(OAM!J9,OAM!J$3:J$22,0)</f>
        <v>6</v>
      </c>
      <c r="K8">
        <f>RANK(OAM!K9,OAM!K$3:K$22,0)</f>
        <v>15</v>
      </c>
      <c r="L8">
        <v>1000</v>
      </c>
      <c r="M8">
        <f t="shared" si="0"/>
        <v>957.2</v>
      </c>
      <c r="N8" t="str">
        <f>OAM!L9</f>
        <v>Fejér</v>
      </c>
      <c r="O8">
        <f>OAM!M9</f>
        <v>753</v>
      </c>
      <c r="P8" s="7">
        <f t="shared" si="1"/>
        <v>12.4</v>
      </c>
      <c r="Q8">
        <f t="shared" si="2"/>
        <v>15</v>
      </c>
      <c r="R8">
        <f t="shared" si="3"/>
        <v>15</v>
      </c>
      <c r="S8">
        <f t="shared" si="4"/>
        <v>0</v>
      </c>
      <c r="T8" s="20">
        <f t="shared" si="5"/>
        <v>17</v>
      </c>
      <c r="U8">
        <f t="shared" si="6"/>
        <v>-2</v>
      </c>
      <c r="V8">
        <f t="shared" si="7"/>
        <v>-2</v>
      </c>
    </row>
    <row r="9" spans="1:22" x14ac:dyDescent="0.25">
      <c r="A9" t="str">
        <f>OAM!A10</f>
        <v>GyĹ‘r-Moson-Sopron</v>
      </c>
      <c r="B9">
        <f>RANK(OAM!B10,OAM!B$3:B$22,0)</f>
        <v>1</v>
      </c>
      <c r="C9">
        <f>RANK(OAM!C10,OAM!C$3:C$22,0)</f>
        <v>16</v>
      </c>
      <c r="D9">
        <f>RANK(OAM!D10,OAM!D$3:D$22,0)</f>
        <v>11</v>
      </c>
      <c r="E9">
        <f>RANK(OAM!E10,OAM!E$3:E$22,0)</f>
        <v>12</v>
      </c>
      <c r="F9">
        <f>RANK(OAM!F10,OAM!F$3:F$22,0)</f>
        <v>3</v>
      </c>
      <c r="G9">
        <f>RANK(OAM!G10,OAM!G$3:G$22,0)</f>
        <v>5</v>
      </c>
      <c r="H9">
        <f>RANK(OAM!H10,OAM!H$3:H$22,0)</f>
        <v>18</v>
      </c>
      <c r="I9">
        <f>RANK(OAM!I10,OAM!I$3:I$22,0)</f>
        <v>9</v>
      </c>
      <c r="J9">
        <f>RANK(OAM!J10,OAM!J$3:J$22,0)</f>
        <v>18</v>
      </c>
      <c r="K9">
        <f>RANK(OAM!K10,OAM!K$3:K$22,0)</f>
        <v>8</v>
      </c>
      <c r="L9">
        <v>1000</v>
      </c>
      <c r="M9">
        <f t="shared" si="0"/>
        <v>1007</v>
      </c>
      <c r="N9" t="str">
        <f>OAM!L10</f>
        <v>Győr-Moson-Sopron</v>
      </c>
      <c r="O9">
        <f>OAM!M10</f>
        <v>806</v>
      </c>
      <c r="P9" s="7">
        <f t="shared" si="1"/>
        <v>10.1</v>
      </c>
      <c r="Q9">
        <f t="shared" si="2"/>
        <v>10</v>
      </c>
      <c r="R9">
        <f t="shared" si="3"/>
        <v>12</v>
      </c>
      <c r="S9">
        <f t="shared" si="4"/>
        <v>-2</v>
      </c>
      <c r="T9" s="20">
        <f t="shared" si="5"/>
        <v>10</v>
      </c>
      <c r="U9">
        <f t="shared" si="6"/>
        <v>0</v>
      </c>
      <c r="V9">
        <f t="shared" si="7"/>
        <v>2</v>
      </c>
    </row>
    <row r="10" spans="1:22" x14ac:dyDescent="0.25">
      <c r="A10" t="str">
        <f>OAM!A11</f>
        <v>HajdĂş-Bihar</v>
      </c>
      <c r="B10">
        <f>RANK(OAM!B11,OAM!B$3:B$22,0)</f>
        <v>15</v>
      </c>
      <c r="C10">
        <f>RANK(OAM!C11,OAM!C$3:C$22,0)</f>
        <v>12</v>
      </c>
      <c r="D10">
        <f>RANK(OAM!D11,OAM!D$3:D$22,0)</f>
        <v>18</v>
      </c>
      <c r="E10">
        <f>RANK(OAM!E11,OAM!E$3:E$22,0)</f>
        <v>10</v>
      </c>
      <c r="F10">
        <f>RANK(OAM!F11,OAM!F$3:F$22,0)</f>
        <v>14</v>
      </c>
      <c r="G10">
        <f>RANK(OAM!G11,OAM!G$3:G$22,0)</f>
        <v>14</v>
      </c>
      <c r="H10">
        <f>RANK(OAM!H11,OAM!H$3:H$22,0)</f>
        <v>17</v>
      </c>
      <c r="I10">
        <f>RANK(OAM!I11,OAM!I$3:I$22,0)</f>
        <v>16</v>
      </c>
      <c r="J10">
        <f>RANK(OAM!J11,OAM!J$3:J$22,0)</f>
        <v>16</v>
      </c>
      <c r="K10">
        <f>RANK(OAM!K11,OAM!K$3:K$22,0)</f>
        <v>18</v>
      </c>
      <c r="L10">
        <v>1000</v>
      </c>
      <c r="M10">
        <f t="shared" si="0"/>
        <v>940.8</v>
      </c>
      <c r="N10" t="str">
        <f>OAM!L11</f>
        <v>Hajdú-Bihar</v>
      </c>
      <c r="O10">
        <f>OAM!M11</f>
        <v>707</v>
      </c>
      <c r="P10" s="7">
        <f t="shared" si="1"/>
        <v>15</v>
      </c>
      <c r="Q10">
        <f t="shared" si="2"/>
        <v>19</v>
      </c>
      <c r="R10">
        <f t="shared" si="3"/>
        <v>19</v>
      </c>
      <c r="S10">
        <f t="shared" si="4"/>
        <v>0</v>
      </c>
      <c r="T10" s="20">
        <f t="shared" si="5"/>
        <v>19</v>
      </c>
      <c r="U10">
        <f t="shared" si="6"/>
        <v>0</v>
      </c>
      <c r="V10">
        <f t="shared" si="7"/>
        <v>0</v>
      </c>
    </row>
    <row r="11" spans="1:22" x14ac:dyDescent="0.25">
      <c r="A11" t="str">
        <f>OAM!A12</f>
        <v>Heves</v>
      </c>
      <c r="B11">
        <f>RANK(OAM!B12,OAM!B$3:B$22,0)</f>
        <v>13</v>
      </c>
      <c r="C11">
        <f>RANK(OAM!C12,OAM!C$3:C$22,0)</f>
        <v>18</v>
      </c>
      <c r="D11">
        <f>RANK(OAM!D12,OAM!D$3:D$22,0)</f>
        <v>10</v>
      </c>
      <c r="E11">
        <f>RANK(OAM!E12,OAM!E$3:E$22,0)</f>
        <v>11</v>
      </c>
      <c r="F11">
        <f>RANK(OAM!F12,OAM!F$3:F$22,0)</f>
        <v>8</v>
      </c>
      <c r="G11">
        <f>RANK(OAM!G12,OAM!G$3:G$22,0)</f>
        <v>11</v>
      </c>
      <c r="H11">
        <f>RANK(OAM!H12,OAM!H$3:H$22,0)</f>
        <v>11</v>
      </c>
      <c r="I11">
        <f>RANK(OAM!I12,OAM!I$3:I$22,0)</f>
        <v>12</v>
      </c>
      <c r="J11">
        <f>RANK(OAM!J12,OAM!J$3:J$22,0)</f>
        <v>3</v>
      </c>
      <c r="K11">
        <f>RANK(OAM!K12,OAM!K$3:K$22,0)</f>
        <v>8</v>
      </c>
      <c r="L11">
        <v>1000</v>
      </c>
      <c r="M11">
        <f t="shared" si="0"/>
        <v>976.1</v>
      </c>
      <c r="N11" t="str">
        <f>OAM!L12</f>
        <v>Heves</v>
      </c>
      <c r="O11">
        <f>OAM!M12</f>
        <v>784</v>
      </c>
      <c r="P11" s="7">
        <f t="shared" si="1"/>
        <v>10.5</v>
      </c>
      <c r="Q11">
        <f t="shared" si="2"/>
        <v>13</v>
      </c>
      <c r="R11">
        <f t="shared" si="3"/>
        <v>13</v>
      </c>
      <c r="S11">
        <f t="shared" si="4"/>
        <v>0</v>
      </c>
      <c r="T11" s="20">
        <f t="shared" si="5"/>
        <v>14</v>
      </c>
      <c r="U11">
        <f t="shared" si="6"/>
        <v>-1</v>
      </c>
      <c r="V11">
        <f t="shared" si="7"/>
        <v>-1</v>
      </c>
    </row>
    <row r="12" spans="1:22" x14ac:dyDescent="0.25">
      <c r="A12" t="str">
        <f>OAM!A13</f>
        <v>JĂˇsz-Nagykun-Szolnok</v>
      </c>
      <c r="B12">
        <f>RANK(OAM!B13,OAM!B$3:B$22,0)</f>
        <v>14</v>
      </c>
      <c r="C12">
        <f>RANK(OAM!C13,OAM!C$3:C$22,0)</f>
        <v>16</v>
      </c>
      <c r="D12">
        <f>RANK(OAM!D13,OAM!D$3:D$22,0)</f>
        <v>13</v>
      </c>
      <c r="E12">
        <f>RANK(OAM!E13,OAM!E$3:E$22,0)</f>
        <v>6</v>
      </c>
      <c r="F12">
        <f>RANK(OAM!F13,OAM!F$3:F$22,0)</f>
        <v>10</v>
      </c>
      <c r="G12">
        <f>RANK(OAM!G13,OAM!G$3:G$22,0)</f>
        <v>13</v>
      </c>
      <c r="H12">
        <f>RANK(OAM!H13,OAM!H$3:H$22,0)</f>
        <v>4</v>
      </c>
      <c r="I12">
        <f>RANK(OAM!I13,OAM!I$3:I$22,0)</f>
        <v>14</v>
      </c>
      <c r="J12">
        <f>RANK(OAM!J13,OAM!J$3:J$22,0)</f>
        <v>3</v>
      </c>
      <c r="K12">
        <f>RANK(OAM!K13,OAM!K$3:K$22,0)</f>
        <v>5</v>
      </c>
      <c r="L12">
        <v>1000</v>
      </c>
      <c r="M12">
        <f t="shared" si="0"/>
        <v>966.6</v>
      </c>
      <c r="N12" t="str">
        <f>OAM!L13</f>
        <v>Jász-Nagykun-Szolnok</v>
      </c>
      <c r="O12">
        <f>OAM!M13</f>
        <v>788</v>
      </c>
      <c r="P12" s="7">
        <f t="shared" si="1"/>
        <v>9.8000000000000007</v>
      </c>
      <c r="Q12">
        <f t="shared" si="2"/>
        <v>12</v>
      </c>
      <c r="R12">
        <f t="shared" si="3"/>
        <v>10</v>
      </c>
      <c r="S12">
        <f t="shared" si="4"/>
        <v>2</v>
      </c>
      <c r="T12" s="20">
        <f t="shared" si="5"/>
        <v>16</v>
      </c>
      <c r="U12">
        <f t="shared" si="6"/>
        <v>-4</v>
      </c>
      <c r="V12">
        <f t="shared" si="7"/>
        <v>-6</v>
      </c>
    </row>
    <row r="13" spans="1:22" x14ac:dyDescent="0.25">
      <c r="A13" t="str">
        <f>OAM!A14</f>
        <v>KomĂˇrom-Esztergom</v>
      </c>
      <c r="B13">
        <f>RANK(OAM!B14,OAM!B$3:B$22,0)</f>
        <v>9</v>
      </c>
      <c r="C13">
        <f>RANK(OAM!C14,OAM!C$3:C$22,0)</f>
        <v>9</v>
      </c>
      <c r="D13">
        <f>RANK(OAM!D14,OAM!D$3:D$22,0)</f>
        <v>11</v>
      </c>
      <c r="E13">
        <f>RANK(OAM!E14,OAM!E$3:E$22,0)</f>
        <v>13</v>
      </c>
      <c r="F13">
        <f>RANK(OAM!F14,OAM!F$3:F$22,0)</f>
        <v>2</v>
      </c>
      <c r="G13">
        <f>RANK(OAM!G14,OAM!G$3:G$22,0)</f>
        <v>1</v>
      </c>
      <c r="H13">
        <f>RANK(OAM!H14,OAM!H$3:H$22,0)</f>
        <v>2</v>
      </c>
      <c r="I13">
        <f>RANK(OAM!I14,OAM!I$3:I$22,0)</f>
        <v>7</v>
      </c>
      <c r="J13">
        <f>RANK(OAM!J14,OAM!J$3:J$22,0)</f>
        <v>2</v>
      </c>
      <c r="K13">
        <f>RANK(OAM!K14,OAM!K$3:K$22,0)</f>
        <v>8</v>
      </c>
      <c r="L13">
        <v>1000</v>
      </c>
      <c r="M13">
        <f t="shared" si="0"/>
        <v>1051.3</v>
      </c>
      <c r="N13" t="str">
        <f>OAM!L14</f>
        <v>Komárom-Esztergom</v>
      </c>
      <c r="O13">
        <f>OAM!M14</f>
        <v>853</v>
      </c>
      <c r="P13" s="7">
        <f t="shared" si="1"/>
        <v>6.4</v>
      </c>
      <c r="Q13">
        <f t="shared" si="2"/>
        <v>3</v>
      </c>
      <c r="R13">
        <f t="shared" si="3"/>
        <v>3</v>
      </c>
      <c r="S13">
        <f t="shared" si="4"/>
        <v>0</v>
      </c>
      <c r="T13" s="20">
        <f t="shared" si="5"/>
        <v>2</v>
      </c>
      <c r="U13">
        <f t="shared" si="6"/>
        <v>1</v>
      </c>
      <c r="V13">
        <f t="shared" si="7"/>
        <v>1</v>
      </c>
    </row>
    <row r="14" spans="1:22" x14ac:dyDescent="0.25">
      <c r="A14" t="str">
        <f>OAM!A15</f>
        <v>NĂłgrĂˇd megye</v>
      </c>
      <c r="B14">
        <f>RANK(OAM!B15,OAM!B$3:B$22,0)</f>
        <v>3</v>
      </c>
      <c r="C14">
        <f>RANK(OAM!C15,OAM!C$3:C$22,0)</f>
        <v>3</v>
      </c>
      <c r="D14">
        <f>RANK(OAM!D15,OAM!D$3:D$22,0)</f>
        <v>3</v>
      </c>
      <c r="E14">
        <f>RANK(OAM!E15,OAM!E$3:E$22,0)</f>
        <v>5</v>
      </c>
      <c r="F14">
        <f>RANK(OAM!F15,OAM!F$3:F$22,0)</f>
        <v>6</v>
      </c>
      <c r="G14">
        <f>RANK(OAM!G15,OAM!G$3:G$22,0)</f>
        <v>3</v>
      </c>
      <c r="H14">
        <f>RANK(OAM!H15,OAM!H$3:H$22,0)</f>
        <v>1</v>
      </c>
      <c r="I14">
        <f>RANK(OAM!I15,OAM!I$3:I$22,0)</f>
        <v>14</v>
      </c>
      <c r="J14">
        <f>RANK(OAM!J15,OAM!J$3:J$22,0)</f>
        <v>1</v>
      </c>
      <c r="K14">
        <f>RANK(OAM!K15,OAM!K$3:K$22,0)</f>
        <v>1</v>
      </c>
      <c r="L14">
        <v>1000</v>
      </c>
      <c r="M14">
        <f t="shared" si="0"/>
        <v>1050.8</v>
      </c>
      <c r="N14" t="str">
        <f>OAM!L15</f>
        <v>Nógrád megye</v>
      </c>
      <c r="O14">
        <f>OAM!M15</f>
        <v>913</v>
      </c>
      <c r="P14" s="7">
        <f t="shared" si="1"/>
        <v>4</v>
      </c>
      <c r="Q14">
        <f t="shared" si="2"/>
        <v>1</v>
      </c>
      <c r="R14">
        <f t="shared" si="3"/>
        <v>1</v>
      </c>
      <c r="S14">
        <f t="shared" si="4"/>
        <v>0</v>
      </c>
      <c r="T14" s="20">
        <f t="shared" si="5"/>
        <v>3</v>
      </c>
      <c r="U14">
        <f t="shared" si="6"/>
        <v>-2</v>
      </c>
      <c r="V14">
        <f t="shared" si="7"/>
        <v>-2</v>
      </c>
    </row>
    <row r="15" spans="1:22" x14ac:dyDescent="0.25">
      <c r="A15" t="str">
        <f>OAM!A16</f>
        <v>Pest</v>
      </c>
      <c r="B15" s="4">
        <f>RANK(OAM!B16,OAM!B$3:B$22,0)</f>
        <v>18</v>
      </c>
      <c r="C15" s="4">
        <f>RANK(OAM!C16,OAM!C$3:C$22,0)</f>
        <v>2</v>
      </c>
      <c r="D15" s="4">
        <f>RANK(OAM!D16,OAM!D$3:D$22,0)</f>
        <v>15</v>
      </c>
      <c r="E15" s="4">
        <f>RANK(OAM!E16,OAM!E$3:E$22,0)</f>
        <v>19</v>
      </c>
      <c r="F15" s="4">
        <f>RANK(OAM!F16,OAM!F$3:F$22,0)</f>
        <v>16</v>
      </c>
      <c r="G15" s="4">
        <f>RANK(OAM!G16,OAM!G$3:G$22,0)</f>
        <v>12</v>
      </c>
      <c r="H15" s="4">
        <f>RANK(OAM!H16,OAM!H$3:H$22,0)</f>
        <v>14</v>
      </c>
      <c r="I15" s="4">
        <f>RANK(OAM!I16,OAM!I$3:I$22,0)</f>
        <v>11</v>
      </c>
      <c r="J15" s="4">
        <f>RANK(OAM!J16,OAM!J$3:J$22,0)</f>
        <v>3</v>
      </c>
      <c r="K15" s="4">
        <f>RANK(OAM!K16,OAM!K$3:K$22,0)</f>
        <v>14</v>
      </c>
      <c r="L15">
        <v>1000</v>
      </c>
      <c r="M15">
        <f t="shared" si="0"/>
        <v>995.5</v>
      </c>
      <c r="N15" t="str">
        <f>OAM!L16</f>
        <v>Pest</v>
      </c>
      <c r="O15">
        <f>OAM!M16</f>
        <v>747</v>
      </c>
      <c r="P15" s="7">
        <f t="shared" si="1"/>
        <v>12.4</v>
      </c>
      <c r="Q15">
        <f t="shared" si="2"/>
        <v>17</v>
      </c>
      <c r="R15">
        <f t="shared" si="3"/>
        <v>15</v>
      </c>
      <c r="S15">
        <f t="shared" si="4"/>
        <v>2</v>
      </c>
      <c r="T15" s="20">
        <f t="shared" si="5"/>
        <v>11</v>
      </c>
      <c r="U15">
        <f t="shared" si="6"/>
        <v>6</v>
      </c>
      <c r="V15">
        <f t="shared" si="7"/>
        <v>4</v>
      </c>
    </row>
    <row r="16" spans="1:22" x14ac:dyDescent="0.25">
      <c r="A16" t="str">
        <f>OAM!A17</f>
        <v>Somogy</v>
      </c>
      <c r="B16">
        <f>RANK(OAM!B17,OAM!B$3:B$22,0)</f>
        <v>7</v>
      </c>
      <c r="C16">
        <f>RANK(OAM!C17,OAM!C$3:C$22,0)</f>
        <v>7</v>
      </c>
      <c r="D16">
        <f>RANK(OAM!D17,OAM!D$3:D$22,0)</f>
        <v>2</v>
      </c>
      <c r="E16">
        <f>RANK(OAM!E17,OAM!E$3:E$22,0)</f>
        <v>3</v>
      </c>
      <c r="F16">
        <f>RANK(OAM!F17,OAM!F$3:F$22,0)</f>
        <v>9</v>
      </c>
      <c r="G16">
        <f>RANK(OAM!G17,OAM!G$3:G$22,0)</f>
        <v>15</v>
      </c>
      <c r="H16">
        <f>RANK(OAM!H17,OAM!H$3:H$22,0)</f>
        <v>7</v>
      </c>
      <c r="I16">
        <f>RANK(OAM!I17,OAM!I$3:I$22,0)</f>
        <v>8</v>
      </c>
      <c r="J16">
        <f>RANK(OAM!J17,OAM!J$3:J$22,0)</f>
        <v>9</v>
      </c>
      <c r="K16">
        <f>RANK(OAM!K17,OAM!K$3:K$22,0)</f>
        <v>7</v>
      </c>
      <c r="L16">
        <v>1000</v>
      </c>
      <c r="M16">
        <f t="shared" si="0"/>
        <v>1033.3</v>
      </c>
      <c r="N16" t="str">
        <f>OAM!L17</f>
        <v>Somogy</v>
      </c>
      <c r="O16">
        <f>OAM!M17</f>
        <v>821</v>
      </c>
      <c r="P16" s="7">
        <f t="shared" si="1"/>
        <v>7.4</v>
      </c>
      <c r="Q16">
        <f t="shared" si="2"/>
        <v>5</v>
      </c>
      <c r="R16">
        <f t="shared" si="3"/>
        <v>5</v>
      </c>
      <c r="S16">
        <f t="shared" si="4"/>
        <v>0</v>
      </c>
      <c r="T16" s="20">
        <f t="shared" si="5"/>
        <v>7</v>
      </c>
      <c r="U16">
        <f t="shared" si="6"/>
        <v>-2</v>
      </c>
      <c r="V16">
        <f t="shared" si="7"/>
        <v>-2</v>
      </c>
    </row>
    <row r="17" spans="1:22" x14ac:dyDescent="0.25">
      <c r="A17" t="str">
        <f>OAM!A18</f>
        <v>Szabolcs-SzatmĂˇr-Bereg</v>
      </c>
      <c r="B17">
        <f>RANK(OAM!B18,OAM!B$3:B$22,0)</f>
        <v>2</v>
      </c>
      <c r="C17">
        <f>RANK(OAM!C18,OAM!C$3:C$22,0)</f>
        <v>3</v>
      </c>
      <c r="D17">
        <f>RANK(OAM!D18,OAM!D$3:D$22,0)</f>
        <v>17</v>
      </c>
      <c r="E17">
        <f>RANK(OAM!E18,OAM!E$3:E$22,0)</f>
        <v>1</v>
      </c>
      <c r="F17">
        <f>RANK(OAM!F18,OAM!F$3:F$22,0)</f>
        <v>12</v>
      </c>
      <c r="G17">
        <f>RANK(OAM!G18,OAM!G$3:G$22,0)</f>
        <v>4</v>
      </c>
      <c r="H17">
        <f>RANK(OAM!H18,OAM!H$3:H$22,0)</f>
        <v>12</v>
      </c>
      <c r="I17">
        <f>RANK(OAM!I18,OAM!I$3:I$22,0)</f>
        <v>18</v>
      </c>
      <c r="J17">
        <f>RANK(OAM!J18,OAM!J$3:J$22,0)</f>
        <v>13</v>
      </c>
      <c r="K17">
        <f>RANK(OAM!K18,OAM!K$3:K$22,0)</f>
        <v>4</v>
      </c>
      <c r="L17">
        <v>1000</v>
      </c>
      <c r="M17">
        <f t="shared" si="0"/>
        <v>1007.5</v>
      </c>
      <c r="N17" t="str">
        <f>OAM!L18</f>
        <v>Szabolcs-Szatmár-Bereg</v>
      </c>
      <c r="O17">
        <f>OAM!M18</f>
        <v>821</v>
      </c>
      <c r="P17" s="7">
        <f t="shared" si="1"/>
        <v>8.6</v>
      </c>
      <c r="Q17">
        <f t="shared" si="2"/>
        <v>5</v>
      </c>
      <c r="R17">
        <f t="shared" si="3"/>
        <v>7</v>
      </c>
      <c r="S17">
        <f t="shared" si="4"/>
        <v>-2</v>
      </c>
      <c r="T17" s="20">
        <f t="shared" si="5"/>
        <v>9</v>
      </c>
      <c r="U17">
        <f t="shared" si="6"/>
        <v>-4</v>
      </c>
      <c r="V17">
        <f t="shared" si="7"/>
        <v>-2</v>
      </c>
    </row>
    <row r="18" spans="1:22" x14ac:dyDescent="0.25">
      <c r="A18" t="str">
        <f>OAM!A19</f>
        <v>Tolna</v>
      </c>
      <c r="B18">
        <f>RANK(OAM!B19,OAM!B$3:B$22,0)</f>
        <v>8</v>
      </c>
      <c r="C18">
        <f>RANK(OAM!C19,OAM!C$3:C$22,0)</f>
        <v>7</v>
      </c>
      <c r="D18">
        <f>RANK(OAM!D19,OAM!D$3:D$22,0)</f>
        <v>1</v>
      </c>
      <c r="E18">
        <f>RANK(OAM!E19,OAM!E$3:E$22,0)</f>
        <v>3</v>
      </c>
      <c r="F18">
        <f>RANK(OAM!F19,OAM!F$3:F$22,0)</f>
        <v>4</v>
      </c>
      <c r="G18">
        <f>RANK(OAM!G19,OAM!G$3:G$22,0)</f>
        <v>8</v>
      </c>
      <c r="H18">
        <f>RANK(OAM!H19,OAM!H$3:H$22,0)</f>
        <v>3</v>
      </c>
      <c r="I18">
        <f>RANK(OAM!I19,OAM!I$3:I$22,0)</f>
        <v>1</v>
      </c>
      <c r="J18">
        <f>RANK(OAM!J19,OAM!J$3:J$22,0)</f>
        <v>6</v>
      </c>
      <c r="K18">
        <f>RANK(OAM!K19,OAM!K$3:K$22,0)</f>
        <v>6</v>
      </c>
      <c r="L18">
        <v>1000</v>
      </c>
      <c r="M18">
        <f t="shared" si="0"/>
        <v>1060.2</v>
      </c>
      <c r="N18" t="str">
        <f>OAM!L19</f>
        <v>Tolna</v>
      </c>
      <c r="O18">
        <f>OAM!M19</f>
        <v>876</v>
      </c>
      <c r="P18" s="7">
        <f t="shared" si="1"/>
        <v>4.7</v>
      </c>
      <c r="Q18">
        <f t="shared" si="2"/>
        <v>2</v>
      </c>
      <c r="R18">
        <f t="shared" si="3"/>
        <v>2</v>
      </c>
      <c r="S18">
        <f t="shared" si="4"/>
        <v>0</v>
      </c>
      <c r="T18" s="20">
        <f t="shared" si="5"/>
        <v>1</v>
      </c>
      <c r="U18">
        <f t="shared" si="6"/>
        <v>1</v>
      </c>
      <c r="V18">
        <f t="shared" si="7"/>
        <v>1</v>
      </c>
    </row>
    <row r="19" spans="1:22" x14ac:dyDescent="0.25">
      <c r="A19" t="str">
        <f>OAM!A20</f>
        <v>Vas</v>
      </c>
      <c r="B19">
        <f>RANK(OAM!B20,OAM!B$3:B$22,0)</f>
        <v>5</v>
      </c>
      <c r="C19">
        <f>RANK(OAM!C20,OAM!C$3:C$22,0)</f>
        <v>6</v>
      </c>
      <c r="D19">
        <f>RANK(OAM!D20,OAM!D$3:D$22,0)</f>
        <v>4</v>
      </c>
      <c r="E19">
        <f>RANK(OAM!E20,OAM!E$3:E$22,0)</f>
        <v>15</v>
      </c>
      <c r="F19">
        <f>RANK(OAM!F20,OAM!F$3:F$22,0)</f>
        <v>5</v>
      </c>
      <c r="G19">
        <f>RANK(OAM!G20,OAM!G$3:G$22,0)</f>
        <v>15</v>
      </c>
      <c r="H19">
        <f>RANK(OAM!H20,OAM!H$3:H$22,0)</f>
        <v>16</v>
      </c>
      <c r="I19">
        <f>RANK(OAM!I20,OAM!I$3:I$22,0)</f>
        <v>3</v>
      </c>
      <c r="J19">
        <f>RANK(OAM!J20,OAM!J$3:J$22,0)</f>
        <v>6</v>
      </c>
      <c r="K19">
        <f>RANK(OAM!K20,OAM!K$3:K$22,0)</f>
        <v>13</v>
      </c>
      <c r="L19">
        <v>1000</v>
      </c>
      <c r="M19">
        <f t="shared" si="0"/>
        <v>1019.4</v>
      </c>
      <c r="N19" t="str">
        <f>OAM!L20</f>
        <v>Vas</v>
      </c>
      <c r="O19">
        <f>OAM!M20</f>
        <v>809</v>
      </c>
      <c r="P19" s="7">
        <f t="shared" si="1"/>
        <v>8.8000000000000007</v>
      </c>
      <c r="Q19">
        <f t="shared" si="2"/>
        <v>9</v>
      </c>
      <c r="R19">
        <f t="shared" si="3"/>
        <v>8</v>
      </c>
      <c r="S19">
        <f t="shared" si="4"/>
        <v>1</v>
      </c>
      <c r="T19" s="20">
        <f t="shared" si="5"/>
        <v>8</v>
      </c>
      <c r="U19">
        <f t="shared" si="6"/>
        <v>1</v>
      </c>
      <c r="V19">
        <f t="shared" si="7"/>
        <v>0</v>
      </c>
    </row>
    <row r="20" spans="1:22" x14ac:dyDescent="0.25">
      <c r="A20" t="str">
        <f>OAM!A21</f>
        <v>VeszprĂ©m</v>
      </c>
      <c r="B20">
        <f>RANK(OAM!B21,OAM!B$3:B$22,0)</f>
        <v>10</v>
      </c>
      <c r="C20">
        <f>RANK(OAM!C21,OAM!C$3:C$22,0)</f>
        <v>11</v>
      </c>
      <c r="D20">
        <f>RANK(OAM!D21,OAM!D$3:D$22,0)</f>
        <v>6</v>
      </c>
      <c r="E20">
        <f>RANK(OAM!E21,OAM!E$3:E$22,0)</f>
        <v>16</v>
      </c>
      <c r="F20">
        <f>RANK(OAM!F21,OAM!F$3:F$22,0)</f>
        <v>1</v>
      </c>
      <c r="G20">
        <f>RANK(OAM!G21,OAM!G$3:G$22,0)</f>
        <v>7</v>
      </c>
      <c r="H20">
        <f>RANK(OAM!H21,OAM!H$3:H$22,0)</f>
        <v>13</v>
      </c>
      <c r="I20">
        <f>RANK(OAM!I21,OAM!I$3:I$22,0)</f>
        <v>4</v>
      </c>
      <c r="J20">
        <f>RANK(OAM!J21,OAM!J$3:J$22,0)</f>
        <v>11</v>
      </c>
      <c r="K20">
        <f>RANK(OAM!K21,OAM!K$3:K$22,0)</f>
        <v>15</v>
      </c>
      <c r="L20">
        <v>1000</v>
      </c>
      <c r="M20">
        <f t="shared" si="0"/>
        <v>1036.3</v>
      </c>
      <c r="N20" t="str">
        <f>OAM!L21</f>
        <v>Veszprém</v>
      </c>
      <c r="O20">
        <f>OAM!M21</f>
        <v>801</v>
      </c>
      <c r="P20" s="7">
        <f t="shared" si="1"/>
        <v>9.4</v>
      </c>
      <c r="Q20">
        <f t="shared" si="2"/>
        <v>11</v>
      </c>
      <c r="R20">
        <f t="shared" si="3"/>
        <v>9</v>
      </c>
      <c r="S20">
        <f t="shared" si="4"/>
        <v>2</v>
      </c>
      <c r="T20" s="20">
        <f t="shared" si="5"/>
        <v>5</v>
      </c>
      <c r="U20">
        <f t="shared" si="6"/>
        <v>6</v>
      </c>
      <c r="V20">
        <f t="shared" si="7"/>
        <v>4</v>
      </c>
    </row>
    <row r="21" spans="1:22" x14ac:dyDescent="0.25">
      <c r="A21" t="str">
        <f>OAM!A22</f>
        <v>Zala</v>
      </c>
      <c r="B21">
        <f>RANK(OAM!B22,OAM!B$3:B$22,0)</f>
        <v>6</v>
      </c>
      <c r="C21">
        <f>RANK(OAM!C22,OAM!C$3:C$22,0)</f>
        <v>5</v>
      </c>
      <c r="D21">
        <f>RANK(OAM!D22,OAM!D$3:D$22,0)</f>
        <v>7</v>
      </c>
      <c r="E21">
        <f>RANK(OAM!E22,OAM!E$3:E$22,0)</f>
        <v>9</v>
      </c>
      <c r="F21">
        <f>RANK(OAM!F22,OAM!F$3:F$22,0)</f>
        <v>10</v>
      </c>
      <c r="G21">
        <f>RANK(OAM!G22,OAM!G$3:G$22,0)</f>
        <v>5</v>
      </c>
      <c r="H21">
        <f>RANK(OAM!H22,OAM!H$3:H$22,0)</f>
        <v>4</v>
      </c>
      <c r="I21">
        <f>RANK(OAM!I22,OAM!I$3:I$22,0)</f>
        <v>5</v>
      </c>
      <c r="J21">
        <f>RANK(OAM!J22,OAM!J$3:J$22,0)</f>
        <v>10</v>
      </c>
      <c r="K21">
        <f>RANK(OAM!K22,OAM!K$3:K$22,0)</f>
        <v>11</v>
      </c>
      <c r="L21">
        <v>1000</v>
      </c>
      <c r="M21">
        <f t="shared" si="0"/>
        <v>1034.8</v>
      </c>
      <c r="N21" t="str">
        <f>OAM!L22</f>
        <v>Zala</v>
      </c>
      <c r="O21">
        <f>OAM!M22</f>
        <v>820</v>
      </c>
      <c r="P21" s="7">
        <f t="shared" si="1"/>
        <v>7.2</v>
      </c>
      <c r="Q21">
        <f t="shared" si="2"/>
        <v>7</v>
      </c>
      <c r="R21">
        <f t="shared" si="3"/>
        <v>4</v>
      </c>
      <c r="S21">
        <f t="shared" si="4"/>
        <v>3</v>
      </c>
      <c r="T21" s="20">
        <f t="shared" si="5"/>
        <v>6</v>
      </c>
      <c r="U21">
        <f t="shared" si="6"/>
        <v>1</v>
      </c>
      <c r="V21">
        <f t="shared" si="7"/>
        <v>-2</v>
      </c>
    </row>
    <row r="22" spans="1:22" x14ac:dyDescent="0.25">
      <c r="M22">
        <f>CORREL(O2:O21,$M$2:$M$21)</f>
        <v>0.87223579594144585</v>
      </c>
      <c r="N22">
        <f>CORREL(P2:P21,$M$2:$M$21)</f>
        <v>-0.90646167406288281</v>
      </c>
      <c r="O22" t="s">
        <v>87</v>
      </c>
      <c r="P22" s="7">
        <f>CORREL(P2:P21,O2:O21)</f>
        <v>-0.98253972441601345</v>
      </c>
    </row>
    <row r="23" spans="1:22" ht="18" x14ac:dyDescent="0.25">
      <c r="A23" s="8"/>
      <c r="S23">
        <f>MAX(S2:S21)</f>
        <v>3</v>
      </c>
      <c r="U23">
        <f t="shared" ref="U23:V23" si="9">MAX(U2:U21)</f>
        <v>6</v>
      </c>
      <c r="V23">
        <f t="shared" si="9"/>
        <v>4</v>
      </c>
    </row>
    <row r="24" spans="1:22" x14ac:dyDescent="0.25">
      <c r="A24" s="9"/>
      <c r="S24">
        <f>MIN(S2:S21)</f>
        <v>-2</v>
      </c>
      <c r="U24">
        <f t="shared" ref="U24:V24" si="10">MIN(U2:U21)</f>
        <v>-7</v>
      </c>
      <c r="V24">
        <f t="shared" si="10"/>
        <v>-6</v>
      </c>
    </row>
    <row r="27" spans="1:22" ht="18" x14ac:dyDescent="0.25">
      <c r="A27" s="10" t="s">
        <v>92</v>
      </c>
      <c r="B27" s="11">
        <v>9818375</v>
      </c>
      <c r="C27" s="10" t="s">
        <v>93</v>
      </c>
      <c r="D27" s="11">
        <v>20</v>
      </c>
      <c r="E27" s="10" t="s">
        <v>94</v>
      </c>
      <c r="F27" s="11">
        <v>10</v>
      </c>
      <c r="G27" s="10" t="s">
        <v>95</v>
      </c>
      <c r="H27" s="11">
        <v>20</v>
      </c>
      <c r="I27" s="10" t="s">
        <v>96</v>
      </c>
      <c r="J27" s="11">
        <v>0</v>
      </c>
      <c r="K27" s="10" t="s">
        <v>97</v>
      </c>
      <c r="L27" s="11" t="s">
        <v>271</v>
      </c>
    </row>
    <row r="28" spans="1:22" ht="18.600000000000001" thickBot="1" x14ac:dyDescent="0.3">
      <c r="A28" s="8"/>
    </row>
    <row r="29" spans="1:22" ht="13.8" thickBot="1" x14ac:dyDescent="0.3">
      <c r="A29" s="12" t="s">
        <v>99</v>
      </c>
      <c r="B29" s="12" t="s">
        <v>100</v>
      </c>
      <c r="C29" s="12" t="s">
        <v>101</v>
      </c>
      <c r="D29" s="12" t="s">
        <v>102</v>
      </c>
      <c r="E29" s="12" t="s">
        <v>103</v>
      </c>
      <c r="F29" s="12" t="s">
        <v>104</v>
      </c>
      <c r="G29" s="12" t="s">
        <v>105</v>
      </c>
      <c r="H29" s="12" t="s">
        <v>106</v>
      </c>
      <c r="I29" s="12" t="s">
        <v>107</v>
      </c>
      <c r="J29" s="12" t="s">
        <v>108</v>
      </c>
      <c r="K29" s="12" t="s">
        <v>109</v>
      </c>
      <c r="L29" s="12" t="s">
        <v>110</v>
      </c>
    </row>
    <row r="30" spans="1:22" ht="13.8" thickBot="1" x14ac:dyDescent="0.3">
      <c r="A30" s="12" t="s">
        <v>111</v>
      </c>
      <c r="B30" s="13">
        <v>4</v>
      </c>
      <c r="C30" s="13">
        <v>1</v>
      </c>
      <c r="D30" s="13">
        <v>8</v>
      </c>
      <c r="E30" s="13">
        <v>6</v>
      </c>
      <c r="F30" s="13">
        <v>18</v>
      </c>
      <c r="G30" s="13">
        <v>18</v>
      </c>
      <c r="H30" s="13">
        <v>9</v>
      </c>
      <c r="I30" s="13">
        <v>2</v>
      </c>
      <c r="J30" s="13">
        <v>13</v>
      </c>
      <c r="K30" s="13">
        <v>3</v>
      </c>
      <c r="L30" s="13">
        <v>1000</v>
      </c>
    </row>
    <row r="31" spans="1:22" ht="13.8" thickBot="1" x14ac:dyDescent="0.3">
      <c r="A31" s="12" t="s">
        <v>112</v>
      </c>
      <c r="B31" s="13">
        <v>10</v>
      </c>
      <c r="C31" s="13">
        <v>9</v>
      </c>
      <c r="D31" s="13">
        <v>8</v>
      </c>
      <c r="E31" s="13">
        <v>2</v>
      </c>
      <c r="F31" s="13">
        <v>17</v>
      </c>
      <c r="G31" s="13">
        <v>17</v>
      </c>
      <c r="H31" s="13">
        <v>4</v>
      </c>
      <c r="I31" s="13">
        <v>19</v>
      </c>
      <c r="J31" s="13">
        <v>13</v>
      </c>
      <c r="K31" s="13">
        <v>11</v>
      </c>
      <c r="L31" s="13">
        <v>1000</v>
      </c>
    </row>
    <row r="32" spans="1:22" ht="13.8" thickBot="1" x14ac:dyDescent="0.3">
      <c r="A32" s="12" t="s">
        <v>113</v>
      </c>
      <c r="B32" s="13">
        <v>15</v>
      </c>
      <c r="C32" s="13">
        <v>19</v>
      </c>
      <c r="D32" s="13">
        <v>5</v>
      </c>
      <c r="E32" s="13">
        <v>14</v>
      </c>
      <c r="F32" s="13">
        <v>13</v>
      </c>
      <c r="G32" s="13">
        <v>8</v>
      </c>
      <c r="H32" s="13">
        <v>7</v>
      </c>
      <c r="I32" s="13">
        <v>10</v>
      </c>
      <c r="J32" s="13">
        <v>17</v>
      </c>
      <c r="K32" s="13">
        <v>17</v>
      </c>
      <c r="L32" s="13">
        <v>1000</v>
      </c>
    </row>
    <row r="33" spans="1:12" ht="13.8" thickBot="1" x14ac:dyDescent="0.3">
      <c r="A33" s="12" t="s">
        <v>114</v>
      </c>
      <c r="B33" s="13">
        <v>12</v>
      </c>
      <c r="C33" s="13">
        <v>12</v>
      </c>
      <c r="D33" s="13">
        <v>16</v>
      </c>
      <c r="E33" s="13">
        <v>8</v>
      </c>
      <c r="F33" s="13">
        <v>6</v>
      </c>
      <c r="G33" s="13">
        <v>2</v>
      </c>
      <c r="H33" s="13">
        <v>9</v>
      </c>
      <c r="I33" s="13">
        <v>20</v>
      </c>
      <c r="J33" s="13">
        <v>12</v>
      </c>
      <c r="K33" s="13">
        <v>1</v>
      </c>
      <c r="L33" s="13">
        <v>1000</v>
      </c>
    </row>
    <row r="34" spans="1:12" ht="13.8" thickBot="1" x14ac:dyDescent="0.3">
      <c r="A34" s="12" t="s">
        <v>115</v>
      </c>
      <c r="B34" s="13">
        <v>18</v>
      </c>
      <c r="C34" s="13">
        <v>2</v>
      </c>
      <c r="D34" s="13">
        <v>15</v>
      </c>
      <c r="E34" s="13">
        <v>19</v>
      </c>
      <c r="F34" s="13">
        <v>16</v>
      </c>
      <c r="G34" s="13">
        <v>12</v>
      </c>
      <c r="H34" s="13">
        <v>14</v>
      </c>
      <c r="I34" s="13">
        <v>11</v>
      </c>
      <c r="J34" s="13">
        <v>3</v>
      </c>
      <c r="K34" s="13">
        <v>14</v>
      </c>
      <c r="L34" s="13">
        <v>1000</v>
      </c>
    </row>
    <row r="35" spans="1:12" ht="13.8" thickBot="1" x14ac:dyDescent="0.3">
      <c r="A35" s="12" t="s">
        <v>116</v>
      </c>
      <c r="B35" s="13">
        <v>19</v>
      </c>
      <c r="C35" s="13">
        <v>12</v>
      </c>
      <c r="D35" s="13">
        <v>18</v>
      </c>
      <c r="E35" s="13">
        <v>18</v>
      </c>
      <c r="F35" s="13">
        <v>19</v>
      </c>
      <c r="G35" s="13">
        <v>20</v>
      </c>
      <c r="H35" s="13">
        <v>19</v>
      </c>
      <c r="I35" s="13">
        <v>13</v>
      </c>
      <c r="J35" s="13">
        <v>19</v>
      </c>
      <c r="K35" s="13">
        <v>19</v>
      </c>
      <c r="L35" s="13">
        <v>1000</v>
      </c>
    </row>
    <row r="36" spans="1:12" ht="13.8" thickBot="1" x14ac:dyDescent="0.3">
      <c r="A36" s="12" t="s">
        <v>117</v>
      </c>
      <c r="B36" s="13">
        <v>17</v>
      </c>
      <c r="C36" s="13">
        <v>15</v>
      </c>
      <c r="D36" s="13">
        <v>13</v>
      </c>
      <c r="E36" s="13">
        <v>17</v>
      </c>
      <c r="F36" s="13">
        <v>14</v>
      </c>
      <c r="G36" s="13">
        <v>8</v>
      </c>
      <c r="H36" s="13">
        <v>14</v>
      </c>
      <c r="I36" s="13">
        <v>5</v>
      </c>
      <c r="J36" s="13">
        <v>6</v>
      </c>
      <c r="K36" s="13">
        <v>15</v>
      </c>
      <c r="L36" s="13">
        <v>1000</v>
      </c>
    </row>
    <row r="37" spans="1:12" ht="13.8" thickBot="1" x14ac:dyDescent="0.3">
      <c r="A37" s="12" t="s">
        <v>118</v>
      </c>
      <c r="B37" s="13">
        <v>1</v>
      </c>
      <c r="C37" s="13">
        <v>16</v>
      </c>
      <c r="D37" s="13">
        <v>11</v>
      </c>
      <c r="E37" s="13">
        <v>12</v>
      </c>
      <c r="F37" s="13">
        <v>3</v>
      </c>
      <c r="G37" s="13">
        <v>5</v>
      </c>
      <c r="H37" s="13">
        <v>18</v>
      </c>
      <c r="I37" s="13">
        <v>9</v>
      </c>
      <c r="J37" s="13">
        <v>18</v>
      </c>
      <c r="K37" s="13">
        <v>8</v>
      </c>
      <c r="L37" s="13">
        <v>1000</v>
      </c>
    </row>
    <row r="38" spans="1:12" ht="13.8" thickBot="1" x14ac:dyDescent="0.3">
      <c r="A38" s="12" t="s">
        <v>119</v>
      </c>
      <c r="B38" s="13">
        <v>15</v>
      </c>
      <c r="C38" s="13">
        <v>12</v>
      </c>
      <c r="D38" s="13">
        <v>18</v>
      </c>
      <c r="E38" s="13">
        <v>10</v>
      </c>
      <c r="F38" s="13">
        <v>14</v>
      </c>
      <c r="G38" s="13">
        <v>14</v>
      </c>
      <c r="H38" s="13">
        <v>17</v>
      </c>
      <c r="I38" s="13">
        <v>16</v>
      </c>
      <c r="J38" s="13">
        <v>16</v>
      </c>
      <c r="K38" s="13">
        <v>18</v>
      </c>
      <c r="L38" s="13">
        <v>1000</v>
      </c>
    </row>
    <row r="39" spans="1:12" ht="13.8" thickBot="1" x14ac:dyDescent="0.3">
      <c r="A39" s="12" t="s">
        <v>120</v>
      </c>
      <c r="B39" s="13">
        <v>13</v>
      </c>
      <c r="C39" s="13">
        <v>18</v>
      </c>
      <c r="D39" s="13">
        <v>10</v>
      </c>
      <c r="E39" s="13">
        <v>11</v>
      </c>
      <c r="F39" s="13">
        <v>8</v>
      </c>
      <c r="G39" s="13">
        <v>11</v>
      </c>
      <c r="H39" s="13">
        <v>11</v>
      </c>
      <c r="I39" s="13">
        <v>12</v>
      </c>
      <c r="J39" s="13">
        <v>3</v>
      </c>
      <c r="K39" s="13">
        <v>8</v>
      </c>
      <c r="L39" s="13">
        <v>1000</v>
      </c>
    </row>
    <row r="40" spans="1:12" ht="13.8" thickBot="1" x14ac:dyDescent="0.3">
      <c r="A40" s="12" t="s">
        <v>121</v>
      </c>
      <c r="B40" s="13">
        <v>14</v>
      </c>
      <c r="C40" s="13">
        <v>16</v>
      </c>
      <c r="D40" s="13">
        <v>13</v>
      </c>
      <c r="E40" s="13">
        <v>6</v>
      </c>
      <c r="F40" s="13">
        <v>10</v>
      </c>
      <c r="G40" s="13">
        <v>13</v>
      </c>
      <c r="H40" s="13">
        <v>4</v>
      </c>
      <c r="I40" s="13">
        <v>14</v>
      </c>
      <c r="J40" s="13">
        <v>3</v>
      </c>
      <c r="K40" s="13">
        <v>5</v>
      </c>
      <c r="L40" s="13">
        <v>1000</v>
      </c>
    </row>
    <row r="41" spans="1:12" ht="13.8" thickBot="1" x14ac:dyDescent="0.3">
      <c r="A41" s="12" t="s">
        <v>122</v>
      </c>
      <c r="B41" s="13">
        <v>9</v>
      </c>
      <c r="C41" s="13">
        <v>9</v>
      </c>
      <c r="D41" s="13">
        <v>11</v>
      </c>
      <c r="E41" s="13">
        <v>13</v>
      </c>
      <c r="F41" s="13">
        <v>2</v>
      </c>
      <c r="G41" s="13">
        <v>1</v>
      </c>
      <c r="H41" s="13">
        <v>2</v>
      </c>
      <c r="I41" s="13">
        <v>7</v>
      </c>
      <c r="J41" s="13">
        <v>2</v>
      </c>
      <c r="K41" s="13">
        <v>8</v>
      </c>
      <c r="L41" s="13">
        <v>1000</v>
      </c>
    </row>
    <row r="42" spans="1:12" ht="13.8" thickBot="1" x14ac:dyDescent="0.3">
      <c r="A42" s="12" t="s">
        <v>123</v>
      </c>
      <c r="B42" s="13">
        <v>3</v>
      </c>
      <c r="C42" s="13">
        <v>3</v>
      </c>
      <c r="D42" s="13">
        <v>3</v>
      </c>
      <c r="E42" s="13">
        <v>5</v>
      </c>
      <c r="F42" s="13">
        <v>6</v>
      </c>
      <c r="G42" s="13">
        <v>3</v>
      </c>
      <c r="H42" s="13">
        <v>1</v>
      </c>
      <c r="I42" s="13">
        <v>14</v>
      </c>
      <c r="J42" s="13">
        <v>1</v>
      </c>
      <c r="K42" s="13">
        <v>1</v>
      </c>
      <c r="L42" s="13">
        <v>1000</v>
      </c>
    </row>
    <row r="43" spans="1:12" ht="13.8" thickBot="1" x14ac:dyDescent="0.3">
      <c r="A43" s="12" t="s">
        <v>124</v>
      </c>
      <c r="B43" s="13">
        <v>18</v>
      </c>
      <c r="C43" s="13">
        <v>2</v>
      </c>
      <c r="D43" s="13">
        <v>15</v>
      </c>
      <c r="E43" s="13">
        <v>19</v>
      </c>
      <c r="F43" s="13">
        <v>16</v>
      </c>
      <c r="G43" s="13">
        <v>12</v>
      </c>
      <c r="H43" s="13">
        <v>14</v>
      </c>
      <c r="I43" s="13">
        <v>11</v>
      </c>
      <c r="J43" s="13">
        <v>3</v>
      </c>
      <c r="K43" s="13">
        <v>14</v>
      </c>
      <c r="L43" s="13">
        <v>1000</v>
      </c>
    </row>
    <row r="44" spans="1:12" ht="13.8" thickBot="1" x14ac:dyDescent="0.3">
      <c r="A44" s="12" t="s">
        <v>125</v>
      </c>
      <c r="B44" s="13">
        <v>7</v>
      </c>
      <c r="C44" s="13">
        <v>7</v>
      </c>
      <c r="D44" s="13">
        <v>2</v>
      </c>
      <c r="E44" s="13">
        <v>3</v>
      </c>
      <c r="F44" s="13">
        <v>9</v>
      </c>
      <c r="G44" s="13">
        <v>15</v>
      </c>
      <c r="H44" s="13">
        <v>7</v>
      </c>
      <c r="I44" s="13">
        <v>8</v>
      </c>
      <c r="J44" s="13">
        <v>9</v>
      </c>
      <c r="K44" s="13">
        <v>7</v>
      </c>
      <c r="L44" s="13">
        <v>1000</v>
      </c>
    </row>
    <row r="45" spans="1:12" ht="13.8" thickBot="1" x14ac:dyDescent="0.3">
      <c r="A45" s="12" t="s">
        <v>126</v>
      </c>
      <c r="B45" s="13">
        <v>2</v>
      </c>
      <c r="C45" s="13">
        <v>3</v>
      </c>
      <c r="D45" s="13">
        <v>17</v>
      </c>
      <c r="E45" s="13">
        <v>1</v>
      </c>
      <c r="F45" s="13">
        <v>12</v>
      </c>
      <c r="G45" s="13">
        <v>4</v>
      </c>
      <c r="H45" s="13">
        <v>12</v>
      </c>
      <c r="I45" s="13">
        <v>18</v>
      </c>
      <c r="J45" s="13">
        <v>13</v>
      </c>
      <c r="K45" s="13">
        <v>4</v>
      </c>
      <c r="L45" s="13">
        <v>1000</v>
      </c>
    </row>
    <row r="46" spans="1:12" ht="13.8" thickBot="1" x14ac:dyDescent="0.3">
      <c r="A46" s="12" t="s">
        <v>127</v>
      </c>
      <c r="B46" s="13">
        <v>8</v>
      </c>
      <c r="C46" s="13">
        <v>7</v>
      </c>
      <c r="D46" s="13">
        <v>1</v>
      </c>
      <c r="E46" s="13">
        <v>3</v>
      </c>
      <c r="F46" s="13">
        <v>4</v>
      </c>
      <c r="G46" s="13">
        <v>8</v>
      </c>
      <c r="H46" s="13">
        <v>3</v>
      </c>
      <c r="I46" s="13">
        <v>1</v>
      </c>
      <c r="J46" s="13">
        <v>6</v>
      </c>
      <c r="K46" s="13">
        <v>6</v>
      </c>
      <c r="L46" s="13">
        <v>1000</v>
      </c>
    </row>
    <row r="47" spans="1:12" ht="13.8" thickBot="1" x14ac:dyDescent="0.3">
      <c r="A47" s="12" t="s">
        <v>128</v>
      </c>
      <c r="B47" s="13">
        <v>5</v>
      </c>
      <c r="C47" s="13">
        <v>6</v>
      </c>
      <c r="D47" s="13">
        <v>4</v>
      </c>
      <c r="E47" s="13">
        <v>15</v>
      </c>
      <c r="F47" s="13">
        <v>5</v>
      </c>
      <c r="G47" s="13">
        <v>15</v>
      </c>
      <c r="H47" s="13">
        <v>16</v>
      </c>
      <c r="I47" s="13">
        <v>3</v>
      </c>
      <c r="J47" s="13">
        <v>6</v>
      </c>
      <c r="K47" s="13">
        <v>13</v>
      </c>
      <c r="L47" s="13">
        <v>1000</v>
      </c>
    </row>
    <row r="48" spans="1:12" ht="13.8" thickBot="1" x14ac:dyDescent="0.3">
      <c r="A48" s="12" t="s">
        <v>129</v>
      </c>
      <c r="B48" s="13">
        <v>10</v>
      </c>
      <c r="C48" s="13">
        <v>11</v>
      </c>
      <c r="D48" s="13">
        <v>6</v>
      </c>
      <c r="E48" s="13">
        <v>16</v>
      </c>
      <c r="F48" s="13">
        <v>1</v>
      </c>
      <c r="G48" s="13">
        <v>7</v>
      </c>
      <c r="H48" s="13">
        <v>13</v>
      </c>
      <c r="I48" s="13">
        <v>4</v>
      </c>
      <c r="J48" s="13">
        <v>11</v>
      </c>
      <c r="K48" s="13">
        <v>15</v>
      </c>
      <c r="L48" s="13">
        <v>1000</v>
      </c>
    </row>
    <row r="49" spans="1:12" ht="13.8" thickBot="1" x14ac:dyDescent="0.3">
      <c r="A49" s="12" t="s">
        <v>130</v>
      </c>
      <c r="B49" s="13">
        <v>6</v>
      </c>
      <c r="C49" s="13">
        <v>5</v>
      </c>
      <c r="D49" s="13">
        <v>7</v>
      </c>
      <c r="E49" s="13">
        <v>9</v>
      </c>
      <c r="F49" s="13">
        <v>10</v>
      </c>
      <c r="G49" s="13">
        <v>5</v>
      </c>
      <c r="H49" s="13">
        <v>4</v>
      </c>
      <c r="I49" s="13">
        <v>5</v>
      </c>
      <c r="J49" s="13">
        <v>10</v>
      </c>
      <c r="K49" s="13">
        <v>11</v>
      </c>
      <c r="L49" s="13">
        <v>1000</v>
      </c>
    </row>
    <row r="50" spans="1:12" ht="18.600000000000001" thickBot="1" x14ac:dyDescent="0.3">
      <c r="A50" s="8"/>
    </row>
    <row r="51" spans="1:12" ht="13.8" thickBot="1" x14ac:dyDescent="0.3">
      <c r="A51" s="12" t="s">
        <v>131</v>
      </c>
      <c r="B51" s="12" t="s">
        <v>100</v>
      </c>
      <c r="C51" s="12" t="s">
        <v>101</v>
      </c>
      <c r="D51" s="12" t="s">
        <v>102</v>
      </c>
      <c r="E51" s="12" t="s">
        <v>103</v>
      </c>
      <c r="F51" s="12" t="s">
        <v>104</v>
      </c>
      <c r="G51" s="12" t="s">
        <v>105</v>
      </c>
      <c r="H51" s="12" t="s">
        <v>106</v>
      </c>
      <c r="I51" s="12" t="s">
        <v>107</v>
      </c>
      <c r="J51" s="12" t="s">
        <v>108</v>
      </c>
      <c r="K51" s="12" t="s">
        <v>109</v>
      </c>
    </row>
    <row r="52" spans="1:12" ht="13.8" thickBot="1" x14ac:dyDescent="0.3">
      <c r="A52" s="12" t="s">
        <v>132</v>
      </c>
      <c r="B52" s="13" t="s">
        <v>272</v>
      </c>
      <c r="C52" s="13" t="s">
        <v>273</v>
      </c>
      <c r="D52" s="13" t="s">
        <v>274</v>
      </c>
      <c r="E52" s="13" t="s">
        <v>275</v>
      </c>
      <c r="F52" s="13" t="s">
        <v>276</v>
      </c>
      <c r="G52" s="13" t="s">
        <v>277</v>
      </c>
      <c r="H52" s="13" t="s">
        <v>278</v>
      </c>
      <c r="I52" s="13" t="s">
        <v>279</v>
      </c>
      <c r="J52" s="13" t="s">
        <v>280</v>
      </c>
      <c r="K52" s="13" t="s">
        <v>280</v>
      </c>
    </row>
    <row r="53" spans="1:12" ht="13.8" thickBot="1" x14ac:dyDescent="0.3">
      <c r="A53" s="12" t="s">
        <v>140</v>
      </c>
      <c r="B53" s="13" t="s">
        <v>281</v>
      </c>
      <c r="C53" s="13" t="s">
        <v>282</v>
      </c>
      <c r="D53" s="13" t="s">
        <v>283</v>
      </c>
      <c r="E53" s="13" t="s">
        <v>284</v>
      </c>
      <c r="F53" s="13" t="s">
        <v>285</v>
      </c>
      <c r="G53" s="13" t="s">
        <v>286</v>
      </c>
      <c r="H53" s="13" t="s">
        <v>287</v>
      </c>
      <c r="I53" s="13" t="s">
        <v>288</v>
      </c>
      <c r="J53" s="13" t="s">
        <v>281</v>
      </c>
      <c r="K53" s="13" t="s">
        <v>281</v>
      </c>
    </row>
    <row r="54" spans="1:12" ht="13.8" thickBot="1" x14ac:dyDescent="0.3">
      <c r="A54" s="12" t="s">
        <v>147</v>
      </c>
      <c r="B54" s="13" t="s">
        <v>289</v>
      </c>
      <c r="C54" s="13" t="s">
        <v>290</v>
      </c>
      <c r="D54" s="13" t="s">
        <v>291</v>
      </c>
      <c r="E54" s="13" t="s">
        <v>290</v>
      </c>
      <c r="F54" s="13" t="s">
        <v>292</v>
      </c>
      <c r="G54" s="13" t="s">
        <v>289</v>
      </c>
      <c r="H54" s="13" t="s">
        <v>293</v>
      </c>
      <c r="I54" s="13" t="s">
        <v>294</v>
      </c>
      <c r="J54" s="13" t="s">
        <v>289</v>
      </c>
      <c r="K54" s="13" t="s">
        <v>289</v>
      </c>
    </row>
    <row r="55" spans="1:12" ht="13.8" thickBot="1" x14ac:dyDescent="0.3">
      <c r="A55" s="12" t="s">
        <v>153</v>
      </c>
      <c r="B55" s="13" t="s">
        <v>295</v>
      </c>
      <c r="C55" s="13" t="s">
        <v>296</v>
      </c>
      <c r="D55" s="13" t="s">
        <v>297</v>
      </c>
      <c r="E55" s="13" t="s">
        <v>296</v>
      </c>
      <c r="F55" s="13" t="s">
        <v>298</v>
      </c>
      <c r="G55" s="13" t="s">
        <v>295</v>
      </c>
      <c r="H55" s="13" t="s">
        <v>299</v>
      </c>
      <c r="I55" s="13" t="s">
        <v>300</v>
      </c>
      <c r="J55" s="13" t="s">
        <v>295</v>
      </c>
      <c r="K55" s="13" t="s">
        <v>295</v>
      </c>
    </row>
    <row r="56" spans="1:12" ht="13.8" thickBot="1" x14ac:dyDescent="0.3">
      <c r="A56" s="12" t="s">
        <v>159</v>
      </c>
      <c r="B56" s="13" t="s">
        <v>301</v>
      </c>
      <c r="C56" s="13" t="s">
        <v>302</v>
      </c>
      <c r="D56" s="13" t="s">
        <v>303</v>
      </c>
      <c r="E56" s="13" t="s">
        <v>302</v>
      </c>
      <c r="F56" s="13" t="s">
        <v>304</v>
      </c>
      <c r="G56" s="13" t="s">
        <v>301</v>
      </c>
      <c r="H56" s="13" t="s">
        <v>305</v>
      </c>
      <c r="I56" s="13" t="s">
        <v>306</v>
      </c>
      <c r="J56" s="13" t="s">
        <v>301</v>
      </c>
      <c r="K56" s="13" t="s">
        <v>301</v>
      </c>
    </row>
    <row r="57" spans="1:12" ht="13.8" thickBot="1" x14ac:dyDescent="0.3">
      <c r="A57" s="12" t="s">
        <v>165</v>
      </c>
      <c r="B57" s="13" t="s">
        <v>307</v>
      </c>
      <c r="C57" s="13" t="s">
        <v>308</v>
      </c>
      <c r="D57" s="13" t="s">
        <v>309</v>
      </c>
      <c r="E57" s="13" t="s">
        <v>308</v>
      </c>
      <c r="F57" s="13" t="s">
        <v>310</v>
      </c>
      <c r="G57" s="13" t="s">
        <v>307</v>
      </c>
      <c r="H57" s="13" t="s">
        <v>311</v>
      </c>
      <c r="I57" s="13" t="s">
        <v>312</v>
      </c>
      <c r="J57" s="13" t="s">
        <v>307</v>
      </c>
      <c r="K57" s="13" t="s">
        <v>307</v>
      </c>
    </row>
    <row r="58" spans="1:12" ht="13.8" thickBot="1" x14ac:dyDescent="0.3">
      <c r="A58" s="12" t="s">
        <v>171</v>
      </c>
      <c r="B58" s="13" t="s">
        <v>313</v>
      </c>
      <c r="C58" s="13" t="s">
        <v>314</v>
      </c>
      <c r="D58" s="13" t="s">
        <v>315</v>
      </c>
      <c r="E58" s="13" t="s">
        <v>314</v>
      </c>
      <c r="F58" s="13" t="s">
        <v>316</v>
      </c>
      <c r="G58" s="13" t="s">
        <v>313</v>
      </c>
      <c r="H58" s="13" t="s">
        <v>317</v>
      </c>
      <c r="I58" s="13" t="s">
        <v>318</v>
      </c>
      <c r="J58" s="13" t="s">
        <v>313</v>
      </c>
      <c r="K58" s="13" t="s">
        <v>313</v>
      </c>
    </row>
    <row r="59" spans="1:12" ht="13.8" thickBot="1" x14ac:dyDescent="0.3">
      <c r="A59" s="12" t="s">
        <v>177</v>
      </c>
      <c r="B59" s="13" t="s">
        <v>319</v>
      </c>
      <c r="C59" s="13" t="s">
        <v>320</v>
      </c>
      <c r="D59" s="13" t="s">
        <v>321</v>
      </c>
      <c r="E59" s="13" t="s">
        <v>320</v>
      </c>
      <c r="F59" s="13" t="s">
        <v>322</v>
      </c>
      <c r="G59" s="13" t="s">
        <v>319</v>
      </c>
      <c r="H59" s="13" t="s">
        <v>323</v>
      </c>
      <c r="I59" s="13" t="s">
        <v>324</v>
      </c>
      <c r="J59" s="13" t="s">
        <v>319</v>
      </c>
      <c r="K59" s="13" t="s">
        <v>319</v>
      </c>
    </row>
    <row r="60" spans="1:12" ht="13.8" thickBot="1" x14ac:dyDescent="0.3">
      <c r="A60" s="12" t="s">
        <v>183</v>
      </c>
      <c r="B60" s="13" t="s">
        <v>325</v>
      </c>
      <c r="C60" s="13" t="s">
        <v>326</v>
      </c>
      <c r="D60" s="13" t="s">
        <v>327</v>
      </c>
      <c r="E60" s="13" t="s">
        <v>326</v>
      </c>
      <c r="F60" s="13" t="s">
        <v>328</v>
      </c>
      <c r="G60" s="13" t="s">
        <v>325</v>
      </c>
      <c r="H60" s="13" t="s">
        <v>329</v>
      </c>
      <c r="I60" s="13" t="s">
        <v>330</v>
      </c>
      <c r="J60" s="13" t="s">
        <v>325</v>
      </c>
      <c r="K60" s="13" t="s">
        <v>325</v>
      </c>
    </row>
    <row r="61" spans="1:12" ht="13.8" thickBot="1" x14ac:dyDescent="0.3">
      <c r="A61" s="12" t="s">
        <v>189</v>
      </c>
      <c r="B61" s="13" t="s">
        <v>331</v>
      </c>
      <c r="C61" s="13" t="s">
        <v>332</v>
      </c>
      <c r="D61" s="13" t="s">
        <v>333</v>
      </c>
      <c r="E61" s="13" t="s">
        <v>332</v>
      </c>
      <c r="F61" s="13" t="s">
        <v>334</v>
      </c>
      <c r="G61" s="13" t="s">
        <v>331</v>
      </c>
      <c r="H61" s="13" t="s">
        <v>335</v>
      </c>
      <c r="I61" s="13" t="s">
        <v>336</v>
      </c>
      <c r="J61" s="13" t="s">
        <v>331</v>
      </c>
      <c r="K61" s="13" t="s">
        <v>331</v>
      </c>
    </row>
    <row r="62" spans="1:12" ht="13.8" thickBot="1" x14ac:dyDescent="0.3">
      <c r="A62" s="12" t="s">
        <v>195</v>
      </c>
      <c r="B62" s="13" t="s">
        <v>337</v>
      </c>
      <c r="C62" s="13" t="s">
        <v>338</v>
      </c>
      <c r="D62" s="13" t="s">
        <v>339</v>
      </c>
      <c r="E62" s="13" t="s">
        <v>338</v>
      </c>
      <c r="F62" s="13" t="s">
        <v>340</v>
      </c>
      <c r="G62" s="13" t="s">
        <v>337</v>
      </c>
      <c r="H62" s="13" t="s">
        <v>341</v>
      </c>
      <c r="I62" s="13" t="s">
        <v>342</v>
      </c>
      <c r="J62" s="13" t="s">
        <v>337</v>
      </c>
      <c r="K62" s="13" t="s">
        <v>337</v>
      </c>
    </row>
    <row r="63" spans="1:12" ht="13.8" thickBot="1" x14ac:dyDescent="0.3">
      <c r="A63" s="12" t="s">
        <v>201</v>
      </c>
      <c r="B63" s="13" t="s">
        <v>343</v>
      </c>
      <c r="C63" s="13" t="s">
        <v>344</v>
      </c>
      <c r="D63" s="13" t="s">
        <v>345</v>
      </c>
      <c r="E63" s="13" t="s">
        <v>344</v>
      </c>
      <c r="F63" s="13" t="s">
        <v>346</v>
      </c>
      <c r="G63" s="13" t="s">
        <v>343</v>
      </c>
      <c r="H63" s="13" t="s">
        <v>347</v>
      </c>
      <c r="I63" s="13" t="s">
        <v>348</v>
      </c>
      <c r="J63" s="13" t="s">
        <v>343</v>
      </c>
      <c r="K63" s="13" t="s">
        <v>343</v>
      </c>
    </row>
    <row r="64" spans="1:12" ht="13.8" thickBot="1" x14ac:dyDescent="0.3">
      <c r="A64" s="12" t="s">
        <v>207</v>
      </c>
      <c r="B64" s="13" t="s">
        <v>349</v>
      </c>
      <c r="C64" s="13" t="s">
        <v>350</v>
      </c>
      <c r="D64" s="13" t="s">
        <v>351</v>
      </c>
      <c r="E64" s="13" t="s">
        <v>350</v>
      </c>
      <c r="F64" s="13" t="s">
        <v>352</v>
      </c>
      <c r="G64" s="13" t="s">
        <v>349</v>
      </c>
      <c r="H64" s="13" t="s">
        <v>353</v>
      </c>
      <c r="I64" s="13" t="s">
        <v>354</v>
      </c>
      <c r="J64" s="13" t="s">
        <v>349</v>
      </c>
      <c r="K64" s="13" t="s">
        <v>349</v>
      </c>
    </row>
    <row r="65" spans="1:11" ht="13.8" thickBot="1" x14ac:dyDescent="0.3">
      <c r="A65" s="12" t="s">
        <v>213</v>
      </c>
      <c r="B65" s="13" t="s">
        <v>355</v>
      </c>
      <c r="C65" s="13" t="s">
        <v>356</v>
      </c>
      <c r="D65" s="13" t="s">
        <v>357</v>
      </c>
      <c r="E65" s="13" t="s">
        <v>356</v>
      </c>
      <c r="F65" s="13" t="s">
        <v>358</v>
      </c>
      <c r="G65" s="13" t="s">
        <v>355</v>
      </c>
      <c r="H65" s="13" t="s">
        <v>359</v>
      </c>
      <c r="I65" s="13" t="s">
        <v>356</v>
      </c>
      <c r="J65" s="13" t="s">
        <v>355</v>
      </c>
      <c r="K65" s="13" t="s">
        <v>355</v>
      </c>
    </row>
    <row r="66" spans="1:11" ht="13.8" thickBot="1" x14ac:dyDescent="0.3">
      <c r="A66" s="12" t="s">
        <v>219</v>
      </c>
      <c r="B66" s="13" t="s">
        <v>360</v>
      </c>
      <c r="C66" s="13" t="s">
        <v>360</v>
      </c>
      <c r="D66" s="13" t="s">
        <v>361</v>
      </c>
      <c r="E66" s="13" t="s">
        <v>362</v>
      </c>
      <c r="F66" s="13" t="s">
        <v>363</v>
      </c>
      <c r="G66" s="13" t="s">
        <v>360</v>
      </c>
      <c r="H66" s="13" t="s">
        <v>364</v>
      </c>
      <c r="I66" s="13" t="s">
        <v>362</v>
      </c>
      <c r="J66" s="13" t="s">
        <v>360</v>
      </c>
      <c r="K66" s="13" t="s">
        <v>360</v>
      </c>
    </row>
    <row r="67" spans="1:11" ht="13.8" thickBot="1" x14ac:dyDescent="0.3">
      <c r="A67" s="12" t="s">
        <v>225</v>
      </c>
      <c r="B67" s="13" t="s">
        <v>365</v>
      </c>
      <c r="C67" s="13" t="s">
        <v>365</v>
      </c>
      <c r="D67" s="13" t="s">
        <v>366</v>
      </c>
      <c r="E67" s="13" t="s">
        <v>367</v>
      </c>
      <c r="F67" s="13" t="s">
        <v>368</v>
      </c>
      <c r="G67" s="13" t="s">
        <v>365</v>
      </c>
      <c r="H67" s="13" t="s">
        <v>369</v>
      </c>
      <c r="I67" s="13" t="s">
        <v>367</v>
      </c>
      <c r="J67" s="13" t="s">
        <v>365</v>
      </c>
      <c r="K67" s="13" t="s">
        <v>365</v>
      </c>
    </row>
    <row r="68" spans="1:11" ht="13.8" thickBot="1" x14ac:dyDescent="0.3">
      <c r="A68" s="12" t="s">
        <v>231</v>
      </c>
      <c r="B68" s="13" t="s">
        <v>370</v>
      </c>
      <c r="C68" s="13" t="s">
        <v>370</v>
      </c>
      <c r="D68" s="13" t="s">
        <v>371</v>
      </c>
      <c r="E68" s="13" t="s">
        <v>372</v>
      </c>
      <c r="F68" s="13" t="s">
        <v>373</v>
      </c>
      <c r="G68" s="13" t="s">
        <v>370</v>
      </c>
      <c r="H68" s="13" t="s">
        <v>374</v>
      </c>
      <c r="I68" s="13" t="s">
        <v>370</v>
      </c>
      <c r="J68" s="13" t="s">
        <v>370</v>
      </c>
      <c r="K68" s="13" t="s">
        <v>370</v>
      </c>
    </row>
    <row r="69" spans="1:11" ht="13.8" thickBot="1" x14ac:dyDescent="0.3">
      <c r="A69" s="12" t="s">
        <v>236</v>
      </c>
      <c r="B69" s="13" t="s">
        <v>375</v>
      </c>
      <c r="C69" s="13" t="s">
        <v>375</v>
      </c>
      <c r="D69" s="13" t="s">
        <v>376</v>
      </c>
      <c r="E69" s="13" t="s">
        <v>377</v>
      </c>
      <c r="F69" s="13" t="s">
        <v>375</v>
      </c>
      <c r="G69" s="13" t="s">
        <v>375</v>
      </c>
      <c r="H69" s="13" t="s">
        <v>378</v>
      </c>
      <c r="I69" s="13" t="s">
        <v>375</v>
      </c>
      <c r="J69" s="13" t="s">
        <v>375</v>
      </c>
      <c r="K69" s="13" t="s">
        <v>375</v>
      </c>
    </row>
    <row r="70" spans="1:11" ht="13.8" thickBot="1" x14ac:dyDescent="0.3">
      <c r="A70" s="12" t="s">
        <v>241</v>
      </c>
      <c r="B70" s="13" t="s">
        <v>243</v>
      </c>
      <c r="C70" s="13" t="s">
        <v>243</v>
      </c>
      <c r="D70" s="13" t="s">
        <v>243</v>
      </c>
      <c r="E70" s="13" t="s">
        <v>243</v>
      </c>
      <c r="F70" s="13" t="s">
        <v>243</v>
      </c>
      <c r="G70" s="13" t="s">
        <v>243</v>
      </c>
      <c r="H70" s="13" t="s">
        <v>379</v>
      </c>
      <c r="I70" s="13" t="s">
        <v>243</v>
      </c>
      <c r="J70" s="13" t="s">
        <v>243</v>
      </c>
      <c r="K70" s="13" t="s">
        <v>243</v>
      </c>
    </row>
    <row r="71" spans="1:11" ht="13.8" thickBot="1" x14ac:dyDescent="0.3">
      <c r="A71" s="12" t="s">
        <v>246</v>
      </c>
      <c r="B71" s="13" t="s">
        <v>248</v>
      </c>
      <c r="C71" s="13" t="s">
        <v>248</v>
      </c>
      <c r="D71" s="13" t="s">
        <v>248</v>
      </c>
      <c r="E71" s="13" t="s">
        <v>248</v>
      </c>
      <c r="F71" s="13" t="s">
        <v>248</v>
      </c>
      <c r="G71" s="13" t="s">
        <v>248</v>
      </c>
      <c r="H71" s="13" t="s">
        <v>380</v>
      </c>
      <c r="I71" s="13" t="s">
        <v>248</v>
      </c>
      <c r="J71" s="13" t="s">
        <v>248</v>
      </c>
      <c r="K71" s="13" t="s">
        <v>248</v>
      </c>
    </row>
    <row r="72" spans="1:11" ht="18.600000000000001" thickBot="1" x14ac:dyDescent="0.3">
      <c r="A72" s="8"/>
    </row>
    <row r="73" spans="1:11" ht="13.8" thickBot="1" x14ac:dyDescent="0.3">
      <c r="A73" s="12" t="s">
        <v>250</v>
      </c>
      <c r="B73" s="12" t="s">
        <v>100</v>
      </c>
      <c r="C73" s="12" t="s">
        <v>101</v>
      </c>
      <c r="D73" s="12" t="s">
        <v>102</v>
      </c>
      <c r="E73" s="12" t="s">
        <v>103</v>
      </c>
      <c r="F73" s="12" t="s">
        <v>104</v>
      </c>
      <c r="G73" s="12" t="s">
        <v>105</v>
      </c>
      <c r="H73" s="12" t="s">
        <v>106</v>
      </c>
      <c r="I73" s="12" t="s">
        <v>107</v>
      </c>
      <c r="J73" s="12" t="s">
        <v>108</v>
      </c>
      <c r="K73" s="12" t="s">
        <v>109</v>
      </c>
    </row>
    <row r="74" spans="1:11" ht="13.8" thickBot="1" x14ac:dyDescent="0.3">
      <c r="A74" s="12" t="s">
        <v>132</v>
      </c>
      <c r="B74" s="13">
        <v>45.8</v>
      </c>
      <c r="C74" s="13">
        <v>83.1</v>
      </c>
      <c r="D74" s="13">
        <v>414.6</v>
      </c>
      <c r="E74" s="13">
        <v>73.7</v>
      </c>
      <c r="F74" s="13">
        <v>63.2</v>
      </c>
      <c r="G74" s="13">
        <v>27.4</v>
      </c>
      <c r="H74" s="13">
        <v>416.1</v>
      </c>
      <c r="I74" s="13">
        <v>61.2</v>
      </c>
      <c r="J74" s="13">
        <v>18.899999999999999</v>
      </c>
      <c r="K74" s="13">
        <v>18.899999999999999</v>
      </c>
    </row>
    <row r="75" spans="1:11" ht="13.8" thickBot="1" x14ac:dyDescent="0.3">
      <c r="A75" s="12" t="s">
        <v>140</v>
      </c>
      <c r="B75" s="13">
        <v>17.899999999999999</v>
      </c>
      <c r="C75" s="13">
        <v>82.1</v>
      </c>
      <c r="D75" s="13">
        <v>413.6</v>
      </c>
      <c r="E75" s="13">
        <v>72.7</v>
      </c>
      <c r="F75" s="13">
        <v>38.799999999999997</v>
      </c>
      <c r="G75" s="13">
        <v>26.4</v>
      </c>
      <c r="H75" s="13">
        <v>415.1</v>
      </c>
      <c r="I75" s="13">
        <v>60.2</v>
      </c>
      <c r="J75" s="13">
        <v>17.899999999999999</v>
      </c>
      <c r="K75" s="13">
        <v>17.899999999999999</v>
      </c>
    </row>
    <row r="76" spans="1:11" ht="13.8" thickBot="1" x14ac:dyDescent="0.3">
      <c r="A76" s="12" t="s">
        <v>147</v>
      </c>
      <c r="B76" s="13">
        <v>16.899999999999999</v>
      </c>
      <c r="C76" s="13">
        <v>42.8</v>
      </c>
      <c r="D76" s="13">
        <v>412.6</v>
      </c>
      <c r="E76" s="13">
        <v>42.8</v>
      </c>
      <c r="F76" s="13">
        <v>37.799999999999997</v>
      </c>
      <c r="G76" s="13">
        <v>16.899999999999999</v>
      </c>
      <c r="H76" s="13">
        <v>414.1</v>
      </c>
      <c r="I76" s="13">
        <v>59.2</v>
      </c>
      <c r="J76" s="13">
        <v>16.899999999999999</v>
      </c>
      <c r="K76" s="13">
        <v>16.899999999999999</v>
      </c>
    </row>
    <row r="77" spans="1:11" ht="13.8" thickBot="1" x14ac:dyDescent="0.3">
      <c r="A77" s="12" t="s">
        <v>153</v>
      </c>
      <c r="B77" s="13">
        <v>15.9</v>
      </c>
      <c r="C77" s="13">
        <v>41.8</v>
      </c>
      <c r="D77" s="13">
        <v>411.6</v>
      </c>
      <c r="E77" s="13">
        <v>41.8</v>
      </c>
      <c r="F77" s="13">
        <v>36.799999999999997</v>
      </c>
      <c r="G77" s="13">
        <v>15.9</v>
      </c>
      <c r="H77" s="13">
        <v>413.1</v>
      </c>
      <c r="I77" s="13">
        <v>58.2</v>
      </c>
      <c r="J77" s="13">
        <v>15.9</v>
      </c>
      <c r="K77" s="13">
        <v>15.9</v>
      </c>
    </row>
    <row r="78" spans="1:11" ht="13.8" thickBot="1" x14ac:dyDescent="0.3">
      <c r="A78" s="12" t="s">
        <v>159</v>
      </c>
      <c r="B78" s="13">
        <v>14.9</v>
      </c>
      <c r="C78" s="13">
        <v>40.799999999999997</v>
      </c>
      <c r="D78" s="13">
        <v>410.7</v>
      </c>
      <c r="E78" s="13">
        <v>40.799999999999997</v>
      </c>
      <c r="F78" s="13">
        <v>35.799999999999997</v>
      </c>
      <c r="G78" s="13">
        <v>14.9</v>
      </c>
      <c r="H78" s="13">
        <v>412.1</v>
      </c>
      <c r="I78" s="13">
        <v>57.2</v>
      </c>
      <c r="J78" s="13">
        <v>14.9</v>
      </c>
      <c r="K78" s="13">
        <v>14.9</v>
      </c>
    </row>
    <row r="79" spans="1:11" ht="13.8" thickBot="1" x14ac:dyDescent="0.3">
      <c r="A79" s="12" t="s">
        <v>165</v>
      </c>
      <c r="B79" s="13">
        <v>13.9</v>
      </c>
      <c r="C79" s="13">
        <v>39.799999999999997</v>
      </c>
      <c r="D79" s="13">
        <v>409.2</v>
      </c>
      <c r="E79" s="13">
        <v>39.799999999999997</v>
      </c>
      <c r="F79" s="13">
        <v>34.799999999999997</v>
      </c>
      <c r="G79" s="13">
        <v>13.9</v>
      </c>
      <c r="H79" s="13">
        <v>411.1</v>
      </c>
      <c r="I79" s="13">
        <v>56.2</v>
      </c>
      <c r="J79" s="13">
        <v>13.9</v>
      </c>
      <c r="K79" s="13">
        <v>13.9</v>
      </c>
    </row>
    <row r="80" spans="1:11" ht="13.8" thickBot="1" x14ac:dyDescent="0.3">
      <c r="A80" s="12" t="s">
        <v>171</v>
      </c>
      <c r="B80" s="13">
        <v>12.9</v>
      </c>
      <c r="C80" s="13">
        <v>38.799999999999997</v>
      </c>
      <c r="D80" s="13">
        <v>408.2</v>
      </c>
      <c r="E80" s="13">
        <v>38.799999999999997</v>
      </c>
      <c r="F80" s="13">
        <v>33.799999999999997</v>
      </c>
      <c r="G80" s="13">
        <v>12.9</v>
      </c>
      <c r="H80" s="13">
        <v>410.2</v>
      </c>
      <c r="I80" s="13">
        <v>55.3</v>
      </c>
      <c r="J80" s="13">
        <v>12.9</v>
      </c>
      <c r="K80" s="13">
        <v>12.9</v>
      </c>
    </row>
    <row r="81" spans="1:16" ht="13.8" thickBot="1" x14ac:dyDescent="0.3">
      <c r="A81" s="12" t="s">
        <v>177</v>
      </c>
      <c r="B81" s="13">
        <v>11.9</v>
      </c>
      <c r="C81" s="13">
        <v>37.799999999999997</v>
      </c>
      <c r="D81" s="13">
        <v>407.2</v>
      </c>
      <c r="E81" s="13">
        <v>37.799999999999997</v>
      </c>
      <c r="F81" s="13">
        <v>32.9</v>
      </c>
      <c r="G81" s="13">
        <v>11.9</v>
      </c>
      <c r="H81" s="13">
        <v>409.2</v>
      </c>
      <c r="I81" s="13">
        <v>54.3</v>
      </c>
      <c r="J81" s="13">
        <v>11.9</v>
      </c>
      <c r="K81" s="13">
        <v>11.9</v>
      </c>
    </row>
    <row r="82" spans="1:16" ht="13.8" thickBot="1" x14ac:dyDescent="0.3">
      <c r="A82" s="12" t="s">
        <v>183</v>
      </c>
      <c r="B82" s="13">
        <v>11</v>
      </c>
      <c r="C82" s="13">
        <v>36.799999999999997</v>
      </c>
      <c r="D82" s="13">
        <v>406.2</v>
      </c>
      <c r="E82" s="13">
        <v>36.799999999999997</v>
      </c>
      <c r="F82" s="13">
        <v>31.9</v>
      </c>
      <c r="G82" s="13">
        <v>11</v>
      </c>
      <c r="H82" s="13">
        <v>408.2</v>
      </c>
      <c r="I82" s="13">
        <v>53.3</v>
      </c>
      <c r="J82" s="13">
        <v>11</v>
      </c>
      <c r="K82" s="13">
        <v>11</v>
      </c>
    </row>
    <row r="83" spans="1:16" ht="13.8" thickBot="1" x14ac:dyDescent="0.3">
      <c r="A83" s="12" t="s">
        <v>189</v>
      </c>
      <c r="B83" s="13">
        <v>10</v>
      </c>
      <c r="C83" s="13">
        <v>35.799999999999997</v>
      </c>
      <c r="D83" s="13">
        <v>405.2</v>
      </c>
      <c r="E83" s="13">
        <v>35.799999999999997</v>
      </c>
      <c r="F83" s="13">
        <v>30.9</v>
      </c>
      <c r="G83" s="13">
        <v>10</v>
      </c>
      <c r="H83" s="13">
        <v>407.2</v>
      </c>
      <c r="I83" s="13">
        <v>52.3</v>
      </c>
      <c r="J83" s="13">
        <v>10</v>
      </c>
      <c r="K83" s="13">
        <v>10</v>
      </c>
    </row>
    <row r="84" spans="1:16" ht="13.8" thickBot="1" x14ac:dyDescent="0.3">
      <c r="A84" s="12" t="s">
        <v>195</v>
      </c>
      <c r="B84" s="13">
        <v>9</v>
      </c>
      <c r="C84" s="13">
        <v>34.799999999999997</v>
      </c>
      <c r="D84" s="13">
        <v>404.2</v>
      </c>
      <c r="E84" s="13">
        <v>34.799999999999997</v>
      </c>
      <c r="F84" s="13">
        <v>29.9</v>
      </c>
      <c r="G84" s="13">
        <v>9</v>
      </c>
      <c r="H84" s="13">
        <v>406.2</v>
      </c>
      <c r="I84" s="13">
        <v>51.3</v>
      </c>
      <c r="J84" s="13">
        <v>9</v>
      </c>
      <c r="K84" s="13">
        <v>9</v>
      </c>
    </row>
    <row r="85" spans="1:16" ht="13.8" thickBot="1" x14ac:dyDescent="0.3">
      <c r="A85" s="12" t="s">
        <v>201</v>
      </c>
      <c r="B85" s="13">
        <v>8</v>
      </c>
      <c r="C85" s="13">
        <v>33.799999999999997</v>
      </c>
      <c r="D85" s="13">
        <v>403.2</v>
      </c>
      <c r="E85" s="13">
        <v>33.799999999999997</v>
      </c>
      <c r="F85" s="13">
        <v>28.9</v>
      </c>
      <c r="G85" s="13">
        <v>8</v>
      </c>
      <c r="H85" s="13">
        <v>405.2</v>
      </c>
      <c r="I85" s="13">
        <v>50.3</v>
      </c>
      <c r="J85" s="13">
        <v>8</v>
      </c>
      <c r="K85" s="13">
        <v>8</v>
      </c>
    </row>
    <row r="86" spans="1:16" ht="13.8" thickBot="1" x14ac:dyDescent="0.3">
      <c r="A86" s="12" t="s">
        <v>207</v>
      </c>
      <c r="B86" s="13">
        <v>7</v>
      </c>
      <c r="C86" s="13">
        <v>32.9</v>
      </c>
      <c r="D86" s="13">
        <v>402.2</v>
      </c>
      <c r="E86" s="13">
        <v>32.9</v>
      </c>
      <c r="F86" s="13">
        <v>27.9</v>
      </c>
      <c r="G86" s="13">
        <v>7</v>
      </c>
      <c r="H86" s="13">
        <v>404.2</v>
      </c>
      <c r="I86" s="13">
        <v>49.3</v>
      </c>
      <c r="J86" s="13">
        <v>7</v>
      </c>
      <c r="K86" s="13">
        <v>7</v>
      </c>
    </row>
    <row r="87" spans="1:16" ht="13.8" thickBot="1" x14ac:dyDescent="0.3">
      <c r="A87" s="12" t="s">
        <v>213</v>
      </c>
      <c r="B87" s="13">
        <v>6</v>
      </c>
      <c r="C87" s="13">
        <v>31.9</v>
      </c>
      <c r="D87" s="13">
        <v>401.2</v>
      </c>
      <c r="E87" s="13">
        <v>31.9</v>
      </c>
      <c r="F87" s="13">
        <v>26.9</v>
      </c>
      <c r="G87" s="13">
        <v>6</v>
      </c>
      <c r="H87" s="13">
        <v>403.2</v>
      </c>
      <c r="I87" s="13">
        <v>31.9</v>
      </c>
      <c r="J87" s="13">
        <v>6</v>
      </c>
      <c r="K87" s="13">
        <v>6</v>
      </c>
    </row>
    <row r="88" spans="1:16" ht="13.8" thickBot="1" x14ac:dyDescent="0.3">
      <c r="A88" s="12" t="s">
        <v>219</v>
      </c>
      <c r="B88" s="13">
        <v>5</v>
      </c>
      <c r="C88" s="13">
        <v>5</v>
      </c>
      <c r="D88" s="13">
        <v>400.2</v>
      </c>
      <c r="E88" s="13">
        <v>30.9</v>
      </c>
      <c r="F88" s="13">
        <v>25.9</v>
      </c>
      <c r="G88" s="13">
        <v>5</v>
      </c>
      <c r="H88" s="13">
        <v>402.2</v>
      </c>
      <c r="I88" s="13">
        <v>30.9</v>
      </c>
      <c r="J88" s="13">
        <v>5</v>
      </c>
      <c r="K88" s="13">
        <v>5</v>
      </c>
    </row>
    <row r="89" spans="1:16" ht="13.8" thickBot="1" x14ac:dyDescent="0.3">
      <c r="A89" s="12" t="s">
        <v>225</v>
      </c>
      <c r="B89" s="13">
        <v>4</v>
      </c>
      <c r="C89" s="13">
        <v>4</v>
      </c>
      <c r="D89" s="13">
        <v>399.2</v>
      </c>
      <c r="E89" s="13">
        <v>29.9</v>
      </c>
      <c r="F89" s="13">
        <v>24.9</v>
      </c>
      <c r="G89" s="13">
        <v>4</v>
      </c>
      <c r="H89" s="13">
        <v>401.2</v>
      </c>
      <c r="I89" s="13">
        <v>29.9</v>
      </c>
      <c r="J89" s="13">
        <v>4</v>
      </c>
      <c r="K89" s="13">
        <v>4</v>
      </c>
    </row>
    <row r="90" spans="1:16" ht="13.8" thickBot="1" x14ac:dyDescent="0.3">
      <c r="A90" s="12" t="s">
        <v>231</v>
      </c>
      <c r="B90" s="13">
        <v>3</v>
      </c>
      <c r="C90" s="13">
        <v>3</v>
      </c>
      <c r="D90" s="13">
        <v>398.2</v>
      </c>
      <c r="E90" s="13">
        <v>28.9</v>
      </c>
      <c r="F90" s="13">
        <v>23.9</v>
      </c>
      <c r="G90" s="13">
        <v>3</v>
      </c>
      <c r="H90" s="13">
        <v>400.2</v>
      </c>
      <c r="I90" s="13">
        <v>3</v>
      </c>
      <c r="J90" s="13">
        <v>3</v>
      </c>
      <c r="K90" s="13">
        <v>3</v>
      </c>
    </row>
    <row r="91" spans="1:16" ht="13.8" thickBot="1" x14ac:dyDescent="0.3">
      <c r="A91" s="12" t="s">
        <v>236</v>
      </c>
      <c r="B91" s="13">
        <v>2</v>
      </c>
      <c r="C91" s="13">
        <v>2</v>
      </c>
      <c r="D91" s="13">
        <v>397.2</v>
      </c>
      <c r="E91" s="13">
        <v>27.9</v>
      </c>
      <c r="F91" s="13">
        <v>2</v>
      </c>
      <c r="G91" s="13">
        <v>2</v>
      </c>
      <c r="H91" s="13">
        <v>399.2</v>
      </c>
      <c r="I91" s="13">
        <v>2</v>
      </c>
      <c r="J91" s="13">
        <v>2</v>
      </c>
      <c r="K91" s="13">
        <v>2</v>
      </c>
    </row>
    <row r="92" spans="1:16" ht="13.8" thickBot="1" x14ac:dyDescent="0.3">
      <c r="A92" s="12" t="s">
        <v>241</v>
      </c>
      <c r="B92" s="13">
        <v>1</v>
      </c>
      <c r="C92" s="13">
        <v>1</v>
      </c>
      <c r="D92" s="13">
        <v>1</v>
      </c>
      <c r="E92" s="13">
        <v>1</v>
      </c>
      <c r="F92" s="13">
        <v>1</v>
      </c>
      <c r="G92" s="13">
        <v>1</v>
      </c>
      <c r="H92" s="13">
        <v>398.2</v>
      </c>
      <c r="I92" s="13">
        <v>1</v>
      </c>
      <c r="J92" s="13">
        <v>1</v>
      </c>
      <c r="K92" s="13">
        <v>1</v>
      </c>
    </row>
    <row r="93" spans="1:16" ht="13.8" thickBot="1" x14ac:dyDescent="0.3">
      <c r="A93" s="12" t="s">
        <v>246</v>
      </c>
      <c r="B93" s="13">
        <v>0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  <c r="H93" s="13">
        <v>397.2</v>
      </c>
      <c r="I93" s="13">
        <v>0</v>
      </c>
      <c r="J93" s="13">
        <v>0</v>
      </c>
      <c r="K93" s="13">
        <v>0</v>
      </c>
    </row>
    <row r="94" spans="1:16" ht="18.600000000000001" thickBot="1" x14ac:dyDescent="0.3">
      <c r="A94" s="8"/>
    </row>
    <row r="95" spans="1:16" ht="13.8" thickBot="1" x14ac:dyDescent="0.3">
      <c r="A95" s="12" t="s">
        <v>251</v>
      </c>
      <c r="B95" s="12" t="s">
        <v>100</v>
      </c>
      <c r="C95" s="12" t="s">
        <v>101</v>
      </c>
      <c r="D95" s="12" t="s">
        <v>102</v>
      </c>
      <c r="E95" s="12" t="s">
        <v>103</v>
      </c>
      <c r="F95" s="12" t="s">
        <v>104</v>
      </c>
      <c r="G95" s="12" t="s">
        <v>105</v>
      </c>
      <c r="H95" s="12" t="s">
        <v>106</v>
      </c>
      <c r="I95" s="12" t="s">
        <v>107</v>
      </c>
      <c r="J95" s="12" t="s">
        <v>108</v>
      </c>
      <c r="K95" s="12" t="s">
        <v>109</v>
      </c>
      <c r="L95" s="12" t="s">
        <v>252</v>
      </c>
      <c r="M95" s="12" t="s">
        <v>253</v>
      </c>
      <c r="N95" s="12" t="s">
        <v>254</v>
      </c>
      <c r="O95" s="12" t="s">
        <v>255</v>
      </c>
      <c r="P95" s="12" t="s">
        <v>255</v>
      </c>
    </row>
    <row r="96" spans="1:16" ht="13.8" thickBot="1" x14ac:dyDescent="0.3">
      <c r="A96" s="12" t="s">
        <v>111</v>
      </c>
      <c r="B96" s="13">
        <v>15.9</v>
      </c>
      <c r="C96" s="13">
        <v>83.1</v>
      </c>
      <c r="D96" s="13">
        <v>407.2</v>
      </c>
      <c r="E96" s="13">
        <v>39.799999999999997</v>
      </c>
      <c r="F96" s="13">
        <v>2</v>
      </c>
      <c r="G96" s="13">
        <v>2</v>
      </c>
      <c r="H96" s="13">
        <v>408.2</v>
      </c>
      <c r="I96" s="13">
        <v>60.2</v>
      </c>
      <c r="J96" s="13">
        <v>7</v>
      </c>
      <c r="K96" s="13">
        <v>16.899999999999999</v>
      </c>
      <c r="L96" s="13">
        <v>1042.3</v>
      </c>
      <c r="M96" s="13">
        <v>1000</v>
      </c>
      <c r="N96" s="13">
        <v>-42.3</v>
      </c>
      <c r="O96" s="13">
        <v>-4.2300000000000004</v>
      </c>
      <c r="P96" s="13">
        <v>-3.86</v>
      </c>
    </row>
    <row r="97" spans="1:16" ht="13.8" thickBot="1" x14ac:dyDescent="0.3">
      <c r="A97" s="12" t="s">
        <v>112</v>
      </c>
      <c r="B97" s="13">
        <v>10</v>
      </c>
      <c r="C97" s="13">
        <v>36.799999999999997</v>
      </c>
      <c r="D97" s="13">
        <v>407.2</v>
      </c>
      <c r="E97" s="13">
        <v>72.7</v>
      </c>
      <c r="F97" s="13">
        <v>23.9</v>
      </c>
      <c r="G97" s="13">
        <v>3</v>
      </c>
      <c r="H97" s="13">
        <v>413.1</v>
      </c>
      <c r="I97" s="13">
        <v>1</v>
      </c>
      <c r="J97" s="13">
        <v>7</v>
      </c>
      <c r="K97" s="13">
        <v>9</v>
      </c>
      <c r="L97" s="13">
        <v>983.6</v>
      </c>
      <c r="M97" s="13">
        <v>1000</v>
      </c>
      <c r="N97" s="13">
        <v>16.399999999999999</v>
      </c>
      <c r="O97" s="13">
        <v>1.64</v>
      </c>
      <c r="P97" s="13">
        <v>2.83</v>
      </c>
    </row>
    <row r="98" spans="1:16" ht="13.8" thickBot="1" x14ac:dyDescent="0.3">
      <c r="A98" s="12" t="s">
        <v>113</v>
      </c>
      <c r="B98" s="13">
        <v>5</v>
      </c>
      <c r="C98" s="13">
        <v>1</v>
      </c>
      <c r="D98" s="13">
        <v>410.7</v>
      </c>
      <c r="E98" s="13">
        <v>31.9</v>
      </c>
      <c r="F98" s="13">
        <v>27.9</v>
      </c>
      <c r="G98" s="13">
        <v>11.9</v>
      </c>
      <c r="H98" s="13">
        <v>410.2</v>
      </c>
      <c r="I98" s="13">
        <v>52.3</v>
      </c>
      <c r="J98" s="13">
        <v>3</v>
      </c>
      <c r="K98" s="13">
        <v>3</v>
      </c>
      <c r="L98" s="13">
        <v>956.7</v>
      </c>
      <c r="M98" s="13">
        <v>1000</v>
      </c>
      <c r="N98" s="13">
        <v>43.3</v>
      </c>
      <c r="O98" s="13">
        <v>4.33</v>
      </c>
      <c r="P98" s="13">
        <v>2.09</v>
      </c>
    </row>
    <row r="99" spans="1:16" ht="13.8" thickBot="1" x14ac:dyDescent="0.3">
      <c r="A99" s="12" t="s">
        <v>114</v>
      </c>
      <c r="B99" s="13">
        <v>8</v>
      </c>
      <c r="C99" s="13">
        <v>33.799999999999997</v>
      </c>
      <c r="D99" s="13">
        <v>399.2</v>
      </c>
      <c r="E99" s="13">
        <v>37.799999999999997</v>
      </c>
      <c r="F99" s="13">
        <v>34.799999999999997</v>
      </c>
      <c r="G99" s="13">
        <v>26.4</v>
      </c>
      <c r="H99" s="13">
        <v>408.2</v>
      </c>
      <c r="I99" s="13">
        <v>0</v>
      </c>
      <c r="J99" s="13">
        <v>8</v>
      </c>
      <c r="K99" s="13">
        <v>18.899999999999999</v>
      </c>
      <c r="L99" s="13">
        <v>975.1</v>
      </c>
      <c r="M99" s="13">
        <v>1000</v>
      </c>
      <c r="N99" s="13">
        <v>24.9</v>
      </c>
      <c r="O99" s="13">
        <v>2.4900000000000002</v>
      </c>
      <c r="P99" s="13">
        <v>3.66</v>
      </c>
    </row>
    <row r="100" spans="1:16" ht="13.8" thickBot="1" x14ac:dyDescent="0.3">
      <c r="A100" s="12" t="s">
        <v>115</v>
      </c>
      <c r="B100" s="13">
        <v>2</v>
      </c>
      <c r="C100" s="13">
        <v>82.1</v>
      </c>
      <c r="D100" s="13">
        <v>400.2</v>
      </c>
      <c r="E100" s="13">
        <v>1</v>
      </c>
      <c r="F100" s="13">
        <v>24.9</v>
      </c>
      <c r="G100" s="13">
        <v>8</v>
      </c>
      <c r="H100" s="13">
        <v>403.2</v>
      </c>
      <c r="I100" s="13">
        <v>51.3</v>
      </c>
      <c r="J100" s="13">
        <v>16.899999999999999</v>
      </c>
      <c r="K100" s="13">
        <v>6</v>
      </c>
      <c r="L100" s="13">
        <v>995.5</v>
      </c>
      <c r="M100" s="13">
        <v>1000</v>
      </c>
      <c r="N100" s="13">
        <v>4.5</v>
      </c>
      <c r="O100" s="13">
        <v>0.45</v>
      </c>
      <c r="P100" s="13">
        <v>9.2200000000000006</v>
      </c>
    </row>
    <row r="101" spans="1:16" ht="13.8" thickBot="1" x14ac:dyDescent="0.3">
      <c r="A101" s="12" t="s">
        <v>116</v>
      </c>
      <c r="B101" s="13">
        <v>1</v>
      </c>
      <c r="C101" s="13">
        <v>33.799999999999997</v>
      </c>
      <c r="D101" s="13">
        <v>397.2</v>
      </c>
      <c r="E101" s="13">
        <v>27.9</v>
      </c>
      <c r="F101" s="13">
        <v>1</v>
      </c>
      <c r="G101" s="13">
        <v>0</v>
      </c>
      <c r="H101" s="13">
        <v>398.2</v>
      </c>
      <c r="I101" s="13">
        <v>49.3</v>
      </c>
      <c r="J101" s="13">
        <v>1</v>
      </c>
      <c r="K101" s="13">
        <v>1</v>
      </c>
      <c r="L101" s="13">
        <v>910.4</v>
      </c>
      <c r="M101" s="13">
        <v>1000</v>
      </c>
      <c r="N101" s="13">
        <v>89.6</v>
      </c>
      <c r="O101" s="13">
        <v>8.9600000000000009</v>
      </c>
      <c r="P101" s="13">
        <v>7.99</v>
      </c>
    </row>
    <row r="102" spans="1:16" ht="13.8" thickBot="1" x14ac:dyDescent="0.3">
      <c r="A102" s="12" t="s">
        <v>117</v>
      </c>
      <c r="B102" s="13">
        <v>3</v>
      </c>
      <c r="C102" s="13">
        <v>5</v>
      </c>
      <c r="D102" s="13">
        <v>402.2</v>
      </c>
      <c r="E102" s="13">
        <v>28.9</v>
      </c>
      <c r="F102" s="13">
        <v>26.9</v>
      </c>
      <c r="G102" s="13">
        <v>11.9</v>
      </c>
      <c r="H102" s="13">
        <v>403.2</v>
      </c>
      <c r="I102" s="13">
        <v>57.2</v>
      </c>
      <c r="J102" s="13">
        <v>13.9</v>
      </c>
      <c r="K102" s="13">
        <v>5</v>
      </c>
      <c r="L102" s="13">
        <v>957.2</v>
      </c>
      <c r="M102" s="13">
        <v>1000</v>
      </c>
      <c r="N102" s="13">
        <v>42.8</v>
      </c>
      <c r="O102" s="13">
        <v>4.28</v>
      </c>
      <c r="P102" s="13">
        <v>1.99</v>
      </c>
    </row>
    <row r="103" spans="1:16" ht="13.8" thickBot="1" x14ac:dyDescent="0.3">
      <c r="A103" s="12" t="s">
        <v>118</v>
      </c>
      <c r="B103" s="13">
        <v>45.8</v>
      </c>
      <c r="C103" s="13">
        <v>4</v>
      </c>
      <c r="D103" s="13">
        <v>404.2</v>
      </c>
      <c r="E103" s="13">
        <v>33.799999999999997</v>
      </c>
      <c r="F103" s="13">
        <v>37.799999999999997</v>
      </c>
      <c r="G103" s="13">
        <v>14.9</v>
      </c>
      <c r="H103" s="13">
        <v>399.2</v>
      </c>
      <c r="I103" s="13">
        <v>53.3</v>
      </c>
      <c r="J103" s="13">
        <v>2</v>
      </c>
      <c r="K103" s="13">
        <v>11.9</v>
      </c>
      <c r="L103" s="13">
        <v>1007</v>
      </c>
      <c r="M103" s="13">
        <v>1000</v>
      </c>
      <c r="N103" s="13">
        <v>-7</v>
      </c>
      <c r="O103" s="13">
        <v>-0.7</v>
      </c>
      <c r="P103" s="13">
        <v>-2.92</v>
      </c>
    </row>
    <row r="104" spans="1:16" ht="13.8" thickBot="1" x14ac:dyDescent="0.3">
      <c r="A104" s="12" t="s">
        <v>119</v>
      </c>
      <c r="B104" s="13">
        <v>5</v>
      </c>
      <c r="C104" s="13">
        <v>33.799999999999997</v>
      </c>
      <c r="D104" s="13">
        <v>397.2</v>
      </c>
      <c r="E104" s="13">
        <v>35.799999999999997</v>
      </c>
      <c r="F104" s="13">
        <v>26.9</v>
      </c>
      <c r="G104" s="13">
        <v>6</v>
      </c>
      <c r="H104" s="13">
        <v>400.2</v>
      </c>
      <c r="I104" s="13">
        <v>29.9</v>
      </c>
      <c r="J104" s="13">
        <v>4</v>
      </c>
      <c r="K104" s="13">
        <v>2</v>
      </c>
      <c r="L104" s="13">
        <v>940.8</v>
      </c>
      <c r="M104" s="13">
        <v>1000</v>
      </c>
      <c r="N104" s="13">
        <v>59.2</v>
      </c>
      <c r="O104" s="13">
        <v>5.92</v>
      </c>
      <c r="P104" s="13">
        <v>4.8899999999999997</v>
      </c>
    </row>
    <row r="105" spans="1:16" ht="13.8" thickBot="1" x14ac:dyDescent="0.3">
      <c r="A105" s="12" t="s">
        <v>120</v>
      </c>
      <c r="B105" s="13">
        <v>7</v>
      </c>
      <c r="C105" s="13">
        <v>2</v>
      </c>
      <c r="D105" s="13">
        <v>405.2</v>
      </c>
      <c r="E105" s="13">
        <v>34.799999999999997</v>
      </c>
      <c r="F105" s="13">
        <v>32.9</v>
      </c>
      <c r="G105" s="13">
        <v>9</v>
      </c>
      <c r="H105" s="13">
        <v>406.2</v>
      </c>
      <c r="I105" s="13">
        <v>50.3</v>
      </c>
      <c r="J105" s="13">
        <v>16.899999999999999</v>
      </c>
      <c r="K105" s="13">
        <v>11.9</v>
      </c>
      <c r="L105" s="13">
        <v>976.1</v>
      </c>
      <c r="M105" s="13">
        <v>1000</v>
      </c>
      <c r="N105" s="13">
        <v>23.9</v>
      </c>
      <c r="O105" s="13">
        <v>2.39</v>
      </c>
      <c r="P105" s="13">
        <v>0.12</v>
      </c>
    </row>
    <row r="106" spans="1:16" ht="13.8" thickBot="1" x14ac:dyDescent="0.3">
      <c r="A106" s="12" t="s">
        <v>121</v>
      </c>
      <c r="B106" s="13">
        <v>6</v>
      </c>
      <c r="C106" s="13">
        <v>4</v>
      </c>
      <c r="D106" s="13">
        <v>402.2</v>
      </c>
      <c r="E106" s="13">
        <v>39.799999999999997</v>
      </c>
      <c r="F106" s="13">
        <v>30.9</v>
      </c>
      <c r="G106" s="13">
        <v>7</v>
      </c>
      <c r="H106" s="13">
        <v>413.1</v>
      </c>
      <c r="I106" s="13">
        <v>31.9</v>
      </c>
      <c r="J106" s="13">
        <v>16.899999999999999</v>
      </c>
      <c r="K106" s="13">
        <v>14.9</v>
      </c>
      <c r="L106" s="13">
        <v>966.6</v>
      </c>
      <c r="M106" s="13">
        <v>1000</v>
      </c>
      <c r="N106" s="13">
        <v>33.4</v>
      </c>
      <c r="O106" s="13">
        <v>3.34</v>
      </c>
      <c r="P106" s="13">
        <v>-0.22</v>
      </c>
    </row>
    <row r="107" spans="1:16" ht="13.8" thickBot="1" x14ac:dyDescent="0.3">
      <c r="A107" s="12" t="s">
        <v>122</v>
      </c>
      <c r="B107" s="13">
        <v>11</v>
      </c>
      <c r="C107" s="13">
        <v>36.799999999999997</v>
      </c>
      <c r="D107" s="13">
        <v>404.2</v>
      </c>
      <c r="E107" s="13">
        <v>32.9</v>
      </c>
      <c r="F107" s="13">
        <v>38.799999999999997</v>
      </c>
      <c r="G107" s="13">
        <v>27.4</v>
      </c>
      <c r="H107" s="13">
        <v>415.1</v>
      </c>
      <c r="I107" s="13">
        <v>55.3</v>
      </c>
      <c r="J107" s="13">
        <v>17.899999999999999</v>
      </c>
      <c r="K107" s="13">
        <v>11.9</v>
      </c>
      <c r="L107" s="13">
        <v>1051.3</v>
      </c>
      <c r="M107" s="13">
        <v>1000</v>
      </c>
      <c r="N107" s="13">
        <v>-51.3</v>
      </c>
      <c r="O107" s="13">
        <v>-5.13</v>
      </c>
      <c r="P107" s="13">
        <v>-4.74</v>
      </c>
    </row>
    <row r="108" spans="1:16" ht="13.8" thickBot="1" x14ac:dyDescent="0.3">
      <c r="A108" s="12" t="s">
        <v>123</v>
      </c>
      <c r="B108" s="13">
        <v>16.899999999999999</v>
      </c>
      <c r="C108" s="13">
        <v>42.8</v>
      </c>
      <c r="D108" s="13">
        <v>412.6</v>
      </c>
      <c r="E108" s="13">
        <v>40.799999999999997</v>
      </c>
      <c r="F108" s="13">
        <v>34.799999999999997</v>
      </c>
      <c r="G108" s="13">
        <v>16.899999999999999</v>
      </c>
      <c r="H108" s="13">
        <v>416.1</v>
      </c>
      <c r="I108" s="13">
        <v>31.9</v>
      </c>
      <c r="J108" s="13">
        <v>18.899999999999999</v>
      </c>
      <c r="K108" s="13">
        <v>18.899999999999999</v>
      </c>
      <c r="L108" s="13">
        <v>1050.8</v>
      </c>
      <c r="M108" s="13">
        <v>1000</v>
      </c>
      <c r="N108" s="13">
        <v>-50.8</v>
      </c>
      <c r="O108" s="13">
        <v>-5.08</v>
      </c>
      <c r="P108" s="13">
        <v>-5.92</v>
      </c>
    </row>
    <row r="109" spans="1:16" ht="13.8" thickBot="1" x14ac:dyDescent="0.3">
      <c r="A109" s="12" t="s">
        <v>124</v>
      </c>
      <c r="B109" s="13">
        <v>2</v>
      </c>
      <c r="C109" s="13">
        <v>82.1</v>
      </c>
      <c r="D109" s="13">
        <v>400.2</v>
      </c>
      <c r="E109" s="13">
        <v>1</v>
      </c>
      <c r="F109" s="13">
        <v>24.9</v>
      </c>
      <c r="G109" s="13">
        <v>8</v>
      </c>
      <c r="H109" s="13">
        <v>403.2</v>
      </c>
      <c r="I109" s="13">
        <v>51.3</v>
      </c>
      <c r="J109" s="13">
        <v>16.899999999999999</v>
      </c>
      <c r="K109" s="13">
        <v>6</v>
      </c>
      <c r="L109" s="13">
        <v>995.5</v>
      </c>
      <c r="M109" s="13">
        <v>1000</v>
      </c>
      <c r="N109" s="13">
        <v>4.5</v>
      </c>
      <c r="O109" s="13">
        <v>0.45</v>
      </c>
      <c r="P109" s="13">
        <v>0.27</v>
      </c>
    </row>
    <row r="110" spans="1:16" ht="13.8" thickBot="1" x14ac:dyDescent="0.3">
      <c r="A110" s="12" t="s">
        <v>125</v>
      </c>
      <c r="B110" s="13">
        <v>12.9</v>
      </c>
      <c r="C110" s="13">
        <v>38.799999999999997</v>
      </c>
      <c r="D110" s="13">
        <v>413.6</v>
      </c>
      <c r="E110" s="13">
        <v>42.8</v>
      </c>
      <c r="F110" s="13">
        <v>31.9</v>
      </c>
      <c r="G110" s="13">
        <v>5</v>
      </c>
      <c r="H110" s="13">
        <v>410.2</v>
      </c>
      <c r="I110" s="13">
        <v>54.3</v>
      </c>
      <c r="J110" s="13">
        <v>11</v>
      </c>
      <c r="K110" s="13">
        <v>12.9</v>
      </c>
      <c r="L110" s="13">
        <v>1033.3</v>
      </c>
      <c r="M110" s="13">
        <v>1000</v>
      </c>
      <c r="N110" s="13">
        <v>-33.299999999999997</v>
      </c>
      <c r="O110" s="13">
        <v>-3.33</v>
      </c>
      <c r="P110" s="13">
        <v>-2.92</v>
      </c>
    </row>
    <row r="111" spans="1:16" ht="13.8" thickBot="1" x14ac:dyDescent="0.3">
      <c r="A111" s="12" t="s">
        <v>126</v>
      </c>
      <c r="B111" s="13">
        <v>17.899999999999999</v>
      </c>
      <c r="C111" s="13">
        <v>42.8</v>
      </c>
      <c r="D111" s="13">
        <v>398.2</v>
      </c>
      <c r="E111" s="13">
        <v>73.7</v>
      </c>
      <c r="F111" s="13">
        <v>28.9</v>
      </c>
      <c r="G111" s="13">
        <v>15.9</v>
      </c>
      <c r="H111" s="13">
        <v>405.2</v>
      </c>
      <c r="I111" s="13">
        <v>2</v>
      </c>
      <c r="J111" s="13">
        <v>7</v>
      </c>
      <c r="K111" s="13">
        <v>15.9</v>
      </c>
      <c r="L111" s="13">
        <v>1007.5</v>
      </c>
      <c r="M111" s="13">
        <v>1000</v>
      </c>
      <c r="N111" s="13">
        <v>-7.5</v>
      </c>
      <c r="O111" s="13">
        <v>-0.75</v>
      </c>
      <c r="P111" s="13">
        <v>0.47</v>
      </c>
    </row>
    <row r="112" spans="1:16" ht="13.8" thickBot="1" x14ac:dyDescent="0.3">
      <c r="A112" s="12" t="s">
        <v>127</v>
      </c>
      <c r="B112" s="13">
        <v>11.9</v>
      </c>
      <c r="C112" s="13">
        <v>38.799999999999997</v>
      </c>
      <c r="D112" s="13">
        <v>414.6</v>
      </c>
      <c r="E112" s="13">
        <v>42.8</v>
      </c>
      <c r="F112" s="13">
        <v>36.799999999999997</v>
      </c>
      <c r="G112" s="13">
        <v>11.9</v>
      </c>
      <c r="H112" s="13">
        <v>414.1</v>
      </c>
      <c r="I112" s="13">
        <v>61.2</v>
      </c>
      <c r="J112" s="13">
        <v>13.9</v>
      </c>
      <c r="K112" s="13">
        <v>13.9</v>
      </c>
      <c r="L112" s="13">
        <v>1060.2</v>
      </c>
      <c r="M112" s="13">
        <v>1000</v>
      </c>
      <c r="N112" s="13">
        <v>-60.2</v>
      </c>
      <c r="O112" s="13">
        <v>-6.02</v>
      </c>
      <c r="P112" s="13">
        <v>-5.58</v>
      </c>
    </row>
    <row r="113" spans="1:16" ht="13.8" thickBot="1" x14ac:dyDescent="0.3">
      <c r="A113" s="12" t="s">
        <v>128</v>
      </c>
      <c r="B113" s="13">
        <v>14.9</v>
      </c>
      <c r="C113" s="13">
        <v>39.799999999999997</v>
      </c>
      <c r="D113" s="13">
        <v>411.6</v>
      </c>
      <c r="E113" s="13">
        <v>30.9</v>
      </c>
      <c r="F113" s="13">
        <v>35.799999999999997</v>
      </c>
      <c r="G113" s="13">
        <v>5</v>
      </c>
      <c r="H113" s="13">
        <v>401.2</v>
      </c>
      <c r="I113" s="13">
        <v>59.2</v>
      </c>
      <c r="J113" s="13">
        <v>13.9</v>
      </c>
      <c r="K113" s="13">
        <v>7</v>
      </c>
      <c r="L113" s="13">
        <v>1019.4</v>
      </c>
      <c r="M113" s="13">
        <v>1000</v>
      </c>
      <c r="N113" s="13">
        <v>-19.399999999999999</v>
      </c>
      <c r="O113" s="13">
        <v>-1.94</v>
      </c>
      <c r="P113" s="13">
        <v>-1.55</v>
      </c>
    </row>
    <row r="114" spans="1:16" ht="13.8" thickBot="1" x14ac:dyDescent="0.3">
      <c r="A114" s="12" t="s">
        <v>129</v>
      </c>
      <c r="B114" s="13">
        <v>10</v>
      </c>
      <c r="C114" s="13">
        <v>34.799999999999997</v>
      </c>
      <c r="D114" s="13">
        <v>409.2</v>
      </c>
      <c r="E114" s="13">
        <v>29.9</v>
      </c>
      <c r="F114" s="13">
        <v>63.2</v>
      </c>
      <c r="G114" s="13">
        <v>12.9</v>
      </c>
      <c r="H114" s="13">
        <v>404.2</v>
      </c>
      <c r="I114" s="13">
        <v>58.2</v>
      </c>
      <c r="J114" s="13">
        <v>9</v>
      </c>
      <c r="K114" s="13">
        <v>5</v>
      </c>
      <c r="L114" s="13">
        <v>1036.3</v>
      </c>
      <c r="M114" s="13">
        <v>1000</v>
      </c>
      <c r="N114" s="13">
        <v>-36.299999999999997</v>
      </c>
      <c r="O114" s="13">
        <v>-3.63</v>
      </c>
      <c r="P114" s="13">
        <v>-3.27</v>
      </c>
    </row>
    <row r="115" spans="1:16" ht="13.8" thickBot="1" x14ac:dyDescent="0.3">
      <c r="A115" s="12" t="s">
        <v>130</v>
      </c>
      <c r="B115" s="13">
        <v>13.9</v>
      </c>
      <c r="C115" s="13">
        <v>40.799999999999997</v>
      </c>
      <c r="D115" s="13">
        <v>408.2</v>
      </c>
      <c r="E115" s="13">
        <v>36.799999999999997</v>
      </c>
      <c r="F115" s="13">
        <v>30.9</v>
      </c>
      <c r="G115" s="13">
        <v>14.9</v>
      </c>
      <c r="H115" s="13">
        <v>413.1</v>
      </c>
      <c r="I115" s="13">
        <v>57.2</v>
      </c>
      <c r="J115" s="13">
        <v>10</v>
      </c>
      <c r="K115" s="13">
        <v>9</v>
      </c>
      <c r="L115" s="13">
        <v>1034.8</v>
      </c>
      <c r="M115" s="13">
        <v>1000</v>
      </c>
      <c r="N115" s="13">
        <v>-34.799999999999997</v>
      </c>
      <c r="O115" s="13">
        <v>-3.48</v>
      </c>
      <c r="P115" s="13">
        <v>-3.12</v>
      </c>
    </row>
    <row r="116" spans="1:16" ht="13.8" thickBot="1" x14ac:dyDescent="0.3"/>
    <row r="117" spans="1:16" ht="13.8" thickBot="1" x14ac:dyDescent="0.3">
      <c r="A117" s="14" t="s">
        <v>256</v>
      </c>
      <c r="B117" s="15">
        <v>1222.9000000000001</v>
      </c>
    </row>
    <row r="118" spans="1:16" ht="13.8" thickBot="1" x14ac:dyDescent="0.3">
      <c r="A118" s="14" t="s">
        <v>257</v>
      </c>
      <c r="B118" s="15">
        <v>397.2</v>
      </c>
    </row>
    <row r="119" spans="1:16" ht="13.8" thickBot="1" x14ac:dyDescent="0.3">
      <c r="A119" s="14" t="s">
        <v>258</v>
      </c>
      <c r="B119" s="15">
        <v>20000.400000000001</v>
      </c>
    </row>
    <row r="120" spans="1:16" ht="13.8" thickBot="1" x14ac:dyDescent="0.3">
      <c r="A120" s="14" t="s">
        <v>259</v>
      </c>
      <c r="B120" s="15">
        <v>20000</v>
      </c>
    </row>
    <row r="121" spans="1:16" ht="13.8" thickBot="1" x14ac:dyDescent="0.3">
      <c r="A121" s="14" t="s">
        <v>260</v>
      </c>
      <c r="B121" s="15">
        <v>0.4</v>
      </c>
    </row>
    <row r="122" spans="1:16" ht="13.8" thickBot="1" x14ac:dyDescent="0.3">
      <c r="A122" s="14" t="s">
        <v>261</v>
      </c>
      <c r="B122" s="15"/>
    </row>
    <row r="123" spans="1:16" ht="13.8" thickBot="1" x14ac:dyDescent="0.3">
      <c r="A123" s="14" t="s">
        <v>262</v>
      </c>
      <c r="B123" s="15"/>
    </row>
    <row r="124" spans="1:16" ht="13.8" thickBot="1" x14ac:dyDescent="0.3">
      <c r="A124" s="14" t="s">
        <v>263</v>
      </c>
      <c r="B124" s="15">
        <v>0</v>
      </c>
    </row>
    <row r="126" spans="1:16" x14ac:dyDescent="0.25">
      <c r="A126" s="16" t="s">
        <v>264</v>
      </c>
    </row>
    <row r="128" spans="1:16" x14ac:dyDescent="0.25">
      <c r="A128" s="17" t="s">
        <v>265</v>
      </c>
    </row>
    <row r="129" spans="1:1" x14ac:dyDescent="0.25">
      <c r="A129" s="17" t="s">
        <v>381</v>
      </c>
    </row>
  </sheetData>
  <conditionalFormatting sqref="P2:P5 P7:P21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:O21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:M2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:V2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:S2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26" r:id="rId1" display="https://miau.my-x.hu/myx-free/coco/test/981837520231011143514.html" xr:uid="{9D61D3A8-CD9D-497B-839E-59582B263128}"/>
  </hyperlinks>
  <pageMargins left="0.7" right="0.7" top="0.75" bottom="0.75" header="0.3" footer="0.3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0236C-727A-49F9-B27B-31A8577AD47F}">
  <dimension ref="A1:T129"/>
  <sheetViews>
    <sheetView zoomScale="120" zoomScaleNormal="120" workbookViewId="0">
      <selection activeCell="A2" sqref="A2"/>
    </sheetView>
  </sheetViews>
  <sheetFormatPr defaultRowHeight="13.2" x14ac:dyDescent="0.25"/>
  <cols>
    <col min="14" max="14" width="21.77734375" bestFit="1" customWidth="1"/>
  </cols>
  <sheetData>
    <row r="1" spans="1:20" x14ac:dyDescent="0.25">
      <c r="A1" t="str">
        <f>OAM!A2</f>
        <v>Megye / Márka (----12 hónap)</v>
      </c>
      <c r="B1" t="str">
        <f>OAM!B2</f>
        <v>Audi</v>
      </c>
      <c r="C1" t="str">
        <f>OAM!C2</f>
        <v>Mercedes</v>
      </c>
      <c r="D1" t="str">
        <f>OAM!D2</f>
        <v>Fiat</v>
      </c>
      <c r="E1" t="str">
        <f>OAM!E2</f>
        <v>Volkswagen</v>
      </c>
      <c r="F1" t="str">
        <f>OAM!F2</f>
        <v>Seat</v>
      </c>
      <c r="G1" t="str">
        <f>OAM!G2</f>
        <v>Skoda</v>
      </c>
      <c r="H1" t="str">
        <f>OAM!H2</f>
        <v>Suzuki</v>
      </c>
      <c r="I1" t="str">
        <f>OAM!I2</f>
        <v>Volvo</v>
      </c>
      <c r="J1" t="str">
        <f>OAM!J2</f>
        <v>Ford</v>
      </c>
      <c r="K1" t="str">
        <f>OAM!K2</f>
        <v>Opel</v>
      </c>
      <c r="L1" t="s">
        <v>91</v>
      </c>
      <c r="M1" t="s">
        <v>504</v>
      </c>
      <c r="N1" t="str">
        <f>OAM!L2</f>
        <v>Megye</v>
      </c>
      <c r="O1" t="s">
        <v>505</v>
      </c>
      <c r="Q1" t="s">
        <v>506</v>
      </c>
      <c r="R1" t="s">
        <v>508</v>
      </c>
      <c r="S1" t="s">
        <v>509</v>
      </c>
      <c r="T1" s="20" t="s">
        <v>507</v>
      </c>
    </row>
    <row r="2" spans="1:20" x14ac:dyDescent="0.25">
      <c r="A2" t="str">
        <f>OAM!A3</f>
        <v>BĂˇcs-Kiskun</v>
      </c>
      <c r="B2">
        <f>21-rangsorok!B2</f>
        <v>17</v>
      </c>
      <c r="C2">
        <f>21-rangsorok!C2</f>
        <v>20</v>
      </c>
      <c r="D2">
        <f>21-rangsorok!D2</f>
        <v>13</v>
      </c>
      <c r="E2">
        <f>21-rangsorok!E2</f>
        <v>15</v>
      </c>
      <c r="F2">
        <f>21-rangsorok!F2</f>
        <v>3</v>
      </c>
      <c r="G2">
        <f>21-rangsorok!G2</f>
        <v>3</v>
      </c>
      <c r="H2">
        <f>21-rangsorok!H2</f>
        <v>12</v>
      </c>
      <c r="I2">
        <f>21-rangsorok!I2</f>
        <v>19</v>
      </c>
      <c r="J2">
        <f>21-rangsorok!J2</f>
        <v>8</v>
      </c>
      <c r="K2">
        <f>21-rangsorok!K2</f>
        <v>18</v>
      </c>
      <c r="L2">
        <v>1000</v>
      </c>
      <c r="M2">
        <f>L96</f>
        <v>960.4</v>
      </c>
      <c r="N2" t="str">
        <f>OAM!L3</f>
        <v>Bács-Kiskun</v>
      </c>
      <c r="O2">
        <f>rangsorok!M2</f>
        <v>1038.5999999999999</v>
      </c>
      <c r="P2" s="7"/>
      <c r="Q2">
        <f>O2+M2</f>
        <v>1999</v>
      </c>
      <c r="R2">
        <f>1000-M2</f>
        <v>39.600000000000023</v>
      </c>
      <c r="S2">
        <f>1000-O2</f>
        <v>-38.599999999999909</v>
      </c>
      <c r="T2" s="20" t="str">
        <f>IF(R2*S2&lt;=0,"OK","brrr")</f>
        <v>OK</v>
      </c>
    </row>
    <row r="3" spans="1:20" x14ac:dyDescent="0.25">
      <c r="A3" t="str">
        <f>OAM!A4</f>
        <v>BĂ©kĂ©s</v>
      </c>
      <c r="B3">
        <f>21-rangsorok!B3</f>
        <v>11</v>
      </c>
      <c r="C3">
        <f>21-rangsorok!C3</f>
        <v>12</v>
      </c>
      <c r="D3">
        <f>21-rangsorok!D3</f>
        <v>13</v>
      </c>
      <c r="E3">
        <f>21-rangsorok!E3</f>
        <v>19</v>
      </c>
      <c r="F3">
        <f>21-rangsorok!F3</f>
        <v>4</v>
      </c>
      <c r="G3">
        <f>21-rangsorok!G3</f>
        <v>4</v>
      </c>
      <c r="H3">
        <f>21-rangsorok!H3</f>
        <v>17</v>
      </c>
      <c r="I3">
        <f>21-rangsorok!I3</f>
        <v>2</v>
      </c>
      <c r="J3">
        <f>21-rangsorok!J3</f>
        <v>8</v>
      </c>
      <c r="K3">
        <f>21-rangsorok!K3</f>
        <v>10</v>
      </c>
      <c r="L3">
        <v>1000</v>
      </c>
      <c r="M3">
        <f t="shared" ref="M3:M21" si="0">L97</f>
        <v>1029.5999999999999</v>
      </c>
      <c r="N3" t="str">
        <f>OAM!L4</f>
        <v>Békés</v>
      </c>
      <c r="O3">
        <f>rangsorok!M3</f>
        <v>971.7</v>
      </c>
      <c r="P3" s="7"/>
      <c r="Q3">
        <f t="shared" ref="Q3:Q21" si="1">O3+M3</f>
        <v>2001.3</v>
      </c>
      <c r="R3">
        <f t="shared" ref="R3:R21" si="2">1000-M3</f>
        <v>-29.599999999999909</v>
      </c>
      <c r="S3">
        <f t="shared" ref="S3:S21" si="3">1000-O3</f>
        <v>28.299999999999955</v>
      </c>
      <c r="T3" s="20" t="str">
        <f t="shared" ref="T3:T21" si="4">IF(R3*S3&lt;=0,"OK","brrr")</f>
        <v>OK</v>
      </c>
    </row>
    <row r="4" spans="1:20" x14ac:dyDescent="0.25">
      <c r="A4" t="str">
        <f>OAM!A5</f>
        <v>Baranya</v>
      </c>
      <c r="B4">
        <f>21-rangsorok!B4</f>
        <v>6</v>
      </c>
      <c r="C4">
        <f>21-rangsorok!C4</f>
        <v>2</v>
      </c>
      <c r="D4">
        <f>21-rangsorok!D4</f>
        <v>16</v>
      </c>
      <c r="E4">
        <f>21-rangsorok!E4</f>
        <v>7</v>
      </c>
      <c r="F4">
        <f>21-rangsorok!F4</f>
        <v>8</v>
      </c>
      <c r="G4">
        <f>21-rangsorok!G4</f>
        <v>13</v>
      </c>
      <c r="H4">
        <f>21-rangsorok!H4</f>
        <v>14</v>
      </c>
      <c r="I4">
        <f>21-rangsorok!I4</f>
        <v>11</v>
      </c>
      <c r="J4">
        <f>21-rangsorok!J4</f>
        <v>4</v>
      </c>
      <c r="K4">
        <f>21-rangsorok!K4</f>
        <v>4</v>
      </c>
      <c r="L4">
        <v>1000</v>
      </c>
      <c r="M4">
        <f t="shared" si="0"/>
        <v>1021.9</v>
      </c>
      <c r="N4" t="str">
        <f>OAM!L5</f>
        <v>Baranya</v>
      </c>
      <c r="O4">
        <f>rangsorok!M4</f>
        <v>979.1</v>
      </c>
      <c r="P4" s="7"/>
      <c r="Q4">
        <f t="shared" si="1"/>
        <v>2001</v>
      </c>
      <c r="R4">
        <f t="shared" si="2"/>
        <v>-21.899999999999977</v>
      </c>
      <c r="S4">
        <f t="shared" si="3"/>
        <v>20.899999999999977</v>
      </c>
      <c r="T4" s="20" t="str">
        <f t="shared" si="4"/>
        <v>OK</v>
      </c>
    </row>
    <row r="5" spans="1:20" x14ac:dyDescent="0.25">
      <c r="A5" t="str">
        <f>OAM!A6</f>
        <v>Borsod-AbaĂşj-ZemplĂ©n</v>
      </c>
      <c r="B5">
        <f>21-rangsorok!B5</f>
        <v>9</v>
      </c>
      <c r="C5">
        <f>21-rangsorok!C5</f>
        <v>9</v>
      </c>
      <c r="D5">
        <f>21-rangsorok!D5</f>
        <v>5</v>
      </c>
      <c r="E5">
        <f>21-rangsorok!E5</f>
        <v>13</v>
      </c>
      <c r="F5">
        <f>21-rangsorok!F5</f>
        <v>15</v>
      </c>
      <c r="G5">
        <f>21-rangsorok!G5</f>
        <v>19</v>
      </c>
      <c r="H5">
        <f>21-rangsorok!H5</f>
        <v>12</v>
      </c>
      <c r="I5">
        <f>21-rangsorok!I5</f>
        <v>1</v>
      </c>
      <c r="J5">
        <f>21-rangsorok!J5</f>
        <v>9</v>
      </c>
      <c r="K5">
        <f>21-rangsorok!K5</f>
        <v>20</v>
      </c>
      <c r="L5">
        <v>1000</v>
      </c>
      <c r="M5">
        <f t="shared" si="0"/>
        <v>1038.2</v>
      </c>
      <c r="N5" t="str">
        <f>OAM!L6</f>
        <v>Borsod-Abaúj-Zemplén</v>
      </c>
      <c r="O5">
        <f>rangsorok!M5</f>
        <v>963.4</v>
      </c>
      <c r="P5" s="7"/>
      <c r="Q5">
        <f t="shared" si="1"/>
        <v>2001.6</v>
      </c>
      <c r="R5">
        <f t="shared" si="2"/>
        <v>-38.200000000000045</v>
      </c>
      <c r="S5">
        <f t="shared" si="3"/>
        <v>36.600000000000023</v>
      </c>
      <c r="T5" s="20" t="str">
        <f t="shared" si="4"/>
        <v>OK</v>
      </c>
    </row>
    <row r="6" spans="1:20" x14ac:dyDescent="0.25">
      <c r="A6" t="str">
        <f>OAM!A7</f>
        <v>Budapest</v>
      </c>
      <c r="B6">
        <f>21-rangsorok!B6</f>
        <v>1</v>
      </c>
      <c r="C6">
        <f>21-rangsorok!C6</f>
        <v>1</v>
      </c>
      <c r="D6">
        <f>21-rangsorok!D6</f>
        <v>1</v>
      </c>
      <c r="E6">
        <f>21-rangsorok!E6</f>
        <v>1</v>
      </c>
      <c r="F6">
        <f>21-rangsorok!F6</f>
        <v>1</v>
      </c>
      <c r="G6">
        <f>21-rangsorok!G6</f>
        <v>2</v>
      </c>
      <c r="H6">
        <f>21-rangsorok!H6</f>
        <v>1</v>
      </c>
      <c r="I6">
        <f>21-rangsorok!I6</f>
        <v>5</v>
      </c>
      <c r="J6">
        <f>21-rangsorok!J6</f>
        <v>2</v>
      </c>
      <c r="K6">
        <f>21-rangsorok!K6</f>
        <v>1</v>
      </c>
      <c r="L6">
        <v>1000</v>
      </c>
      <c r="M6">
        <f t="shared" si="0"/>
        <v>1095.7</v>
      </c>
      <c r="N6" t="str">
        <f>OAM!L7</f>
        <v>Budapest</v>
      </c>
      <c r="O6">
        <f>rangsorok!M6</f>
        <v>907.8</v>
      </c>
      <c r="P6" s="7"/>
      <c r="Q6">
        <f t="shared" si="1"/>
        <v>2003.5</v>
      </c>
      <c r="R6">
        <f t="shared" si="2"/>
        <v>-95.700000000000045</v>
      </c>
      <c r="S6">
        <f t="shared" si="3"/>
        <v>92.200000000000045</v>
      </c>
      <c r="T6" s="20" t="str">
        <f t="shared" si="4"/>
        <v>OK</v>
      </c>
    </row>
    <row r="7" spans="1:20" x14ac:dyDescent="0.25">
      <c r="A7" t="str">
        <f>OAM!A8</f>
        <v>CsongrĂˇd</v>
      </c>
      <c r="B7">
        <f>21-rangsorok!B7</f>
        <v>2</v>
      </c>
      <c r="C7">
        <f>21-rangsorok!C7</f>
        <v>9</v>
      </c>
      <c r="D7">
        <f>21-rangsorok!D7</f>
        <v>3</v>
      </c>
      <c r="E7">
        <f>21-rangsorok!E7</f>
        <v>3</v>
      </c>
      <c r="F7">
        <f>21-rangsorok!F7</f>
        <v>2</v>
      </c>
      <c r="G7">
        <f>21-rangsorok!G7</f>
        <v>1</v>
      </c>
      <c r="H7">
        <f>21-rangsorok!H7</f>
        <v>2</v>
      </c>
      <c r="I7">
        <f>21-rangsorok!I7</f>
        <v>8</v>
      </c>
      <c r="J7">
        <f>21-rangsorok!J7</f>
        <v>2</v>
      </c>
      <c r="K7">
        <f>21-rangsorok!K7</f>
        <v>2</v>
      </c>
      <c r="L7">
        <v>1000</v>
      </c>
      <c r="M7">
        <f t="shared" si="0"/>
        <v>1083</v>
      </c>
      <c r="N7" t="str">
        <f>OAM!L8</f>
        <v>Csongrád</v>
      </c>
      <c r="O7">
        <f>rangsorok!M7</f>
        <v>920.1</v>
      </c>
      <c r="P7" s="7"/>
      <c r="Q7">
        <f t="shared" si="1"/>
        <v>2003.1</v>
      </c>
      <c r="R7">
        <f t="shared" si="2"/>
        <v>-83</v>
      </c>
      <c r="S7">
        <f t="shared" si="3"/>
        <v>79.899999999999977</v>
      </c>
      <c r="T7" s="20" t="str">
        <f t="shared" si="4"/>
        <v>OK</v>
      </c>
    </row>
    <row r="8" spans="1:20" x14ac:dyDescent="0.25">
      <c r="A8" t="str">
        <f>OAM!A9</f>
        <v>FejĂ©r</v>
      </c>
      <c r="B8">
        <f>21-rangsorok!B8</f>
        <v>4</v>
      </c>
      <c r="C8">
        <f>21-rangsorok!C8</f>
        <v>6</v>
      </c>
      <c r="D8">
        <f>21-rangsorok!D8</f>
        <v>8</v>
      </c>
      <c r="E8">
        <f>21-rangsorok!E8</f>
        <v>4</v>
      </c>
      <c r="F8">
        <f>21-rangsorok!F8</f>
        <v>7</v>
      </c>
      <c r="G8">
        <f>21-rangsorok!G8</f>
        <v>13</v>
      </c>
      <c r="H8">
        <f>21-rangsorok!H8</f>
        <v>7</v>
      </c>
      <c r="I8">
        <f>21-rangsorok!I8</f>
        <v>16</v>
      </c>
      <c r="J8">
        <f>21-rangsorok!J8</f>
        <v>15</v>
      </c>
      <c r="K8">
        <f>21-rangsorok!K8</f>
        <v>6</v>
      </c>
      <c r="L8">
        <v>1000</v>
      </c>
      <c r="M8">
        <f t="shared" si="0"/>
        <v>1020.9</v>
      </c>
      <c r="N8" t="str">
        <f>OAM!L9</f>
        <v>Fejér</v>
      </c>
      <c r="O8">
        <f>rangsorok!M8</f>
        <v>980.1</v>
      </c>
      <c r="P8" s="7"/>
      <c r="Q8">
        <f t="shared" si="1"/>
        <v>2001</v>
      </c>
      <c r="R8">
        <f t="shared" si="2"/>
        <v>-20.899999999999977</v>
      </c>
      <c r="S8">
        <f t="shared" si="3"/>
        <v>19.899999999999977</v>
      </c>
      <c r="T8" s="20" t="str">
        <f t="shared" si="4"/>
        <v>OK</v>
      </c>
    </row>
    <row r="9" spans="1:20" x14ac:dyDescent="0.25">
      <c r="A9" t="str">
        <f>OAM!A10</f>
        <v>GyĹ‘r-Moson-Sopron</v>
      </c>
      <c r="B9">
        <f>21-rangsorok!B9</f>
        <v>20</v>
      </c>
      <c r="C9">
        <f>21-rangsorok!C9</f>
        <v>5</v>
      </c>
      <c r="D9">
        <f>21-rangsorok!D9</f>
        <v>10</v>
      </c>
      <c r="E9">
        <f>21-rangsorok!E9</f>
        <v>9</v>
      </c>
      <c r="F9">
        <f>21-rangsorok!F9</f>
        <v>18</v>
      </c>
      <c r="G9">
        <f>21-rangsorok!G9</f>
        <v>16</v>
      </c>
      <c r="H9">
        <f>21-rangsorok!H9</f>
        <v>3</v>
      </c>
      <c r="I9">
        <f>21-rangsorok!I9</f>
        <v>12</v>
      </c>
      <c r="J9">
        <f>21-rangsorok!J9</f>
        <v>3</v>
      </c>
      <c r="K9">
        <f>21-rangsorok!K9</f>
        <v>13</v>
      </c>
      <c r="L9">
        <v>1000</v>
      </c>
      <c r="M9">
        <f t="shared" si="0"/>
        <v>970</v>
      </c>
      <c r="N9" t="str">
        <f>OAM!L10</f>
        <v>Győr-Moson-Sopron</v>
      </c>
      <c r="O9">
        <f>rangsorok!M9</f>
        <v>1029.2</v>
      </c>
      <c r="P9" s="7"/>
      <c r="Q9">
        <f t="shared" si="1"/>
        <v>1999.2</v>
      </c>
      <c r="R9">
        <f t="shared" si="2"/>
        <v>30</v>
      </c>
      <c r="S9">
        <f t="shared" si="3"/>
        <v>-29.200000000000045</v>
      </c>
      <c r="T9" s="20" t="str">
        <f t="shared" si="4"/>
        <v>OK</v>
      </c>
    </row>
    <row r="10" spans="1:20" x14ac:dyDescent="0.25">
      <c r="A10" t="str">
        <f>OAM!A11</f>
        <v>HajdĂş-Bihar</v>
      </c>
      <c r="B10">
        <f>21-rangsorok!B10</f>
        <v>6</v>
      </c>
      <c r="C10">
        <f>21-rangsorok!C10</f>
        <v>9</v>
      </c>
      <c r="D10">
        <f>21-rangsorok!D10</f>
        <v>3</v>
      </c>
      <c r="E10">
        <f>21-rangsorok!E10</f>
        <v>11</v>
      </c>
      <c r="F10">
        <f>21-rangsorok!F10</f>
        <v>7</v>
      </c>
      <c r="G10">
        <f>21-rangsorok!G10</f>
        <v>7</v>
      </c>
      <c r="H10">
        <f>21-rangsorok!H10</f>
        <v>4</v>
      </c>
      <c r="I10">
        <f>21-rangsorok!I10</f>
        <v>5</v>
      </c>
      <c r="J10">
        <f>21-rangsorok!J10</f>
        <v>5</v>
      </c>
      <c r="K10">
        <f>21-rangsorok!K10</f>
        <v>3</v>
      </c>
      <c r="L10">
        <v>1000</v>
      </c>
      <c r="M10">
        <f t="shared" si="0"/>
        <v>1050.9000000000001</v>
      </c>
      <c r="N10" t="str">
        <f>OAM!L11</f>
        <v>Hajdú-Bihar</v>
      </c>
      <c r="O10">
        <f>rangsorok!M10</f>
        <v>951.1</v>
      </c>
      <c r="P10" s="7"/>
      <c r="Q10">
        <f t="shared" si="1"/>
        <v>2002</v>
      </c>
      <c r="R10">
        <f t="shared" si="2"/>
        <v>-50.900000000000091</v>
      </c>
      <c r="S10">
        <f t="shared" si="3"/>
        <v>48.899999999999977</v>
      </c>
      <c r="T10" s="20" t="str">
        <f t="shared" si="4"/>
        <v>OK</v>
      </c>
    </row>
    <row r="11" spans="1:20" x14ac:dyDescent="0.25">
      <c r="A11" t="str">
        <f>OAM!A12</f>
        <v>Heves</v>
      </c>
      <c r="B11">
        <f>21-rangsorok!B11</f>
        <v>8</v>
      </c>
      <c r="C11">
        <f>21-rangsorok!C11</f>
        <v>3</v>
      </c>
      <c r="D11">
        <f>21-rangsorok!D11</f>
        <v>11</v>
      </c>
      <c r="E11">
        <f>21-rangsorok!E11</f>
        <v>10</v>
      </c>
      <c r="F11">
        <f>21-rangsorok!F11</f>
        <v>13</v>
      </c>
      <c r="G11">
        <f>21-rangsorok!G11</f>
        <v>10</v>
      </c>
      <c r="H11">
        <f>21-rangsorok!H11</f>
        <v>10</v>
      </c>
      <c r="I11">
        <f>21-rangsorok!I11</f>
        <v>9</v>
      </c>
      <c r="J11">
        <f>21-rangsorok!J11</f>
        <v>18</v>
      </c>
      <c r="K11">
        <f>21-rangsorok!K11</f>
        <v>13</v>
      </c>
      <c r="L11">
        <v>1000</v>
      </c>
      <c r="M11">
        <f t="shared" si="0"/>
        <v>1001.6</v>
      </c>
      <c r="N11" t="str">
        <f>OAM!L12</f>
        <v>Heves</v>
      </c>
      <c r="O11">
        <f>rangsorok!M11</f>
        <v>998.8</v>
      </c>
      <c r="P11" s="7"/>
      <c r="Q11">
        <f t="shared" si="1"/>
        <v>2000.4</v>
      </c>
      <c r="R11">
        <f t="shared" si="2"/>
        <v>-1.6000000000000227</v>
      </c>
      <c r="S11">
        <f t="shared" si="3"/>
        <v>1.2000000000000455</v>
      </c>
      <c r="T11" s="20" t="str">
        <f t="shared" si="4"/>
        <v>OK</v>
      </c>
    </row>
    <row r="12" spans="1:20" x14ac:dyDescent="0.25">
      <c r="A12" t="str">
        <f>OAM!A13</f>
        <v>JĂˇsz-Nagykun-Szolnok</v>
      </c>
      <c r="B12">
        <f>21-rangsorok!B12</f>
        <v>7</v>
      </c>
      <c r="C12">
        <f>21-rangsorok!C12</f>
        <v>5</v>
      </c>
      <c r="D12">
        <f>21-rangsorok!D12</f>
        <v>8</v>
      </c>
      <c r="E12">
        <f>21-rangsorok!E12</f>
        <v>15</v>
      </c>
      <c r="F12">
        <f>21-rangsorok!F12</f>
        <v>11</v>
      </c>
      <c r="G12">
        <f>21-rangsorok!G12</f>
        <v>8</v>
      </c>
      <c r="H12">
        <f>21-rangsorok!H12</f>
        <v>17</v>
      </c>
      <c r="I12">
        <f>21-rangsorok!I12</f>
        <v>7</v>
      </c>
      <c r="J12">
        <f>21-rangsorok!J12</f>
        <v>18</v>
      </c>
      <c r="K12">
        <f>21-rangsorok!K12</f>
        <v>16</v>
      </c>
      <c r="L12">
        <v>1000</v>
      </c>
      <c r="M12">
        <f t="shared" si="0"/>
        <v>998</v>
      </c>
      <c r="N12" t="str">
        <f>OAM!L13</f>
        <v>Jász-Nagykun-Szolnok</v>
      </c>
      <c r="O12">
        <f>rangsorok!M12</f>
        <v>1002.2</v>
      </c>
      <c r="P12" s="7"/>
      <c r="Q12">
        <f t="shared" si="1"/>
        <v>2000.2</v>
      </c>
      <c r="R12">
        <f t="shared" si="2"/>
        <v>2</v>
      </c>
      <c r="S12">
        <f t="shared" si="3"/>
        <v>-2.2000000000000455</v>
      </c>
      <c r="T12" s="20" t="str">
        <f t="shared" si="4"/>
        <v>OK</v>
      </c>
    </row>
    <row r="13" spans="1:20" x14ac:dyDescent="0.25">
      <c r="A13" t="str">
        <f>OAM!A14</f>
        <v>KomĂˇrom-Esztergom</v>
      </c>
      <c r="B13">
        <f>21-rangsorok!B13</f>
        <v>12</v>
      </c>
      <c r="C13">
        <f>21-rangsorok!C13</f>
        <v>12</v>
      </c>
      <c r="D13">
        <f>21-rangsorok!D13</f>
        <v>10</v>
      </c>
      <c r="E13">
        <f>21-rangsorok!E13</f>
        <v>8</v>
      </c>
      <c r="F13">
        <f>21-rangsorok!F13</f>
        <v>19</v>
      </c>
      <c r="G13">
        <f>21-rangsorok!G13</f>
        <v>20</v>
      </c>
      <c r="H13">
        <f>21-rangsorok!H13</f>
        <v>19</v>
      </c>
      <c r="I13">
        <f>21-rangsorok!I13</f>
        <v>14</v>
      </c>
      <c r="J13">
        <f>21-rangsorok!J13</f>
        <v>19</v>
      </c>
      <c r="K13">
        <f>21-rangsorok!K13</f>
        <v>13</v>
      </c>
      <c r="L13">
        <v>1000</v>
      </c>
      <c r="M13">
        <f t="shared" si="0"/>
        <v>951.2</v>
      </c>
      <c r="N13" t="str">
        <f>OAM!L14</f>
        <v>Komárom-Esztergom</v>
      </c>
      <c r="O13">
        <f>rangsorok!M13</f>
        <v>1047.4000000000001</v>
      </c>
      <c r="P13" s="7"/>
      <c r="Q13">
        <f t="shared" si="1"/>
        <v>1998.6000000000001</v>
      </c>
      <c r="R13">
        <f t="shared" si="2"/>
        <v>48.799999999999955</v>
      </c>
      <c r="S13">
        <f t="shared" si="3"/>
        <v>-47.400000000000091</v>
      </c>
      <c r="T13" s="20" t="str">
        <f t="shared" si="4"/>
        <v>OK</v>
      </c>
    </row>
    <row r="14" spans="1:20" x14ac:dyDescent="0.25">
      <c r="A14" t="str">
        <f>OAM!A15</f>
        <v>NĂłgrĂˇd megye</v>
      </c>
      <c r="B14">
        <f>21-rangsorok!B14</f>
        <v>18</v>
      </c>
      <c r="C14">
        <f>21-rangsorok!C14</f>
        <v>18</v>
      </c>
      <c r="D14">
        <f>21-rangsorok!D14</f>
        <v>18</v>
      </c>
      <c r="E14">
        <f>21-rangsorok!E14</f>
        <v>16</v>
      </c>
      <c r="F14">
        <f>21-rangsorok!F14</f>
        <v>15</v>
      </c>
      <c r="G14">
        <f>21-rangsorok!G14</f>
        <v>18</v>
      </c>
      <c r="H14">
        <f>21-rangsorok!H14</f>
        <v>20</v>
      </c>
      <c r="I14">
        <f>21-rangsorok!I14</f>
        <v>7</v>
      </c>
      <c r="J14">
        <f>21-rangsorok!J14</f>
        <v>20</v>
      </c>
      <c r="K14">
        <f>21-rangsorok!K14</f>
        <v>20</v>
      </c>
      <c r="L14">
        <v>1000</v>
      </c>
      <c r="M14">
        <f t="shared" si="0"/>
        <v>939</v>
      </c>
      <c r="N14" t="str">
        <f>OAM!L15</f>
        <v>Nógrád megye</v>
      </c>
      <c r="O14">
        <f>rangsorok!M14</f>
        <v>1059.2</v>
      </c>
      <c r="P14" s="7"/>
      <c r="Q14">
        <f t="shared" si="1"/>
        <v>1998.2</v>
      </c>
      <c r="R14">
        <f t="shared" si="2"/>
        <v>61</v>
      </c>
      <c r="S14">
        <f t="shared" si="3"/>
        <v>-59.200000000000045</v>
      </c>
      <c r="T14" s="20" t="str">
        <f t="shared" si="4"/>
        <v>OK</v>
      </c>
    </row>
    <row r="15" spans="1:20" x14ac:dyDescent="0.25">
      <c r="A15" t="str">
        <f>OAM!A16</f>
        <v>Pest</v>
      </c>
      <c r="B15">
        <f>21-rangsorok!B15</f>
        <v>3</v>
      </c>
      <c r="C15">
        <f>21-rangsorok!C15</f>
        <v>19</v>
      </c>
      <c r="D15">
        <f>21-rangsorok!D15</f>
        <v>6</v>
      </c>
      <c r="E15">
        <f>21-rangsorok!E15</f>
        <v>2</v>
      </c>
      <c r="F15">
        <f>21-rangsorok!F15</f>
        <v>5</v>
      </c>
      <c r="G15">
        <f>21-rangsorok!G15</f>
        <v>9</v>
      </c>
      <c r="H15">
        <f>21-rangsorok!H15</f>
        <v>7</v>
      </c>
      <c r="I15">
        <f>21-rangsorok!I15</f>
        <v>10</v>
      </c>
      <c r="J15">
        <f>21-rangsorok!J15</f>
        <v>18</v>
      </c>
      <c r="K15">
        <f>21-rangsorok!K15</f>
        <v>7</v>
      </c>
      <c r="L15">
        <v>1000</v>
      </c>
      <c r="M15">
        <f t="shared" si="0"/>
        <v>1003.1</v>
      </c>
      <c r="N15" t="str">
        <f>OAM!L16</f>
        <v>Pest</v>
      </c>
      <c r="O15">
        <f>rangsorok!M15</f>
        <v>997.3</v>
      </c>
      <c r="P15" s="7"/>
      <c r="Q15">
        <f t="shared" si="1"/>
        <v>2000.4</v>
      </c>
      <c r="R15">
        <f t="shared" si="2"/>
        <v>-3.1000000000000227</v>
      </c>
      <c r="S15">
        <f t="shared" si="3"/>
        <v>2.7000000000000455</v>
      </c>
      <c r="T15" s="20" t="str">
        <f t="shared" si="4"/>
        <v>OK</v>
      </c>
    </row>
    <row r="16" spans="1:20" x14ac:dyDescent="0.25">
      <c r="A16" t="str">
        <f>OAM!A17</f>
        <v>Somogy</v>
      </c>
      <c r="B16">
        <f>21-rangsorok!B16</f>
        <v>14</v>
      </c>
      <c r="C16">
        <f>21-rangsorok!C16</f>
        <v>14</v>
      </c>
      <c r="D16">
        <f>21-rangsorok!D16</f>
        <v>19</v>
      </c>
      <c r="E16">
        <f>21-rangsorok!E16</f>
        <v>18</v>
      </c>
      <c r="F16">
        <f>21-rangsorok!F16</f>
        <v>12</v>
      </c>
      <c r="G16">
        <f>21-rangsorok!G16</f>
        <v>6</v>
      </c>
      <c r="H16">
        <f>21-rangsorok!H16</f>
        <v>14</v>
      </c>
      <c r="I16">
        <f>21-rangsorok!I16</f>
        <v>13</v>
      </c>
      <c r="J16">
        <f>21-rangsorok!J16</f>
        <v>12</v>
      </c>
      <c r="K16">
        <f>21-rangsorok!K16</f>
        <v>14</v>
      </c>
      <c r="L16">
        <v>1000</v>
      </c>
      <c r="M16">
        <f t="shared" si="0"/>
        <v>970</v>
      </c>
      <c r="N16" t="str">
        <f>OAM!L17</f>
        <v>Somogy</v>
      </c>
      <c r="O16">
        <f>rangsorok!M16</f>
        <v>1029.2</v>
      </c>
      <c r="P16" s="7"/>
      <c r="Q16">
        <f t="shared" si="1"/>
        <v>1999.2</v>
      </c>
      <c r="R16">
        <f t="shared" si="2"/>
        <v>30</v>
      </c>
      <c r="S16">
        <f t="shared" si="3"/>
        <v>-29.200000000000045</v>
      </c>
      <c r="T16" s="20" t="str">
        <f t="shared" si="4"/>
        <v>OK</v>
      </c>
    </row>
    <row r="17" spans="1:20" x14ac:dyDescent="0.25">
      <c r="A17" t="str">
        <f>OAM!A18</f>
        <v>Szabolcs-SzatmĂˇr-Bereg</v>
      </c>
      <c r="B17">
        <f>21-rangsorok!B17</f>
        <v>19</v>
      </c>
      <c r="C17">
        <f>21-rangsorok!C17</f>
        <v>18</v>
      </c>
      <c r="D17">
        <f>21-rangsorok!D17</f>
        <v>4</v>
      </c>
      <c r="E17">
        <f>21-rangsorok!E17</f>
        <v>20</v>
      </c>
      <c r="F17">
        <f>21-rangsorok!F17</f>
        <v>9</v>
      </c>
      <c r="G17">
        <f>21-rangsorok!G17</f>
        <v>17</v>
      </c>
      <c r="H17">
        <f>21-rangsorok!H17</f>
        <v>9</v>
      </c>
      <c r="I17">
        <f>21-rangsorok!I17</f>
        <v>3</v>
      </c>
      <c r="J17">
        <f>21-rangsorok!J17</f>
        <v>8</v>
      </c>
      <c r="K17">
        <f>21-rangsorok!K17</f>
        <v>17</v>
      </c>
      <c r="L17">
        <v>1000</v>
      </c>
      <c r="M17">
        <f t="shared" si="0"/>
        <v>1005.1</v>
      </c>
      <c r="N17" t="str">
        <f>OAM!L18</f>
        <v>Szabolcs-Szatmár-Bereg</v>
      </c>
      <c r="O17">
        <f>rangsorok!M17</f>
        <v>995.3</v>
      </c>
      <c r="P17" s="7"/>
      <c r="Q17">
        <f t="shared" si="1"/>
        <v>2000.4</v>
      </c>
      <c r="R17">
        <f t="shared" si="2"/>
        <v>-5.1000000000000227</v>
      </c>
      <c r="S17">
        <f t="shared" si="3"/>
        <v>4.7000000000000455</v>
      </c>
      <c r="T17" s="20" t="str">
        <f t="shared" si="4"/>
        <v>OK</v>
      </c>
    </row>
    <row r="18" spans="1:20" x14ac:dyDescent="0.25">
      <c r="A18" t="str">
        <f>OAM!A19</f>
        <v>Tolna</v>
      </c>
      <c r="B18">
        <f>21-rangsorok!B18</f>
        <v>13</v>
      </c>
      <c r="C18">
        <f>21-rangsorok!C18</f>
        <v>14</v>
      </c>
      <c r="D18">
        <f>21-rangsorok!D18</f>
        <v>20</v>
      </c>
      <c r="E18">
        <f>21-rangsorok!E18</f>
        <v>18</v>
      </c>
      <c r="F18">
        <f>21-rangsorok!F18</f>
        <v>17</v>
      </c>
      <c r="G18">
        <f>21-rangsorok!G18</f>
        <v>13</v>
      </c>
      <c r="H18">
        <f>21-rangsorok!H18</f>
        <v>18</v>
      </c>
      <c r="I18">
        <f>21-rangsorok!I18</f>
        <v>20</v>
      </c>
      <c r="J18">
        <f>21-rangsorok!J18</f>
        <v>15</v>
      </c>
      <c r="K18">
        <f>21-rangsorok!K18</f>
        <v>15</v>
      </c>
      <c r="L18">
        <v>1000</v>
      </c>
      <c r="M18">
        <f t="shared" si="0"/>
        <v>942.6</v>
      </c>
      <c r="N18" t="str">
        <f>OAM!L19</f>
        <v>Tolna</v>
      </c>
      <c r="O18">
        <f>rangsorok!M18</f>
        <v>1055.8</v>
      </c>
      <c r="P18" s="7"/>
      <c r="Q18">
        <f t="shared" si="1"/>
        <v>1998.4</v>
      </c>
      <c r="R18">
        <f t="shared" si="2"/>
        <v>57.399999999999977</v>
      </c>
      <c r="S18">
        <f t="shared" si="3"/>
        <v>-55.799999999999955</v>
      </c>
      <c r="T18" s="20" t="str">
        <f t="shared" si="4"/>
        <v>OK</v>
      </c>
    </row>
    <row r="19" spans="1:20" x14ac:dyDescent="0.25">
      <c r="A19" t="str">
        <f>OAM!A20</f>
        <v>Vas</v>
      </c>
      <c r="B19">
        <f>21-rangsorok!B19</f>
        <v>16</v>
      </c>
      <c r="C19">
        <f>21-rangsorok!C19</f>
        <v>15</v>
      </c>
      <c r="D19">
        <f>21-rangsorok!D19</f>
        <v>17</v>
      </c>
      <c r="E19">
        <f>21-rangsorok!E19</f>
        <v>6</v>
      </c>
      <c r="F19">
        <f>21-rangsorok!F19</f>
        <v>16</v>
      </c>
      <c r="G19">
        <f>21-rangsorok!G19</f>
        <v>6</v>
      </c>
      <c r="H19">
        <f>21-rangsorok!H19</f>
        <v>5</v>
      </c>
      <c r="I19">
        <f>21-rangsorok!I19</f>
        <v>18</v>
      </c>
      <c r="J19">
        <f>21-rangsorok!J19</f>
        <v>15</v>
      </c>
      <c r="K19">
        <f>21-rangsorok!K19</f>
        <v>8</v>
      </c>
      <c r="L19">
        <v>1000</v>
      </c>
      <c r="M19">
        <f t="shared" si="0"/>
        <v>984.3</v>
      </c>
      <c r="N19" t="str">
        <f>OAM!L20</f>
        <v>Vas</v>
      </c>
      <c r="O19">
        <f>rangsorok!M19</f>
        <v>1015.5</v>
      </c>
      <c r="P19" s="7"/>
      <c r="Q19">
        <f t="shared" si="1"/>
        <v>1999.8</v>
      </c>
      <c r="R19">
        <f t="shared" si="2"/>
        <v>15.700000000000045</v>
      </c>
      <c r="S19">
        <f t="shared" si="3"/>
        <v>-15.5</v>
      </c>
      <c r="T19" s="20" t="str">
        <f t="shared" si="4"/>
        <v>OK</v>
      </c>
    </row>
    <row r="20" spans="1:20" x14ac:dyDescent="0.25">
      <c r="A20" t="str">
        <f>OAM!A21</f>
        <v>VeszprĂ©m</v>
      </c>
      <c r="B20">
        <f>21-rangsorok!B20</f>
        <v>11</v>
      </c>
      <c r="C20">
        <f>21-rangsorok!C20</f>
        <v>10</v>
      </c>
      <c r="D20">
        <f>21-rangsorok!D20</f>
        <v>15</v>
      </c>
      <c r="E20">
        <f>21-rangsorok!E20</f>
        <v>5</v>
      </c>
      <c r="F20">
        <f>21-rangsorok!F20</f>
        <v>20</v>
      </c>
      <c r="G20">
        <f>21-rangsorok!G20</f>
        <v>14</v>
      </c>
      <c r="H20">
        <f>21-rangsorok!H20</f>
        <v>8</v>
      </c>
      <c r="I20">
        <f>21-rangsorok!I20</f>
        <v>17</v>
      </c>
      <c r="J20">
        <f>21-rangsorok!J20</f>
        <v>10</v>
      </c>
      <c r="K20">
        <f>21-rangsorok!K20</f>
        <v>6</v>
      </c>
      <c r="L20">
        <v>1000</v>
      </c>
      <c r="M20">
        <f t="shared" si="0"/>
        <v>966.5</v>
      </c>
      <c r="N20" t="str">
        <f>OAM!L21</f>
        <v>Veszprém</v>
      </c>
      <c r="O20">
        <f>rangsorok!M20</f>
        <v>1032.7</v>
      </c>
      <c r="P20" s="7"/>
      <c r="Q20">
        <f t="shared" si="1"/>
        <v>1999.2</v>
      </c>
      <c r="R20">
        <f t="shared" si="2"/>
        <v>33.5</v>
      </c>
      <c r="S20">
        <f t="shared" si="3"/>
        <v>-32.700000000000045</v>
      </c>
      <c r="T20" s="20" t="str">
        <f t="shared" si="4"/>
        <v>OK</v>
      </c>
    </row>
    <row r="21" spans="1:20" x14ac:dyDescent="0.25">
      <c r="A21" t="str">
        <f>OAM!A22</f>
        <v>Zala</v>
      </c>
      <c r="B21">
        <f>21-rangsorok!B21</f>
        <v>15</v>
      </c>
      <c r="C21">
        <f>21-rangsorok!C21</f>
        <v>16</v>
      </c>
      <c r="D21">
        <f>21-rangsorok!D21</f>
        <v>14</v>
      </c>
      <c r="E21">
        <f>21-rangsorok!E21</f>
        <v>12</v>
      </c>
      <c r="F21">
        <f>21-rangsorok!F21</f>
        <v>11</v>
      </c>
      <c r="G21">
        <f>21-rangsorok!G21</f>
        <v>16</v>
      </c>
      <c r="H21">
        <f>21-rangsorok!H21</f>
        <v>17</v>
      </c>
      <c r="I21">
        <f>21-rangsorok!I21</f>
        <v>16</v>
      </c>
      <c r="J21">
        <f>21-rangsorok!J21</f>
        <v>11</v>
      </c>
      <c r="K21">
        <f>21-rangsorok!K21</f>
        <v>10</v>
      </c>
      <c r="L21">
        <v>1000</v>
      </c>
      <c r="M21">
        <f t="shared" si="0"/>
        <v>968</v>
      </c>
      <c r="N21" t="str">
        <f>OAM!L22</f>
        <v>Zala</v>
      </c>
      <c r="O21">
        <f>rangsorok!M21</f>
        <v>1031.2</v>
      </c>
      <c r="P21" s="7"/>
      <c r="Q21">
        <f t="shared" si="1"/>
        <v>1999.2</v>
      </c>
      <c r="R21">
        <f t="shared" si="2"/>
        <v>32</v>
      </c>
      <c r="S21">
        <f t="shared" si="3"/>
        <v>-31.200000000000045</v>
      </c>
      <c r="T21" s="20" t="str">
        <f t="shared" si="4"/>
        <v>OK</v>
      </c>
    </row>
    <row r="22" spans="1:20" x14ac:dyDescent="0.25">
      <c r="P22" s="7"/>
    </row>
    <row r="23" spans="1:20" ht="18" x14ac:dyDescent="0.25">
      <c r="A23" s="8"/>
    </row>
    <row r="24" spans="1:20" x14ac:dyDescent="0.25">
      <c r="A24" s="9"/>
    </row>
    <row r="27" spans="1:20" ht="18" x14ac:dyDescent="0.25">
      <c r="A27" s="10" t="s">
        <v>92</v>
      </c>
      <c r="B27" s="11">
        <v>6922020</v>
      </c>
      <c r="C27" s="10" t="s">
        <v>93</v>
      </c>
      <c r="D27" s="11">
        <v>20</v>
      </c>
      <c r="E27" s="10" t="s">
        <v>94</v>
      </c>
      <c r="F27" s="11">
        <v>10</v>
      </c>
      <c r="G27" s="10" t="s">
        <v>95</v>
      </c>
      <c r="H27" s="11">
        <v>20</v>
      </c>
      <c r="I27" s="10" t="s">
        <v>96</v>
      </c>
      <c r="J27" s="11">
        <v>0</v>
      </c>
      <c r="K27" s="10" t="s">
        <v>97</v>
      </c>
      <c r="L27" s="11" t="s">
        <v>382</v>
      </c>
    </row>
    <row r="28" spans="1:20" ht="18.600000000000001" thickBot="1" x14ac:dyDescent="0.3">
      <c r="A28" s="8"/>
    </row>
    <row r="29" spans="1:20" ht="13.8" thickBot="1" x14ac:dyDescent="0.3">
      <c r="A29" s="12" t="s">
        <v>99</v>
      </c>
      <c r="B29" s="12" t="s">
        <v>100</v>
      </c>
      <c r="C29" s="12" t="s">
        <v>101</v>
      </c>
      <c r="D29" s="12" t="s">
        <v>102</v>
      </c>
      <c r="E29" s="12" t="s">
        <v>103</v>
      </c>
      <c r="F29" s="12" t="s">
        <v>104</v>
      </c>
      <c r="G29" s="12" t="s">
        <v>105</v>
      </c>
      <c r="H29" s="12" t="s">
        <v>106</v>
      </c>
      <c r="I29" s="12" t="s">
        <v>107</v>
      </c>
      <c r="J29" s="12" t="s">
        <v>108</v>
      </c>
      <c r="K29" s="12" t="s">
        <v>109</v>
      </c>
      <c r="L29" s="12" t="s">
        <v>110</v>
      </c>
    </row>
    <row r="30" spans="1:20" ht="13.8" thickBot="1" x14ac:dyDescent="0.3">
      <c r="A30" s="12" t="s">
        <v>111</v>
      </c>
      <c r="B30" s="13">
        <v>17</v>
      </c>
      <c r="C30" s="13">
        <v>20</v>
      </c>
      <c r="D30" s="13">
        <v>13</v>
      </c>
      <c r="E30" s="13">
        <v>15</v>
      </c>
      <c r="F30" s="13">
        <v>3</v>
      </c>
      <c r="G30" s="13">
        <v>3</v>
      </c>
      <c r="H30" s="13">
        <v>12</v>
      </c>
      <c r="I30" s="13">
        <v>19</v>
      </c>
      <c r="J30" s="13">
        <v>8</v>
      </c>
      <c r="K30" s="13">
        <v>18</v>
      </c>
      <c r="L30" s="13">
        <v>1000</v>
      </c>
    </row>
    <row r="31" spans="1:20" ht="13.8" thickBot="1" x14ac:dyDescent="0.3">
      <c r="A31" s="12" t="s">
        <v>112</v>
      </c>
      <c r="B31" s="13">
        <v>11</v>
      </c>
      <c r="C31" s="13">
        <v>12</v>
      </c>
      <c r="D31" s="13">
        <v>13</v>
      </c>
      <c r="E31" s="13">
        <v>19</v>
      </c>
      <c r="F31" s="13">
        <v>4</v>
      </c>
      <c r="G31" s="13">
        <v>4</v>
      </c>
      <c r="H31" s="13">
        <v>17</v>
      </c>
      <c r="I31" s="13">
        <v>2</v>
      </c>
      <c r="J31" s="13">
        <v>8</v>
      </c>
      <c r="K31" s="13">
        <v>10</v>
      </c>
      <c r="L31" s="13">
        <v>1000</v>
      </c>
    </row>
    <row r="32" spans="1:20" ht="13.8" thickBot="1" x14ac:dyDescent="0.3">
      <c r="A32" s="12" t="s">
        <v>113</v>
      </c>
      <c r="B32" s="13">
        <v>6</v>
      </c>
      <c r="C32" s="13">
        <v>2</v>
      </c>
      <c r="D32" s="13">
        <v>16</v>
      </c>
      <c r="E32" s="13">
        <v>7</v>
      </c>
      <c r="F32" s="13">
        <v>8</v>
      </c>
      <c r="G32" s="13">
        <v>13</v>
      </c>
      <c r="H32" s="13">
        <v>14</v>
      </c>
      <c r="I32" s="13">
        <v>11</v>
      </c>
      <c r="J32" s="13">
        <v>4</v>
      </c>
      <c r="K32" s="13">
        <v>4</v>
      </c>
      <c r="L32" s="13">
        <v>1000</v>
      </c>
    </row>
    <row r="33" spans="1:12" ht="13.8" thickBot="1" x14ac:dyDescent="0.3">
      <c r="A33" s="12" t="s">
        <v>114</v>
      </c>
      <c r="B33" s="13">
        <v>9</v>
      </c>
      <c r="C33" s="13">
        <v>9</v>
      </c>
      <c r="D33" s="13">
        <v>5</v>
      </c>
      <c r="E33" s="13">
        <v>13</v>
      </c>
      <c r="F33" s="13">
        <v>15</v>
      </c>
      <c r="G33" s="13">
        <v>19</v>
      </c>
      <c r="H33" s="13">
        <v>12</v>
      </c>
      <c r="I33" s="13">
        <v>1</v>
      </c>
      <c r="J33" s="13">
        <v>9</v>
      </c>
      <c r="K33" s="13">
        <v>20</v>
      </c>
      <c r="L33" s="13">
        <v>1000</v>
      </c>
    </row>
    <row r="34" spans="1:12" ht="13.8" thickBot="1" x14ac:dyDescent="0.3">
      <c r="A34" s="12" t="s">
        <v>115</v>
      </c>
      <c r="B34" s="13">
        <v>1</v>
      </c>
      <c r="C34" s="13">
        <v>1</v>
      </c>
      <c r="D34" s="13">
        <v>1</v>
      </c>
      <c r="E34" s="13">
        <v>1</v>
      </c>
      <c r="F34" s="13">
        <v>1</v>
      </c>
      <c r="G34" s="13">
        <v>2</v>
      </c>
      <c r="H34" s="13">
        <v>1</v>
      </c>
      <c r="I34" s="13">
        <v>5</v>
      </c>
      <c r="J34" s="13">
        <v>2</v>
      </c>
      <c r="K34" s="13">
        <v>1</v>
      </c>
      <c r="L34" s="13">
        <v>1000</v>
      </c>
    </row>
    <row r="35" spans="1:12" ht="13.8" thickBot="1" x14ac:dyDescent="0.3">
      <c r="A35" s="12" t="s">
        <v>116</v>
      </c>
      <c r="B35" s="13">
        <v>2</v>
      </c>
      <c r="C35" s="13">
        <v>9</v>
      </c>
      <c r="D35" s="13">
        <v>3</v>
      </c>
      <c r="E35" s="13">
        <v>3</v>
      </c>
      <c r="F35" s="13">
        <v>2</v>
      </c>
      <c r="G35" s="13">
        <v>1</v>
      </c>
      <c r="H35" s="13">
        <v>2</v>
      </c>
      <c r="I35" s="13">
        <v>8</v>
      </c>
      <c r="J35" s="13">
        <v>2</v>
      </c>
      <c r="K35" s="13">
        <v>2</v>
      </c>
      <c r="L35" s="13">
        <v>1000</v>
      </c>
    </row>
    <row r="36" spans="1:12" ht="13.8" thickBot="1" x14ac:dyDescent="0.3">
      <c r="A36" s="12" t="s">
        <v>117</v>
      </c>
      <c r="B36" s="13">
        <v>4</v>
      </c>
      <c r="C36" s="13">
        <v>6</v>
      </c>
      <c r="D36" s="13">
        <v>8</v>
      </c>
      <c r="E36" s="13">
        <v>4</v>
      </c>
      <c r="F36" s="13">
        <v>7</v>
      </c>
      <c r="G36" s="13">
        <v>13</v>
      </c>
      <c r="H36" s="13">
        <v>7</v>
      </c>
      <c r="I36" s="13">
        <v>16</v>
      </c>
      <c r="J36" s="13">
        <v>15</v>
      </c>
      <c r="K36" s="13">
        <v>6</v>
      </c>
      <c r="L36" s="13">
        <v>1000</v>
      </c>
    </row>
    <row r="37" spans="1:12" ht="13.8" thickBot="1" x14ac:dyDescent="0.3">
      <c r="A37" s="12" t="s">
        <v>118</v>
      </c>
      <c r="B37" s="13">
        <v>20</v>
      </c>
      <c r="C37" s="13">
        <v>5</v>
      </c>
      <c r="D37" s="13">
        <v>10</v>
      </c>
      <c r="E37" s="13">
        <v>9</v>
      </c>
      <c r="F37" s="13">
        <v>18</v>
      </c>
      <c r="G37" s="13">
        <v>16</v>
      </c>
      <c r="H37" s="13">
        <v>3</v>
      </c>
      <c r="I37" s="13">
        <v>12</v>
      </c>
      <c r="J37" s="13">
        <v>3</v>
      </c>
      <c r="K37" s="13">
        <v>13</v>
      </c>
      <c r="L37" s="13">
        <v>1000</v>
      </c>
    </row>
    <row r="38" spans="1:12" ht="13.8" thickBot="1" x14ac:dyDescent="0.3">
      <c r="A38" s="12" t="s">
        <v>119</v>
      </c>
      <c r="B38" s="13">
        <v>6</v>
      </c>
      <c r="C38" s="13">
        <v>9</v>
      </c>
      <c r="D38" s="13">
        <v>3</v>
      </c>
      <c r="E38" s="13">
        <v>11</v>
      </c>
      <c r="F38" s="13">
        <v>7</v>
      </c>
      <c r="G38" s="13">
        <v>7</v>
      </c>
      <c r="H38" s="13">
        <v>4</v>
      </c>
      <c r="I38" s="13">
        <v>5</v>
      </c>
      <c r="J38" s="13">
        <v>5</v>
      </c>
      <c r="K38" s="13">
        <v>3</v>
      </c>
      <c r="L38" s="13">
        <v>1000</v>
      </c>
    </row>
    <row r="39" spans="1:12" ht="13.8" thickBot="1" x14ac:dyDescent="0.3">
      <c r="A39" s="12" t="s">
        <v>120</v>
      </c>
      <c r="B39" s="13">
        <v>8</v>
      </c>
      <c r="C39" s="13">
        <v>3</v>
      </c>
      <c r="D39" s="13">
        <v>11</v>
      </c>
      <c r="E39" s="13">
        <v>10</v>
      </c>
      <c r="F39" s="13">
        <v>13</v>
      </c>
      <c r="G39" s="13">
        <v>10</v>
      </c>
      <c r="H39" s="13">
        <v>10</v>
      </c>
      <c r="I39" s="13">
        <v>9</v>
      </c>
      <c r="J39" s="13">
        <v>18</v>
      </c>
      <c r="K39" s="13">
        <v>13</v>
      </c>
      <c r="L39" s="13">
        <v>1000</v>
      </c>
    </row>
    <row r="40" spans="1:12" ht="13.8" thickBot="1" x14ac:dyDescent="0.3">
      <c r="A40" s="12" t="s">
        <v>121</v>
      </c>
      <c r="B40" s="13">
        <v>7</v>
      </c>
      <c r="C40" s="13">
        <v>5</v>
      </c>
      <c r="D40" s="13">
        <v>8</v>
      </c>
      <c r="E40" s="13">
        <v>15</v>
      </c>
      <c r="F40" s="13">
        <v>11</v>
      </c>
      <c r="G40" s="13">
        <v>8</v>
      </c>
      <c r="H40" s="13">
        <v>17</v>
      </c>
      <c r="I40" s="13">
        <v>7</v>
      </c>
      <c r="J40" s="13">
        <v>18</v>
      </c>
      <c r="K40" s="13">
        <v>16</v>
      </c>
      <c r="L40" s="13">
        <v>1000</v>
      </c>
    </row>
    <row r="41" spans="1:12" ht="13.8" thickBot="1" x14ac:dyDescent="0.3">
      <c r="A41" s="12" t="s">
        <v>122</v>
      </c>
      <c r="B41" s="13">
        <v>12</v>
      </c>
      <c r="C41" s="13">
        <v>12</v>
      </c>
      <c r="D41" s="13">
        <v>10</v>
      </c>
      <c r="E41" s="13">
        <v>8</v>
      </c>
      <c r="F41" s="13">
        <v>19</v>
      </c>
      <c r="G41" s="13">
        <v>20</v>
      </c>
      <c r="H41" s="13">
        <v>19</v>
      </c>
      <c r="I41" s="13">
        <v>14</v>
      </c>
      <c r="J41" s="13">
        <v>19</v>
      </c>
      <c r="K41" s="13">
        <v>13</v>
      </c>
      <c r="L41" s="13">
        <v>1000</v>
      </c>
    </row>
    <row r="42" spans="1:12" ht="13.8" thickBot="1" x14ac:dyDescent="0.3">
      <c r="A42" s="12" t="s">
        <v>123</v>
      </c>
      <c r="B42" s="13">
        <v>18</v>
      </c>
      <c r="C42" s="13">
        <v>18</v>
      </c>
      <c r="D42" s="13">
        <v>18</v>
      </c>
      <c r="E42" s="13">
        <v>16</v>
      </c>
      <c r="F42" s="13">
        <v>15</v>
      </c>
      <c r="G42" s="13">
        <v>18</v>
      </c>
      <c r="H42" s="13">
        <v>20</v>
      </c>
      <c r="I42" s="13">
        <v>7</v>
      </c>
      <c r="J42" s="13">
        <v>20</v>
      </c>
      <c r="K42" s="13">
        <v>20</v>
      </c>
      <c r="L42" s="13">
        <v>1000</v>
      </c>
    </row>
    <row r="43" spans="1:12" ht="13.8" thickBot="1" x14ac:dyDescent="0.3">
      <c r="A43" s="12" t="s">
        <v>124</v>
      </c>
      <c r="B43" s="13">
        <v>3</v>
      </c>
      <c r="C43" s="13">
        <v>19</v>
      </c>
      <c r="D43" s="13">
        <v>6</v>
      </c>
      <c r="E43" s="13">
        <v>2</v>
      </c>
      <c r="F43" s="13">
        <v>5</v>
      </c>
      <c r="G43" s="13">
        <v>9</v>
      </c>
      <c r="H43" s="13">
        <v>7</v>
      </c>
      <c r="I43" s="13">
        <v>10</v>
      </c>
      <c r="J43" s="13">
        <v>18</v>
      </c>
      <c r="K43" s="13">
        <v>7</v>
      </c>
      <c r="L43" s="13">
        <v>1000</v>
      </c>
    </row>
    <row r="44" spans="1:12" ht="13.8" thickBot="1" x14ac:dyDescent="0.3">
      <c r="A44" s="12" t="s">
        <v>125</v>
      </c>
      <c r="B44" s="13">
        <v>14</v>
      </c>
      <c r="C44" s="13">
        <v>14</v>
      </c>
      <c r="D44" s="13">
        <v>19</v>
      </c>
      <c r="E44" s="13">
        <v>18</v>
      </c>
      <c r="F44" s="13">
        <v>12</v>
      </c>
      <c r="G44" s="13">
        <v>6</v>
      </c>
      <c r="H44" s="13">
        <v>14</v>
      </c>
      <c r="I44" s="13">
        <v>13</v>
      </c>
      <c r="J44" s="13">
        <v>12</v>
      </c>
      <c r="K44" s="13">
        <v>14</v>
      </c>
      <c r="L44" s="13">
        <v>1000</v>
      </c>
    </row>
    <row r="45" spans="1:12" ht="13.8" thickBot="1" x14ac:dyDescent="0.3">
      <c r="A45" s="12" t="s">
        <v>126</v>
      </c>
      <c r="B45" s="13">
        <v>19</v>
      </c>
      <c r="C45" s="13">
        <v>18</v>
      </c>
      <c r="D45" s="13">
        <v>4</v>
      </c>
      <c r="E45" s="13">
        <v>20</v>
      </c>
      <c r="F45" s="13">
        <v>9</v>
      </c>
      <c r="G45" s="13">
        <v>17</v>
      </c>
      <c r="H45" s="13">
        <v>9</v>
      </c>
      <c r="I45" s="13">
        <v>3</v>
      </c>
      <c r="J45" s="13">
        <v>8</v>
      </c>
      <c r="K45" s="13">
        <v>17</v>
      </c>
      <c r="L45" s="13">
        <v>1000</v>
      </c>
    </row>
    <row r="46" spans="1:12" ht="13.8" thickBot="1" x14ac:dyDescent="0.3">
      <c r="A46" s="12" t="s">
        <v>127</v>
      </c>
      <c r="B46" s="13">
        <v>13</v>
      </c>
      <c r="C46" s="13">
        <v>14</v>
      </c>
      <c r="D46" s="13">
        <v>20</v>
      </c>
      <c r="E46" s="13">
        <v>18</v>
      </c>
      <c r="F46" s="13">
        <v>17</v>
      </c>
      <c r="G46" s="13">
        <v>13</v>
      </c>
      <c r="H46" s="13">
        <v>18</v>
      </c>
      <c r="I46" s="13">
        <v>20</v>
      </c>
      <c r="J46" s="13">
        <v>15</v>
      </c>
      <c r="K46" s="13">
        <v>15</v>
      </c>
      <c r="L46" s="13">
        <v>1000</v>
      </c>
    </row>
    <row r="47" spans="1:12" ht="13.8" thickBot="1" x14ac:dyDescent="0.3">
      <c r="A47" s="12" t="s">
        <v>128</v>
      </c>
      <c r="B47" s="13">
        <v>16</v>
      </c>
      <c r="C47" s="13">
        <v>15</v>
      </c>
      <c r="D47" s="13">
        <v>17</v>
      </c>
      <c r="E47" s="13">
        <v>6</v>
      </c>
      <c r="F47" s="13">
        <v>16</v>
      </c>
      <c r="G47" s="13">
        <v>6</v>
      </c>
      <c r="H47" s="13">
        <v>5</v>
      </c>
      <c r="I47" s="13">
        <v>18</v>
      </c>
      <c r="J47" s="13">
        <v>15</v>
      </c>
      <c r="K47" s="13">
        <v>8</v>
      </c>
      <c r="L47" s="13">
        <v>1000</v>
      </c>
    </row>
    <row r="48" spans="1:12" ht="13.8" thickBot="1" x14ac:dyDescent="0.3">
      <c r="A48" s="12" t="s">
        <v>129</v>
      </c>
      <c r="B48" s="13">
        <v>11</v>
      </c>
      <c r="C48" s="13">
        <v>10</v>
      </c>
      <c r="D48" s="13">
        <v>15</v>
      </c>
      <c r="E48" s="13">
        <v>5</v>
      </c>
      <c r="F48" s="13">
        <v>20</v>
      </c>
      <c r="G48" s="13">
        <v>14</v>
      </c>
      <c r="H48" s="13">
        <v>8</v>
      </c>
      <c r="I48" s="13">
        <v>17</v>
      </c>
      <c r="J48" s="13">
        <v>10</v>
      </c>
      <c r="K48" s="13">
        <v>6</v>
      </c>
      <c r="L48" s="13">
        <v>1000</v>
      </c>
    </row>
    <row r="49" spans="1:12" ht="13.8" thickBot="1" x14ac:dyDescent="0.3">
      <c r="A49" s="12" t="s">
        <v>130</v>
      </c>
      <c r="B49" s="13">
        <v>15</v>
      </c>
      <c r="C49" s="13">
        <v>16</v>
      </c>
      <c r="D49" s="13">
        <v>14</v>
      </c>
      <c r="E49" s="13">
        <v>12</v>
      </c>
      <c r="F49" s="13">
        <v>11</v>
      </c>
      <c r="G49" s="13">
        <v>16</v>
      </c>
      <c r="H49" s="13">
        <v>17</v>
      </c>
      <c r="I49" s="13">
        <v>16</v>
      </c>
      <c r="J49" s="13">
        <v>11</v>
      </c>
      <c r="K49" s="13">
        <v>10</v>
      </c>
      <c r="L49" s="13">
        <v>1000</v>
      </c>
    </row>
    <row r="50" spans="1:12" ht="18.600000000000001" thickBot="1" x14ac:dyDescent="0.3">
      <c r="A50" s="8"/>
    </row>
    <row r="51" spans="1:12" ht="13.8" thickBot="1" x14ac:dyDescent="0.3">
      <c r="A51" s="12" t="s">
        <v>131</v>
      </c>
      <c r="B51" s="12" t="s">
        <v>100</v>
      </c>
      <c r="C51" s="12" t="s">
        <v>101</v>
      </c>
      <c r="D51" s="12" t="s">
        <v>102</v>
      </c>
      <c r="E51" s="12" t="s">
        <v>103</v>
      </c>
      <c r="F51" s="12" t="s">
        <v>104</v>
      </c>
      <c r="G51" s="12" t="s">
        <v>105</v>
      </c>
      <c r="H51" s="12" t="s">
        <v>106</v>
      </c>
      <c r="I51" s="12" t="s">
        <v>107</v>
      </c>
      <c r="J51" s="12" t="s">
        <v>108</v>
      </c>
      <c r="K51" s="12" t="s">
        <v>109</v>
      </c>
    </row>
    <row r="52" spans="1:12" ht="13.8" thickBot="1" x14ac:dyDescent="0.3">
      <c r="A52" s="12" t="s">
        <v>132</v>
      </c>
      <c r="B52" s="13" t="s">
        <v>383</v>
      </c>
      <c r="C52" s="13" t="s">
        <v>384</v>
      </c>
      <c r="D52" s="13" t="s">
        <v>385</v>
      </c>
      <c r="E52" s="13" t="s">
        <v>386</v>
      </c>
      <c r="F52" s="13" t="s">
        <v>387</v>
      </c>
      <c r="G52" s="13" t="s">
        <v>388</v>
      </c>
      <c r="H52" s="13" t="s">
        <v>385</v>
      </c>
      <c r="I52" s="13" t="s">
        <v>389</v>
      </c>
      <c r="J52" s="13" t="s">
        <v>385</v>
      </c>
      <c r="K52" s="13" t="s">
        <v>385</v>
      </c>
    </row>
    <row r="53" spans="1:12" ht="13.8" thickBot="1" x14ac:dyDescent="0.3">
      <c r="A53" s="12" t="s">
        <v>140</v>
      </c>
      <c r="B53" s="13" t="s">
        <v>390</v>
      </c>
      <c r="C53" s="13" t="s">
        <v>391</v>
      </c>
      <c r="D53" s="13" t="s">
        <v>392</v>
      </c>
      <c r="E53" s="13" t="s">
        <v>393</v>
      </c>
      <c r="F53" s="13" t="s">
        <v>394</v>
      </c>
      <c r="G53" s="13" t="s">
        <v>395</v>
      </c>
      <c r="H53" s="13" t="s">
        <v>392</v>
      </c>
      <c r="I53" s="13" t="s">
        <v>396</v>
      </c>
      <c r="J53" s="13" t="s">
        <v>392</v>
      </c>
      <c r="K53" s="13" t="s">
        <v>392</v>
      </c>
    </row>
    <row r="54" spans="1:12" ht="13.8" thickBot="1" x14ac:dyDescent="0.3">
      <c r="A54" s="12" t="s">
        <v>147</v>
      </c>
      <c r="B54" s="13" t="s">
        <v>397</v>
      </c>
      <c r="C54" s="13" t="s">
        <v>398</v>
      </c>
      <c r="D54" s="13" t="s">
        <v>399</v>
      </c>
      <c r="E54" s="13" t="s">
        <v>400</v>
      </c>
      <c r="F54" s="13" t="s">
        <v>401</v>
      </c>
      <c r="G54" s="13" t="s">
        <v>402</v>
      </c>
      <c r="H54" s="13" t="s">
        <v>399</v>
      </c>
      <c r="I54" s="13" t="s">
        <v>403</v>
      </c>
      <c r="J54" s="13" t="s">
        <v>399</v>
      </c>
      <c r="K54" s="13" t="s">
        <v>399</v>
      </c>
    </row>
    <row r="55" spans="1:12" ht="13.8" thickBot="1" x14ac:dyDescent="0.3">
      <c r="A55" s="12" t="s">
        <v>153</v>
      </c>
      <c r="B55" s="13" t="s">
        <v>404</v>
      </c>
      <c r="C55" s="13" t="s">
        <v>405</v>
      </c>
      <c r="D55" s="13" t="s">
        <v>406</v>
      </c>
      <c r="E55" s="13" t="s">
        <v>407</v>
      </c>
      <c r="F55" s="13" t="s">
        <v>408</v>
      </c>
      <c r="G55" s="13" t="s">
        <v>409</v>
      </c>
      <c r="H55" s="13" t="s">
        <v>406</v>
      </c>
      <c r="I55" s="13" t="s">
        <v>410</v>
      </c>
      <c r="J55" s="13" t="s">
        <v>406</v>
      </c>
      <c r="K55" s="13" t="s">
        <v>406</v>
      </c>
    </row>
    <row r="56" spans="1:12" ht="13.8" thickBot="1" x14ac:dyDescent="0.3">
      <c r="A56" s="12" t="s">
        <v>159</v>
      </c>
      <c r="B56" s="13" t="s">
        <v>411</v>
      </c>
      <c r="C56" s="13" t="s">
        <v>412</v>
      </c>
      <c r="D56" s="13" t="s">
        <v>413</v>
      </c>
      <c r="E56" s="13" t="s">
        <v>414</v>
      </c>
      <c r="F56" s="13" t="s">
        <v>415</v>
      </c>
      <c r="G56" s="13" t="s">
        <v>416</v>
      </c>
      <c r="H56" s="13" t="s">
        <v>413</v>
      </c>
      <c r="I56" s="13" t="s">
        <v>417</v>
      </c>
      <c r="J56" s="13" t="s">
        <v>413</v>
      </c>
      <c r="K56" s="13" t="s">
        <v>413</v>
      </c>
    </row>
    <row r="57" spans="1:12" ht="13.8" thickBot="1" x14ac:dyDescent="0.3">
      <c r="A57" s="12" t="s">
        <v>165</v>
      </c>
      <c r="B57" s="13" t="s">
        <v>418</v>
      </c>
      <c r="C57" s="13" t="s">
        <v>419</v>
      </c>
      <c r="D57" s="13" t="s">
        <v>420</v>
      </c>
      <c r="E57" s="13" t="s">
        <v>421</v>
      </c>
      <c r="F57" s="13" t="s">
        <v>422</v>
      </c>
      <c r="G57" s="13" t="s">
        <v>423</v>
      </c>
      <c r="H57" s="13" t="s">
        <v>420</v>
      </c>
      <c r="I57" s="13" t="s">
        <v>424</v>
      </c>
      <c r="J57" s="13" t="s">
        <v>420</v>
      </c>
      <c r="K57" s="13" t="s">
        <v>420</v>
      </c>
    </row>
    <row r="58" spans="1:12" ht="13.8" thickBot="1" x14ac:dyDescent="0.3">
      <c r="A58" s="12" t="s">
        <v>171</v>
      </c>
      <c r="B58" s="13" t="s">
        <v>425</v>
      </c>
      <c r="C58" s="13" t="s">
        <v>426</v>
      </c>
      <c r="D58" s="13" t="s">
        <v>427</v>
      </c>
      <c r="E58" s="13" t="s">
        <v>428</v>
      </c>
      <c r="F58" s="13" t="s">
        <v>429</v>
      </c>
      <c r="G58" s="13" t="s">
        <v>430</v>
      </c>
      <c r="H58" s="13" t="s">
        <v>427</v>
      </c>
      <c r="I58" s="13" t="s">
        <v>431</v>
      </c>
      <c r="J58" s="13" t="s">
        <v>427</v>
      </c>
      <c r="K58" s="13" t="s">
        <v>427</v>
      </c>
    </row>
    <row r="59" spans="1:12" ht="13.8" thickBot="1" x14ac:dyDescent="0.3">
      <c r="A59" s="12" t="s">
        <v>177</v>
      </c>
      <c r="B59" s="13" t="s">
        <v>432</v>
      </c>
      <c r="C59" s="13" t="s">
        <v>433</v>
      </c>
      <c r="D59" s="13" t="s">
        <v>434</v>
      </c>
      <c r="E59" s="13" t="s">
        <v>435</v>
      </c>
      <c r="F59" s="13" t="s">
        <v>436</v>
      </c>
      <c r="G59" s="13" t="s">
        <v>437</v>
      </c>
      <c r="H59" s="13" t="s">
        <v>434</v>
      </c>
      <c r="I59" s="13" t="s">
        <v>434</v>
      </c>
      <c r="J59" s="13" t="s">
        <v>434</v>
      </c>
      <c r="K59" s="13" t="s">
        <v>434</v>
      </c>
    </row>
    <row r="60" spans="1:12" ht="13.8" thickBot="1" x14ac:dyDescent="0.3">
      <c r="A60" s="12" t="s">
        <v>183</v>
      </c>
      <c r="B60" s="13" t="s">
        <v>438</v>
      </c>
      <c r="C60" s="13" t="s">
        <v>439</v>
      </c>
      <c r="D60" s="13" t="s">
        <v>440</v>
      </c>
      <c r="E60" s="13" t="s">
        <v>441</v>
      </c>
      <c r="F60" s="13" t="s">
        <v>442</v>
      </c>
      <c r="G60" s="13" t="s">
        <v>443</v>
      </c>
      <c r="H60" s="13" t="s">
        <v>440</v>
      </c>
      <c r="I60" s="13" t="s">
        <v>440</v>
      </c>
      <c r="J60" s="13" t="s">
        <v>440</v>
      </c>
      <c r="K60" s="13" t="s">
        <v>440</v>
      </c>
    </row>
    <row r="61" spans="1:12" ht="13.8" thickBot="1" x14ac:dyDescent="0.3">
      <c r="A61" s="12" t="s">
        <v>189</v>
      </c>
      <c r="B61" s="13" t="s">
        <v>444</v>
      </c>
      <c r="C61" s="13" t="s">
        <v>445</v>
      </c>
      <c r="D61" s="13" t="s">
        <v>446</v>
      </c>
      <c r="E61" s="13" t="s">
        <v>447</v>
      </c>
      <c r="F61" s="13" t="s">
        <v>448</v>
      </c>
      <c r="G61" s="13" t="s">
        <v>449</v>
      </c>
      <c r="H61" s="13" t="s">
        <v>446</v>
      </c>
      <c r="I61" s="13" t="s">
        <v>446</v>
      </c>
      <c r="J61" s="13" t="s">
        <v>446</v>
      </c>
      <c r="K61" s="13" t="s">
        <v>446</v>
      </c>
    </row>
    <row r="62" spans="1:12" ht="13.8" thickBot="1" x14ac:dyDescent="0.3">
      <c r="A62" s="12" t="s">
        <v>195</v>
      </c>
      <c r="B62" s="13" t="s">
        <v>450</v>
      </c>
      <c r="C62" s="13" t="s">
        <v>451</v>
      </c>
      <c r="D62" s="13" t="s">
        <v>452</v>
      </c>
      <c r="E62" s="13" t="s">
        <v>453</v>
      </c>
      <c r="F62" s="13" t="s">
        <v>454</v>
      </c>
      <c r="G62" s="13" t="s">
        <v>455</v>
      </c>
      <c r="H62" s="13" t="s">
        <v>452</v>
      </c>
      <c r="I62" s="13" t="s">
        <v>452</v>
      </c>
      <c r="J62" s="13" t="s">
        <v>452</v>
      </c>
      <c r="K62" s="13" t="s">
        <v>452</v>
      </c>
    </row>
    <row r="63" spans="1:12" ht="13.8" thickBot="1" x14ac:dyDescent="0.3">
      <c r="A63" s="12" t="s">
        <v>201</v>
      </c>
      <c r="B63" s="13" t="s">
        <v>456</v>
      </c>
      <c r="C63" s="13" t="s">
        <v>457</v>
      </c>
      <c r="D63" s="13" t="s">
        <v>458</v>
      </c>
      <c r="E63" s="13" t="s">
        <v>459</v>
      </c>
      <c r="F63" s="13" t="s">
        <v>460</v>
      </c>
      <c r="G63" s="13" t="s">
        <v>461</v>
      </c>
      <c r="H63" s="13" t="s">
        <v>458</v>
      </c>
      <c r="I63" s="13" t="s">
        <v>458</v>
      </c>
      <c r="J63" s="13" t="s">
        <v>458</v>
      </c>
      <c r="K63" s="13" t="s">
        <v>458</v>
      </c>
    </row>
    <row r="64" spans="1:12" ht="13.8" thickBot="1" x14ac:dyDescent="0.3">
      <c r="A64" s="12" t="s">
        <v>207</v>
      </c>
      <c r="B64" s="13" t="s">
        <v>462</v>
      </c>
      <c r="C64" s="13" t="s">
        <v>463</v>
      </c>
      <c r="D64" s="13" t="s">
        <v>464</v>
      </c>
      <c r="E64" s="13" t="s">
        <v>465</v>
      </c>
      <c r="F64" s="13" t="s">
        <v>466</v>
      </c>
      <c r="G64" s="13" t="s">
        <v>467</v>
      </c>
      <c r="H64" s="13" t="s">
        <v>464</v>
      </c>
      <c r="I64" s="13" t="s">
        <v>464</v>
      </c>
      <c r="J64" s="13" t="s">
        <v>464</v>
      </c>
      <c r="K64" s="13" t="s">
        <v>464</v>
      </c>
    </row>
    <row r="65" spans="1:11" ht="13.8" thickBot="1" x14ac:dyDescent="0.3">
      <c r="A65" s="12" t="s">
        <v>213</v>
      </c>
      <c r="B65" s="13" t="s">
        <v>468</v>
      </c>
      <c r="C65" s="13" t="s">
        <v>469</v>
      </c>
      <c r="D65" s="13" t="s">
        <v>470</v>
      </c>
      <c r="E65" s="13" t="s">
        <v>471</v>
      </c>
      <c r="F65" s="13" t="s">
        <v>472</v>
      </c>
      <c r="G65" s="13" t="s">
        <v>473</v>
      </c>
      <c r="H65" s="13" t="s">
        <v>470</v>
      </c>
      <c r="I65" s="13" t="s">
        <v>470</v>
      </c>
      <c r="J65" s="13" t="s">
        <v>470</v>
      </c>
      <c r="K65" s="13" t="s">
        <v>470</v>
      </c>
    </row>
    <row r="66" spans="1:11" ht="13.8" thickBot="1" x14ac:dyDescent="0.3">
      <c r="A66" s="12" t="s">
        <v>219</v>
      </c>
      <c r="B66" s="13" t="s">
        <v>474</v>
      </c>
      <c r="C66" s="13" t="s">
        <v>475</v>
      </c>
      <c r="D66" s="13" t="s">
        <v>476</v>
      </c>
      <c r="E66" s="13" t="s">
        <v>477</v>
      </c>
      <c r="F66" s="13" t="s">
        <v>478</v>
      </c>
      <c r="G66" s="13" t="s">
        <v>479</v>
      </c>
      <c r="H66" s="13" t="s">
        <v>476</v>
      </c>
      <c r="I66" s="13" t="s">
        <v>476</v>
      </c>
      <c r="J66" s="13" t="s">
        <v>476</v>
      </c>
      <c r="K66" s="13" t="s">
        <v>476</v>
      </c>
    </row>
    <row r="67" spans="1:11" ht="13.8" thickBot="1" x14ac:dyDescent="0.3">
      <c r="A67" s="12" t="s">
        <v>225</v>
      </c>
      <c r="B67" s="13" t="s">
        <v>480</v>
      </c>
      <c r="C67" s="13" t="s">
        <v>481</v>
      </c>
      <c r="D67" s="13" t="s">
        <v>482</v>
      </c>
      <c r="E67" s="13" t="s">
        <v>483</v>
      </c>
      <c r="F67" s="13" t="s">
        <v>484</v>
      </c>
      <c r="G67" s="13" t="s">
        <v>485</v>
      </c>
      <c r="H67" s="13" t="s">
        <v>482</v>
      </c>
      <c r="I67" s="13" t="s">
        <v>482</v>
      </c>
      <c r="J67" s="13" t="s">
        <v>482</v>
      </c>
      <c r="K67" s="13" t="s">
        <v>482</v>
      </c>
    </row>
    <row r="68" spans="1:11" ht="13.8" thickBot="1" x14ac:dyDescent="0.3">
      <c r="A68" s="12" t="s">
        <v>231</v>
      </c>
      <c r="B68" s="13" t="s">
        <v>486</v>
      </c>
      <c r="C68" s="13" t="s">
        <v>487</v>
      </c>
      <c r="D68" s="13" t="s">
        <v>488</v>
      </c>
      <c r="E68" s="13" t="s">
        <v>489</v>
      </c>
      <c r="F68" s="13" t="s">
        <v>490</v>
      </c>
      <c r="G68" s="13" t="s">
        <v>491</v>
      </c>
      <c r="H68" s="13" t="s">
        <v>488</v>
      </c>
      <c r="I68" s="13" t="s">
        <v>488</v>
      </c>
      <c r="J68" s="13" t="s">
        <v>488</v>
      </c>
      <c r="K68" s="13" t="s">
        <v>488</v>
      </c>
    </row>
    <row r="69" spans="1:11" ht="13.8" thickBot="1" x14ac:dyDescent="0.3">
      <c r="A69" s="12" t="s">
        <v>236</v>
      </c>
      <c r="B69" s="13" t="s">
        <v>492</v>
      </c>
      <c r="C69" s="13" t="s">
        <v>493</v>
      </c>
      <c r="D69" s="13" t="s">
        <v>494</v>
      </c>
      <c r="E69" s="13" t="s">
        <v>495</v>
      </c>
      <c r="F69" s="13" t="s">
        <v>496</v>
      </c>
      <c r="G69" s="13" t="s">
        <v>497</v>
      </c>
      <c r="H69" s="13" t="s">
        <v>494</v>
      </c>
      <c r="I69" s="13" t="s">
        <v>494</v>
      </c>
      <c r="J69" s="13" t="s">
        <v>494</v>
      </c>
      <c r="K69" s="13" t="s">
        <v>494</v>
      </c>
    </row>
    <row r="70" spans="1:11" ht="13.8" thickBot="1" x14ac:dyDescent="0.3">
      <c r="A70" s="12" t="s">
        <v>241</v>
      </c>
      <c r="B70" s="13" t="s">
        <v>498</v>
      </c>
      <c r="C70" s="13" t="s">
        <v>243</v>
      </c>
      <c r="D70" s="13" t="s">
        <v>243</v>
      </c>
      <c r="E70" s="13" t="s">
        <v>243</v>
      </c>
      <c r="F70" s="13" t="s">
        <v>499</v>
      </c>
      <c r="G70" s="13" t="s">
        <v>500</v>
      </c>
      <c r="H70" s="13" t="s">
        <v>243</v>
      </c>
      <c r="I70" s="13" t="s">
        <v>243</v>
      </c>
      <c r="J70" s="13" t="s">
        <v>243</v>
      </c>
      <c r="K70" s="13" t="s">
        <v>243</v>
      </c>
    </row>
    <row r="71" spans="1:11" ht="13.8" thickBot="1" x14ac:dyDescent="0.3">
      <c r="A71" s="12" t="s">
        <v>246</v>
      </c>
      <c r="B71" s="13" t="s">
        <v>248</v>
      </c>
      <c r="C71" s="13" t="s">
        <v>248</v>
      </c>
      <c r="D71" s="13" t="s">
        <v>248</v>
      </c>
      <c r="E71" s="13" t="s">
        <v>248</v>
      </c>
      <c r="F71" s="13" t="s">
        <v>501</v>
      </c>
      <c r="G71" s="13" t="s">
        <v>502</v>
      </c>
      <c r="H71" s="13" t="s">
        <v>248</v>
      </c>
      <c r="I71" s="13" t="s">
        <v>248</v>
      </c>
      <c r="J71" s="13" t="s">
        <v>248</v>
      </c>
      <c r="K71" s="13" t="s">
        <v>248</v>
      </c>
    </row>
    <row r="72" spans="1:11" ht="18.600000000000001" thickBot="1" x14ac:dyDescent="0.3">
      <c r="A72" s="8"/>
    </row>
    <row r="73" spans="1:11" ht="13.8" thickBot="1" x14ac:dyDescent="0.3">
      <c r="A73" s="12" t="s">
        <v>250</v>
      </c>
      <c r="B73" s="12" t="s">
        <v>100</v>
      </c>
      <c r="C73" s="12" t="s">
        <v>101</v>
      </c>
      <c r="D73" s="12" t="s">
        <v>102</v>
      </c>
      <c r="E73" s="12" t="s">
        <v>103</v>
      </c>
      <c r="F73" s="12" t="s">
        <v>104</v>
      </c>
      <c r="G73" s="12" t="s">
        <v>105</v>
      </c>
      <c r="H73" s="12" t="s">
        <v>106</v>
      </c>
      <c r="I73" s="12" t="s">
        <v>107</v>
      </c>
      <c r="J73" s="12" t="s">
        <v>108</v>
      </c>
      <c r="K73" s="12" t="s">
        <v>109</v>
      </c>
    </row>
    <row r="74" spans="1:11" ht="13.8" thickBot="1" x14ac:dyDescent="0.3">
      <c r="A74" s="12" t="s">
        <v>132</v>
      </c>
      <c r="B74" s="13">
        <v>46.8</v>
      </c>
      <c r="C74" s="13">
        <v>37.1</v>
      </c>
      <c r="D74" s="13">
        <v>19.3</v>
      </c>
      <c r="E74" s="13">
        <v>42.7</v>
      </c>
      <c r="F74" s="13">
        <v>458.3</v>
      </c>
      <c r="G74" s="13">
        <v>425.8</v>
      </c>
      <c r="H74" s="13">
        <v>19.3</v>
      </c>
      <c r="I74" s="13">
        <v>71.7</v>
      </c>
      <c r="J74" s="13">
        <v>19.3</v>
      </c>
      <c r="K74" s="13">
        <v>19.3</v>
      </c>
    </row>
    <row r="75" spans="1:11" ht="13.8" thickBot="1" x14ac:dyDescent="0.3">
      <c r="A75" s="12" t="s">
        <v>140</v>
      </c>
      <c r="B75" s="13">
        <v>45.8</v>
      </c>
      <c r="C75" s="13">
        <v>36.1</v>
      </c>
      <c r="D75" s="13">
        <v>18.3</v>
      </c>
      <c r="E75" s="13">
        <v>41.7</v>
      </c>
      <c r="F75" s="13">
        <v>457.3</v>
      </c>
      <c r="G75" s="13">
        <v>415.6</v>
      </c>
      <c r="H75" s="13">
        <v>18.3</v>
      </c>
      <c r="I75" s="13">
        <v>64.599999999999994</v>
      </c>
      <c r="J75" s="13">
        <v>18.3</v>
      </c>
      <c r="K75" s="13">
        <v>18.3</v>
      </c>
    </row>
    <row r="76" spans="1:11" ht="13.8" thickBot="1" x14ac:dyDescent="0.3">
      <c r="A76" s="12" t="s">
        <v>147</v>
      </c>
      <c r="B76" s="13">
        <v>44.8</v>
      </c>
      <c r="C76" s="13">
        <v>35.1</v>
      </c>
      <c r="D76" s="13">
        <v>17.3</v>
      </c>
      <c r="E76" s="13">
        <v>40.700000000000003</v>
      </c>
      <c r="F76" s="13">
        <v>456.3</v>
      </c>
      <c r="G76" s="13">
        <v>414.6</v>
      </c>
      <c r="H76" s="13">
        <v>17.3</v>
      </c>
      <c r="I76" s="13">
        <v>63.6</v>
      </c>
      <c r="J76" s="13">
        <v>17.3</v>
      </c>
      <c r="K76" s="13">
        <v>17.3</v>
      </c>
    </row>
    <row r="77" spans="1:11" ht="13.8" thickBot="1" x14ac:dyDescent="0.3">
      <c r="A77" s="12" t="s">
        <v>153</v>
      </c>
      <c r="B77" s="13">
        <v>43.7</v>
      </c>
      <c r="C77" s="13">
        <v>34.1</v>
      </c>
      <c r="D77" s="13">
        <v>16.3</v>
      </c>
      <c r="E77" s="13">
        <v>39.700000000000003</v>
      </c>
      <c r="F77" s="13">
        <v>455.3</v>
      </c>
      <c r="G77" s="13">
        <v>413.6</v>
      </c>
      <c r="H77" s="13">
        <v>16.3</v>
      </c>
      <c r="I77" s="13">
        <v>19.8</v>
      </c>
      <c r="J77" s="13">
        <v>16.3</v>
      </c>
      <c r="K77" s="13">
        <v>16.3</v>
      </c>
    </row>
    <row r="78" spans="1:11" ht="13.8" thickBot="1" x14ac:dyDescent="0.3">
      <c r="A78" s="12" t="s">
        <v>159</v>
      </c>
      <c r="B78" s="13">
        <v>42.7</v>
      </c>
      <c r="C78" s="13">
        <v>33.1</v>
      </c>
      <c r="D78" s="13">
        <v>15.3</v>
      </c>
      <c r="E78" s="13">
        <v>38.700000000000003</v>
      </c>
      <c r="F78" s="13">
        <v>454.2</v>
      </c>
      <c r="G78" s="13">
        <v>412.5</v>
      </c>
      <c r="H78" s="13">
        <v>15.3</v>
      </c>
      <c r="I78" s="13">
        <v>18.8</v>
      </c>
      <c r="J78" s="13">
        <v>15.3</v>
      </c>
      <c r="K78" s="13">
        <v>15.3</v>
      </c>
    </row>
    <row r="79" spans="1:11" ht="13.8" thickBot="1" x14ac:dyDescent="0.3">
      <c r="A79" s="12" t="s">
        <v>165</v>
      </c>
      <c r="B79" s="13">
        <v>41.7</v>
      </c>
      <c r="C79" s="13">
        <v>32</v>
      </c>
      <c r="D79" s="13">
        <v>14.2</v>
      </c>
      <c r="E79" s="13">
        <v>37.6</v>
      </c>
      <c r="F79" s="13">
        <v>453.2</v>
      </c>
      <c r="G79" s="13">
        <v>411.5</v>
      </c>
      <c r="H79" s="13">
        <v>14.2</v>
      </c>
      <c r="I79" s="13">
        <v>17.8</v>
      </c>
      <c r="J79" s="13">
        <v>14.2</v>
      </c>
      <c r="K79" s="13">
        <v>14.2</v>
      </c>
    </row>
    <row r="80" spans="1:11" ht="13.8" thickBot="1" x14ac:dyDescent="0.3">
      <c r="A80" s="12" t="s">
        <v>171</v>
      </c>
      <c r="B80" s="13">
        <v>40.700000000000003</v>
      </c>
      <c r="C80" s="13">
        <v>31</v>
      </c>
      <c r="D80" s="13">
        <v>13.2</v>
      </c>
      <c r="E80" s="13">
        <v>36.6</v>
      </c>
      <c r="F80" s="13">
        <v>452.2</v>
      </c>
      <c r="G80" s="13">
        <v>410.5</v>
      </c>
      <c r="H80" s="13">
        <v>13.2</v>
      </c>
      <c r="I80" s="13">
        <v>16.8</v>
      </c>
      <c r="J80" s="13">
        <v>13.2</v>
      </c>
      <c r="K80" s="13">
        <v>13.2</v>
      </c>
    </row>
    <row r="81" spans="1:16" ht="13.8" thickBot="1" x14ac:dyDescent="0.3">
      <c r="A81" s="12" t="s">
        <v>177</v>
      </c>
      <c r="B81" s="13">
        <v>39.700000000000003</v>
      </c>
      <c r="C81" s="13">
        <v>30</v>
      </c>
      <c r="D81" s="13">
        <v>12.2</v>
      </c>
      <c r="E81" s="13">
        <v>35.6</v>
      </c>
      <c r="F81" s="13">
        <v>451.2</v>
      </c>
      <c r="G81" s="13">
        <v>409.5</v>
      </c>
      <c r="H81" s="13">
        <v>12.2</v>
      </c>
      <c r="I81" s="13">
        <v>12.2</v>
      </c>
      <c r="J81" s="13">
        <v>12.2</v>
      </c>
      <c r="K81" s="13">
        <v>12.2</v>
      </c>
    </row>
    <row r="82" spans="1:16" ht="13.8" thickBot="1" x14ac:dyDescent="0.3">
      <c r="A82" s="12" t="s">
        <v>183</v>
      </c>
      <c r="B82" s="13">
        <v>38.700000000000003</v>
      </c>
      <c r="C82" s="13">
        <v>29</v>
      </c>
      <c r="D82" s="13">
        <v>11.2</v>
      </c>
      <c r="E82" s="13">
        <v>34.6</v>
      </c>
      <c r="F82" s="13">
        <v>450.2</v>
      </c>
      <c r="G82" s="13">
        <v>408.5</v>
      </c>
      <c r="H82" s="13">
        <v>11.2</v>
      </c>
      <c r="I82" s="13">
        <v>11.2</v>
      </c>
      <c r="J82" s="13">
        <v>11.2</v>
      </c>
      <c r="K82" s="13">
        <v>11.2</v>
      </c>
    </row>
    <row r="83" spans="1:16" ht="13.8" thickBot="1" x14ac:dyDescent="0.3">
      <c r="A83" s="12" t="s">
        <v>189</v>
      </c>
      <c r="B83" s="13">
        <v>37.6</v>
      </c>
      <c r="C83" s="13">
        <v>28</v>
      </c>
      <c r="D83" s="13">
        <v>10.199999999999999</v>
      </c>
      <c r="E83" s="13">
        <v>33.6</v>
      </c>
      <c r="F83" s="13">
        <v>449.2</v>
      </c>
      <c r="G83" s="13">
        <v>407.4</v>
      </c>
      <c r="H83" s="13">
        <v>10.199999999999999</v>
      </c>
      <c r="I83" s="13">
        <v>10.199999999999999</v>
      </c>
      <c r="J83" s="13">
        <v>10.199999999999999</v>
      </c>
      <c r="K83" s="13">
        <v>10.199999999999999</v>
      </c>
    </row>
    <row r="84" spans="1:16" ht="13.8" thickBot="1" x14ac:dyDescent="0.3">
      <c r="A84" s="12" t="s">
        <v>195</v>
      </c>
      <c r="B84" s="13">
        <v>36.6</v>
      </c>
      <c r="C84" s="13">
        <v>27</v>
      </c>
      <c r="D84" s="13">
        <v>9.1999999999999993</v>
      </c>
      <c r="E84" s="13">
        <v>32.6</v>
      </c>
      <c r="F84" s="13">
        <v>448.1</v>
      </c>
      <c r="G84" s="13">
        <v>406.4</v>
      </c>
      <c r="H84" s="13">
        <v>9.1999999999999993</v>
      </c>
      <c r="I84" s="13">
        <v>9.1999999999999993</v>
      </c>
      <c r="J84" s="13">
        <v>9.1999999999999993</v>
      </c>
      <c r="K84" s="13">
        <v>9.1999999999999993</v>
      </c>
    </row>
    <row r="85" spans="1:16" ht="13.8" thickBot="1" x14ac:dyDescent="0.3">
      <c r="A85" s="12" t="s">
        <v>201</v>
      </c>
      <c r="B85" s="13">
        <v>35.6</v>
      </c>
      <c r="C85" s="13">
        <v>25.9</v>
      </c>
      <c r="D85" s="13">
        <v>8.1</v>
      </c>
      <c r="E85" s="13">
        <v>31.5</v>
      </c>
      <c r="F85" s="13">
        <v>447.1</v>
      </c>
      <c r="G85" s="13">
        <v>405.4</v>
      </c>
      <c r="H85" s="13">
        <v>8.1</v>
      </c>
      <c r="I85" s="13">
        <v>8.1</v>
      </c>
      <c r="J85" s="13">
        <v>8.1</v>
      </c>
      <c r="K85" s="13">
        <v>8.1</v>
      </c>
    </row>
    <row r="86" spans="1:16" ht="13.8" thickBot="1" x14ac:dyDescent="0.3">
      <c r="A86" s="12" t="s">
        <v>207</v>
      </c>
      <c r="B86" s="13">
        <v>34.6</v>
      </c>
      <c r="C86" s="13">
        <v>24.9</v>
      </c>
      <c r="D86" s="13">
        <v>7.1</v>
      </c>
      <c r="E86" s="13">
        <v>30.5</v>
      </c>
      <c r="F86" s="13">
        <v>446.1</v>
      </c>
      <c r="G86" s="13">
        <v>404.4</v>
      </c>
      <c r="H86" s="13">
        <v>7.1</v>
      </c>
      <c r="I86" s="13">
        <v>7.1</v>
      </c>
      <c r="J86" s="13">
        <v>7.1</v>
      </c>
      <c r="K86" s="13">
        <v>7.1</v>
      </c>
    </row>
    <row r="87" spans="1:16" ht="13.8" thickBot="1" x14ac:dyDescent="0.3">
      <c r="A87" s="12" t="s">
        <v>213</v>
      </c>
      <c r="B87" s="13">
        <v>33.6</v>
      </c>
      <c r="C87" s="13">
        <v>23.9</v>
      </c>
      <c r="D87" s="13">
        <v>6.1</v>
      </c>
      <c r="E87" s="13">
        <v>29.5</v>
      </c>
      <c r="F87" s="13">
        <v>445.1</v>
      </c>
      <c r="G87" s="13">
        <v>403.4</v>
      </c>
      <c r="H87" s="13">
        <v>6.1</v>
      </c>
      <c r="I87" s="13">
        <v>6.1</v>
      </c>
      <c r="J87" s="13">
        <v>6.1</v>
      </c>
      <c r="K87" s="13">
        <v>6.1</v>
      </c>
    </row>
    <row r="88" spans="1:16" ht="13.8" thickBot="1" x14ac:dyDescent="0.3">
      <c r="A88" s="12" t="s">
        <v>219</v>
      </c>
      <c r="B88" s="13">
        <v>32.6</v>
      </c>
      <c r="C88" s="13">
        <v>22.9</v>
      </c>
      <c r="D88" s="13">
        <v>5.0999999999999996</v>
      </c>
      <c r="E88" s="13">
        <v>28.5</v>
      </c>
      <c r="F88" s="13">
        <v>444.1</v>
      </c>
      <c r="G88" s="13">
        <v>402.4</v>
      </c>
      <c r="H88" s="13">
        <v>5.0999999999999996</v>
      </c>
      <c r="I88" s="13">
        <v>5.0999999999999996</v>
      </c>
      <c r="J88" s="13">
        <v>5.0999999999999996</v>
      </c>
      <c r="K88" s="13">
        <v>5.0999999999999996</v>
      </c>
    </row>
    <row r="89" spans="1:16" ht="13.8" thickBot="1" x14ac:dyDescent="0.3">
      <c r="A89" s="12" t="s">
        <v>225</v>
      </c>
      <c r="B89" s="13">
        <v>31.5</v>
      </c>
      <c r="C89" s="13">
        <v>21.9</v>
      </c>
      <c r="D89" s="13">
        <v>4.0999999999999996</v>
      </c>
      <c r="E89" s="13">
        <v>27.5</v>
      </c>
      <c r="F89" s="13">
        <v>443.1</v>
      </c>
      <c r="G89" s="13">
        <v>401.3</v>
      </c>
      <c r="H89" s="13">
        <v>4.0999999999999996</v>
      </c>
      <c r="I89" s="13">
        <v>4.0999999999999996</v>
      </c>
      <c r="J89" s="13">
        <v>4.0999999999999996</v>
      </c>
      <c r="K89" s="13">
        <v>4.0999999999999996</v>
      </c>
    </row>
    <row r="90" spans="1:16" ht="13.8" thickBot="1" x14ac:dyDescent="0.3">
      <c r="A90" s="12" t="s">
        <v>231</v>
      </c>
      <c r="B90" s="13">
        <v>30.5</v>
      </c>
      <c r="C90" s="13">
        <v>20.9</v>
      </c>
      <c r="D90" s="13">
        <v>3.1</v>
      </c>
      <c r="E90" s="13">
        <v>26.5</v>
      </c>
      <c r="F90" s="13">
        <v>442</v>
      </c>
      <c r="G90" s="13">
        <v>400.3</v>
      </c>
      <c r="H90" s="13">
        <v>3.1</v>
      </c>
      <c r="I90" s="13">
        <v>3.1</v>
      </c>
      <c r="J90" s="13">
        <v>3.1</v>
      </c>
      <c r="K90" s="13">
        <v>3.1</v>
      </c>
    </row>
    <row r="91" spans="1:16" ht="13.8" thickBot="1" x14ac:dyDescent="0.3">
      <c r="A91" s="12" t="s">
        <v>236</v>
      </c>
      <c r="B91" s="13">
        <v>29.5</v>
      </c>
      <c r="C91" s="13">
        <v>19.8</v>
      </c>
      <c r="D91" s="13">
        <v>2</v>
      </c>
      <c r="E91" s="13">
        <v>25.4</v>
      </c>
      <c r="F91" s="13">
        <v>441</v>
      </c>
      <c r="G91" s="13">
        <v>399.3</v>
      </c>
      <c r="H91" s="13">
        <v>2</v>
      </c>
      <c r="I91" s="13">
        <v>2</v>
      </c>
      <c r="J91" s="13">
        <v>2</v>
      </c>
      <c r="K91" s="13">
        <v>2</v>
      </c>
    </row>
    <row r="92" spans="1:16" ht="13.8" thickBot="1" x14ac:dyDescent="0.3">
      <c r="A92" s="12" t="s">
        <v>241</v>
      </c>
      <c r="B92" s="13">
        <v>28.5</v>
      </c>
      <c r="C92" s="13">
        <v>1</v>
      </c>
      <c r="D92" s="13">
        <v>1</v>
      </c>
      <c r="E92" s="13">
        <v>1</v>
      </c>
      <c r="F92" s="13">
        <v>440</v>
      </c>
      <c r="G92" s="13">
        <v>389.6</v>
      </c>
      <c r="H92" s="13">
        <v>1</v>
      </c>
      <c r="I92" s="13">
        <v>1</v>
      </c>
      <c r="J92" s="13">
        <v>1</v>
      </c>
      <c r="K92" s="13">
        <v>1</v>
      </c>
    </row>
    <row r="93" spans="1:16" ht="13.8" thickBot="1" x14ac:dyDescent="0.3">
      <c r="A93" s="12" t="s">
        <v>246</v>
      </c>
      <c r="B93" s="13">
        <v>0</v>
      </c>
      <c r="C93" s="13">
        <v>0</v>
      </c>
      <c r="D93" s="13">
        <v>0</v>
      </c>
      <c r="E93" s="13">
        <v>0</v>
      </c>
      <c r="F93" s="13">
        <v>415.1</v>
      </c>
      <c r="G93" s="13">
        <v>388.6</v>
      </c>
      <c r="H93" s="13">
        <v>0</v>
      </c>
      <c r="I93" s="13">
        <v>0</v>
      </c>
      <c r="J93" s="13">
        <v>0</v>
      </c>
      <c r="K93" s="13">
        <v>0</v>
      </c>
    </row>
    <row r="94" spans="1:16" ht="18.600000000000001" thickBot="1" x14ac:dyDescent="0.3">
      <c r="A94" s="8"/>
    </row>
    <row r="95" spans="1:16" ht="13.8" thickBot="1" x14ac:dyDescent="0.3">
      <c r="A95" s="12" t="s">
        <v>251</v>
      </c>
      <c r="B95" s="12" t="s">
        <v>100</v>
      </c>
      <c r="C95" s="12" t="s">
        <v>101</v>
      </c>
      <c r="D95" s="12" t="s">
        <v>102</v>
      </c>
      <c r="E95" s="12" t="s">
        <v>103</v>
      </c>
      <c r="F95" s="12" t="s">
        <v>104</v>
      </c>
      <c r="G95" s="12" t="s">
        <v>105</v>
      </c>
      <c r="H95" s="12" t="s">
        <v>106</v>
      </c>
      <c r="I95" s="12" t="s">
        <v>107</v>
      </c>
      <c r="J95" s="12" t="s">
        <v>108</v>
      </c>
      <c r="K95" s="12" t="s">
        <v>109</v>
      </c>
      <c r="L95" s="12" t="s">
        <v>252</v>
      </c>
      <c r="M95" s="12" t="s">
        <v>253</v>
      </c>
      <c r="N95" s="12" t="s">
        <v>254</v>
      </c>
      <c r="O95" s="12" t="s">
        <v>255</v>
      </c>
      <c r="P95" s="12" t="s">
        <v>255</v>
      </c>
    </row>
    <row r="96" spans="1:16" ht="13.8" thickBot="1" x14ac:dyDescent="0.3">
      <c r="A96" s="12" t="s">
        <v>111</v>
      </c>
      <c r="B96" s="13">
        <v>30.5</v>
      </c>
      <c r="C96" s="13">
        <v>0</v>
      </c>
      <c r="D96" s="13">
        <v>7.1</v>
      </c>
      <c r="E96" s="13">
        <v>28.5</v>
      </c>
      <c r="F96" s="13">
        <v>456.3</v>
      </c>
      <c r="G96" s="13">
        <v>414.6</v>
      </c>
      <c r="H96" s="13">
        <v>8.1</v>
      </c>
      <c r="I96" s="13">
        <v>1</v>
      </c>
      <c r="J96" s="13">
        <v>12.2</v>
      </c>
      <c r="K96" s="13">
        <v>2</v>
      </c>
      <c r="L96" s="13">
        <v>960.4</v>
      </c>
      <c r="M96" s="13">
        <v>1000</v>
      </c>
      <c r="N96" s="13">
        <v>39.6</v>
      </c>
      <c r="O96" s="13">
        <v>3.96</v>
      </c>
      <c r="P96" s="13">
        <v>-3.86</v>
      </c>
    </row>
    <row r="97" spans="1:16" ht="13.8" thickBot="1" x14ac:dyDescent="0.3">
      <c r="A97" s="12" t="s">
        <v>112</v>
      </c>
      <c r="B97" s="13">
        <v>36.6</v>
      </c>
      <c r="C97" s="13">
        <v>25.9</v>
      </c>
      <c r="D97" s="13">
        <v>7.1</v>
      </c>
      <c r="E97" s="13">
        <v>1</v>
      </c>
      <c r="F97" s="13">
        <v>455.3</v>
      </c>
      <c r="G97" s="13">
        <v>413.6</v>
      </c>
      <c r="H97" s="13">
        <v>3.1</v>
      </c>
      <c r="I97" s="13">
        <v>64.599999999999994</v>
      </c>
      <c r="J97" s="13">
        <v>12.2</v>
      </c>
      <c r="K97" s="13">
        <v>10.199999999999999</v>
      </c>
      <c r="L97" s="13">
        <v>1029.5999999999999</v>
      </c>
      <c r="M97" s="13">
        <v>1000</v>
      </c>
      <c r="N97" s="13">
        <v>-29.6</v>
      </c>
      <c r="O97" s="13">
        <v>-2.96</v>
      </c>
      <c r="P97" s="13">
        <v>2.83</v>
      </c>
    </row>
    <row r="98" spans="1:16" ht="13.8" thickBot="1" x14ac:dyDescent="0.3">
      <c r="A98" s="12" t="s">
        <v>113</v>
      </c>
      <c r="B98" s="13">
        <v>41.7</v>
      </c>
      <c r="C98" s="13">
        <v>36.1</v>
      </c>
      <c r="D98" s="13">
        <v>4.0999999999999996</v>
      </c>
      <c r="E98" s="13">
        <v>36.6</v>
      </c>
      <c r="F98" s="13">
        <v>451.2</v>
      </c>
      <c r="G98" s="13">
        <v>404.4</v>
      </c>
      <c r="H98" s="13">
        <v>6.1</v>
      </c>
      <c r="I98" s="13">
        <v>9.1999999999999993</v>
      </c>
      <c r="J98" s="13">
        <v>16.3</v>
      </c>
      <c r="K98" s="13">
        <v>16.3</v>
      </c>
      <c r="L98" s="13">
        <v>1021.9</v>
      </c>
      <c r="M98" s="13">
        <v>1000</v>
      </c>
      <c r="N98" s="13">
        <v>-21.9</v>
      </c>
      <c r="O98" s="13">
        <v>-2.19</v>
      </c>
      <c r="P98" s="13">
        <v>2.09</v>
      </c>
    </row>
    <row r="99" spans="1:16" ht="13.8" thickBot="1" x14ac:dyDescent="0.3">
      <c r="A99" s="12" t="s">
        <v>114</v>
      </c>
      <c r="B99" s="13">
        <v>38.700000000000003</v>
      </c>
      <c r="C99" s="13">
        <v>29</v>
      </c>
      <c r="D99" s="13">
        <v>15.3</v>
      </c>
      <c r="E99" s="13">
        <v>30.5</v>
      </c>
      <c r="F99" s="13">
        <v>444.1</v>
      </c>
      <c r="G99" s="13">
        <v>389.6</v>
      </c>
      <c r="H99" s="13">
        <v>8.1</v>
      </c>
      <c r="I99" s="13">
        <v>71.7</v>
      </c>
      <c r="J99" s="13">
        <v>11.2</v>
      </c>
      <c r="K99" s="13">
        <v>0</v>
      </c>
      <c r="L99" s="13">
        <v>1038.2</v>
      </c>
      <c r="M99" s="13">
        <v>1000</v>
      </c>
      <c r="N99" s="13">
        <v>-38.200000000000003</v>
      </c>
      <c r="O99" s="13">
        <v>-3.82</v>
      </c>
      <c r="P99" s="13">
        <v>3.66</v>
      </c>
    </row>
    <row r="100" spans="1:16" ht="13.8" thickBot="1" x14ac:dyDescent="0.3">
      <c r="A100" s="12" t="s">
        <v>115</v>
      </c>
      <c r="B100" s="13">
        <v>46.8</v>
      </c>
      <c r="C100" s="13">
        <v>37.1</v>
      </c>
      <c r="D100" s="13">
        <v>19.3</v>
      </c>
      <c r="E100" s="13">
        <v>42.7</v>
      </c>
      <c r="F100" s="13">
        <v>458.3</v>
      </c>
      <c r="G100" s="13">
        <v>415.6</v>
      </c>
      <c r="H100" s="13">
        <v>19.3</v>
      </c>
      <c r="I100" s="13">
        <v>18.8</v>
      </c>
      <c r="J100" s="13">
        <v>18.3</v>
      </c>
      <c r="K100" s="13">
        <v>19.3</v>
      </c>
      <c r="L100" s="13">
        <v>1095.7</v>
      </c>
      <c r="M100" s="13">
        <v>1000</v>
      </c>
      <c r="N100" s="13">
        <v>-95.7</v>
      </c>
      <c r="O100" s="13">
        <v>-9.57</v>
      </c>
      <c r="P100" s="13">
        <v>9.2200000000000006</v>
      </c>
    </row>
    <row r="101" spans="1:16" ht="13.8" thickBot="1" x14ac:dyDescent="0.3">
      <c r="A101" s="12" t="s">
        <v>116</v>
      </c>
      <c r="B101" s="13">
        <v>45.8</v>
      </c>
      <c r="C101" s="13">
        <v>29</v>
      </c>
      <c r="D101" s="13">
        <v>17.3</v>
      </c>
      <c r="E101" s="13">
        <v>40.700000000000003</v>
      </c>
      <c r="F101" s="13">
        <v>457.3</v>
      </c>
      <c r="G101" s="13">
        <v>425.8</v>
      </c>
      <c r="H101" s="13">
        <v>18.3</v>
      </c>
      <c r="I101" s="13">
        <v>12.2</v>
      </c>
      <c r="J101" s="13">
        <v>18.3</v>
      </c>
      <c r="K101" s="13">
        <v>18.3</v>
      </c>
      <c r="L101" s="13">
        <v>1083</v>
      </c>
      <c r="M101" s="13">
        <v>1000</v>
      </c>
      <c r="N101" s="13">
        <v>-83</v>
      </c>
      <c r="O101" s="13">
        <v>-8.3000000000000007</v>
      </c>
      <c r="P101" s="13">
        <v>7.99</v>
      </c>
    </row>
    <row r="102" spans="1:16" ht="13.8" thickBot="1" x14ac:dyDescent="0.3">
      <c r="A102" s="12" t="s">
        <v>117</v>
      </c>
      <c r="B102" s="13">
        <v>43.7</v>
      </c>
      <c r="C102" s="13">
        <v>32</v>
      </c>
      <c r="D102" s="13">
        <v>12.2</v>
      </c>
      <c r="E102" s="13">
        <v>39.700000000000003</v>
      </c>
      <c r="F102" s="13">
        <v>452.2</v>
      </c>
      <c r="G102" s="13">
        <v>404.4</v>
      </c>
      <c r="H102" s="13">
        <v>13.2</v>
      </c>
      <c r="I102" s="13">
        <v>4.0999999999999996</v>
      </c>
      <c r="J102" s="13">
        <v>5.0999999999999996</v>
      </c>
      <c r="K102" s="13">
        <v>14.2</v>
      </c>
      <c r="L102" s="13">
        <v>1020.9</v>
      </c>
      <c r="M102" s="13">
        <v>1000</v>
      </c>
      <c r="N102" s="13">
        <v>-20.9</v>
      </c>
      <c r="O102" s="13">
        <v>-2.09</v>
      </c>
      <c r="P102" s="13">
        <v>1.99</v>
      </c>
    </row>
    <row r="103" spans="1:16" ht="13.8" thickBot="1" x14ac:dyDescent="0.3">
      <c r="A103" s="12" t="s">
        <v>118</v>
      </c>
      <c r="B103" s="13">
        <v>0</v>
      </c>
      <c r="C103" s="13">
        <v>33.1</v>
      </c>
      <c r="D103" s="13">
        <v>10.199999999999999</v>
      </c>
      <c r="E103" s="13">
        <v>34.6</v>
      </c>
      <c r="F103" s="13">
        <v>441</v>
      </c>
      <c r="G103" s="13">
        <v>401.3</v>
      </c>
      <c r="H103" s="13">
        <v>17.3</v>
      </c>
      <c r="I103" s="13">
        <v>8.1</v>
      </c>
      <c r="J103" s="13">
        <v>17.3</v>
      </c>
      <c r="K103" s="13">
        <v>7.1</v>
      </c>
      <c r="L103" s="13">
        <v>970</v>
      </c>
      <c r="M103" s="13">
        <v>1000</v>
      </c>
      <c r="N103" s="13">
        <v>30</v>
      </c>
      <c r="O103" s="13">
        <v>3</v>
      </c>
      <c r="P103" s="13">
        <v>-2.92</v>
      </c>
    </row>
    <row r="104" spans="1:16" ht="13.8" thickBot="1" x14ac:dyDescent="0.3">
      <c r="A104" s="12" t="s">
        <v>119</v>
      </c>
      <c r="B104" s="13">
        <v>41.7</v>
      </c>
      <c r="C104" s="13">
        <v>29</v>
      </c>
      <c r="D104" s="13">
        <v>17.3</v>
      </c>
      <c r="E104" s="13">
        <v>32.6</v>
      </c>
      <c r="F104" s="13">
        <v>452.2</v>
      </c>
      <c r="G104" s="13">
        <v>410.5</v>
      </c>
      <c r="H104" s="13">
        <v>16.3</v>
      </c>
      <c r="I104" s="13">
        <v>18.8</v>
      </c>
      <c r="J104" s="13">
        <v>15.3</v>
      </c>
      <c r="K104" s="13">
        <v>17.3</v>
      </c>
      <c r="L104" s="13">
        <v>1050.9000000000001</v>
      </c>
      <c r="M104" s="13">
        <v>1000</v>
      </c>
      <c r="N104" s="13">
        <v>-50.9</v>
      </c>
      <c r="O104" s="13">
        <v>-5.09</v>
      </c>
      <c r="P104" s="13">
        <v>4.8899999999999997</v>
      </c>
    </row>
    <row r="105" spans="1:16" ht="13.8" thickBot="1" x14ac:dyDescent="0.3">
      <c r="A105" s="12" t="s">
        <v>120</v>
      </c>
      <c r="B105" s="13">
        <v>39.700000000000003</v>
      </c>
      <c r="C105" s="13">
        <v>35.1</v>
      </c>
      <c r="D105" s="13">
        <v>9.1999999999999993</v>
      </c>
      <c r="E105" s="13">
        <v>33.6</v>
      </c>
      <c r="F105" s="13">
        <v>446.1</v>
      </c>
      <c r="G105" s="13">
        <v>407.4</v>
      </c>
      <c r="H105" s="13">
        <v>10.199999999999999</v>
      </c>
      <c r="I105" s="13">
        <v>11.2</v>
      </c>
      <c r="J105" s="13">
        <v>2</v>
      </c>
      <c r="K105" s="13">
        <v>7.1</v>
      </c>
      <c r="L105" s="13">
        <v>1001.6</v>
      </c>
      <c r="M105" s="13">
        <v>1000</v>
      </c>
      <c r="N105" s="13">
        <v>-1.6</v>
      </c>
      <c r="O105" s="13">
        <v>-0.16</v>
      </c>
      <c r="P105" s="13">
        <v>0.12</v>
      </c>
    </row>
    <row r="106" spans="1:16" ht="13.8" thickBot="1" x14ac:dyDescent="0.3">
      <c r="A106" s="12" t="s">
        <v>121</v>
      </c>
      <c r="B106" s="13">
        <v>40.700000000000003</v>
      </c>
      <c r="C106" s="13">
        <v>33.1</v>
      </c>
      <c r="D106" s="13">
        <v>12.2</v>
      </c>
      <c r="E106" s="13">
        <v>28.5</v>
      </c>
      <c r="F106" s="13">
        <v>448.1</v>
      </c>
      <c r="G106" s="13">
        <v>409.5</v>
      </c>
      <c r="H106" s="13">
        <v>3.1</v>
      </c>
      <c r="I106" s="13">
        <v>16.8</v>
      </c>
      <c r="J106" s="13">
        <v>2</v>
      </c>
      <c r="K106" s="13">
        <v>4.0999999999999996</v>
      </c>
      <c r="L106" s="13">
        <v>998</v>
      </c>
      <c r="M106" s="13">
        <v>1000</v>
      </c>
      <c r="N106" s="13">
        <v>2</v>
      </c>
      <c r="O106" s="13">
        <v>0.2</v>
      </c>
      <c r="P106" s="13">
        <v>-0.22</v>
      </c>
    </row>
    <row r="107" spans="1:16" ht="13.8" thickBot="1" x14ac:dyDescent="0.3">
      <c r="A107" s="12" t="s">
        <v>122</v>
      </c>
      <c r="B107" s="13">
        <v>35.6</v>
      </c>
      <c r="C107" s="13">
        <v>25.9</v>
      </c>
      <c r="D107" s="13">
        <v>10.199999999999999</v>
      </c>
      <c r="E107" s="13">
        <v>35.6</v>
      </c>
      <c r="F107" s="13">
        <v>440</v>
      </c>
      <c r="G107" s="13">
        <v>388.6</v>
      </c>
      <c r="H107" s="13">
        <v>1</v>
      </c>
      <c r="I107" s="13">
        <v>6.1</v>
      </c>
      <c r="J107" s="13">
        <v>1</v>
      </c>
      <c r="K107" s="13">
        <v>7.1</v>
      </c>
      <c r="L107" s="13">
        <v>951.2</v>
      </c>
      <c r="M107" s="13">
        <v>1000</v>
      </c>
      <c r="N107" s="13">
        <v>48.8</v>
      </c>
      <c r="O107" s="13">
        <v>4.88</v>
      </c>
      <c r="P107" s="13">
        <v>-4.74</v>
      </c>
    </row>
    <row r="108" spans="1:16" ht="13.8" thickBot="1" x14ac:dyDescent="0.3">
      <c r="A108" s="12" t="s">
        <v>123</v>
      </c>
      <c r="B108" s="13">
        <v>29.5</v>
      </c>
      <c r="C108" s="13">
        <v>19.8</v>
      </c>
      <c r="D108" s="13">
        <v>2</v>
      </c>
      <c r="E108" s="13">
        <v>27.5</v>
      </c>
      <c r="F108" s="13">
        <v>444.1</v>
      </c>
      <c r="G108" s="13">
        <v>399.3</v>
      </c>
      <c r="H108" s="13">
        <v>0</v>
      </c>
      <c r="I108" s="13">
        <v>16.8</v>
      </c>
      <c r="J108" s="13">
        <v>0</v>
      </c>
      <c r="K108" s="13">
        <v>0</v>
      </c>
      <c r="L108" s="13">
        <v>939</v>
      </c>
      <c r="M108" s="13">
        <v>1000</v>
      </c>
      <c r="N108" s="13">
        <v>61</v>
      </c>
      <c r="O108" s="13">
        <v>6.1</v>
      </c>
      <c r="P108" s="13">
        <v>-5.92</v>
      </c>
    </row>
    <row r="109" spans="1:16" ht="13.8" thickBot="1" x14ac:dyDescent="0.3">
      <c r="A109" s="12" t="s">
        <v>124</v>
      </c>
      <c r="B109" s="13">
        <v>44.8</v>
      </c>
      <c r="C109" s="13">
        <v>1</v>
      </c>
      <c r="D109" s="13">
        <v>14.2</v>
      </c>
      <c r="E109" s="13">
        <v>41.7</v>
      </c>
      <c r="F109" s="13">
        <v>454.2</v>
      </c>
      <c r="G109" s="13">
        <v>408.5</v>
      </c>
      <c r="H109" s="13">
        <v>13.2</v>
      </c>
      <c r="I109" s="13">
        <v>10.199999999999999</v>
      </c>
      <c r="J109" s="13">
        <v>2</v>
      </c>
      <c r="K109" s="13">
        <v>13.2</v>
      </c>
      <c r="L109" s="13">
        <v>1003.1</v>
      </c>
      <c r="M109" s="13">
        <v>1000</v>
      </c>
      <c r="N109" s="13">
        <v>-3.1</v>
      </c>
      <c r="O109" s="13">
        <v>-0.31</v>
      </c>
      <c r="P109" s="13">
        <v>0.27</v>
      </c>
    </row>
    <row r="110" spans="1:16" ht="13.8" thickBot="1" x14ac:dyDescent="0.3">
      <c r="A110" s="12" t="s">
        <v>125</v>
      </c>
      <c r="B110" s="13">
        <v>33.6</v>
      </c>
      <c r="C110" s="13">
        <v>23.9</v>
      </c>
      <c r="D110" s="13">
        <v>1</v>
      </c>
      <c r="E110" s="13">
        <v>25.4</v>
      </c>
      <c r="F110" s="13">
        <v>447.1</v>
      </c>
      <c r="G110" s="13">
        <v>411.5</v>
      </c>
      <c r="H110" s="13">
        <v>6.1</v>
      </c>
      <c r="I110" s="13">
        <v>7.1</v>
      </c>
      <c r="J110" s="13">
        <v>8.1</v>
      </c>
      <c r="K110" s="13">
        <v>6.1</v>
      </c>
      <c r="L110" s="13">
        <v>970</v>
      </c>
      <c r="M110" s="13">
        <v>1000</v>
      </c>
      <c r="N110" s="13">
        <v>30</v>
      </c>
      <c r="O110" s="13">
        <v>3</v>
      </c>
      <c r="P110" s="13">
        <v>-2.92</v>
      </c>
    </row>
    <row r="111" spans="1:16" ht="13.8" thickBot="1" x14ac:dyDescent="0.3">
      <c r="A111" s="12" t="s">
        <v>126</v>
      </c>
      <c r="B111" s="13">
        <v>28.5</v>
      </c>
      <c r="C111" s="13">
        <v>19.8</v>
      </c>
      <c r="D111" s="13">
        <v>16.3</v>
      </c>
      <c r="E111" s="13">
        <v>0</v>
      </c>
      <c r="F111" s="13">
        <v>450.2</v>
      </c>
      <c r="G111" s="13">
        <v>400.3</v>
      </c>
      <c r="H111" s="13">
        <v>11.2</v>
      </c>
      <c r="I111" s="13">
        <v>63.6</v>
      </c>
      <c r="J111" s="13">
        <v>12.2</v>
      </c>
      <c r="K111" s="13">
        <v>3.1</v>
      </c>
      <c r="L111" s="13">
        <v>1005.1</v>
      </c>
      <c r="M111" s="13">
        <v>1000</v>
      </c>
      <c r="N111" s="13">
        <v>-5.0999999999999996</v>
      </c>
      <c r="O111" s="13">
        <v>-0.51</v>
      </c>
      <c r="P111" s="13">
        <v>0.47</v>
      </c>
    </row>
    <row r="112" spans="1:16" ht="13.8" thickBot="1" x14ac:dyDescent="0.3">
      <c r="A112" s="12" t="s">
        <v>127</v>
      </c>
      <c r="B112" s="13">
        <v>34.6</v>
      </c>
      <c r="C112" s="13">
        <v>23.9</v>
      </c>
      <c r="D112" s="13">
        <v>0</v>
      </c>
      <c r="E112" s="13">
        <v>25.4</v>
      </c>
      <c r="F112" s="13">
        <v>442</v>
      </c>
      <c r="G112" s="13">
        <v>404.4</v>
      </c>
      <c r="H112" s="13">
        <v>2</v>
      </c>
      <c r="I112" s="13">
        <v>0</v>
      </c>
      <c r="J112" s="13">
        <v>5.0999999999999996</v>
      </c>
      <c r="K112" s="13">
        <v>5.0999999999999996</v>
      </c>
      <c r="L112" s="13">
        <v>942.6</v>
      </c>
      <c r="M112" s="13">
        <v>1000</v>
      </c>
      <c r="N112" s="13">
        <v>57.4</v>
      </c>
      <c r="O112" s="13">
        <v>5.74</v>
      </c>
      <c r="P112" s="13">
        <v>-5.58</v>
      </c>
    </row>
    <row r="113" spans="1:16" ht="13.8" thickBot="1" x14ac:dyDescent="0.3">
      <c r="A113" s="12" t="s">
        <v>128</v>
      </c>
      <c r="B113" s="13">
        <v>31.5</v>
      </c>
      <c r="C113" s="13">
        <v>22.9</v>
      </c>
      <c r="D113" s="13">
        <v>3.1</v>
      </c>
      <c r="E113" s="13">
        <v>37.6</v>
      </c>
      <c r="F113" s="13">
        <v>443.1</v>
      </c>
      <c r="G113" s="13">
        <v>411.5</v>
      </c>
      <c r="H113" s="13">
        <v>15.3</v>
      </c>
      <c r="I113" s="13">
        <v>2</v>
      </c>
      <c r="J113" s="13">
        <v>5.0999999999999996</v>
      </c>
      <c r="K113" s="13">
        <v>12.2</v>
      </c>
      <c r="L113" s="13">
        <v>984.3</v>
      </c>
      <c r="M113" s="13">
        <v>1000</v>
      </c>
      <c r="N113" s="13">
        <v>15.7</v>
      </c>
      <c r="O113" s="13">
        <v>1.57</v>
      </c>
      <c r="P113" s="13">
        <v>-1.55</v>
      </c>
    </row>
    <row r="114" spans="1:16" ht="13.8" thickBot="1" x14ac:dyDescent="0.3">
      <c r="A114" s="12" t="s">
        <v>129</v>
      </c>
      <c r="B114" s="13">
        <v>36.6</v>
      </c>
      <c r="C114" s="13">
        <v>28</v>
      </c>
      <c r="D114" s="13">
        <v>5.0999999999999996</v>
      </c>
      <c r="E114" s="13">
        <v>38.700000000000003</v>
      </c>
      <c r="F114" s="13">
        <v>415.1</v>
      </c>
      <c r="G114" s="13">
        <v>403.4</v>
      </c>
      <c r="H114" s="13">
        <v>12.2</v>
      </c>
      <c r="I114" s="13">
        <v>3.1</v>
      </c>
      <c r="J114" s="13">
        <v>10.199999999999999</v>
      </c>
      <c r="K114" s="13">
        <v>14.2</v>
      </c>
      <c r="L114" s="13">
        <v>966.5</v>
      </c>
      <c r="M114" s="13">
        <v>1000</v>
      </c>
      <c r="N114" s="13">
        <v>33.5</v>
      </c>
      <c r="O114" s="13">
        <v>3.35</v>
      </c>
      <c r="P114" s="13">
        <v>-3.27</v>
      </c>
    </row>
    <row r="115" spans="1:16" ht="13.8" thickBot="1" x14ac:dyDescent="0.3">
      <c r="A115" s="12" t="s">
        <v>130</v>
      </c>
      <c r="B115" s="13">
        <v>32.6</v>
      </c>
      <c r="C115" s="13">
        <v>21.9</v>
      </c>
      <c r="D115" s="13">
        <v>6.1</v>
      </c>
      <c r="E115" s="13">
        <v>31.5</v>
      </c>
      <c r="F115" s="13">
        <v>448.1</v>
      </c>
      <c r="G115" s="13">
        <v>401.3</v>
      </c>
      <c r="H115" s="13">
        <v>3.1</v>
      </c>
      <c r="I115" s="13">
        <v>4.0999999999999996</v>
      </c>
      <c r="J115" s="13">
        <v>9.1999999999999993</v>
      </c>
      <c r="K115" s="13">
        <v>10.199999999999999</v>
      </c>
      <c r="L115" s="13">
        <v>968</v>
      </c>
      <c r="M115" s="13">
        <v>1000</v>
      </c>
      <c r="N115" s="13">
        <v>32</v>
      </c>
      <c r="O115" s="13">
        <v>3.2</v>
      </c>
      <c r="P115" s="13">
        <v>-3.12</v>
      </c>
    </row>
    <row r="116" spans="1:16" ht="13.8" thickBot="1" x14ac:dyDescent="0.3"/>
    <row r="117" spans="1:16" ht="13.8" thickBot="1" x14ac:dyDescent="0.3">
      <c r="A117" s="14" t="s">
        <v>256</v>
      </c>
      <c r="B117" s="15">
        <v>1159.5999999999999</v>
      </c>
    </row>
    <row r="118" spans="1:16" ht="13.8" thickBot="1" x14ac:dyDescent="0.3">
      <c r="A118" s="14" t="s">
        <v>257</v>
      </c>
      <c r="B118" s="15">
        <v>803.7</v>
      </c>
    </row>
    <row r="119" spans="1:16" ht="13.8" thickBot="1" x14ac:dyDescent="0.3">
      <c r="A119" s="14" t="s">
        <v>258</v>
      </c>
      <c r="B119" s="15">
        <v>20000</v>
      </c>
    </row>
    <row r="120" spans="1:16" ht="13.8" thickBot="1" x14ac:dyDescent="0.3">
      <c r="A120" s="14" t="s">
        <v>259</v>
      </c>
      <c r="B120" s="15">
        <v>20000</v>
      </c>
    </row>
    <row r="121" spans="1:16" ht="13.8" thickBot="1" x14ac:dyDescent="0.3">
      <c r="A121" s="14" t="s">
        <v>260</v>
      </c>
      <c r="B121" s="15">
        <v>0</v>
      </c>
    </row>
    <row r="122" spans="1:16" ht="13.8" thickBot="1" x14ac:dyDescent="0.3">
      <c r="A122" s="14" t="s">
        <v>261</v>
      </c>
      <c r="B122" s="15"/>
    </row>
    <row r="123" spans="1:16" ht="13.8" thickBot="1" x14ac:dyDescent="0.3">
      <c r="A123" s="14" t="s">
        <v>262</v>
      </c>
      <c r="B123" s="15"/>
    </row>
    <row r="124" spans="1:16" ht="13.8" thickBot="1" x14ac:dyDescent="0.3">
      <c r="A124" s="14" t="s">
        <v>263</v>
      </c>
      <c r="B124" s="15">
        <v>0</v>
      </c>
    </row>
    <row r="126" spans="1:16" x14ac:dyDescent="0.25">
      <c r="A126" s="16" t="s">
        <v>264</v>
      </c>
    </row>
    <row r="128" spans="1:16" x14ac:dyDescent="0.25">
      <c r="A128" s="17" t="s">
        <v>265</v>
      </c>
    </row>
    <row r="129" spans="1:1" x14ac:dyDescent="0.25">
      <c r="A129" s="17" t="s">
        <v>503</v>
      </c>
    </row>
  </sheetData>
  <conditionalFormatting sqref="P2:P21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:O21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:M2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:V2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:S2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:S2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26" r:id="rId1" display="https://miau.my-x.hu/myx-free/coco/test/692202020231011144018.html" xr:uid="{B74D4F15-E480-46BF-95C6-4206B8BAC291}"/>
  </hyperlinks>
  <pageMargins left="0.7" right="0.7" top="0.75" bottom="0.75" header="0.3" footer="0.3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46D6F-434B-419C-B1C6-364BD909D792}">
  <dimension ref="A1:F21"/>
  <sheetViews>
    <sheetView workbookViewId="0">
      <selection sqref="A1:F3"/>
    </sheetView>
  </sheetViews>
  <sheetFormatPr defaultRowHeight="13.2" x14ac:dyDescent="0.25"/>
  <cols>
    <col min="1" max="1" width="22.5546875" bestFit="1" customWidth="1"/>
    <col min="2" max="2" width="4.6640625" bestFit="1" customWidth="1"/>
    <col min="4" max="4" width="22.5546875" bestFit="1" customWidth="1"/>
    <col min="5" max="5" width="4.6640625" style="3" bestFit="1" customWidth="1"/>
    <col min="6" max="6" width="9" bestFit="1" customWidth="1"/>
  </cols>
  <sheetData>
    <row r="1" spans="1:6" x14ac:dyDescent="0.25">
      <c r="A1" s="4" t="s">
        <v>31</v>
      </c>
      <c r="B1" s="4" t="s">
        <v>6</v>
      </c>
      <c r="C1" s="4"/>
      <c r="D1" s="5" t="s">
        <v>31</v>
      </c>
      <c r="E1" s="6" t="s">
        <v>6</v>
      </c>
      <c r="F1" s="4" t="s">
        <v>8</v>
      </c>
    </row>
    <row r="2" spans="1:6" x14ac:dyDescent="0.25">
      <c r="A2" s="4" t="s">
        <v>39</v>
      </c>
      <c r="B2" s="4">
        <v>100</v>
      </c>
      <c r="C2" s="4"/>
      <c r="D2" s="4" t="s">
        <v>32</v>
      </c>
      <c r="E2" s="6">
        <f>OAM!B3</f>
        <v>80</v>
      </c>
      <c r="F2" s="4">
        <v>100</v>
      </c>
    </row>
    <row r="3" spans="1:6" x14ac:dyDescent="0.25">
      <c r="A3" t="s">
        <v>47</v>
      </c>
      <c r="B3">
        <v>88</v>
      </c>
      <c r="D3" t="s">
        <v>45</v>
      </c>
      <c r="E3" s="3">
        <v>58</v>
      </c>
      <c r="F3">
        <v>96</v>
      </c>
    </row>
    <row r="4" spans="1:6" x14ac:dyDescent="0.25">
      <c r="A4" t="s">
        <v>44</v>
      </c>
      <c r="B4">
        <v>81</v>
      </c>
      <c r="D4" t="s">
        <v>44</v>
      </c>
      <c r="E4" s="3">
        <v>81</v>
      </c>
      <c r="F4">
        <v>95</v>
      </c>
    </row>
    <row r="5" spans="1:6" x14ac:dyDescent="0.25">
      <c r="A5" t="s">
        <v>32</v>
      </c>
      <c r="B5">
        <v>80</v>
      </c>
      <c r="D5" t="s">
        <v>47</v>
      </c>
      <c r="E5" s="3">
        <v>88</v>
      </c>
      <c r="F5">
        <v>95</v>
      </c>
    </row>
    <row r="6" spans="1:6" x14ac:dyDescent="0.25">
      <c r="A6" t="s">
        <v>49</v>
      </c>
      <c r="B6">
        <v>78</v>
      </c>
      <c r="D6" t="s">
        <v>51</v>
      </c>
      <c r="E6" s="3">
        <v>75</v>
      </c>
      <c r="F6">
        <v>90</v>
      </c>
    </row>
    <row r="7" spans="1:6" x14ac:dyDescent="0.25">
      <c r="A7" t="s">
        <v>51</v>
      </c>
      <c r="B7">
        <v>75</v>
      </c>
      <c r="D7" t="s">
        <v>49</v>
      </c>
      <c r="E7" s="3">
        <v>78</v>
      </c>
      <c r="F7">
        <v>88</v>
      </c>
    </row>
    <row r="8" spans="1:6" x14ac:dyDescent="0.25">
      <c r="A8" t="s">
        <v>46</v>
      </c>
      <c r="B8">
        <v>74</v>
      </c>
      <c r="D8" t="s">
        <v>46</v>
      </c>
      <c r="E8" s="3">
        <v>74</v>
      </c>
      <c r="F8">
        <v>86</v>
      </c>
    </row>
    <row r="9" spans="1:6" x14ac:dyDescent="0.25">
      <c r="A9" t="s">
        <v>48</v>
      </c>
      <c r="B9">
        <v>73</v>
      </c>
      <c r="D9" t="s">
        <v>48</v>
      </c>
      <c r="E9" s="3">
        <v>73</v>
      </c>
      <c r="F9">
        <v>86</v>
      </c>
    </row>
    <row r="10" spans="1:6" x14ac:dyDescent="0.25">
      <c r="A10" t="s">
        <v>43</v>
      </c>
      <c r="B10">
        <v>71</v>
      </c>
      <c r="D10" t="s">
        <v>33</v>
      </c>
      <c r="E10" s="3">
        <v>70</v>
      </c>
      <c r="F10">
        <v>85</v>
      </c>
    </row>
    <row r="11" spans="1:6" x14ac:dyDescent="0.25">
      <c r="A11" t="s">
        <v>33</v>
      </c>
      <c r="B11">
        <v>70</v>
      </c>
      <c r="D11" t="s">
        <v>43</v>
      </c>
      <c r="E11" s="3">
        <v>71</v>
      </c>
      <c r="F11">
        <v>85</v>
      </c>
    </row>
    <row r="12" spans="1:6" x14ac:dyDescent="0.25">
      <c r="A12" t="s">
        <v>50</v>
      </c>
      <c r="B12">
        <v>70</v>
      </c>
      <c r="D12" t="s">
        <v>50</v>
      </c>
      <c r="E12" s="3">
        <v>70</v>
      </c>
      <c r="F12">
        <v>84</v>
      </c>
    </row>
    <row r="13" spans="1:6" x14ac:dyDescent="0.25">
      <c r="A13" t="s">
        <v>35</v>
      </c>
      <c r="B13">
        <v>67</v>
      </c>
      <c r="D13" t="s">
        <v>35</v>
      </c>
      <c r="E13" s="3">
        <v>67</v>
      </c>
      <c r="F13">
        <v>83</v>
      </c>
    </row>
    <row r="14" spans="1:6" x14ac:dyDescent="0.25">
      <c r="A14" t="s">
        <v>41</v>
      </c>
      <c r="B14">
        <v>65</v>
      </c>
      <c r="D14" t="s">
        <v>37</v>
      </c>
      <c r="E14" s="3">
        <v>57</v>
      </c>
      <c r="F14">
        <v>83</v>
      </c>
    </row>
    <row r="15" spans="1:6" x14ac:dyDescent="0.25">
      <c r="A15" t="s">
        <v>42</v>
      </c>
      <c r="B15">
        <v>64</v>
      </c>
      <c r="D15" t="s">
        <v>40</v>
      </c>
      <c r="E15" s="3">
        <v>63</v>
      </c>
      <c r="F15">
        <v>83</v>
      </c>
    </row>
    <row r="16" spans="1:6" x14ac:dyDescent="0.25">
      <c r="A16" t="s">
        <v>34</v>
      </c>
      <c r="B16">
        <v>63</v>
      </c>
      <c r="D16" t="s">
        <v>38</v>
      </c>
      <c r="E16" s="3">
        <v>62</v>
      </c>
      <c r="F16">
        <v>82</v>
      </c>
    </row>
    <row r="17" spans="1:6" x14ac:dyDescent="0.25">
      <c r="A17" t="s">
        <v>40</v>
      </c>
      <c r="B17">
        <v>63</v>
      </c>
      <c r="D17" t="s">
        <v>39</v>
      </c>
      <c r="E17" s="3">
        <v>100</v>
      </c>
      <c r="F17">
        <v>80</v>
      </c>
    </row>
    <row r="18" spans="1:6" x14ac:dyDescent="0.25">
      <c r="A18" t="s">
        <v>38</v>
      </c>
      <c r="B18">
        <v>62</v>
      </c>
      <c r="D18" t="s">
        <v>42</v>
      </c>
      <c r="E18" s="3">
        <v>64</v>
      </c>
      <c r="F18">
        <v>80</v>
      </c>
    </row>
    <row r="19" spans="1:6" x14ac:dyDescent="0.25">
      <c r="A19" t="s">
        <v>45</v>
      </c>
      <c r="B19">
        <v>58</v>
      </c>
      <c r="D19" t="s">
        <v>41</v>
      </c>
      <c r="E19" s="3">
        <v>65</v>
      </c>
      <c r="F19">
        <v>78</v>
      </c>
    </row>
    <row r="20" spans="1:6" x14ac:dyDescent="0.25">
      <c r="A20" t="s">
        <v>37</v>
      </c>
      <c r="B20">
        <v>57</v>
      </c>
      <c r="D20" t="s">
        <v>34</v>
      </c>
      <c r="E20" s="3">
        <v>63</v>
      </c>
      <c r="F20">
        <v>76</v>
      </c>
    </row>
    <row r="21" spans="1:6" x14ac:dyDescent="0.25">
      <c r="A21" t="s">
        <v>36</v>
      </c>
      <c r="B21">
        <v>44</v>
      </c>
      <c r="D21" t="s">
        <v>36</v>
      </c>
      <c r="E21" s="3">
        <v>44</v>
      </c>
      <c r="F21">
        <v>73</v>
      </c>
    </row>
  </sheetData>
  <sortState xmlns:xlrd2="http://schemas.microsoft.com/office/spreadsheetml/2017/richdata2" ref="D2:F21">
    <sortCondition descending="1" ref="F2:F21"/>
  </sortState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3"/>
  <sheetViews>
    <sheetView topLeftCell="A2" zoomScale="132" zoomScaleNormal="90" workbookViewId="0">
      <selection activeCell="B4" sqref="B4"/>
    </sheetView>
  </sheetViews>
  <sheetFormatPr defaultRowHeight="13.2" x14ac:dyDescent="0.25"/>
  <cols>
    <col min="1" max="1" width="29.21875" customWidth="1"/>
    <col min="2" max="2" width="29.77734375" customWidth="1"/>
    <col min="3" max="1025" width="11.5546875"/>
  </cols>
  <sheetData>
    <row r="1" spans="1:2" x14ac:dyDescent="0.25">
      <c r="A1" t="s">
        <v>52</v>
      </c>
    </row>
    <row r="3" spans="1:2" x14ac:dyDescent="0.25">
      <c r="A3" t="s">
        <v>53</v>
      </c>
      <c r="B3" t="s">
        <v>54</v>
      </c>
    </row>
    <row r="4" spans="1:2" x14ac:dyDescent="0.25">
      <c r="A4" t="s">
        <v>32</v>
      </c>
      <c r="B4">
        <v>80</v>
      </c>
    </row>
    <row r="5" spans="1:2" x14ac:dyDescent="0.25">
      <c r="A5" t="s">
        <v>33</v>
      </c>
      <c r="B5">
        <v>70</v>
      </c>
    </row>
    <row r="6" spans="1:2" x14ac:dyDescent="0.25">
      <c r="A6" t="s">
        <v>34</v>
      </c>
      <c r="B6">
        <v>63</v>
      </c>
    </row>
    <row r="7" spans="1:2" x14ac:dyDescent="0.25">
      <c r="A7" t="s">
        <v>35</v>
      </c>
      <c r="B7">
        <v>67</v>
      </c>
    </row>
    <row r="8" spans="1:2" x14ac:dyDescent="0.25">
      <c r="A8" t="s">
        <v>36</v>
      </c>
      <c r="B8">
        <v>44</v>
      </c>
    </row>
    <row r="9" spans="1:2" x14ac:dyDescent="0.25">
      <c r="A9" t="s">
        <v>37</v>
      </c>
      <c r="B9">
        <v>57</v>
      </c>
    </row>
    <row r="10" spans="1:2" x14ac:dyDescent="0.25">
      <c r="A10" t="s">
        <v>38</v>
      </c>
      <c r="B10">
        <v>62</v>
      </c>
    </row>
    <row r="11" spans="1:2" x14ac:dyDescent="0.25">
      <c r="A11" t="s">
        <v>39</v>
      </c>
      <c r="B11">
        <v>100</v>
      </c>
    </row>
    <row r="12" spans="1:2" x14ac:dyDescent="0.25">
      <c r="A12" t="s">
        <v>40</v>
      </c>
      <c r="B12">
        <v>63</v>
      </c>
    </row>
    <row r="13" spans="1:2" x14ac:dyDescent="0.25">
      <c r="A13" t="s">
        <v>41</v>
      </c>
      <c r="B13">
        <v>65</v>
      </c>
    </row>
    <row r="14" spans="1:2" x14ac:dyDescent="0.25">
      <c r="A14" t="s">
        <v>42</v>
      </c>
      <c r="B14">
        <v>64</v>
      </c>
    </row>
    <row r="15" spans="1:2" x14ac:dyDescent="0.25">
      <c r="A15" t="s">
        <v>43</v>
      </c>
      <c r="B15">
        <v>71</v>
      </c>
    </row>
    <row r="16" spans="1:2" x14ac:dyDescent="0.25">
      <c r="A16" t="s">
        <v>44</v>
      </c>
      <c r="B16">
        <v>81</v>
      </c>
    </row>
    <row r="17" spans="1:2" x14ac:dyDescent="0.25">
      <c r="A17" t="s">
        <v>45</v>
      </c>
      <c r="B17">
        <v>58</v>
      </c>
    </row>
    <row r="18" spans="1:2" x14ac:dyDescent="0.25">
      <c r="A18" t="s">
        <v>46</v>
      </c>
      <c r="B18">
        <v>74</v>
      </c>
    </row>
    <row r="19" spans="1:2" x14ac:dyDescent="0.25">
      <c r="A19" t="s">
        <v>47</v>
      </c>
      <c r="B19">
        <v>88</v>
      </c>
    </row>
    <row r="20" spans="1:2" x14ac:dyDescent="0.25">
      <c r="A20" t="s">
        <v>48</v>
      </c>
      <c r="B20">
        <v>73</v>
      </c>
    </row>
    <row r="21" spans="1:2" x14ac:dyDescent="0.25">
      <c r="A21" t="s">
        <v>49</v>
      </c>
      <c r="B21">
        <v>78</v>
      </c>
    </row>
    <row r="22" spans="1:2" x14ac:dyDescent="0.25">
      <c r="A22" t="s">
        <v>50</v>
      </c>
      <c r="B22">
        <v>70</v>
      </c>
    </row>
    <row r="23" spans="1:2" x14ac:dyDescent="0.25">
      <c r="A23" t="s">
        <v>51</v>
      </c>
      <c r="B23">
        <v>75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Roman,Normál"&amp;12&amp;A</oddHeader>
    <oddFooter>&amp;C&amp;"Times New Roman,Normál"&amp;12Oldal &amp;P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3"/>
  <sheetViews>
    <sheetView zoomScale="90" zoomScaleNormal="90" workbookViewId="0">
      <selection activeCell="B4" sqref="B4"/>
    </sheetView>
  </sheetViews>
  <sheetFormatPr defaultRowHeight="13.2" x14ac:dyDescent="0.25"/>
  <cols>
    <col min="1" max="1" width="29.21875" customWidth="1"/>
    <col min="2" max="2" width="34.21875" customWidth="1"/>
    <col min="3" max="1025" width="11.5546875"/>
  </cols>
  <sheetData>
    <row r="1" spans="1:2" x14ac:dyDescent="0.25">
      <c r="A1" t="s">
        <v>52</v>
      </c>
    </row>
    <row r="3" spans="1:2" x14ac:dyDescent="0.25">
      <c r="A3" t="s">
        <v>53</v>
      </c>
      <c r="B3" t="s">
        <v>55</v>
      </c>
    </row>
    <row r="4" spans="1:2" x14ac:dyDescent="0.25">
      <c r="A4" t="s">
        <v>32</v>
      </c>
      <c r="B4">
        <v>100</v>
      </c>
    </row>
    <row r="5" spans="1:2" x14ac:dyDescent="0.25">
      <c r="A5" t="s">
        <v>33</v>
      </c>
      <c r="B5">
        <v>85</v>
      </c>
    </row>
    <row r="6" spans="1:2" x14ac:dyDescent="0.25">
      <c r="A6" t="s">
        <v>34</v>
      </c>
      <c r="B6">
        <v>76</v>
      </c>
    </row>
    <row r="7" spans="1:2" x14ac:dyDescent="0.25">
      <c r="A7" t="s">
        <v>35</v>
      </c>
      <c r="B7">
        <v>83</v>
      </c>
    </row>
    <row r="8" spans="1:2" x14ac:dyDescent="0.25">
      <c r="A8" t="s">
        <v>36</v>
      </c>
      <c r="B8">
        <v>73</v>
      </c>
    </row>
    <row r="9" spans="1:2" x14ac:dyDescent="0.25">
      <c r="A9" t="s">
        <v>37</v>
      </c>
      <c r="B9">
        <v>83</v>
      </c>
    </row>
    <row r="10" spans="1:2" x14ac:dyDescent="0.25">
      <c r="A10" t="s">
        <v>38</v>
      </c>
      <c r="B10">
        <v>82</v>
      </c>
    </row>
    <row r="11" spans="1:2" x14ac:dyDescent="0.25">
      <c r="A11" t="s">
        <v>39</v>
      </c>
      <c r="B11">
        <v>80</v>
      </c>
    </row>
    <row r="12" spans="1:2" x14ac:dyDescent="0.25">
      <c r="A12" t="s">
        <v>40</v>
      </c>
      <c r="B12">
        <v>83</v>
      </c>
    </row>
    <row r="13" spans="1:2" x14ac:dyDescent="0.25">
      <c r="A13" t="s">
        <v>41</v>
      </c>
      <c r="B13">
        <v>78</v>
      </c>
    </row>
    <row r="14" spans="1:2" x14ac:dyDescent="0.25">
      <c r="A14" t="s">
        <v>42</v>
      </c>
      <c r="B14">
        <v>80</v>
      </c>
    </row>
    <row r="15" spans="1:2" x14ac:dyDescent="0.25">
      <c r="A15" t="s">
        <v>43</v>
      </c>
      <c r="B15">
        <v>85</v>
      </c>
    </row>
    <row r="16" spans="1:2" x14ac:dyDescent="0.25">
      <c r="A16" t="s">
        <v>44</v>
      </c>
      <c r="B16">
        <v>95</v>
      </c>
    </row>
    <row r="17" spans="1:2" x14ac:dyDescent="0.25">
      <c r="A17" t="s">
        <v>45</v>
      </c>
      <c r="B17">
        <v>96</v>
      </c>
    </row>
    <row r="18" spans="1:2" x14ac:dyDescent="0.25">
      <c r="A18" t="s">
        <v>46</v>
      </c>
      <c r="B18">
        <v>86</v>
      </c>
    </row>
    <row r="19" spans="1:2" x14ac:dyDescent="0.25">
      <c r="A19" t="s">
        <v>47</v>
      </c>
      <c r="B19">
        <v>95</v>
      </c>
    </row>
    <row r="20" spans="1:2" x14ac:dyDescent="0.25">
      <c r="A20" t="s">
        <v>48</v>
      </c>
      <c r="B20">
        <v>86</v>
      </c>
    </row>
    <row r="21" spans="1:2" x14ac:dyDescent="0.25">
      <c r="A21" t="s">
        <v>49</v>
      </c>
      <c r="B21">
        <v>88</v>
      </c>
    </row>
    <row r="22" spans="1:2" x14ac:dyDescent="0.25">
      <c r="A22" t="s">
        <v>50</v>
      </c>
      <c r="B22">
        <v>84</v>
      </c>
    </row>
    <row r="23" spans="1:2" x14ac:dyDescent="0.25">
      <c r="A23" t="s">
        <v>51</v>
      </c>
      <c r="B23">
        <v>90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Roman,Normál"&amp;12&amp;A</oddHeader>
    <oddFooter>&amp;C&amp;"Times New Roman,Normál"&amp;12Oldal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3"/>
  <sheetViews>
    <sheetView zoomScale="90" zoomScaleNormal="90" workbookViewId="0">
      <selection activeCell="B17" sqref="B17"/>
    </sheetView>
  </sheetViews>
  <sheetFormatPr defaultRowHeight="13.2" x14ac:dyDescent="0.25"/>
  <cols>
    <col min="1" max="1" width="29.21875" customWidth="1"/>
    <col min="2" max="2" width="29" customWidth="1"/>
    <col min="3" max="1025" width="11.5546875"/>
  </cols>
  <sheetData>
    <row r="1" spans="1:2" x14ac:dyDescent="0.25">
      <c r="A1" t="s">
        <v>52</v>
      </c>
    </row>
    <row r="3" spans="1:2" x14ac:dyDescent="0.25">
      <c r="A3" t="s">
        <v>53</v>
      </c>
      <c r="B3" t="s">
        <v>56</v>
      </c>
    </row>
    <row r="4" spans="1:2" x14ac:dyDescent="0.25">
      <c r="A4" t="s">
        <v>32</v>
      </c>
      <c r="B4">
        <v>79</v>
      </c>
    </row>
    <row r="5" spans="1:2" x14ac:dyDescent="0.25">
      <c r="A5" t="s">
        <v>33</v>
      </c>
      <c r="B5">
        <v>79</v>
      </c>
    </row>
    <row r="6" spans="1:2" x14ac:dyDescent="0.25">
      <c r="A6" t="s">
        <v>34</v>
      </c>
      <c r="B6">
        <v>84</v>
      </c>
    </row>
    <row r="7" spans="1:2" x14ac:dyDescent="0.25">
      <c r="A7" t="s">
        <v>35</v>
      </c>
      <c r="B7">
        <v>70</v>
      </c>
    </row>
    <row r="8" spans="1:2" x14ac:dyDescent="0.25">
      <c r="A8" t="s">
        <v>36</v>
      </c>
      <c r="B8">
        <v>50</v>
      </c>
    </row>
    <row r="9" spans="1:2" x14ac:dyDescent="0.25">
      <c r="A9" t="s">
        <v>37</v>
      </c>
      <c r="B9">
        <v>57</v>
      </c>
    </row>
    <row r="10" spans="1:2" x14ac:dyDescent="0.25">
      <c r="A10" t="s">
        <v>38</v>
      </c>
      <c r="B10">
        <v>73</v>
      </c>
    </row>
    <row r="11" spans="1:2" x14ac:dyDescent="0.25">
      <c r="A11" t="s">
        <v>39</v>
      </c>
      <c r="B11">
        <v>75</v>
      </c>
    </row>
    <row r="12" spans="1:2" x14ac:dyDescent="0.25">
      <c r="A12" t="s">
        <v>40</v>
      </c>
      <c r="B12">
        <v>57</v>
      </c>
    </row>
    <row r="13" spans="1:2" x14ac:dyDescent="0.25">
      <c r="A13" t="s">
        <v>41</v>
      </c>
      <c r="B13">
        <v>76</v>
      </c>
    </row>
    <row r="14" spans="1:2" x14ac:dyDescent="0.25">
      <c r="A14" t="s">
        <v>42</v>
      </c>
      <c r="B14">
        <v>73</v>
      </c>
    </row>
    <row r="15" spans="1:2" x14ac:dyDescent="0.25">
      <c r="A15" t="s">
        <v>43</v>
      </c>
      <c r="B15">
        <v>75</v>
      </c>
    </row>
    <row r="16" spans="1:2" x14ac:dyDescent="0.25">
      <c r="A16" t="s">
        <v>44</v>
      </c>
      <c r="B16">
        <v>92</v>
      </c>
    </row>
    <row r="17" spans="1:2" x14ac:dyDescent="0.25">
      <c r="A17" t="s">
        <v>45</v>
      </c>
      <c r="B17">
        <v>72</v>
      </c>
    </row>
    <row r="18" spans="1:2" x14ac:dyDescent="0.25">
      <c r="A18" t="s">
        <v>46</v>
      </c>
      <c r="B18">
        <v>94</v>
      </c>
    </row>
    <row r="19" spans="1:2" x14ac:dyDescent="0.25">
      <c r="A19" t="s">
        <v>47</v>
      </c>
      <c r="B19">
        <v>60</v>
      </c>
    </row>
    <row r="20" spans="1:2" x14ac:dyDescent="0.25">
      <c r="A20" t="s">
        <v>48</v>
      </c>
      <c r="B20">
        <v>100</v>
      </c>
    </row>
    <row r="21" spans="1:2" x14ac:dyDescent="0.25">
      <c r="A21" t="s">
        <v>49</v>
      </c>
      <c r="B21">
        <v>90</v>
      </c>
    </row>
    <row r="22" spans="1:2" x14ac:dyDescent="0.25">
      <c r="A22" t="s">
        <v>50</v>
      </c>
      <c r="B22">
        <v>81</v>
      </c>
    </row>
    <row r="23" spans="1:2" x14ac:dyDescent="0.25">
      <c r="A23" t="s">
        <v>51</v>
      </c>
      <c r="B23">
        <v>80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Roman,Normál"&amp;12&amp;A</oddHeader>
    <oddFooter>&amp;C&amp;"Times New Roman,Normál"&amp;12Oldal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3"/>
  <sheetViews>
    <sheetView zoomScale="90" zoomScaleNormal="90" workbookViewId="0">
      <selection activeCell="B17" sqref="B17"/>
    </sheetView>
  </sheetViews>
  <sheetFormatPr defaultRowHeight="13.2" x14ac:dyDescent="0.25"/>
  <cols>
    <col min="1" max="1" width="29.21875" customWidth="1"/>
    <col min="2" max="2" width="35.6640625" customWidth="1"/>
    <col min="3" max="1025" width="11.5546875"/>
  </cols>
  <sheetData>
    <row r="1" spans="1:2" x14ac:dyDescent="0.25">
      <c r="A1" t="s">
        <v>52</v>
      </c>
    </row>
    <row r="3" spans="1:2" x14ac:dyDescent="0.25">
      <c r="A3" t="s">
        <v>53</v>
      </c>
      <c r="B3" t="s">
        <v>57</v>
      </c>
    </row>
    <row r="4" spans="1:2" x14ac:dyDescent="0.25">
      <c r="A4" t="s">
        <v>32</v>
      </c>
      <c r="B4">
        <v>87</v>
      </c>
    </row>
    <row r="5" spans="1:2" x14ac:dyDescent="0.25">
      <c r="A5" t="s">
        <v>33</v>
      </c>
      <c r="B5">
        <v>95</v>
      </c>
    </row>
    <row r="6" spans="1:2" x14ac:dyDescent="0.25">
      <c r="A6" t="s">
        <v>34</v>
      </c>
      <c r="B6">
        <v>74</v>
      </c>
    </row>
    <row r="7" spans="1:2" x14ac:dyDescent="0.25">
      <c r="A7" t="s">
        <v>35</v>
      </c>
      <c r="B7">
        <v>84</v>
      </c>
    </row>
    <row r="8" spans="1:2" x14ac:dyDescent="0.25">
      <c r="A8" t="s">
        <v>36</v>
      </c>
      <c r="B8">
        <v>55</v>
      </c>
    </row>
    <row r="9" spans="1:2" x14ac:dyDescent="0.25">
      <c r="A9" t="s">
        <v>37</v>
      </c>
      <c r="B9">
        <v>68</v>
      </c>
    </row>
    <row r="10" spans="1:2" x14ac:dyDescent="0.25">
      <c r="A10" t="s">
        <v>38</v>
      </c>
      <c r="B10">
        <v>70</v>
      </c>
    </row>
    <row r="11" spans="1:2" x14ac:dyDescent="0.25">
      <c r="A11" t="s">
        <v>39</v>
      </c>
      <c r="B11">
        <v>79</v>
      </c>
    </row>
    <row r="12" spans="1:2" x14ac:dyDescent="0.25">
      <c r="A12" t="s">
        <v>40</v>
      </c>
      <c r="B12">
        <v>82</v>
      </c>
    </row>
    <row r="13" spans="1:2" x14ac:dyDescent="0.25">
      <c r="A13" t="s">
        <v>41</v>
      </c>
      <c r="B13">
        <v>81</v>
      </c>
    </row>
    <row r="14" spans="1:2" x14ac:dyDescent="0.25">
      <c r="A14" t="s">
        <v>42</v>
      </c>
      <c r="B14">
        <v>87</v>
      </c>
    </row>
    <row r="15" spans="1:2" x14ac:dyDescent="0.25">
      <c r="A15" t="s">
        <v>43</v>
      </c>
      <c r="B15">
        <v>77</v>
      </c>
    </row>
    <row r="16" spans="1:2" x14ac:dyDescent="0.25">
      <c r="A16" t="s">
        <v>44</v>
      </c>
      <c r="B16">
        <v>88</v>
      </c>
    </row>
    <row r="17" spans="1:2" x14ac:dyDescent="0.25">
      <c r="A17" t="s">
        <v>45</v>
      </c>
      <c r="B17">
        <v>62</v>
      </c>
    </row>
    <row r="18" spans="1:2" x14ac:dyDescent="0.25">
      <c r="A18" t="s">
        <v>46</v>
      </c>
      <c r="B18">
        <v>89</v>
      </c>
    </row>
    <row r="19" spans="1:2" x14ac:dyDescent="0.25">
      <c r="A19" t="s">
        <v>47</v>
      </c>
      <c r="B19">
        <v>100</v>
      </c>
    </row>
    <row r="20" spans="1:2" x14ac:dyDescent="0.25">
      <c r="A20" t="s">
        <v>48</v>
      </c>
      <c r="B20">
        <v>89</v>
      </c>
    </row>
    <row r="21" spans="1:2" x14ac:dyDescent="0.25">
      <c r="A21" t="s">
        <v>49</v>
      </c>
      <c r="B21">
        <v>73</v>
      </c>
    </row>
    <row r="22" spans="1:2" x14ac:dyDescent="0.25">
      <c r="A22" t="s">
        <v>50</v>
      </c>
      <c r="B22">
        <v>72</v>
      </c>
    </row>
    <row r="23" spans="1:2" x14ac:dyDescent="0.25">
      <c r="A23" t="s">
        <v>51</v>
      </c>
      <c r="B23">
        <v>83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Roman,Normál"&amp;12&amp;A</oddHeader>
    <oddFooter>&amp;C&amp;"Times New Roman,Normál"&amp;12Oldal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3"/>
  <sheetViews>
    <sheetView zoomScale="90" zoomScaleNormal="90" workbookViewId="0">
      <selection activeCell="B4" sqref="B4"/>
    </sheetView>
  </sheetViews>
  <sheetFormatPr defaultRowHeight="13.2" x14ac:dyDescent="0.25"/>
  <cols>
    <col min="1" max="1" width="29.21875" customWidth="1"/>
    <col min="2" max="2" width="29.88671875" customWidth="1"/>
    <col min="3" max="1025" width="11.5546875"/>
  </cols>
  <sheetData>
    <row r="1" spans="1:2" x14ac:dyDescent="0.25">
      <c r="A1" t="s">
        <v>52</v>
      </c>
    </row>
    <row r="3" spans="1:2" x14ac:dyDescent="0.25">
      <c r="A3" t="s">
        <v>53</v>
      </c>
      <c r="B3" t="s">
        <v>58</v>
      </c>
    </row>
    <row r="4" spans="1:2" x14ac:dyDescent="0.25">
      <c r="A4" t="s">
        <v>32</v>
      </c>
      <c r="B4">
        <v>65</v>
      </c>
    </row>
    <row r="5" spans="1:2" x14ac:dyDescent="0.25">
      <c r="A5" t="s">
        <v>33</v>
      </c>
      <c r="B5">
        <v>67</v>
      </c>
    </row>
    <row r="6" spans="1:2" x14ac:dyDescent="0.25">
      <c r="A6" t="s">
        <v>34</v>
      </c>
      <c r="B6">
        <v>72</v>
      </c>
    </row>
    <row r="7" spans="1:2" x14ac:dyDescent="0.25">
      <c r="A7" t="s">
        <v>35</v>
      </c>
      <c r="B7">
        <v>86</v>
      </c>
    </row>
    <row r="8" spans="1:2" x14ac:dyDescent="0.25">
      <c r="A8" t="s">
        <v>36</v>
      </c>
      <c r="B8">
        <v>42</v>
      </c>
    </row>
    <row r="9" spans="1:2" x14ac:dyDescent="0.25">
      <c r="A9" t="s">
        <v>37</v>
      </c>
      <c r="B9">
        <v>56</v>
      </c>
    </row>
    <row r="10" spans="1:2" x14ac:dyDescent="0.25">
      <c r="A10" t="s">
        <v>38</v>
      </c>
      <c r="B10">
        <v>71</v>
      </c>
    </row>
    <row r="11" spans="1:2" x14ac:dyDescent="0.25">
      <c r="A11" t="s">
        <v>39</v>
      </c>
      <c r="B11">
        <v>92</v>
      </c>
    </row>
    <row r="12" spans="1:2" x14ac:dyDescent="0.25">
      <c r="A12" t="s">
        <v>40</v>
      </c>
      <c r="B12">
        <v>71</v>
      </c>
    </row>
    <row r="13" spans="1:2" x14ac:dyDescent="0.25">
      <c r="A13" t="s">
        <v>41</v>
      </c>
      <c r="B13">
        <v>83</v>
      </c>
    </row>
    <row r="14" spans="1:2" x14ac:dyDescent="0.25">
      <c r="A14" t="s">
        <v>42</v>
      </c>
      <c r="B14">
        <v>75</v>
      </c>
    </row>
    <row r="15" spans="1:2" x14ac:dyDescent="0.25">
      <c r="A15" t="s">
        <v>43</v>
      </c>
      <c r="B15">
        <v>96</v>
      </c>
    </row>
    <row r="16" spans="1:2" x14ac:dyDescent="0.25">
      <c r="A16" t="s">
        <v>44</v>
      </c>
      <c r="B16">
        <v>86</v>
      </c>
    </row>
    <row r="17" spans="1:2" x14ac:dyDescent="0.25">
      <c r="A17" t="s">
        <v>45</v>
      </c>
      <c r="B17">
        <v>69</v>
      </c>
    </row>
    <row r="18" spans="1:2" x14ac:dyDescent="0.25">
      <c r="A18" t="s">
        <v>46</v>
      </c>
      <c r="B18">
        <v>79</v>
      </c>
    </row>
    <row r="19" spans="1:2" x14ac:dyDescent="0.25">
      <c r="A19" t="s">
        <v>47</v>
      </c>
      <c r="B19">
        <v>73</v>
      </c>
    </row>
    <row r="20" spans="1:2" x14ac:dyDescent="0.25">
      <c r="A20" t="s">
        <v>48</v>
      </c>
      <c r="B20">
        <v>89</v>
      </c>
    </row>
    <row r="21" spans="1:2" x14ac:dyDescent="0.25">
      <c r="A21" t="s">
        <v>49</v>
      </c>
      <c r="B21">
        <v>88</v>
      </c>
    </row>
    <row r="22" spans="1:2" x14ac:dyDescent="0.25">
      <c r="A22" t="s">
        <v>50</v>
      </c>
      <c r="B22">
        <v>100</v>
      </c>
    </row>
    <row r="23" spans="1:2" x14ac:dyDescent="0.25">
      <c r="A23" t="s">
        <v>51</v>
      </c>
      <c r="B23">
        <v>75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Roman,Normál"&amp;12&amp;A</oddHeader>
    <oddFooter>&amp;C&amp;"Times New Roman,Normál"&amp;12Oldal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3"/>
  <sheetViews>
    <sheetView zoomScale="90" zoomScaleNormal="90" workbookViewId="0">
      <selection activeCell="B4" sqref="B4"/>
    </sheetView>
  </sheetViews>
  <sheetFormatPr defaultRowHeight="13.2" x14ac:dyDescent="0.25"/>
  <cols>
    <col min="1" max="1" width="29.21875" customWidth="1"/>
    <col min="2" max="2" width="31.21875" customWidth="1"/>
    <col min="3" max="1025" width="11.5546875"/>
  </cols>
  <sheetData>
    <row r="1" spans="1:2" x14ac:dyDescent="0.25">
      <c r="A1" t="s">
        <v>52</v>
      </c>
    </row>
    <row r="3" spans="1:2" x14ac:dyDescent="0.25">
      <c r="A3" t="s">
        <v>53</v>
      </c>
      <c r="B3" t="s">
        <v>59</v>
      </c>
    </row>
    <row r="4" spans="1:2" x14ac:dyDescent="0.25">
      <c r="A4" t="s">
        <v>32</v>
      </c>
      <c r="B4">
        <v>64</v>
      </c>
    </row>
    <row r="5" spans="1:2" x14ac:dyDescent="0.25">
      <c r="A5" t="s">
        <v>33</v>
      </c>
      <c r="B5">
        <v>67</v>
      </c>
    </row>
    <row r="6" spans="1:2" x14ac:dyDescent="0.25">
      <c r="A6" t="s">
        <v>34</v>
      </c>
      <c r="B6">
        <v>79</v>
      </c>
    </row>
    <row r="7" spans="1:2" x14ac:dyDescent="0.25">
      <c r="A7" t="s">
        <v>35</v>
      </c>
      <c r="B7">
        <v>95</v>
      </c>
    </row>
    <row r="8" spans="1:2" x14ac:dyDescent="0.25">
      <c r="A8" t="s">
        <v>36</v>
      </c>
      <c r="B8">
        <v>58</v>
      </c>
    </row>
    <row r="9" spans="1:2" x14ac:dyDescent="0.25">
      <c r="A9" t="s">
        <v>37</v>
      </c>
      <c r="B9">
        <v>56</v>
      </c>
    </row>
    <row r="10" spans="1:2" x14ac:dyDescent="0.25">
      <c r="A10" t="s">
        <v>38</v>
      </c>
      <c r="B10">
        <v>79</v>
      </c>
    </row>
    <row r="11" spans="1:2" x14ac:dyDescent="0.25">
      <c r="A11" t="s">
        <v>39</v>
      </c>
      <c r="B11">
        <v>83</v>
      </c>
    </row>
    <row r="12" spans="1:2" x14ac:dyDescent="0.25">
      <c r="A12" t="s">
        <v>40</v>
      </c>
      <c r="B12">
        <v>71</v>
      </c>
    </row>
    <row r="13" spans="1:2" x14ac:dyDescent="0.25">
      <c r="A13" t="s">
        <v>41</v>
      </c>
      <c r="B13">
        <v>77</v>
      </c>
    </row>
    <row r="14" spans="1:2" x14ac:dyDescent="0.25">
      <c r="A14" t="s">
        <v>42</v>
      </c>
      <c r="B14">
        <v>73</v>
      </c>
    </row>
    <row r="15" spans="1:2" x14ac:dyDescent="0.25">
      <c r="A15" t="s">
        <v>43</v>
      </c>
      <c r="B15">
        <v>100</v>
      </c>
    </row>
    <row r="16" spans="1:2" x14ac:dyDescent="0.25">
      <c r="A16" t="s">
        <v>44</v>
      </c>
      <c r="B16">
        <v>88</v>
      </c>
    </row>
    <row r="17" spans="1:2" x14ac:dyDescent="0.25">
      <c r="A17" t="s">
        <v>45</v>
      </c>
      <c r="B17">
        <v>76</v>
      </c>
    </row>
    <row r="18" spans="1:2" x14ac:dyDescent="0.25">
      <c r="A18" t="s">
        <v>46</v>
      </c>
      <c r="B18">
        <v>68</v>
      </c>
    </row>
    <row r="19" spans="1:2" x14ac:dyDescent="0.25">
      <c r="A19" t="s">
        <v>47</v>
      </c>
      <c r="B19">
        <v>84</v>
      </c>
    </row>
    <row r="20" spans="1:2" x14ac:dyDescent="0.25">
      <c r="A20" t="s">
        <v>48</v>
      </c>
      <c r="B20">
        <v>79</v>
      </c>
    </row>
    <row r="21" spans="1:2" x14ac:dyDescent="0.25">
      <c r="A21" t="s">
        <v>49</v>
      </c>
      <c r="B21">
        <v>68</v>
      </c>
    </row>
    <row r="22" spans="1:2" x14ac:dyDescent="0.25">
      <c r="A22" t="s">
        <v>50</v>
      </c>
      <c r="B22">
        <v>81</v>
      </c>
    </row>
    <row r="23" spans="1:2" x14ac:dyDescent="0.25">
      <c r="A23" t="s">
        <v>51</v>
      </c>
      <c r="B23">
        <v>83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Roman,Normál"&amp;12&amp;A</oddHeader>
    <oddFooter>&amp;C&amp;"Times New Roman,Normál"&amp;12Oldal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23"/>
  <sheetViews>
    <sheetView zoomScale="90" zoomScaleNormal="90" workbookViewId="0">
      <selection activeCell="B4" sqref="B4"/>
    </sheetView>
  </sheetViews>
  <sheetFormatPr defaultRowHeight="13.2" x14ac:dyDescent="0.25"/>
  <cols>
    <col min="1" max="1" width="29.21875" customWidth="1"/>
    <col min="2" max="2" width="31.6640625" customWidth="1"/>
    <col min="3" max="1025" width="11.5546875"/>
  </cols>
  <sheetData>
    <row r="1" spans="1:2" x14ac:dyDescent="0.25">
      <c r="A1" t="s">
        <v>52</v>
      </c>
    </row>
    <row r="3" spans="1:2" x14ac:dyDescent="0.25">
      <c r="A3" t="s">
        <v>53</v>
      </c>
      <c r="B3" t="s">
        <v>60</v>
      </c>
    </row>
    <row r="4" spans="1:2" x14ac:dyDescent="0.25">
      <c r="A4" t="s">
        <v>32</v>
      </c>
      <c r="B4">
        <v>83</v>
      </c>
    </row>
    <row r="5" spans="1:2" x14ac:dyDescent="0.25">
      <c r="A5" t="s">
        <v>33</v>
      </c>
      <c r="B5">
        <v>89</v>
      </c>
    </row>
    <row r="6" spans="1:2" x14ac:dyDescent="0.25">
      <c r="A6" t="s">
        <v>34</v>
      </c>
      <c r="B6">
        <v>84</v>
      </c>
    </row>
    <row r="7" spans="1:2" x14ac:dyDescent="0.25">
      <c r="A7" t="s">
        <v>35</v>
      </c>
      <c r="B7">
        <v>83</v>
      </c>
    </row>
    <row r="8" spans="1:2" x14ac:dyDescent="0.25">
      <c r="A8" t="s">
        <v>36</v>
      </c>
      <c r="B8">
        <v>48</v>
      </c>
    </row>
    <row r="9" spans="1:2" x14ac:dyDescent="0.25">
      <c r="A9" t="s">
        <v>37</v>
      </c>
      <c r="B9">
        <v>58</v>
      </c>
    </row>
    <row r="10" spans="1:2" x14ac:dyDescent="0.25">
      <c r="A10" t="s">
        <v>38</v>
      </c>
      <c r="B10">
        <v>76</v>
      </c>
    </row>
    <row r="11" spans="1:2" x14ac:dyDescent="0.25">
      <c r="A11" t="s">
        <v>39</v>
      </c>
      <c r="B11">
        <v>69</v>
      </c>
    </row>
    <row r="12" spans="1:2" x14ac:dyDescent="0.25">
      <c r="A12" t="s">
        <v>40</v>
      </c>
      <c r="B12">
        <v>70</v>
      </c>
    </row>
    <row r="13" spans="1:2" x14ac:dyDescent="0.25">
      <c r="A13" t="s">
        <v>41</v>
      </c>
      <c r="B13">
        <v>82</v>
      </c>
    </row>
    <row r="14" spans="1:2" x14ac:dyDescent="0.25">
      <c r="A14" t="s">
        <v>42</v>
      </c>
      <c r="B14">
        <v>89</v>
      </c>
    </row>
    <row r="15" spans="1:2" x14ac:dyDescent="0.25">
      <c r="A15" t="s">
        <v>43</v>
      </c>
      <c r="B15">
        <v>99</v>
      </c>
    </row>
    <row r="16" spans="1:2" x14ac:dyDescent="0.25">
      <c r="A16" t="s">
        <v>44</v>
      </c>
      <c r="B16">
        <v>100</v>
      </c>
    </row>
    <row r="17" spans="1:2" x14ac:dyDescent="0.25">
      <c r="A17" t="s">
        <v>45</v>
      </c>
      <c r="B17">
        <v>76</v>
      </c>
    </row>
    <row r="18" spans="1:2" x14ac:dyDescent="0.25">
      <c r="A18" t="s">
        <v>46</v>
      </c>
      <c r="B18">
        <v>84</v>
      </c>
    </row>
    <row r="19" spans="1:2" x14ac:dyDescent="0.25">
      <c r="A19" t="s">
        <v>47</v>
      </c>
      <c r="B19">
        <v>79</v>
      </c>
    </row>
    <row r="20" spans="1:2" x14ac:dyDescent="0.25">
      <c r="A20" t="s">
        <v>48</v>
      </c>
      <c r="B20">
        <v>98</v>
      </c>
    </row>
    <row r="21" spans="1:2" x14ac:dyDescent="0.25">
      <c r="A21" t="s">
        <v>49</v>
      </c>
      <c r="B21">
        <v>72</v>
      </c>
    </row>
    <row r="22" spans="1:2" x14ac:dyDescent="0.25">
      <c r="A22" t="s">
        <v>50</v>
      </c>
      <c r="B22">
        <v>77</v>
      </c>
    </row>
    <row r="23" spans="1:2" x14ac:dyDescent="0.25">
      <c r="A23" t="s">
        <v>51</v>
      </c>
      <c r="B23">
        <v>89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Roman,Normál"&amp;12&amp;A</oddHeader>
    <oddFooter>&amp;C&amp;"Times New Roman,Normál"&amp;12Oldal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23"/>
  <sheetViews>
    <sheetView zoomScale="90" zoomScaleNormal="90" workbookViewId="0">
      <selection activeCell="B4" sqref="B4"/>
    </sheetView>
  </sheetViews>
  <sheetFormatPr defaultRowHeight="13.2" x14ac:dyDescent="0.25"/>
  <cols>
    <col min="1" max="1" width="29.21875" customWidth="1"/>
    <col min="2" max="2" width="30.6640625" customWidth="1"/>
    <col min="3" max="1025" width="11.5546875"/>
  </cols>
  <sheetData>
    <row r="1" spans="1:2" x14ac:dyDescent="0.25">
      <c r="A1" t="s">
        <v>52</v>
      </c>
    </row>
    <row r="3" spans="1:2" x14ac:dyDescent="0.25">
      <c r="A3" t="s">
        <v>53</v>
      </c>
      <c r="B3" t="s">
        <v>61</v>
      </c>
    </row>
    <row r="4" spans="1:2" x14ac:dyDescent="0.25">
      <c r="A4" t="s">
        <v>32</v>
      </c>
      <c r="B4">
        <v>99</v>
      </c>
    </row>
    <row r="5" spans="1:2" x14ac:dyDescent="0.25">
      <c r="A5" t="s">
        <v>33</v>
      </c>
      <c r="B5">
        <v>78</v>
      </c>
    </row>
    <row r="6" spans="1:2" x14ac:dyDescent="0.25">
      <c r="A6" t="s">
        <v>34</v>
      </c>
      <c r="B6">
        <v>88</v>
      </c>
    </row>
    <row r="7" spans="1:2" x14ac:dyDescent="0.25">
      <c r="A7" t="s">
        <v>35</v>
      </c>
      <c r="B7">
        <v>76</v>
      </c>
    </row>
    <row r="8" spans="1:2" x14ac:dyDescent="0.25">
      <c r="A8" t="s">
        <v>36</v>
      </c>
      <c r="B8">
        <v>82</v>
      </c>
    </row>
    <row r="9" spans="1:2" x14ac:dyDescent="0.25">
      <c r="A9" t="s">
        <v>37</v>
      </c>
      <c r="B9">
        <v>84</v>
      </c>
    </row>
    <row r="10" spans="1:2" x14ac:dyDescent="0.25">
      <c r="A10" t="s">
        <v>38</v>
      </c>
      <c r="B10">
        <v>94</v>
      </c>
    </row>
    <row r="11" spans="1:2" x14ac:dyDescent="0.25">
      <c r="A11" t="s">
        <v>39</v>
      </c>
      <c r="B11">
        <v>89</v>
      </c>
    </row>
    <row r="12" spans="1:2" x14ac:dyDescent="0.25">
      <c r="A12" t="s">
        <v>40</v>
      </c>
      <c r="B12">
        <v>82</v>
      </c>
    </row>
    <row r="13" spans="1:2" x14ac:dyDescent="0.25">
      <c r="A13" t="s">
        <v>41</v>
      </c>
      <c r="B13">
        <v>85</v>
      </c>
    </row>
    <row r="14" spans="1:2" x14ac:dyDescent="0.25">
      <c r="A14" t="s">
        <v>42</v>
      </c>
      <c r="B14">
        <v>83</v>
      </c>
    </row>
    <row r="15" spans="1:2" x14ac:dyDescent="0.25">
      <c r="A15" t="s">
        <v>43</v>
      </c>
      <c r="B15">
        <v>91</v>
      </c>
    </row>
    <row r="16" spans="1:2" x14ac:dyDescent="0.25">
      <c r="A16" t="s">
        <v>44</v>
      </c>
      <c r="B16">
        <v>83</v>
      </c>
    </row>
    <row r="17" spans="1:2" x14ac:dyDescent="0.25">
      <c r="A17" t="s">
        <v>45</v>
      </c>
      <c r="B17">
        <v>87</v>
      </c>
    </row>
    <row r="18" spans="1:2" x14ac:dyDescent="0.25">
      <c r="A18" t="s">
        <v>46</v>
      </c>
      <c r="B18">
        <v>90</v>
      </c>
    </row>
    <row r="19" spans="1:2" x14ac:dyDescent="0.25">
      <c r="A19" t="s">
        <v>47</v>
      </c>
      <c r="B19">
        <v>81</v>
      </c>
    </row>
    <row r="20" spans="1:2" x14ac:dyDescent="0.25">
      <c r="A20" t="s">
        <v>48</v>
      </c>
      <c r="B20">
        <v>100</v>
      </c>
    </row>
    <row r="21" spans="1:2" x14ac:dyDescent="0.25">
      <c r="A21" t="s">
        <v>49</v>
      </c>
      <c r="B21">
        <v>98</v>
      </c>
    </row>
    <row r="22" spans="1:2" x14ac:dyDescent="0.25">
      <c r="A22" t="s">
        <v>50</v>
      </c>
      <c r="B22">
        <v>95</v>
      </c>
    </row>
    <row r="23" spans="1:2" x14ac:dyDescent="0.25">
      <c r="A23" t="s">
        <v>51</v>
      </c>
      <c r="B23">
        <v>94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Roman,Normál"&amp;12&amp;A</oddHeader>
    <oddFooter>&amp;C&amp;"Times New Roman,Normál"&amp;12Oldal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23"/>
  <sheetViews>
    <sheetView zoomScale="90" zoomScaleNormal="90" workbookViewId="0">
      <selection activeCell="B4" sqref="B4"/>
    </sheetView>
  </sheetViews>
  <sheetFormatPr defaultRowHeight="13.2" x14ac:dyDescent="0.25"/>
  <cols>
    <col min="1" max="1" width="29.21875" customWidth="1"/>
    <col min="2" max="2" width="29.44140625" customWidth="1"/>
    <col min="3" max="1025" width="11.5546875"/>
  </cols>
  <sheetData>
    <row r="1" spans="1:2" x14ac:dyDescent="0.25">
      <c r="A1" t="s">
        <v>52</v>
      </c>
    </row>
    <row r="3" spans="1:2" x14ac:dyDescent="0.25">
      <c r="A3" t="s">
        <v>53</v>
      </c>
      <c r="B3" t="s">
        <v>62</v>
      </c>
    </row>
    <row r="4" spans="1:2" x14ac:dyDescent="0.25">
      <c r="A4" t="s">
        <v>32</v>
      </c>
      <c r="B4">
        <v>70</v>
      </c>
    </row>
    <row r="5" spans="1:2" x14ac:dyDescent="0.25">
      <c r="A5" t="s">
        <v>33</v>
      </c>
      <c r="B5">
        <v>70</v>
      </c>
    </row>
    <row r="6" spans="1:2" x14ac:dyDescent="0.25">
      <c r="A6" t="s">
        <v>34</v>
      </c>
      <c r="B6">
        <v>62</v>
      </c>
    </row>
    <row r="7" spans="1:2" x14ac:dyDescent="0.25">
      <c r="A7" t="s">
        <v>35</v>
      </c>
      <c r="B7">
        <v>72</v>
      </c>
    </row>
    <row r="8" spans="1:2" x14ac:dyDescent="0.25">
      <c r="A8" t="s">
        <v>36</v>
      </c>
      <c r="B8">
        <v>55</v>
      </c>
    </row>
    <row r="9" spans="1:2" x14ac:dyDescent="0.25">
      <c r="A9" t="s">
        <v>37</v>
      </c>
      <c r="B9">
        <v>55</v>
      </c>
    </row>
    <row r="10" spans="1:2" x14ac:dyDescent="0.25">
      <c r="A10" t="s">
        <v>38</v>
      </c>
      <c r="B10">
        <v>78</v>
      </c>
    </row>
    <row r="11" spans="1:2" x14ac:dyDescent="0.25">
      <c r="A11" t="s">
        <v>39</v>
      </c>
      <c r="B11">
        <v>61</v>
      </c>
    </row>
    <row r="12" spans="1:2" x14ac:dyDescent="0.25">
      <c r="A12" t="s">
        <v>40</v>
      </c>
      <c r="B12">
        <v>64</v>
      </c>
    </row>
    <row r="13" spans="1:2" x14ac:dyDescent="0.25">
      <c r="A13" t="s">
        <v>41</v>
      </c>
      <c r="B13">
        <v>79</v>
      </c>
    </row>
    <row r="14" spans="1:2" x14ac:dyDescent="0.25">
      <c r="A14" t="s">
        <v>42</v>
      </c>
      <c r="B14">
        <v>79</v>
      </c>
    </row>
    <row r="15" spans="1:2" x14ac:dyDescent="0.25">
      <c r="A15" t="s">
        <v>43</v>
      </c>
      <c r="B15">
        <v>81</v>
      </c>
    </row>
    <row r="16" spans="1:2" x14ac:dyDescent="0.25">
      <c r="A16" t="s">
        <v>44</v>
      </c>
      <c r="B16">
        <v>100</v>
      </c>
    </row>
    <row r="17" spans="1:2" x14ac:dyDescent="0.25">
      <c r="A17" t="s">
        <v>45</v>
      </c>
      <c r="B17">
        <v>79</v>
      </c>
    </row>
    <row r="18" spans="1:2" x14ac:dyDescent="0.25">
      <c r="A18" t="s">
        <v>46</v>
      </c>
      <c r="B18">
        <v>77</v>
      </c>
    </row>
    <row r="19" spans="1:2" x14ac:dyDescent="0.25">
      <c r="A19" t="s">
        <v>47</v>
      </c>
      <c r="B19">
        <v>70</v>
      </c>
    </row>
    <row r="20" spans="1:2" x14ac:dyDescent="0.25">
      <c r="A20" t="s">
        <v>48</v>
      </c>
      <c r="B20">
        <v>78</v>
      </c>
    </row>
    <row r="21" spans="1:2" x14ac:dyDescent="0.25">
      <c r="A21" t="s">
        <v>49</v>
      </c>
      <c r="B21">
        <v>78</v>
      </c>
    </row>
    <row r="22" spans="1:2" x14ac:dyDescent="0.25">
      <c r="A22" t="s">
        <v>50</v>
      </c>
      <c r="B22">
        <v>73</v>
      </c>
    </row>
    <row r="23" spans="1:2" x14ac:dyDescent="0.25">
      <c r="A23" t="s">
        <v>51</v>
      </c>
      <c r="B23">
        <v>74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Roman,Normál"&amp;12&amp;A</oddHeader>
    <oddFooter>&amp;C&amp;"Times New Roman,Normál"&amp;12Oldal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23"/>
  <sheetViews>
    <sheetView zoomScale="90" zoomScaleNormal="90" workbookViewId="0">
      <selection activeCell="B4" sqref="B4"/>
    </sheetView>
  </sheetViews>
  <sheetFormatPr defaultRowHeight="13.2" x14ac:dyDescent="0.25"/>
  <cols>
    <col min="1" max="1" width="29.21875" customWidth="1"/>
    <col min="2" max="2" width="29.77734375" customWidth="1"/>
    <col min="3" max="1025" width="11.5546875"/>
  </cols>
  <sheetData>
    <row r="1" spans="1:2" x14ac:dyDescent="0.25">
      <c r="A1" t="s">
        <v>52</v>
      </c>
    </row>
    <row r="3" spans="1:2" x14ac:dyDescent="0.25">
      <c r="A3" t="s">
        <v>53</v>
      </c>
      <c r="B3" t="s">
        <v>63</v>
      </c>
    </row>
    <row r="4" spans="1:2" x14ac:dyDescent="0.25">
      <c r="A4" t="s">
        <v>32</v>
      </c>
      <c r="B4">
        <v>95</v>
      </c>
    </row>
    <row r="5" spans="1:2" x14ac:dyDescent="0.25">
      <c r="A5" t="s">
        <v>33</v>
      </c>
      <c r="B5">
        <v>77</v>
      </c>
    </row>
    <row r="6" spans="1:2" x14ac:dyDescent="0.25">
      <c r="A6" t="s">
        <v>34</v>
      </c>
      <c r="B6">
        <v>66</v>
      </c>
    </row>
    <row r="7" spans="1:2" x14ac:dyDescent="0.25">
      <c r="A7" t="s">
        <v>35</v>
      </c>
      <c r="B7">
        <v>100</v>
      </c>
    </row>
    <row r="8" spans="1:2" x14ac:dyDescent="0.25">
      <c r="A8" t="s">
        <v>36</v>
      </c>
      <c r="B8">
        <v>46</v>
      </c>
    </row>
    <row r="9" spans="1:2" x14ac:dyDescent="0.25">
      <c r="A9" t="s">
        <v>37</v>
      </c>
      <c r="B9">
        <v>58</v>
      </c>
    </row>
    <row r="10" spans="1:2" x14ac:dyDescent="0.25">
      <c r="A10" t="s">
        <v>38</v>
      </c>
      <c r="B10">
        <v>68</v>
      </c>
    </row>
    <row r="11" spans="1:2" x14ac:dyDescent="0.25">
      <c r="A11" t="s">
        <v>39</v>
      </c>
      <c r="B11">
        <v>78</v>
      </c>
    </row>
    <row r="12" spans="1:2" x14ac:dyDescent="0.25">
      <c r="A12" t="s">
        <v>40</v>
      </c>
      <c r="B12">
        <v>64</v>
      </c>
    </row>
    <row r="13" spans="1:2" x14ac:dyDescent="0.25">
      <c r="A13" t="s">
        <v>41</v>
      </c>
      <c r="B13">
        <v>78</v>
      </c>
    </row>
    <row r="14" spans="1:2" x14ac:dyDescent="0.25">
      <c r="A14" t="s">
        <v>42</v>
      </c>
      <c r="B14">
        <v>85</v>
      </c>
    </row>
    <row r="15" spans="1:2" x14ac:dyDescent="0.25">
      <c r="A15" t="s">
        <v>43</v>
      </c>
      <c r="B15">
        <v>78</v>
      </c>
    </row>
    <row r="16" spans="1:2" x14ac:dyDescent="0.25">
      <c r="A16" t="s">
        <v>44</v>
      </c>
      <c r="B16">
        <v>100</v>
      </c>
    </row>
    <row r="17" spans="1:2" x14ac:dyDescent="0.25">
      <c r="A17" t="s">
        <v>45</v>
      </c>
      <c r="B17">
        <v>72</v>
      </c>
    </row>
    <row r="18" spans="1:2" x14ac:dyDescent="0.25">
      <c r="A18" t="s">
        <v>46</v>
      </c>
      <c r="B18">
        <v>80</v>
      </c>
    </row>
    <row r="19" spans="1:2" x14ac:dyDescent="0.25">
      <c r="A19" t="s">
        <v>47</v>
      </c>
      <c r="B19">
        <v>91</v>
      </c>
    </row>
    <row r="20" spans="1:2" x14ac:dyDescent="0.25">
      <c r="A20" t="s">
        <v>48</v>
      </c>
      <c r="B20">
        <v>84</v>
      </c>
    </row>
    <row r="21" spans="1:2" x14ac:dyDescent="0.25">
      <c r="A21" t="s">
        <v>49</v>
      </c>
      <c r="B21">
        <v>76</v>
      </c>
    </row>
    <row r="22" spans="1:2" x14ac:dyDescent="0.25">
      <c r="A22" t="s">
        <v>50</v>
      </c>
      <c r="B22">
        <v>68</v>
      </c>
    </row>
    <row r="23" spans="1:2" x14ac:dyDescent="0.25">
      <c r="A23" t="s">
        <v>51</v>
      </c>
      <c r="B23">
        <v>77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Roman,Normál"&amp;12&amp;A</oddHeader>
    <oddFooter>&amp;C&amp;"Times New Roman,Normál"&amp;12Oldal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Keywords(HU)</vt:lpstr>
      <vt:lpstr>OAM</vt:lpstr>
      <vt:lpstr>oam2</vt:lpstr>
      <vt:lpstr>oam2 (2)</vt:lpstr>
      <vt:lpstr>oam3</vt:lpstr>
      <vt:lpstr>oam3 (2)</vt:lpstr>
      <vt:lpstr>oam3 (3)</vt:lpstr>
      <vt:lpstr>oam3 (4)</vt:lpstr>
      <vt:lpstr>oam3 (5)</vt:lpstr>
      <vt:lpstr>oam4</vt:lpstr>
      <vt:lpstr>opel</vt:lpstr>
      <vt:lpstr>ford</vt:lpstr>
      <vt:lpstr>volvo</vt:lpstr>
      <vt:lpstr>suzuki</vt:lpstr>
      <vt:lpstr>skoda</vt:lpstr>
      <vt:lpstr>seat</vt:lpstr>
      <vt:lpstr>VW</vt:lpstr>
      <vt:lpstr>merci</vt:lpstr>
      <vt:lpstr>fiat</vt:lpstr>
      <vt:lpstr>oam3std</vt:lpstr>
      <vt:lpstr>info</vt:lpstr>
      <vt:lpstr>modellek</vt:lpstr>
      <vt:lpstr>rangsorok</vt:lpstr>
      <vt:lpstr>rangsorok (2)</vt:lpstr>
      <vt:lpstr>rangsorok (3)</vt:lpstr>
      <vt:lpstr>sorrendek</vt:lpstr>
      <vt:lpstr>Audi megye</vt:lpstr>
      <vt:lpstr>Mercedes megye</vt:lpstr>
      <vt:lpstr>Fiat megye</vt:lpstr>
      <vt:lpstr>Volkswagen megye</vt:lpstr>
      <vt:lpstr>Seat megye</vt:lpstr>
      <vt:lpstr>Skoda megye</vt:lpstr>
      <vt:lpstr>Suzuki megye</vt:lpstr>
      <vt:lpstr>Volvo megye</vt:lpstr>
      <vt:lpstr>Ford megye</vt:lpstr>
      <vt:lpstr>Opel megye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Lttd</cp:lastModifiedBy>
  <cp:revision>9</cp:revision>
  <dcterms:created xsi:type="dcterms:W3CDTF">2023-10-08T16:53:41Z</dcterms:created>
  <dcterms:modified xsi:type="dcterms:W3CDTF">2023-10-12T10:51:11Z</dcterms:modified>
  <dc:language>hu-HU</dc:language>
</cp:coreProperties>
</file>