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8_{DB11CC63-1609-40A7-B3C4-67BACB37E7A8}" xr6:coauthVersionLast="47" xr6:coauthVersionMax="47" xr10:uidLastSave="{00000000-0000-0000-0000-000000000000}"/>
  <bookViews>
    <workbookView xWindow="-108" yWindow="-108" windowWidth="23256" windowHeight="12456" activeTab="1" xr2:uid="{BA2DB10E-ED1A-4AE7-A6B8-219DB906C290}"/>
  </bookViews>
  <sheets>
    <sheet name="Munka3" sheetId="3" r:id="rId1"/>
    <sheet name="Munka1" sheetId="4" r:id="rId2"/>
    <sheet name="Modellek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4" l="1"/>
  <c r="P62" i="4"/>
  <c r="O62" i="4"/>
  <c r="Q42" i="4"/>
  <c r="P42" i="4"/>
  <c r="U6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42" i="4"/>
  <c r="R42" i="4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8" i="5"/>
  <c r="N8" i="5"/>
  <c r="O8" i="5"/>
  <c r="P8" i="5"/>
  <c r="Q8" i="5"/>
  <c r="R8" i="5"/>
  <c r="S8" i="5"/>
  <c r="T8" i="5"/>
  <c r="U8" i="5"/>
  <c r="N9" i="5"/>
  <c r="O9" i="5"/>
  <c r="P9" i="5"/>
  <c r="Q9" i="5"/>
  <c r="R9" i="5"/>
  <c r="S9" i="5"/>
  <c r="T9" i="5"/>
  <c r="U9" i="5"/>
  <c r="N10" i="5"/>
  <c r="O10" i="5"/>
  <c r="P10" i="5"/>
  <c r="Q10" i="5"/>
  <c r="R10" i="5"/>
  <c r="S10" i="5"/>
  <c r="T10" i="5"/>
  <c r="U10" i="5"/>
  <c r="N11" i="5"/>
  <c r="O11" i="5"/>
  <c r="P11" i="5"/>
  <c r="Q11" i="5"/>
  <c r="R11" i="5"/>
  <c r="S11" i="5"/>
  <c r="T11" i="5"/>
  <c r="U11" i="5"/>
  <c r="N12" i="5"/>
  <c r="O12" i="5"/>
  <c r="P12" i="5"/>
  <c r="Q12" i="5"/>
  <c r="R12" i="5"/>
  <c r="S12" i="5"/>
  <c r="T12" i="5"/>
  <c r="U12" i="5"/>
  <c r="N13" i="5"/>
  <c r="O13" i="5"/>
  <c r="P13" i="5"/>
  <c r="Q13" i="5"/>
  <c r="R13" i="5"/>
  <c r="S13" i="5"/>
  <c r="T13" i="5"/>
  <c r="U13" i="5"/>
  <c r="N14" i="5"/>
  <c r="O14" i="5"/>
  <c r="P14" i="5"/>
  <c r="Q14" i="5"/>
  <c r="R14" i="5"/>
  <c r="S14" i="5"/>
  <c r="T14" i="5"/>
  <c r="U14" i="5"/>
  <c r="N15" i="5"/>
  <c r="O15" i="5"/>
  <c r="P15" i="5"/>
  <c r="Q15" i="5"/>
  <c r="R15" i="5"/>
  <c r="S15" i="5"/>
  <c r="T15" i="5"/>
  <c r="U15" i="5"/>
  <c r="N16" i="5"/>
  <c r="O16" i="5"/>
  <c r="P16" i="5"/>
  <c r="Q16" i="5"/>
  <c r="R16" i="5"/>
  <c r="S16" i="5"/>
  <c r="T16" i="5"/>
  <c r="U16" i="5"/>
  <c r="N17" i="5"/>
  <c r="O17" i="5"/>
  <c r="P17" i="5"/>
  <c r="Q17" i="5"/>
  <c r="R17" i="5"/>
  <c r="S17" i="5"/>
  <c r="T17" i="5"/>
  <c r="U17" i="5"/>
  <c r="N18" i="5"/>
  <c r="O18" i="5"/>
  <c r="P18" i="5"/>
  <c r="Q18" i="5"/>
  <c r="R18" i="5"/>
  <c r="S18" i="5"/>
  <c r="T18" i="5"/>
  <c r="U18" i="5"/>
  <c r="N19" i="5"/>
  <c r="O19" i="5"/>
  <c r="P19" i="5"/>
  <c r="Q19" i="5"/>
  <c r="R19" i="5"/>
  <c r="S19" i="5"/>
  <c r="T19" i="5"/>
  <c r="U19" i="5"/>
  <c r="N20" i="5"/>
  <c r="O20" i="5"/>
  <c r="P20" i="5"/>
  <c r="Q20" i="5"/>
  <c r="R20" i="5"/>
  <c r="S20" i="5"/>
  <c r="T20" i="5"/>
  <c r="U20" i="5"/>
  <c r="N21" i="5"/>
  <c r="O21" i="5"/>
  <c r="P21" i="5"/>
  <c r="Q21" i="5"/>
  <c r="R21" i="5"/>
  <c r="S21" i="5"/>
  <c r="T21" i="5"/>
  <c r="U21" i="5"/>
  <c r="N22" i="5"/>
  <c r="O22" i="5"/>
  <c r="P22" i="5"/>
  <c r="Q22" i="5"/>
  <c r="R22" i="5"/>
  <c r="S22" i="5"/>
  <c r="T22" i="5"/>
  <c r="U22" i="5"/>
  <c r="N23" i="5"/>
  <c r="O23" i="5"/>
  <c r="P23" i="5"/>
  <c r="Q23" i="5"/>
  <c r="R23" i="5"/>
  <c r="S23" i="5"/>
  <c r="T23" i="5"/>
  <c r="U23" i="5"/>
  <c r="N24" i="5"/>
  <c r="O24" i="5"/>
  <c r="P24" i="5"/>
  <c r="Q24" i="5"/>
  <c r="R24" i="5"/>
  <c r="S24" i="5"/>
  <c r="T24" i="5"/>
  <c r="U24" i="5"/>
  <c r="N25" i="5"/>
  <c r="O25" i="5"/>
  <c r="P25" i="5"/>
  <c r="Q25" i="5"/>
  <c r="R25" i="5"/>
  <c r="S25" i="5"/>
  <c r="T25" i="5"/>
  <c r="U25" i="5"/>
  <c r="N26" i="5"/>
  <c r="O26" i="5"/>
  <c r="P26" i="5"/>
  <c r="Q26" i="5"/>
  <c r="R26" i="5"/>
  <c r="S26" i="5"/>
  <c r="T26" i="5"/>
  <c r="U26" i="5"/>
  <c r="N27" i="5"/>
  <c r="O27" i="5"/>
  <c r="P27" i="5"/>
  <c r="Q27" i="5"/>
  <c r="R27" i="5"/>
  <c r="S27" i="5"/>
  <c r="T27" i="5"/>
  <c r="U27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8" i="5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E42" i="4"/>
  <c r="N33" i="4"/>
  <c r="N34" i="4" s="1"/>
  <c r="F33" i="4"/>
  <c r="F30" i="4" s="1"/>
  <c r="L41" i="4"/>
  <c r="E30" i="4"/>
  <c r="E43" i="4"/>
  <c r="O43" i="4" s="1"/>
  <c r="P43" i="4" s="1"/>
  <c r="Q43" i="4" s="1"/>
  <c r="F43" i="4"/>
  <c r="G43" i="4"/>
  <c r="H43" i="4"/>
  <c r="I43" i="4"/>
  <c r="J43" i="4"/>
  <c r="K43" i="4"/>
  <c r="L43" i="4"/>
  <c r="M43" i="4"/>
  <c r="E44" i="4"/>
  <c r="F44" i="4"/>
  <c r="G44" i="4"/>
  <c r="H44" i="4"/>
  <c r="I44" i="4"/>
  <c r="J44" i="4"/>
  <c r="K44" i="4"/>
  <c r="L44" i="4"/>
  <c r="M44" i="4"/>
  <c r="E45" i="4"/>
  <c r="F45" i="4"/>
  <c r="G45" i="4"/>
  <c r="H45" i="4"/>
  <c r="I45" i="4"/>
  <c r="J45" i="4"/>
  <c r="K45" i="4"/>
  <c r="L45" i="4"/>
  <c r="M45" i="4"/>
  <c r="E46" i="4"/>
  <c r="F46" i="4"/>
  <c r="G46" i="4"/>
  <c r="H46" i="4"/>
  <c r="I46" i="4"/>
  <c r="J46" i="4"/>
  <c r="K46" i="4"/>
  <c r="L46" i="4"/>
  <c r="M46" i="4"/>
  <c r="E47" i="4"/>
  <c r="F47" i="4"/>
  <c r="G47" i="4"/>
  <c r="H47" i="4"/>
  <c r="I47" i="4"/>
  <c r="J47" i="4"/>
  <c r="K47" i="4"/>
  <c r="L47" i="4"/>
  <c r="M47" i="4"/>
  <c r="E48" i="4"/>
  <c r="F48" i="4"/>
  <c r="G48" i="4"/>
  <c r="H48" i="4"/>
  <c r="I48" i="4"/>
  <c r="J48" i="4"/>
  <c r="K48" i="4"/>
  <c r="L48" i="4"/>
  <c r="M48" i="4"/>
  <c r="E49" i="4"/>
  <c r="F49" i="4"/>
  <c r="G49" i="4"/>
  <c r="H49" i="4"/>
  <c r="I49" i="4"/>
  <c r="J49" i="4"/>
  <c r="K49" i="4"/>
  <c r="L49" i="4"/>
  <c r="M49" i="4"/>
  <c r="E50" i="4"/>
  <c r="F50" i="4"/>
  <c r="G50" i="4"/>
  <c r="H50" i="4"/>
  <c r="I50" i="4"/>
  <c r="J50" i="4"/>
  <c r="K50" i="4"/>
  <c r="L50" i="4"/>
  <c r="M50" i="4"/>
  <c r="E51" i="4"/>
  <c r="F51" i="4"/>
  <c r="G51" i="4"/>
  <c r="H51" i="4"/>
  <c r="I51" i="4"/>
  <c r="J51" i="4"/>
  <c r="K51" i="4"/>
  <c r="L51" i="4"/>
  <c r="M51" i="4"/>
  <c r="E52" i="4"/>
  <c r="F52" i="4"/>
  <c r="G52" i="4"/>
  <c r="H52" i="4"/>
  <c r="I52" i="4"/>
  <c r="J52" i="4"/>
  <c r="K52" i="4"/>
  <c r="L52" i="4"/>
  <c r="M52" i="4"/>
  <c r="E53" i="4"/>
  <c r="F53" i="4"/>
  <c r="G53" i="4"/>
  <c r="H53" i="4"/>
  <c r="I53" i="4"/>
  <c r="J53" i="4"/>
  <c r="K53" i="4"/>
  <c r="L53" i="4"/>
  <c r="M53" i="4"/>
  <c r="E54" i="4"/>
  <c r="F54" i="4"/>
  <c r="G54" i="4"/>
  <c r="H54" i="4"/>
  <c r="I54" i="4"/>
  <c r="J54" i="4"/>
  <c r="K54" i="4"/>
  <c r="L54" i="4"/>
  <c r="M54" i="4"/>
  <c r="E55" i="4"/>
  <c r="F55" i="4"/>
  <c r="G55" i="4"/>
  <c r="H55" i="4"/>
  <c r="I55" i="4"/>
  <c r="J55" i="4"/>
  <c r="K55" i="4"/>
  <c r="L55" i="4"/>
  <c r="M55" i="4"/>
  <c r="E56" i="4"/>
  <c r="F56" i="4"/>
  <c r="G56" i="4"/>
  <c r="H56" i="4"/>
  <c r="I56" i="4"/>
  <c r="J56" i="4"/>
  <c r="O56" i="4" s="1"/>
  <c r="P56" i="4" s="1"/>
  <c r="Q56" i="4" s="1"/>
  <c r="K56" i="4"/>
  <c r="L56" i="4"/>
  <c r="M56" i="4"/>
  <c r="E57" i="4"/>
  <c r="F57" i="4"/>
  <c r="G57" i="4"/>
  <c r="H57" i="4"/>
  <c r="I57" i="4"/>
  <c r="J57" i="4"/>
  <c r="K57" i="4"/>
  <c r="L57" i="4"/>
  <c r="M57" i="4"/>
  <c r="E58" i="4"/>
  <c r="F58" i="4"/>
  <c r="G58" i="4"/>
  <c r="H58" i="4"/>
  <c r="I58" i="4"/>
  <c r="J58" i="4"/>
  <c r="K58" i="4"/>
  <c r="L58" i="4"/>
  <c r="M58" i="4"/>
  <c r="E59" i="4"/>
  <c r="O59" i="4" s="1"/>
  <c r="P59" i="4" s="1"/>
  <c r="Q59" i="4" s="1"/>
  <c r="F59" i="4"/>
  <c r="G59" i="4"/>
  <c r="H59" i="4"/>
  <c r="I59" i="4"/>
  <c r="J59" i="4"/>
  <c r="K59" i="4"/>
  <c r="L59" i="4"/>
  <c r="M59" i="4"/>
  <c r="E60" i="4"/>
  <c r="F60" i="4"/>
  <c r="G60" i="4"/>
  <c r="H60" i="4"/>
  <c r="I60" i="4"/>
  <c r="J60" i="4"/>
  <c r="K60" i="4"/>
  <c r="L60" i="4"/>
  <c r="M60" i="4"/>
  <c r="E61" i="4"/>
  <c r="F61" i="4"/>
  <c r="G61" i="4"/>
  <c r="H61" i="4"/>
  <c r="I61" i="4"/>
  <c r="J61" i="4"/>
  <c r="K61" i="4"/>
  <c r="L61" i="4"/>
  <c r="M61" i="4"/>
  <c r="G42" i="4"/>
  <c r="F42" i="4"/>
  <c r="H42" i="4"/>
  <c r="I42" i="4"/>
  <c r="J42" i="4"/>
  <c r="K42" i="4"/>
  <c r="L42" i="4"/>
  <c r="M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41" i="4"/>
  <c r="D42" i="4"/>
  <c r="F41" i="4"/>
  <c r="G41" i="4"/>
  <c r="H41" i="4"/>
  <c r="I41" i="4"/>
  <c r="J41" i="4"/>
  <c r="K41" i="4"/>
  <c r="M41" i="4"/>
  <c r="E41" i="4"/>
  <c r="N32" i="4"/>
  <c r="M30" i="4"/>
  <c r="F32" i="4"/>
  <c r="G32" i="4"/>
  <c r="H32" i="4"/>
  <c r="I32" i="4"/>
  <c r="J32" i="4"/>
  <c r="K32" i="4"/>
  <c r="L32" i="4"/>
  <c r="M32" i="4"/>
  <c r="E32" i="4"/>
  <c r="E34" i="4"/>
  <c r="G33" i="4"/>
  <c r="G30" i="4" s="1"/>
  <c r="H33" i="4"/>
  <c r="H30" i="4" s="1"/>
  <c r="I33" i="4"/>
  <c r="I30" i="4" s="1"/>
  <c r="J33" i="4"/>
  <c r="J34" i="4" s="1"/>
  <c r="K33" i="4"/>
  <c r="K30" i="4" s="1"/>
  <c r="L33" i="4"/>
  <c r="L30" i="4" s="1"/>
  <c r="M33" i="4"/>
  <c r="M34" i="4" s="1"/>
  <c r="E33" i="4"/>
  <c r="O48" i="4" l="1"/>
  <c r="P48" i="4" s="1"/>
  <c r="Q48" i="4" s="1"/>
  <c r="O58" i="4"/>
  <c r="P58" i="4" s="1"/>
  <c r="Q58" i="4" s="1"/>
  <c r="O55" i="4"/>
  <c r="P55" i="4" s="1"/>
  <c r="Q55" i="4" s="1"/>
  <c r="O46" i="4"/>
  <c r="P46" i="4" s="1"/>
  <c r="Q46" i="4" s="1"/>
  <c r="O51" i="4"/>
  <c r="P51" i="4" s="1"/>
  <c r="Q51" i="4" s="1"/>
  <c r="O60" i="4"/>
  <c r="P60" i="4" s="1"/>
  <c r="Q60" i="4" s="1"/>
  <c r="O44" i="4"/>
  <c r="P44" i="4" s="1"/>
  <c r="Q44" i="4" s="1"/>
  <c r="O52" i="4"/>
  <c r="P52" i="4" s="1"/>
  <c r="Q52" i="4" s="1"/>
  <c r="O49" i="4"/>
  <c r="P49" i="4" s="1"/>
  <c r="Q49" i="4" s="1"/>
  <c r="O42" i="4"/>
  <c r="O54" i="4"/>
  <c r="P54" i="4" s="1"/>
  <c r="Q54" i="4" s="1"/>
  <c r="O50" i="4"/>
  <c r="P50" i="4" s="1"/>
  <c r="Q50" i="4" s="1"/>
  <c r="O47" i="4"/>
  <c r="P47" i="4" s="1"/>
  <c r="Q47" i="4" s="1"/>
  <c r="O53" i="4"/>
  <c r="P53" i="4" s="1"/>
  <c r="Q53" i="4" s="1"/>
  <c r="O57" i="4"/>
  <c r="P57" i="4" s="1"/>
  <c r="Q57" i="4" s="1"/>
  <c r="O61" i="4"/>
  <c r="P61" i="4" s="1"/>
  <c r="Q61" i="4" s="1"/>
  <c r="O45" i="4"/>
  <c r="P45" i="4" s="1"/>
  <c r="Q45" i="4" s="1"/>
  <c r="U42" i="4"/>
  <c r="F34" i="4"/>
  <c r="L34" i="4"/>
  <c r="K34" i="4"/>
  <c r="J30" i="4"/>
  <c r="I34" i="4"/>
  <c r="H34" i="4"/>
  <c r="G34" i="4"/>
</calcChain>
</file>

<file path=xl/sharedStrings.xml><?xml version="1.0" encoding="utf-8"?>
<sst xmlns="http://schemas.openxmlformats.org/spreadsheetml/2006/main" count="1075" uniqueCount="276">
  <si>
    <t> Klímavezérlés</t>
  </si>
  <si>
    <t> Termosztát</t>
  </si>
  <si>
    <t> Okos hőmérő</t>
  </si>
  <si>
    <t>Bruttó költség (Ft)</t>
  </si>
  <si>
    <t> Tűzjelző/füstjelző</t>
  </si>
  <si>
    <t> Konnektor</t>
  </si>
  <si>
    <t> Hűtés/fűtés</t>
  </si>
  <si>
    <t> Termofejes radiátor</t>
  </si>
  <si>
    <t> Redőny/árnyékoló</t>
  </si>
  <si>
    <t> CO érzékelő</t>
  </si>
  <si>
    <t> Vízfolyás érzékelő</t>
  </si>
  <si>
    <t> Garázs/kertkapu</t>
  </si>
  <si>
    <t> Nyitásérzékelő</t>
  </si>
  <si>
    <t> Ip kamera integráció</t>
  </si>
  <si>
    <t> Mozgásérzékelő</t>
  </si>
  <si>
    <t> Hőmérő</t>
  </si>
  <si>
    <t> Víz/gázelzáró</t>
  </si>
  <si>
    <t> Ajtózár</t>
  </si>
  <si>
    <t>Világítási áramkör</t>
  </si>
  <si>
    <t>Világítás</t>
  </si>
  <si>
    <t>Alap</t>
  </si>
  <si>
    <t>Közép kategória</t>
  </si>
  <si>
    <t>Felső kategória</t>
  </si>
  <si>
    <t>Belépő</t>
  </si>
  <si>
    <t>Teljes csomag</t>
  </si>
  <si>
    <t>Forrás:https://www.oott.hu/okos-otthon-minta-kalkulaciok/?gclid=CjwKCAiApaarBhB7EiwAYiMwqhKXfDgV8uqAC5i_5jYLS0pcvfE9RCpfGrRIKaPcluw_NJOcasPY3RoCPogQAvD_BwE</t>
  </si>
  <si>
    <t>Ház 1</t>
  </si>
  <si>
    <t>Ház 2</t>
  </si>
  <si>
    <t>Ház 4</t>
  </si>
  <si>
    <t>Ház 3</t>
  </si>
  <si>
    <t>Ház 5</t>
  </si>
  <si>
    <t>Ház 6</t>
  </si>
  <si>
    <t>Ház 7</t>
  </si>
  <si>
    <t>Ház 8</t>
  </si>
  <si>
    <t>Ház 9</t>
  </si>
  <si>
    <t>Ház 10</t>
  </si>
  <si>
    <t>Ház 11</t>
  </si>
  <si>
    <t>Ház 12</t>
  </si>
  <si>
    <t>Ház 13</t>
  </si>
  <si>
    <t>Ház 14</t>
  </si>
  <si>
    <t>Ház 15</t>
  </si>
  <si>
    <t>Ház 16</t>
  </si>
  <si>
    <t>Ház 17</t>
  </si>
  <si>
    <t>Ház 18</t>
  </si>
  <si>
    <t>Ház 19</t>
  </si>
  <si>
    <t>Ház 20</t>
  </si>
  <si>
    <t xml:space="preserve">Klíma </t>
  </si>
  <si>
    <t>Korreláció:</t>
  </si>
  <si>
    <t>R2</t>
  </si>
  <si>
    <t>Max:</t>
  </si>
  <si>
    <t>irány szubijektív:</t>
  </si>
  <si>
    <t>Korrelációs irány:</t>
  </si>
  <si>
    <t>Átlag:</t>
  </si>
  <si>
    <t>Inverz Jóság</t>
  </si>
  <si>
    <t>Naív átlag</t>
  </si>
  <si>
    <t>Delta tényező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</si>
  <si>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</si>
  <si>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</si>
  <si>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</si>
  <si>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</si>
  <si>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</si>
  <si>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</si>
  <si>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</si>
  <si>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</si>
  <si>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</si>
  <si>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</si>
  <si>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</si>
  <si>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</si>
  <si>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</si>
  <si>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</si>
  <si>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</si>
  <si>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</si>
  <si>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</si>
  <si>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</si>
  <si>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</si>
  <si>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</si>
  <si>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</si>
  <si>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</si>
  <si>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</si>
  <si>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</si>
  <si>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</si>
  <si>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</si>
  <si>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</si>
  <si>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</si>
  <si>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</si>
  <si>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</si>
  <si>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</si>
  <si>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</si>
  <si>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</si>
  <si>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</si>
  <si>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</si>
  <si>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</si>
  <si>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</si>
  <si>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</si>
  <si>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</si>
  <si>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</si>
  <si>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</si>
  <si>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</si>
  <si>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</si>
  <si>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</si>
  <si>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</si>
  <si>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</si>
  <si>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</si>
  <si>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</si>
  <si>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</si>
  <si>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</si>
  <si>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</si>
  <si>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</si>
  <si>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</si>
  <si>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</si>
  <si>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</si>
  <si>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</si>
  <si>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</si>
  <si>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</si>
  <si>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</si>
  <si>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</si>
  <si>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</si>
  <si>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</si>
  <si>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</si>
  <si>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</si>
  <si>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</si>
  <si>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 Termosztát 2</t>
  </si>
  <si>
    <t>NIncs</t>
  </si>
  <si>
    <t>Árak:</t>
  </si>
  <si>
    <t>Azonosító:</t>
  </si>
  <si>
    <t>Objektumok:</t>
  </si>
  <si>
    <t>Attribútumok:</t>
  </si>
  <si>
    <t>Lépcsôk:</t>
  </si>
  <si>
    <t>Eltolás:</t>
  </si>
  <si>
    <t>Leírás:</t>
  </si>
  <si>
    <t>COCO STD: 2665026</t>
  </si>
  <si>
    <t>X(A9)</t>
  </si>
  <si>
    <t>Y(A10)</t>
  </si>
  <si>
    <t>(86654.1+490436.1)/(2)=288545.15</t>
  </si>
  <si>
    <t>(0+21957.1)/(2)=10978.55</t>
  </si>
  <si>
    <t>(0+65242.9)/(2)=32621.45</t>
  </si>
  <si>
    <t>(171197.2+193484)/(2)=182340.55</t>
  </si>
  <si>
    <t>(137799.1+440168.7)/(2)=288983.95</t>
  </si>
  <si>
    <t>(20205.9+258726.9)/(2)=139466.4</t>
  </si>
  <si>
    <t>(882022.3+86946.6)/(2)=484484.45</t>
  </si>
  <si>
    <t>(0+130485.8)/(2)=65242.9</t>
  </si>
  <si>
    <t>(0+490436.1)/(2)=245218.05</t>
  </si>
  <si>
    <t>(244983.8+0)/(2)=122491.9</t>
  </si>
  <si>
    <t>(0+414528.3)/(2)=207264.15</t>
  </si>
  <si>
    <t>288545.1</t>
  </si>
  <si>
    <t>10978.5</t>
  </si>
  <si>
    <t>32621.5</t>
  </si>
  <si>
    <t>182340.6</t>
  </si>
  <si>
    <t>288983.9</t>
  </si>
  <si>
    <t>139466.4</t>
  </si>
  <si>
    <t>484484.5</t>
  </si>
  <si>
    <t>65242.9</t>
  </si>
  <si>
    <t>245218.1</t>
  </si>
  <si>
    <t>122491.9</t>
  </si>
  <si>
    <t>207264.2</t>
  </si>
  <si>
    <t>373356.1</t>
  </si>
  <si>
    <t>-129656.1</t>
  </si>
  <si>
    <t>-53.2</t>
  </si>
  <si>
    <t>578065.4</t>
  </si>
  <si>
    <t>-314265.4</t>
  </si>
  <si>
    <t>-119.13</t>
  </si>
  <si>
    <t>362377.5</t>
  </si>
  <si>
    <t>-42327.5</t>
  </si>
  <si>
    <t>-13.23</t>
  </si>
  <si>
    <t>615746.3</t>
  </si>
  <si>
    <t>-265746.3</t>
  </si>
  <si>
    <t>-75.93</t>
  </si>
  <si>
    <t>534465.4</t>
  </si>
  <si>
    <t>-134465.4</t>
  </si>
  <si>
    <t>-33.62</t>
  </si>
  <si>
    <t>577339.6</t>
  </si>
  <si>
    <t>-163339.6</t>
  </si>
  <si>
    <t>-39.45</t>
  </si>
  <si>
    <t>626724.9</t>
  </si>
  <si>
    <t>-201724.9</t>
  </si>
  <si>
    <t>-47.46</t>
  </si>
  <si>
    <t>114879.5</t>
  </si>
  <si>
    <t>512096.7</t>
  </si>
  <si>
    <t>-1830.7</t>
  </si>
  <si>
    <t>-0.36</t>
  </si>
  <si>
    <t>-34.89</t>
  </si>
  <si>
    <t>405977.5</t>
  </si>
  <si>
    <t>158022.5</t>
  </si>
  <si>
    <t>92729.3</t>
  </si>
  <si>
    <t>15.33</t>
  </si>
  <si>
    <t>925961.5</t>
  </si>
  <si>
    <t>-288684.5</t>
  </si>
  <si>
    <t>-45.3</t>
  </si>
  <si>
    <t>469222.5</t>
  </si>
  <si>
    <t>200504.5</t>
  </si>
  <si>
    <t>29.94</t>
  </si>
  <si>
    <t>167712.6</t>
  </si>
  <si>
    <t>23.88</t>
  </si>
  <si>
    <t>501843.9</t>
  </si>
  <si>
    <t>232784.1</t>
  </si>
  <si>
    <t>31.69</t>
  </si>
  <si>
    <t>636977.6</t>
  </si>
  <si>
    <t>130101.4</t>
  </si>
  <si>
    <t>16.96</t>
  </si>
  <si>
    <t>265063.6</t>
  </si>
  <si>
    <t>33.15</t>
  </si>
  <si>
    <t>1160079.4</t>
  </si>
  <si>
    <t>-6079.4</t>
  </si>
  <si>
    <t>-0.53</t>
  </si>
  <si>
    <t>872108.8</t>
  </si>
  <si>
    <t>375891.2</t>
  </si>
  <si>
    <t>1492663.4</t>
  </si>
  <si>
    <t>11828592.1</t>
  </si>
  <si>
    <t>0.1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</si>
  <si>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</si>
  <si>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</si>
  <si>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0.08 mp (0 p)</t>
    </r>
  </si>
  <si>
    <t>COCO STD: 6062295</t>
  </si>
  <si>
    <t>(43161+0)/(2)=21580.5</t>
  </si>
  <si>
    <t>(65906.8+415140.4)/(2)=240523.6</t>
  </si>
  <si>
    <t>(164198.2+0)/(2)=82099.1</t>
  </si>
  <si>
    <t>(72021.9+581014.9)/(2)=326518.4</t>
  </si>
  <si>
    <t>(95183.8+81142.6)/(2)=88163.2</t>
  </si>
  <si>
    <t>21580.5</t>
  </si>
  <si>
    <t>240523.6</t>
  </si>
  <si>
    <t>82099.1</t>
  </si>
  <si>
    <t>326518.4</t>
  </si>
  <si>
    <t>88163.2</t>
  </si>
  <si>
    <t>436262.1</t>
  </si>
  <si>
    <t>-192562.1</t>
  </si>
  <si>
    <t>-79.02</t>
  </si>
  <si>
    <t>348098.9</t>
  </si>
  <si>
    <t>-84298.9</t>
  </si>
  <si>
    <t>-31.96</t>
  </si>
  <si>
    <t>676785.7</t>
  </si>
  <si>
    <t>-356735.7</t>
  </si>
  <si>
    <t>-111.46</t>
  </si>
  <si>
    <t>649141.1</t>
  </si>
  <si>
    <t>-299141.1</t>
  </si>
  <si>
    <t>-85.47</t>
  </si>
  <si>
    <t>670721.6</t>
  </si>
  <si>
    <t>-270721.6</t>
  </si>
  <si>
    <t>-67.68</t>
  </si>
  <si>
    <t>-256721.6</t>
  </si>
  <si>
    <t>-62.01</t>
  </si>
  <si>
    <t>408617.5</t>
  </si>
  <si>
    <t>16382.5</t>
  </si>
  <si>
    <t>3.85</t>
  </si>
  <si>
    <t>-199528.7</t>
  </si>
  <si>
    <t>-41.81</t>
  </si>
  <si>
    <t>758884.8</t>
  </si>
  <si>
    <t>-248618.8</t>
  </si>
  <si>
    <t>-48.72</t>
  </si>
  <si>
    <t>737304.3</t>
  </si>
  <si>
    <t>-194029.3</t>
  </si>
  <si>
    <t>-35.71</t>
  </si>
  <si>
    <t>23.72</t>
  </si>
  <si>
    <t>-154058.8</t>
  </si>
  <si>
    <t>-25.47</t>
  </si>
  <si>
    <t>414681.6</t>
  </si>
  <si>
    <t>222595.4</t>
  </si>
  <si>
    <t>34.93</t>
  </si>
  <si>
    <t>-89157.8</t>
  </si>
  <si>
    <t>-13.31</t>
  </si>
  <si>
    <t>31456.4</t>
  </si>
  <si>
    <t>4.48</t>
  </si>
  <si>
    <t>57842.3</t>
  </si>
  <si>
    <t>7.87</t>
  </si>
  <si>
    <t>352397.4</t>
  </si>
  <si>
    <t>45.94</t>
  </si>
  <si>
    <t>128807.4</t>
  </si>
  <si>
    <t>504858.9</t>
  </si>
  <si>
    <t>43.75</t>
  </si>
  <si>
    <t>655205.2</t>
  </si>
  <si>
    <t>592794.8</t>
  </si>
  <si>
    <t>12133229.3</t>
  </si>
  <si>
    <t>304637.3</t>
  </si>
  <si>
    <r>
      <t>A futtatás idôtartama: </t>
    </r>
    <r>
      <rPr>
        <b/>
        <sz val="9"/>
        <color rgb="FF333333"/>
        <rFont val="Verdana"/>
        <family val="2"/>
        <charset val="238"/>
      </rPr>
      <t>0.16 mp (0 p)</t>
    </r>
  </si>
  <si>
    <t>Inverz Delta</t>
  </si>
  <si>
    <t>Validácó</t>
  </si>
  <si>
    <t>Ház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</si>
</sst>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164" formatCode="_-* #,##0\ [$Ft-40E]_-;\-* #,##0\ [$Ft-40E]_-;_-* &quot;-&quot;??\ [$Ft-40E]_-;_-@_-"/>
    <numFmt numFmtId="165" formatCode="_-* #,##0\ &quot;Ft&quot;_-;\-* #,##0\ &quot;Ft&quot;_-;_-* &quot;-&quot;??\ &quot;Ft&quot;_-;_-@_-"/>
    <numFmt numFmtId="166" formatCode="0.0"/>
    <numFmt numFmtId="167" formatCode="#,##0_ ;\-#,##0\ 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A1423"/>
      <name val="Roboto"/>
      <charset val="238"/>
    </font>
    <font>
      <b/>
      <sz val="12"/>
      <color rgb="FF0A1423"/>
      <name val="Inherit"/>
      <charset val="238"/>
    </font>
    <font>
      <b/>
      <sz val="11"/>
      <color rgb="FF0A1423"/>
      <name val="Roboto"/>
      <charset val="238"/>
    </font>
    <font>
      <b/>
      <sz val="11"/>
      <color rgb="FF0A1423"/>
      <name val="Inherit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0A142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5"/>
      <color rgb="FF0A1423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164" fontId="3" fillId="4" borderId="1" xfId="0" applyNumberFormat="1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/>
    <xf numFmtId="0" fontId="10" fillId="2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1" fillId="4" borderId="2" xfId="0" applyFont="1" applyFill="1" applyBorder="1"/>
    <xf numFmtId="0" fontId="11" fillId="2" borderId="2" xfId="0" applyFont="1" applyFill="1" applyBorder="1"/>
    <xf numFmtId="164" fontId="10" fillId="2" borderId="1" xfId="0" applyNumberFormat="1" applyFont="1" applyFill="1" applyBorder="1" applyAlignment="1">
      <alignment horizontal="left"/>
    </xf>
    <xf numFmtId="164" fontId="10" fillId="2" borderId="1" xfId="0" applyNumberFormat="1" applyFont="1" applyFill="1" applyBorder="1"/>
    <xf numFmtId="165" fontId="11" fillId="2" borderId="1" xfId="1" applyNumberFormat="1" applyFont="1" applyFill="1" applyBorder="1" applyAlignment="1"/>
    <xf numFmtId="0" fontId="0" fillId="2" borderId="0" xfId="0" applyFill="1"/>
    <xf numFmtId="164" fontId="11" fillId="2" borderId="2" xfId="0" applyNumberFormat="1" applyFont="1" applyFill="1" applyBorder="1"/>
    <xf numFmtId="2" fontId="11" fillId="4" borderId="2" xfId="0" applyNumberFormat="1" applyFont="1" applyFill="1" applyBorder="1"/>
    <xf numFmtId="0" fontId="11" fillId="0" borderId="2" xfId="0" applyFont="1" applyBorder="1"/>
    <xf numFmtId="0" fontId="13" fillId="5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" fontId="14" fillId="6" borderId="5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right"/>
    </xf>
    <xf numFmtId="1" fontId="11" fillId="2" borderId="3" xfId="1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20" fillId="0" borderId="0" xfId="2"/>
    <xf numFmtId="0" fontId="18" fillId="0" borderId="0" xfId="0" applyFont="1"/>
    <xf numFmtId="17" fontId="14" fillId="6" borderId="5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right"/>
    </xf>
    <xf numFmtId="1" fontId="11" fillId="4" borderId="7" xfId="0" applyNumberFormat="1" applyFont="1" applyFill="1" applyBorder="1"/>
    <xf numFmtId="1" fontId="11" fillId="4" borderId="1" xfId="0" applyNumberFormat="1" applyFont="1" applyFill="1" applyBorder="1"/>
    <xf numFmtId="166" fontId="11" fillId="4" borderId="7" xfId="0" applyNumberFormat="1" applyFont="1" applyFill="1" applyBorder="1"/>
    <xf numFmtId="167" fontId="11" fillId="4" borderId="7" xfId="0" applyNumberFormat="1" applyFont="1" applyFill="1" applyBorder="1"/>
    <xf numFmtId="0" fontId="11" fillId="4" borderId="7" xfId="0" applyFont="1" applyFill="1" applyBorder="1" applyAlignment="1">
      <alignment horizontal="right"/>
    </xf>
    <xf numFmtId="0" fontId="11" fillId="4" borderId="7" xfId="0" applyFont="1" applyFill="1" applyBorder="1"/>
    <xf numFmtId="166" fontId="11" fillId="4" borderId="1" xfId="0" applyNumberFormat="1" applyFont="1" applyFill="1" applyBorder="1"/>
    <xf numFmtId="167" fontId="11" fillId="4" borderId="1" xfId="0" applyNumberFormat="1" applyFont="1" applyFill="1" applyBorder="1"/>
    <xf numFmtId="0" fontId="11" fillId="4" borderId="1" xfId="0" applyFont="1" applyFill="1" applyBorder="1" applyAlignment="1">
      <alignment horizontal="right"/>
    </xf>
    <xf numFmtId="0" fontId="11" fillId="4" borderId="1" xfId="0" applyFont="1" applyFill="1" applyBorder="1"/>
    <xf numFmtId="0" fontId="21" fillId="0" borderId="0" xfId="0" applyFont="1"/>
    <xf numFmtId="0" fontId="21" fillId="7" borderId="8" xfId="0" applyFont="1" applyFill="1" applyBorder="1"/>
    <xf numFmtId="0" fontId="14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/>
    <xf numFmtId="0" fontId="11" fillId="4" borderId="10" xfId="0" applyFont="1" applyFill="1" applyBorder="1"/>
    <xf numFmtId="1" fontId="10" fillId="2" borderId="11" xfId="0" applyNumberFormat="1" applyFont="1" applyFill="1" applyBorder="1" applyAlignment="1">
      <alignment horizontal="right"/>
    </xf>
    <xf numFmtId="0" fontId="22" fillId="4" borderId="1" xfId="0" applyFont="1" applyFill="1" applyBorder="1"/>
    <xf numFmtId="0" fontId="22" fillId="2" borderId="1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161925</xdr:colOff>
      <xdr:row>10</xdr:row>
      <xdr:rowOff>190500</xdr:rowOff>
    </xdr:from>
    <xdr:to>
      <xdr:col>69</xdr:col>
      <xdr:colOff>285751</xdr:colOff>
      <xdr:row>27</xdr:row>
      <xdr:rowOff>9525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11309FE-FE2C-600A-71D4-591336FEE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95525" y="2209800"/>
          <a:ext cx="6219825" cy="3705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11D5A4E-0782-79E5-3628-B23BE806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28</xdr:col>
      <xdr:colOff>76200</xdr:colOff>
      <xdr:row>3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AC961BC-FCCE-7B36-B8E9-7A9AE8EE9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606229520231213134111.html" TargetMode="External"/><Relationship Id="rId1" Type="http://schemas.openxmlformats.org/officeDocument/2006/relationships/hyperlink" Target="https://miau.my-x.hu/myx-free/coco/test/26650262023121313363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2A1F-2AAA-4F58-9BD0-7AE80C612CED}">
  <dimension ref="A1:O28"/>
  <sheetViews>
    <sheetView zoomScale="85" zoomScaleNormal="85" workbookViewId="0">
      <selection activeCell="J13" sqref="J13"/>
    </sheetView>
  </sheetViews>
  <sheetFormatPr defaultRowHeight="14.4"/>
  <cols>
    <col min="6" max="6" width="24.88671875" bestFit="1" customWidth="1"/>
    <col min="7" max="8" width="15.109375" bestFit="1" customWidth="1"/>
    <col min="9" max="9" width="15.33203125" bestFit="1" customWidth="1"/>
    <col min="10" max="11" width="17" bestFit="1" customWidth="1"/>
    <col min="12" max="12" width="19.6640625" bestFit="1" customWidth="1"/>
  </cols>
  <sheetData>
    <row r="1" spans="1:11">
      <c r="A1" t="s">
        <v>25</v>
      </c>
    </row>
    <row r="6" spans="1:11" ht="15" thickBot="1"/>
    <row r="7" spans="1:11" ht="15" thickBot="1">
      <c r="F7" s="2"/>
      <c r="G7" s="3" t="s">
        <v>23</v>
      </c>
      <c r="H7" s="3" t="s">
        <v>20</v>
      </c>
      <c r="I7" s="3" t="s">
        <v>21</v>
      </c>
      <c r="J7" s="3" t="s">
        <v>22</v>
      </c>
      <c r="K7" s="3" t="s">
        <v>24</v>
      </c>
    </row>
    <row r="8" spans="1:11" ht="16.2" thickBot="1">
      <c r="F8" s="7" t="s">
        <v>0</v>
      </c>
      <c r="G8" s="5">
        <v>1</v>
      </c>
      <c r="H8" s="5">
        <v>1</v>
      </c>
      <c r="I8" s="5">
        <v>1</v>
      </c>
      <c r="J8" s="5">
        <v>1</v>
      </c>
      <c r="K8" s="5">
        <v>1</v>
      </c>
    </row>
    <row r="9" spans="1:11" ht="16.2" thickBot="1">
      <c r="F9" s="7" t="s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</row>
    <row r="10" spans="1:11" ht="16.2" thickBot="1">
      <c r="F10" s="7" t="s">
        <v>2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</row>
    <row r="11" spans="1:11" ht="16.2" thickBot="1">
      <c r="F11" s="7" t="s">
        <v>18</v>
      </c>
      <c r="G11" s="6"/>
      <c r="H11" s="5">
        <v>3</v>
      </c>
      <c r="I11" s="5">
        <v>4</v>
      </c>
      <c r="J11" s="5">
        <v>4</v>
      </c>
      <c r="K11" s="5">
        <v>4</v>
      </c>
    </row>
    <row r="12" spans="1:11" ht="16.2" thickBot="1">
      <c r="F12" s="7" t="s">
        <v>5</v>
      </c>
      <c r="G12" s="6"/>
      <c r="H12" s="5">
        <v>1</v>
      </c>
      <c r="I12" s="5">
        <v>1</v>
      </c>
      <c r="J12" s="5">
        <v>1</v>
      </c>
      <c r="K12" s="5">
        <v>1</v>
      </c>
    </row>
    <row r="13" spans="1:11" ht="16.2" thickBot="1">
      <c r="F13" s="7" t="s">
        <v>19</v>
      </c>
      <c r="G13" s="6"/>
      <c r="H13" s="5">
        <v>1</v>
      </c>
      <c r="I13" s="5">
        <v>4</v>
      </c>
      <c r="J13" s="5">
        <v>6</v>
      </c>
      <c r="K13" s="5">
        <v>6</v>
      </c>
    </row>
    <row r="14" spans="1:11" ht="16.2" thickBot="1">
      <c r="F14" s="7" t="s">
        <v>6</v>
      </c>
      <c r="G14" s="6"/>
      <c r="H14" s="5">
        <v>1</v>
      </c>
      <c r="I14" s="5">
        <v>2</v>
      </c>
      <c r="J14" s="5">
        <v>2</v>
      </c>
      <c r="K14" s="5">
        <v>2</v>
      </c>
    </row>
    <row r="15" spans="1:11" ht="16.2" thickBot="1">
      <c r="F15" s="7" t="s">
        <v>1</v>
      </c>
      <c r="G15" s="6"/>
      <c r="H15" s="5">
        <v>1</v>
      </c>
      <c r="I15" s="5">
        <v>3</v>
      </c>
      <c r="J15" s="5">
        <v>4</v>
      </c>
      <c r="K15" s="5">
        <v>6</v>
      </c>
    </row>
    <row r="16" spans="1:11" ht="16.2" thickBot="1">
      <c r="F16" s="7" t="s">
        <v>7</v>
      </c>
      <c r="G16" s="6"/>
      <c r="H16" s="5">
        <v>2</v>
      </c>
      <c r="I16" s="5">
        <v>3</v>
      </c>
      <c r="J16" s="5">
        <v>1</v>
      </c>
      <c r="K16" s="5">
        <v>1</v>
      </c>
    </row>
    <row r="17" spans="6:15" ht="16.2" thickBot="1">
      <c r="F17" s="7" t="s">
        <v>8</v>
      </c>
      <c r="G17" s="6"/>
      <c r="H17" s="5">
        <v>2</v>
      </c>
      <c r="I17" s="5">
        <v>4</v>
      </c>
      <c r="J17" s="5">
        <v>6</v>
      </c>
      <c r="K17" s="5">
        <v>6</v>
      </c>
      <c r="O17" s="4"/>
    </row>
    <row r="18" spans="6:15" ht="16.2" thickBot="1">
      <c r="F18" s="7" t="s">
        <v>4</v>
      </c>
      <c r="G18" s="6"/>
      <c r="H18" s="5">
        <v>1</v>
      </c>
      <c r="I18" s="5">
        <v>1</v>
      </c>
      <c r="J18" s="5">
        <v>6</v>
      </c>
      <c r="K18" s="5">
        <v>6</v>
      </c>
    </row>
    <row r="19" spans="6:15" ht="16.2" thickBot="1">
      <c r="F19" s="7" t="s">
        <v>10</v>
      </c>
      <c r="G19" s="6"/>
      <c r="H19" s="6"/>
      <c r="I19" s="5">
        <v>1</v>
      </c>
      <c r="J19" s="5">
        <v>2</v>
      </c>
      <c r="K19" s="5">
        <v>2</v>
      </c>
    </row>
    <row r="20" spans="6:15" ht="16.2" thickBot="1">
      <c r="F20" s="7" t="s">
        <v>9</v>
      </c>
      <c r="G20" s="6"/>
      <c r="H20" s="6"/>
      <c r="I20" s="5">
        <v>1</v>
      </c>
      <c r="J20" s="5">
        <v>1</v>
      </c>
      <c r="K20" s="5">
        <v>1</v>
      </c>
    </row>
    <row r="21" spans="6:15" ht="16.2" thickBot="1">
      <c r="F21" s="7" t="s">
        <v>15</v>
      </c>
      <c r="G21" s="6"/>
      <c r="H21" s="6"/>
      <c r="I21" s="6"/>
      <c r="J21" s="5">
        <v>1</v>
      </c>
      <c r="K21" s="5">
        <v>3</v>
      </c>
    </row>
    <row r="22" spans="6:15" ht="16.2" thickBot="1">
      <c r="F22" s="7" t="s">
        <v>14</v>
      </c>
      <c r="G22" s="6"/>
      <c r="H22" s="6"/>
      <c r="I22" s="6"/>
      <c r="J22" s="5">
        <v>2</v>
      </c>
      <c r="K22" s="5">
        <v>2</v>
      </c>
    </row>
    <row r="23" spans="6:15" ht="16.2" thickBot="1">
      <c r="F23" s="7" t="s">
        <v>12</v>
      </c>
      <c r="G23" s="6"/>
      <c r="H23" s="6"/>
      <c r="I23" s="6"/>
      <c r="J23" s="5">
        <v>4</v>
      </c>
      <c r="K23" s="5">
        <v>6</v>
      </c>
    </row>
    <row r="24" spans="6:15" ht="16.2" thickBot="1">
      <c r="F24" s="7" t="s">
        <v>11</v>
      </c>
      <c r="G24" s="6"/>
      <c r="H24" s="6"/>
      <c r="I24" s="6"/>
      <c r="J24" s="5">
        <v>1</v>
      </c>
      <c r="K24" s="5">
        <v>1</v>
      </c>
    </row>
    <row r="25" spans="6:15" ht="16.2" thickBot="1">
      <c r="F25" s="7" t="s">
        <v>13</v>
      </c>
      <c r="G25" s="6"/>
      <c r="H25" s="6"/>
      <c r="I25" s="6"/>
      <c r="J25" s="5">
        <v>1</v>
      </c>
      <c r="K25" s="5">
        <v>6</v>
      </c>
    </row>
    <row r="26" spans="6:15" ht="16.2" thickBot="1">
      <c r="F26" s="7" t="s">
        <v>16</v>
      </c>
      <c r="G26" s="6"/>
      <c r="H26" s="6"/>
      <c r="I26" s="6"/>
      <c r="J26" s="6"/>
      <c r="K26" s="5">
        <v>4</v>
      </c>
    </row>
    <row r="27" spans="6:15" ht="16.2" thickBot="1">
      <c r="F27" s="7" t="s">
        <v>17</v>
      </c>
      <c r="G27" s="6"/>
      <c r="H27" s="6"/>
      <c r="I27" s="6"/>
      <c r="J27" s="6"/>
      <c r="K27" s="5">
        <v>3</v>
      </c>
    </row>
    <row r="28" spans="6:15" ht="16.2" thickBot="1">
      <c r="F28" s="8" t="s">
        <v>3</v>
      </c>
      <c r="G28" s="1">
        <v>243700</v>
      </c>
      <c r="H28" s="1">
        <v>425000</v>
      </c>
      <c r="I28" s="1">
        <v>564000</v>
      </c>
      <c r="J28" s="1">
        <v>1154000</v>
      </c>
      <c r="K28" s="1">
        <v>1248000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1D16-7C0C-460B-9B22-E0D78BC211FE}">
  <dimension ref="D7:U62"/>
  <sheetViews>
    <sheetView tabSelected="1" zoomScale="33" zoomScaleNormal="33" workbookViewId="0">
      <selection activeCell="U62" sqref="U62"/>
    </sheetView>
  </sheetViews>
  <sheetFormatPr defaultRowHeight="14.4"/>
  <cols>
    <col min="4" max="4" width="24.88671875" bestFit="1" customWidth="1"/>
    <col min="5" max="6" width="15.109375" bestFit="1" customWidth="1"/>
    <col min="7" max="7" width="18.5546875" bestFit="1" customWidth="1"/>
    <col min="8" max="8" width="23.44140625" bestFit="1" customWidth="1"/>
    <col min="9" max="9" width="17" bestFit="1" customWidth="1"/>
    <col min="10" max="10" width="11.44140625" bestFit="1" customWidth="1"/>
    <col min="11" max="11" width="16.5546875" bestFit="1" customWidth="1"/>
    <col min="12" max="12" width="18.109375" bestFit="1" customWidth="1"/>
    <col min="13" max="13" width="11.88671875" bestFit="1" customWidth="1"/>
    <col min="14" max="14" width="22.33203125" bestFit="1" customWidth="1"/>
    <col min="15" max="15" width="8.44140625" bestFit="1" customWidth="1"/>
    <col min="16" max="16" width="15.5546875" bestFit="1" customWidth="1"/>
    <col min="17" max="17" width="17.33203125" bestFit="1" customWidth="1"/>
    <col min="18" max="18" width="18" bestFit="1" customWidth="1"/>
    <col min="19" max="19" width="14.5546875" bestFit="1" customWidth="1"/>
    <col min="20" max="20" width="15.5546875" bestFit="1" customWidth="1"/>
    <col min="21" max="21" width="11.44140625" bestFit="1" customWidth="1"/>
  </cols>
  <sheetData>
    <row r="7" spans="4:14" ht="15" thickBot="1"/>
    <row r="8" spans="4:14" ht="15" thickBot="1">
      <c r="D8" s="2"/>
      <c r="E8" s="3" t="s">
        <v>46</v>
      </c>
      <c r="F8" s="7" t="s">
        <v>1</v>
      </c>
      <c r="G8" s="7" t="s">
        <v>2</v>
      </c>
      <c r="H8" s="7" t="s">
        <v>18</v>
      </c>
      <c r="I8" s="7" t="s">
        <v>5</v>
      </c>
      <c r="J8" s="7" t="s">
        <v>19</v>
      </c>
      <c r="K8" s="7" t="s">
        <v>6</v>
      </c>
      <c r="L8" s="7" t="s">
        <v>121</v>
      </c>
      <c r="M8" s="7" t="s">
        <v>15</v>
      </c>
      <c r="N8" s="8" t="s">
        <v>3</v>
      </c>
    </row>
    <row r="9" spans="4:14" ht="20.399999999999999" thickBot="1">
      <c r="D9" s="7" t="s">
        <v>26</v>
      </c>
      <c r="E9" s="9">
        <v>0</v>
      </c>
      <c r="F9" s="9">
        <v>1</v>
      </c>
      <c r="G9" s="9">
        <v>1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7">
        <v>243700</v>
      </c>
    </row>
    <row r="10" spans="4:14" ht="20.399999999999999" thickBot="1">
      <c r="D10" s="7" t="s">
        <v>27</v>
      </c>
      <c r="E10" s="9">
        <v>0</v>
      </c>
      <c r="F10" s="9">
        <v>1</v>
      </c>
      <c r="G10" s="9">
        <v>1</v>
      </c>
      <c r="H10" s="9">
        <v>0</v>
      </c>
      <c r="I10" s="9">
        <v>0</v>
      </c>
      <c r="J10" s="9">
        <v>1</v>
      </c>
      <c r="K10" s="9">
        <v>0</v>
      </c>
      <c r="L10" s="9">
        <v>1</v>
      </c>
      <c r="M10" s="9">
        <v>1</v>
      </c>
      <c r="N10" s="18">
        <v>263800</v>
      </c>
    </row>
    <row r="11" spans="4:14" ht="20.399999999999999" thickBot="1">
      <c r="D11" s="7" t="s">
        <v>29</v>
      </c>
      <c r="E11" s="9">
        <v>0</v>
      </c>
      <c r="F11" s="9">
        <v>0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9">
        <v>320050</v>
      </c>
    </row>
    <row r="12" spans="4:14" ht="20.399999999999999" thickBot="1">
      <c r="D12" s="7" t="s">
        <v>28</v>
      </c>
      <c r="E12" s="10">
        <v>1</v>
      </c>
      <c r="F12" s="9">
        <v>0</v>
      </c>
      <c r="G12" s="9">
        <v>0</v>
      </c>
      <c r="H12" s="9">
        <v>0</v>
      </c>
      <c r="I12" s="9">
        <v>0</v>
      </c>
      <c r="J12" s="9">
        <v>1</v>
      </c>
      <c r="K12" s="9">
        <v>0</v>
      </c>
      <c r="L12" s="9">
        <v>1</v>
      </c>
      <c r="M12" s="9">
        <v>0</v>
      </c>
      <c r="N12" s="19">
        <v>350000</v>
      </c>
    </row>
    <row r="13" spans="4:14" ht="20.399999999999999" thickBot="1">
      <c r="D13" s="7" t="s">
        <v>30</v>
      </c>
      <c r="E13" s="10">
        <v>0</v>
      </c>
      <c r="F13" s="9">
        <v>0</v>
      </c>
      <c r="G13" s="9">
        <v>0</v>
      </c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18">
        <v>400000</v>
      </c>
    </row>
    <row r="14" spans="4:14" ht="20.399999999999999" thickBot="1">
      <c r="D14" s="7" t="s">
        <v>31</v>
      </c>
      <c r="E14" s="10">
        <v>0</v>
      </c>
      <c r="F14" s="9">
        <v>0</v>
      </c>
      <c r="G14" s="9">
        <v>0</v>
      </c>
      <c r="H14" s="9">
        <v>1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18">
        <v>414000</v>
      </c>
    </row>
    <row r="15" spans="4:14" ht="20.399999999999999" thickBot="1">
      <c r="D15" s="7" t="s">
        <v>32</v>
      </c>
      <c r="E15" s="10">
        <v>1</v>
      </c>
      <c r="F15" s="9">
        <v>1</v>
      </c>
      <c r="G15" s="9">
        <v>0</v>
      </c>
      <c r="H15" s="9">
        <v>0</v>
      </c>
      <c r="I15" s="9">
        <v>0</v>
      </c>
      <c r="J15" s="9">
        <v>1</v>
      </c>
      <c r="K15" s="9">
        <v>0</v>
      </c>
      <c r="L15" s="9">
        <v>1</v>
      </c>
      <c r="M15" s="9">
        <v>1</v>
      </c>
      <c r="N15" s="17">
        <v>425000</v>
      </c>
    </row>
    <row r="16" spans="4:14" ht="20.399999999999999" thickBot="1">
      <c r="D16" s="7" t="s">
        <v>33</v>
      </c>
      <c r="E16" s="10">
        <v>0</v>
      </c>
      <c r="F16" s="9">
        <v>0</v>
      </c>
      <c r="G16" s="9">
        <v>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7">
        <v>477257.14285714302</v>
      </c>
    </row>
    <row r="17" spans="4:14" ht="20.399999999999999" thickBot="1">
      <c r="D17" s="7" t="s">
        <v>34</v>
      </c>
      <c r="E17" s="10">
        <v>0</v>
      </c>
      <c r="F17" s="9">
        <v>0</v>
      </c>
      <c r="G17" s="9">
        <v>0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8">
        <v>510266.071428572</v>
      </c>
    </row>
    <row r="18" spans="4:14" ht="20.399999999999999" thickBot="1">
      <c r="D18" s="7" t="s">
        <v>35</v>
      </c>
      <c r="E18" s="10">
        <v>1</v>
      </c>
      <c r="F18" s="9">
        <v>0</v>
      </c>
      <c r="G18" s="9">
        <v>0</v>
      </c>
      <c r="H18" s="9">
        <v>1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19">
        <v>543275</v>
      </c>
    </row>
    <row r="19" spans="4:14" ht="20.399999999999999" thickBot="1">
      <c r="D19" s="7" t="s">
        <v>36</v>
      </c>
      <c r="E19" s="10">
        <v>0</v>
      </c>
      <c r="F19" s="9">
        <v>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1</v>
      </c>
      <c r="N19" s="17">
        <v>564000</v>
      </c>
    </row>
    <row r="20" spans="4:14" ht="20.399999999999999" thickBot="1">
      <c r="D20" s="7" t="s">
        <v>37</v>
      </c>
      <c r="E20" s="10">
        <v>0</v>
      </c>
      <c r="F20" s="10">
        <v>0</v>
      </c>
      <c r="G20" s="9">
        <v>0</v>
      </c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7">
        <v>604825.97402597405</v>
      </c>
    </row>
    <row r="21" spans="4:14" ht="20.399999999999999" thickBot="1">
      <c r="D21" s="7" t="s">
        <v>38</v>
      </c>
      <c r="E21" s="10">
        <v>1</v>
      </c>
      <c r="F21" s="10">
        <v>1</v>
      </c>
      <c r="G21" s="9">
        <v>1</v>
      </c>
      <c r="H21" s="9">
        <v>1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18">
        <v>637276.54220779205</v>
      </c>
    </row>
    <row r="22" spans="4:14" ht="20.399999999999999" thickBot="1">
      <c r="D22" s="7" t="s">
        <v>39</v>
      </c>
      <c r="E22" s="10">
        <v>0</v>
      </c>
      <c r="F22" s="10">
        <v>0</v>
      </c>
      <c r="G22" s="10">
        <v>0</v>
      </c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0</v>
      </c>
      <c r="N22" s="19">
        <v>669727.11038961005</v>
      </c>
    </row>
    <row r="23" spans="4:14" ht="20.399999999999999" thickBot="1">
      <c r="D23" s="7" t="s">
        <v>40</v>
      </c>
      <c r="E23" s="10">
        <v>0</v>
      </c>
      <c r="F23" s="10">
        <v>0</v>
      </c>
      <c r="G23" s="10">
        <v>0</v>
      </c>
      <c r="H23" s="9">
        <v>0</v>
      </c>
      <c r="I23" s="9">
        <v>0</v>
      </c>
      <c r="J23" s="9">
        <v>1</v>
      </c>
      <c r="K23" s="9">
        <v>0</v>
      </c>
      <c r="L23" s="9">
        <v>1</v>
      </c>
      <c r="M23" s="9">
        <v>1</v>
      </c>
      <c r="N23" s="19">
        <v>702177.67857142899</v>
      </c>
    </row>
    <row r="24" spans="4:14" ht="20.399999999999999" thickBot="1">
      <c r="D24" s="7" t="s">
        <v>41</v>
      </c>
      <c r="E24" s="10">
        <v>0</v>
      </c>
      <c r="F24" s="10">
        <v>0</v>
      </c>
      <c r="G24" s="10">
        <v>1</v>
      </c>
      <c r="H24" s="9">
        <v>0</v>
      </c>
      <c r="I24" s="9">
        <v>0</v>
      </c>
      <c r="J24" s="9">
        <v>1</v>
      </c>
      <c r="K24" s="9">
        <v>0</v>
      </c>
      <c r="L24" s="9">
        <v>0</v>
      </c>
      <c r="M24" s="9">
        <v>0</v>
      </c>
      <c r="N24" s="18">
        <v>734628.24675324699</v>
      </c>
    </row>
    <row r="25" spans="4:14" ht="20.399999999999999" thickBot="1">
      <c r="D25" s="7" t="s">
        <v>42</v>
      </c>
      <c r="E25" s="10">
        <v>1</v>
      </c>
      <c r="F25" s="10">
        <v>1</v>
      </c>
      <c r="G25" s="10">
        <v>1</v>
      </c>
      <c r="H25" s="9">
        <v>1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8">
        <v>767078.81493506499</v>
      </c>
    </row>
    <row r="26" spans="4:14" ht="20.399999999999999" thickBot="1">
      <c r="D26" s="7" t="s">
        <v>43</v>
      </c>
      <c r="E26" s="10">
        <v>0</v>
      </c>
      <c r="F26" s="10">
        <v>0</v>
      </c>
      <c r="G26" s="10">
        <v>0</v>
      </c>
      <c r="H26" s="9">
        <v>0</v>
      </c>
      <c r="I26" s="9">
        <v>0</v>
      </c>
      <c r="J26" s="9">
        <v>1</v>
      </c>
      <c r="K26" s="9">
        <v>0</v>
      </c>
      <c r="L26" s="9">
        <v>1</v>
      </c>
      <c r="M26" s="9">
        <v>0</v>
      </c>
      <c r="N26" s="17">
        <v>799529.38311688299</v>
      </c>
    </row>
    <row r="27" spans="4:14" ht="20.399999999999999" thickBot="1">
      <c r="D27" s="7" t="s">
        <v>44</v>
      </c>
      <c r="E27" s="10">
        <v>1</v>
      </c>
      <c r="F27" s="10">
        <v>0</v>
      </c>
      <c r="G27" s="10">
        <v>0</v>
      </c>
      <c r="H27" s="10">
        <v>1</v>
      </c>
      <c r="I27" s="9">
        <v>0</v>
      </c>
      <c r="J27" s="9">
        <v>1</v>
      </c>
      <c r="K27" s="9">
        <v>1</v>
      </c>
      <c r="L27" s="9">
        <v>1</v>
      </c>
      <c r="M27" s="11">
        <v>1</v>
      </c>
      <c r="N27" s="17">
        <v>1154000</v>
      </c>
    </row>
    <row r="28" spans="4:14" ht="20.399999999999999" thickBot="1">
      <c r="D28" s="7" t="s">
        <v>45</v>
      </c>
      <c r="E28" s="10">
        <v>1</v>
      </c>
      <c r="F28" s="10">
        <v>0</v>
      </c>
      <c r="G28" s="10">
        <v>1</v>
      </c>
      <c r="H28" s="10">
        <v>0</v>
      </c>
      <c r="I28" s="9">
        <v>1</v>
      </c>
      <c r="J28" s="9">
        <v>1</v>
      </c>
      <c r="K28" s="10">
        <v>0</v>
      </c>
      <c r="L28" s="10">
        <v>0</v>
      </c>
      <c r="M28" s="10">
        <v>1</v>
      </c>
      <c r="N28" s="17">
        <v>1248000</v>
      </c>
    </row>
    <row r="29" spans="4:14">
      <c r="N29" s="20"/>
    </row>
    <row r="30" spans="4:14" ht="19.8">
      <c r="D30" s="12" t="s">
        <v>51</v>
      </c>
      <c r="E30" s="15">
        <f>IF(E33&lt;0,1,0)</f>
        <v>0</v>
      </c>
      <c r="F30" s="15">
        <f t="shared" ref="F30:M30" si="0">IF(F33&lt;0,1,0)</f>
        <v>1</v>
      </c>
      <c r="G30" s="15">
        <f t="shared" si="0"/>
        <v>1</v>
      </c>
      <c r="H30" s="15">
        <f t="shared" si="0"/>
        <v>0</v>
      </c>
      <c r="I30" s="15">
        <f t="shared" si="0"/>
        <v>0</v>
      </c>
      <c r="J30" s="15">
        <f t="shared" si="0"/>
        <v>0</v>
      </c>
      <c r="K30" s="15">
        <f t="shared" si="0"/>
        <v>0</v>
      </c>
      <c r="L30" s="15">
        <f t="shared" si="0"/>
        <v>1</v>
      </c>
      <c r="M30" s="15">
        <f t="shared" si="0"/>
        <v>0</v>
      </c>
      <c r="N30" s="16" t="s">
        <v>122</v>
      </c>
    </row>
    <row r="31" spans="4:14" ht="19.8">
      <c r="D31" s="12" t="s">
        <v>50</v>
      </c>
      <c r="E31" s="13">
        <v>0</v>
      </c>
      <c r="F31" s="13">
        <v>0</v>
      </c>
      <c r="G31" s="13">
        <v>0</v>
      </c>
      <c r="H31" s="13">
        <v>0</v>
      </c>
      <c r="I31" s="14">
        <v>0</v>
      </c>
      <c r="J31" s="14">
        <v>0</v>
      </c>
      <c r="K31" s="13">
        <v>0</v>
      </c>
      <c r="L31" s="13">
        <v>0</v>
      </c>
      <c r="M31" s="13">
        <v>0</v>
      </c>
      <c r="N31" s="16" t="s">
        <v>122</v>
      </c>
    </row>
    <row r="32" spans="4:14" ht="19.8">
      <c r="D32" s="16" t="s">
        <v>49</v>
      </c>
      <c r="E32" s="15">
        <f>MAX(E9:E28)</f>
        <v>1</v>
      </c>
      <c r="F32" s="15">
        <f t="shared" ref="F32:N32" si="1">MAX(F9:F28)</f>
        <v>1</v>
      </c>
      <c r="G32" s="15">
        <f t="shared" si="1"/>
        <v>1</v>
      </c>
      <c r="H32" s="15">
        <f t="shared" si="1"/>
        <v>1</v>
      </c>
      <c r="I32" s="15">
        <f t="shared" si="1"/>
        <v>1</v>
      </c>
      <c r="J32" s="15">
        <f t="shared" si="1"/>
        <v>1</v>
      </c>
      <c r="K32" s="15">
        <f t="shared" si="1"/>
        <v>1</v>
      </c>
      <c r="L32" s="15">
        <f t="shared" si="1"/>
        <v>1</v>
      </c>
      <c r="M32" s="15">
        <f t="shared" si="1"/>
        <v>1</v>
      </c>
      <c r="N32" s="21">
        <f t="shared" si="1"/>
        <v>1248000</v>
      </c>
    </row>
    <row r="33" spans="4:21" ht="19.8">
      <c r="D33" s="16" t="s">
        <v>47</v>
      </c>
      <c r="E33" s="22">
        <f>CORREL(E9:E28,$N9:$N28)</f>
        <v>0.39851908853612855</v>
      </c>
      <c r="F33" s="22">
        <f>CORREL(F9:F28,$N9:$N28)</f>
        <v>-0.27286569192549465</v>
      </c>
      <c r="G33" s="22">
        <f t="shared" ref="G33:N33" si="2">CORREL(G9:G28,$N9:$N28)</f>
        <v>-1.5622983003027661E-2</v>
      </c>
      <c r="H33" s="22">
        <f t="shared" si="2"/>
        <v>0.19861342519733788</v>
      </c>
      <c r="I33" s="22">
        <f t="shared" si="2"/>
        <v>0.45200553260366005</v>
      </c>
      <c r="J33" s="22">
        <f t="shared" si="2"/>
        <v>0.30438715086981277</v>
      </c>
      <c r="K33" s="22">
        <f t="shared" si="2"/>
        <v>0.49831028618092249</v>
      </c>
      <c r="L33" s="22">
        <f t="shared" si="2"/>
        <v>-9.7150702032569439E-2</v>
      </c>
      <c r="M33" s="22">
        <f t="shared" si="2"/>
        <v>0.34055439009066979</v>
      </c>
      <c r="N33" s="22">
        <f t="shared" si="2"/>
        <v>1</v>
      </c>
    </row>
    <row r="34" spans="4:21" ht="19.8">
      <c r="D34" s="16" t="s">
        <v>48</v>
      </c>
      <c r="E34" s="22">
        <f>E33*E33</f>
        <v>0.15881746392766666</v>
      </c>
      <c r="F34" s="22">
        <f>F33*F33</f>
        <v>7.4455685829978954E-2</v>
      </c>
      <c r="G34" s="22">
        <f t="shared" ref="G34:N34" si="3">G33*G33</f>
        <v>2.440775979128912E-4</v>
      </c>
      <c r="H34" s="22">
        <f t="shared" si="3"/>
        <v>3.944729266861853E-2</v>
      </c>
      <c r="I34" s="22">
        <f t="shared" si="3"/>
        <v>0.20430900150431838</v>
      </c>
      <c r="J34" s="22">
        <f t="shared" si="3"/>
        <v>9.2651537614642163E-2</v>
      </c>
      <c r="K34" s="22">
        <f t="shared" si="3"/>
        <v>0.24831314131371288</v>
      </c>
      <c r="L34" s="22">
        <f t="shared" si="3"/>
        <v>9.438258905421092E-3</v>
      </c>
      <c r="M34" s="22">
        <f t="shared" si="3"/>
        <v>0.11597729261002809</v>
      </c>
      <c r="N34" s="22">
        <f t="shared" si="3"/>
        <v>1</v>
      </c>
    </row>
    <row r="41" spans="4:21" ht="19.8">
      <c r="D41" s="23">
        <f>D8</f>
        <v>0</v>
      </c>
      <c r="E41" s="16" t="str">
        <f>E8</f>
        <v xml:space="preserve">Klíma </v>
      </c>
      <c r="F41" s="16" t="str">
        <f t="shared" ref="F41:M41" si="4">F8</f>
        <v> Termosztát</v>
      </c>
      <c r="G41" s="16" t="str">
        <f t="shared" si="4"/>
        <v> Okos hőmérő</v>
      </c>
      <c r="H41" s="16" t="str">
        <f t="shared" si="4"/>
        <v>Világítási áramkör</v>
      </c>
      <c r="I41" s="16" t="str">
        <f t="shared" si="4"/>
        <v> Konnektor</v>
      </c>
      <c r="J41" s="16" t="str">
        <f t="shared" si="4"/>
        <v>Világítás</v>
      </c>
      <c r="K41" s="16" t="str">
        <f t="shared" si="4"/>
        <v> Hűtés/fűtés</v>
      </c>
      <c r="L41" s="16" t="str">
        <f>L8</f>
        <v> Termosztát 2</v>
      </c>
      <c r="M41" s="16" t="str">
        <f t="shared" si="4"/>
        <v> Hőmérő</v>
      </c>
      <c r="N41" s="16" t="s">
        <v>123</v>
      </c>
      <c r="O41" s="16" t="s">
        <v>52</v>
      </c>
      <c r="P41" s="16" t="s">
        <v>53</v>
      </c>
      <c r="Q41" s="16" t="s">
        <v>54</v>
      </c>
      <c r="R41" s="16" t="s">
        <v>55</v>
      </c>
      <c r="S41" s="16" t="s">
        <v>109</v>
      </c>
      <c r="T41" s="16" t="s">
        <v>273</v>
      </c>
      <c r="U41" s="16" t="s">
        <v>274</v>
      </c>
    </row>
    <row r="42" spans="4:21" ht="20.399999999999999" thickBot="1">
      <c r="D42" s="16" t="str">
        <f t="shared" ref="D42:D61" si="5">D9</f>
        <v>Ház 1</v>
      </c>
      <c r="E42" s="15">
        <f>RANK(E9,E$9:E$28,E$31)</f>
        <v>8</v>
      </c>
      <c r="F42" s="15">
        <f t="shared" ref="F42:M42" si="6">RANK(F9,F$9:F$28,F$31)</f>
        <v>1</v>
      </c>
      <c r="G42" s="15">
        <f>RANK(G9,G$9:G$28,G$31)</f>
        <v>1</v>
      </c>
      <c r="H42" s="15">
        <f t="shared" si="6"/>
        <v>8</v>
      </c>
      <c r="I42" s="15">
        <f t="shared" si="6"/>
        <v>3</v>
      </c>
      <c r="J42" s="15">
        <f t="shared" si="6"/>
        <v>12</v>
      </c>
      <c r="K42" s="15">
        <f t="shared" si="6"/>
        <v>2</v>
      </c>
      <c r="L42" s="15">
        <f t="shared" si="6"/>
        <v>10</v>
      </c>
      <c r="M42" s="15">
        <f t="shared" si="6"/>
        <v>7</v>
      </c>
      <c r="N42" s="38">
        <v>243700</v>
      </c>
      <c r="O42" s="39">
        <f>AVERAGE(E42:M42)</f>
        <v>5.7777777777777777</v>
      </c>
      <c r="P42" s="41">
        <f>21-O42</f>
        <v>15.222222222222221</v>
      </c>
      <c r="Q42" s="42">
        <f>N42/P42</f>
        <v>16009.489051094892</v>
      </c>
      <c r="R42" s="43" t="str">
        <f>Modellek!M74</f>
        <v>-129656.1</v>
      </c>
      <c r="S42" s="44" t="str">
        <f>Modellek!K74</f>
        <v>373356.1</v>
      </c>
      <c r="T42" s="44">
        <f>VALUE(Modellek!AL74)</f>
        <v>-192562.1</v>
      </c>
      <c r="U42" s="44">
        <f>IF(R42*T42&lt;= 0,1,0)</f>
        <v>0</v>
      </c>
    </row>
    <row r="43" spans="4:21" ht="20.399999999999999" thickBot="1">
      <c r="D43" s="16" t="str">
        <f t="shared" si="5"/>
        <v>Ház 2</v>
      </c>
      <c r="E43" s="15">
        <f t="shared" ref="E43:M43" si="7">RANK(E10,E$9:E$28,E$31)</f>
        <v>8</v>
      </c>
      <c r="F43" s="15">
        <f t="shared" si="7"/>
        <v>1</v>
      </c>
      <c r="G43" s="15">
        <f t="shared" si="7"/>
        <v>1</v>
      </c>
      <c r="H43" s="15">
        <f t="shared" si="7"/>
        <v>8</v>
      </c>
      <c r="I43" s="15">
        <f t="shared" si="7"/>
        <v>3</v>
      </c>
      <c r="J43" s="15">
        <f t="shared" si="7"/>
        <v>1</v>
      </c>
      <c r="K43" s="15">
        <f t="shared" si="7"/>
        <v>2</v>
      </c>
      <c r="L43" s="15">
        <f t="shared" si="7"/>
        <v>1</v>
      </c>
      <c r="M43" s="15">
        <f t="shared" si="7"/>
        <v>1</v>
      </c>
      <c r="N43" s="30">
        <v>263800</v>
      </c>
      <c r="O43" s="40">
        <f t="shared" ref="O43:O62" si="8">AVERAGE(E43:M43)</f>
        <v>2.8888888888888888</v>
      </c>
      <c r="P43" s="45">
        <f t="shared" ref="P43:P62" si="9">21-O43</f>
        <v>18.111111111111111</v>
      </c>
      <c r="Q43" s="46">
        <f t="shared" ref="Q43:Q62" si="10">N43/P43</f>
        <v>14565.644171779142</v>
      </c>
      <c r="R43" s="47" t="str">
        <f>Modellek!M75</f>
        <v>-314265.4</v>
      </c>
      <c r="S43" s="48" t="str">
        <f>Modellek!K75</f>
        <v>578065.4</v>
      </c>
      <c r="T43" s="48">
        <f>VALUE(Modellek!AL75)</f>
        <v>-84298.9</v>
      </c>
      <c r="U43" s="48">
        <f t="shared" ref="U43:U61" si="11">IF(R43*T43&lt;= 0,1,0)</f>
        <v>0</v>
      </c>
    </row>
    <row r="44" spans="4:21" ht="20.399999999999999" thickBot="1">
      <c r="D44" s="16" t="str">
        <f t="shared" si="5"/>
        <v>Ház 3</v>
      </c>
      <c r="E44" s="15">
        <f t="shared" ref="E44:M44" si="12">RANK(E11,E$9:E$28,E$31)</f>
        <v>8</v>
      </c>
      <c r="F44" s="15">
        <f t="shared" si="12"/>
        <v>7</v>
      </c>
      <c r="G44" s="15">
        <f t="shared" si="12"/>
        <v>1</v>
      </c>
      <c r="H44" s="15">
        <f t="shared" si="12"/>
        <v>8</v>
      </c>
      <c r="I44" s="15">
        <f t="shared" si="12"/>
        <v>3</v>
      </c>
      <c r="J44" s="15">
        <f t="shared" si="12"/>
        <v>12</v>
      </c>
      <c r="K44" s="15">
        <f t="shared" si="12"/>
        <v>2</v>
      </c>
      <c r="L44" s="15">
        <f t="shared" si="12"/>
        <v>10</v>
      </c>
      <c r="M44" s="15">
        <f t="shared" si="12"/>
        <v>7</v>
      </c>
      <c r="N44" s="31">
        <v>320050</v>
      </c>
      <c r="O44" s="40">
        <f t="shared" si="8"/>
        <v>6.4444444444444446</v>
      </c>
      <c r="P44" s="45">
        <f t="shared" si="9"/>
        <v>14.555555555555555</v>
      </c>
      <c r="Q44" s="46">
        <f t="shared" si="10"/>
        <v>21988.167938931299</v>
      </c>
      <c r="R44" s="47" t="str">
        <f>Modellek!M76</f>
        <v>-42327.5</v>
      </c>
      <c r="S44" s="48" t="str">
        <f>Modellek!K76</f>
        <v>362377.5</v>
      </c>
      <c r="T44" s="48">
        <f>VALUE(Modellek!AL76)</f>
        <v>-356735.7</v>
      </c>
      <c r="U44" s="48">
        <f t="shared" si="11"/>
        <v>0</v>
      </c>
    </row>
    <row r="45" spans="4:21" ht="20.399999999999999" thickBot="1">
      <c r="D45" s="16" t="str">
        <f t="shared" si="5"/>
        <v>Ház 4</v>
      </c>
      <c r="E45" s="15">
        <f t="shared" ref="E45:M45" si="13">RANK(E12,E$9:E$28,E$31)</f>
        <v>1</v>
      </c>
      <c r="F45" s="15">
        <f t="shared" si="13"/>
        <v>7</v>
      </c>
      <c r="G45" s="15">
        <f t="shared" si="13"/>
        <v>9</v>
      </c>
      <c r="H45" s="15">
        <f t="shared" si="13"/>
        <v>8</v>
      </c>
      <c r="I45" s="15">
        <f t="shared" si="13"/>
        <v>3</v>
      </c>
      <c r="J45" s="15">
        <f t="shared" si="13"/>
        <v>1</v>
      </c>
      <c r="K45" s="15">
        <f t="shared" si="13"/>
        <v>2</v>
      </c>
      <c r="L45" s="15">
        <f t="shared" si="13"/>
        <v>1</v>
      </c>
      <c r="M45" s="15">
        <f t="shared" si="13"/>
        <v>7</v>
      </c>
      <c r="N45" s="31">
        <v>350000</v>
      </c>
      <c r="O45" s="40">
        <f t="shared" si="8"/>
        <v>4.333333333333333</v>
      </c>
      <c r="P45" s="45">
        <f t="shared" si="9"/>
        <v>16.666666666666668</v>
      </c>
      <c r="Q45" s="46">
        <f t="shared" si="10"/>
        <v>21000</v>
      </c>
      <c r="R45" s="47" t="str">
        <f>Modellek!M77</f>
        <v>-265746.3</v>
      </c>
      <c r="S45" s="48" t="str">
        <f>Modellek!K77</f>
        <v>615746.3</v>
      </c>
      <c r="T45" s="48">
        <f>VALUE(Modellek!AL77)</f>
        <v>-299141.09999999998</v>
      </c>
      <c r="U45" s="48">
        <f t="shared" si="11"/>
        <v>0</v>
      </c>
    </row>
    <row r="46" spans="4:21" ht="20.399999999999999" thickBot="1">
      <c r="D46" s="16" t="str">
        <f t="shared" si="5"/>
        <v>Ház 5</v>
      </c>
      <c r="E46" s="15">
        <f t="shared" ref="E46:M46" si="14">RANK(E13,E$9:E$28,E$31)</f>
        <v>8</v>
      </c>
      <c r="F46" s="15">
        <f t="shared" si="14"/>
        <v>7</v>
      </c>
      <c r="G46" s="15">
        <f t="shared" si="14"/>
        <v>9</v>
      </c>
      <c r="H46" s="15">
        <f t="shared" si="14"/>
        <v>8</v>
      </c>
      <c r="I46" s="15">
        <f t="shared" si="14"/>
        <v>3</v>
      </c>
      <c r="J46" s="15">
        <f t="shared" si="14"/>
        <v>1</v>
      </c>
      <c r="K46" s="15">
        <f t="shared" si="14"/>
        <v>2</v>
      </c>
      <c r="L46" s="15">
        <f t="shared" si="14"/>
        <v>1</v>
      </c>
      <c r="M46" s="15">
        <f t="shared" si="14"/>
        <v>7</v>
      </c>
      <c r="N46" s="30">
        <v>400000</v>
      </c>
      <c r="O46" s="40">
        <f t="shared" si="8"/>
        <v>5.1111111111111107</v>
      </c>
      <c r="P46" s="45">
        <f t="shared" si="9"/>
        <v>15.888888888888889</v>
      </c>
      <c r="Q46" s="46">
        <f t="shared" si="10"/>
        <v>25174.825174825175</v>
      </c>
      <c r="R46" s="47" t="str">
        <f>Modellek!M78</f>
        <v>-134465.4</v>
      </c>
      <c r="S46" s="48" t="str">
        <f>Modellek!K78</f>
        <v>534465.4</v>
      </c>
      <c r="T46" s="48">
        <f>VALUE(Modellek!AL78)</f>
        <v>-270721.59999999998</v>
      </c>
      <c r="U46" s="48">
        <f t="shared" si="11"/>
        <v>0</v>
      </c>
    </row>
    <row r="47" spans="4:21" ht="20.399999999999999" thickBot="1">
      <c r="D47" s="16" t="str">
        <f t="shared" si="5"/>
        <v>Ház 6</v>
      </c>
      <c r="E47" s="15">
        <f t="shared" ref="E47:M47" si="15">RANK(E14,E$9:E$28,E$31)</f>
        <v>8</v>
      </c>
      <c r="F47" s="15">
        <f t="shared" si="15"/>
        <v>7</v>
      </c>
      <c r="G47" s="15">
        <f t="shared" si="15"/>
        <v>9</v>
      </c>
      <c r="H47" s="15">
        <f t="shared" si="15"/>
        <v>1</v>
      </c>
      <c r="I47" s="15">
        <f t="shared" si="15"/>
        <v>3</v>
      </c>
      <c r="J47" s="15">
        <f t="shared" si="15"/>
        <v>12</v>
      </c>
      <c r="K47" s="15">
        <f t="shared" si="15"/>
        <v>2</v>
      </c>
      <c r="L47" s="15">
        <f t="shared" si="15"/>
        <v>1</v>
      </c>
      <c r="M47" s="15">
        <f t="shared" si="15"/>
        <v>7</v>
      </c>
      <c r="N47" s="30">
        <v>414000</v>
      </c>
      <c r="O47" s="40">
        <f t="shared" si="8"/>
        <v>5.5555555555555554</v>
      </c>
      <c r="P47" s="45">
        <f t="shared" si="9"/>
        <v>15.444444444444445</v>
      </c>
      <c r="Q47" s="46">
        <f t="shared" si="10"/>
        <v>26805.755395683453</v>
      </c>
      <c r="R47" s="47" t="str">
        <f>Modellek!M79</f>
        <v>-163339.6</v>
      </c>
      <c r="S47" s="48" t="str">
        <f>Modellek!K79</f>
        <v>577339.6</v>
      </c>
      <c r="T47" s="48">
        <f>VALUE(Modellek!AL79)</f>
        <v>-256721.6</v>
      </c>
      <c r="U47" s="48">
        <f t="shared" si="11"/>
        <v>0</v>
      </c>
    </row>
    <row r="48" spans="4:21" ht="20.399999999999999" thickBot="1">
      <c r="D48" s="16" t="str">
        <f t="shared" si="5"/>
        <v>Ház 7</v>
      </c>
      <c r="E48" s="15">
        <f t="shared" ref="E48:M48" si="16">RANK(E15,E$9:E$28,E$31)</f>
        <v>1</v>
      </c>
      <c r="F48" s="15">
        <f t="shared" si="16"/>
        <v>1</v>
      </c>
      <c r="G48" s="15">
        <f t="shared" si="16"/>
        <v>9</v>
      </c>
      <c r="H48" s="15">
        <f t="shared" si="16"/>
        <v>8</v>
      </c>
      <c r="I48" s="15">
        <f t="shared" si="16"/>
        <v>3</v>
      </c>
      <c r="J48" s="15">
        <f t="shared" si="16"/>
        <v>1</v>
      </c>
      <c r="K48" s="15">
        <f t="shared" si="16"/>
        <v>2</v>
      </c>
      <c r="L48" s="15">
        <f t="shared" si="16"/>
        <v>1</v>
      </c>
      <c r="M48" s="15">
        <f t="shared" si="16"/>
        <v>1</v>
      </c>
      <c r="N48" s="30">
        <v>425000</v>
      </c>
      <c r="O48" s="40">
        <f t="shared" si="8"/>
        <v>3</v>
      </c>
      <c r="P48" s="45">
        <f t="shared" si="9"/>
        <v>18</v>
      </c>
      <c r="Q48" s="46">
        <f t="shared" si="10"/>
        <v>23611.111111111109</v>
      </c>
      <c r="R48" s="47" t="str">
        <f>Modellek!M80</f>
        <v>-201724.9</v>
      </c>
      <c r="S48" s="48" t="str">
        <f>Modellek!K80</f>
        <v>626724.9</v>
      </c>
      <c r="T48" s="48">
        <f>VALUE(Modellek!AL80)</f>
        <v>16382.5</v>
      </c>
      <c r="U48" s="48">
        <f t="shared" si="11"/>
        <v>1</v>
      </c>
    </row>
    <row r="49" spans="4:21" ht="20.399999999999999" thickBot="1">
      <c r="D49" s="16" t="str">
        <f t="shared" si="5"/>
        <v>Ház 8</v>
      </c>
      <c r="E49" s="15">
        <f t="shared" ref="E49:M49" si="17">RANK(E16,E$9:E$28,E$31)</f>
        <v>8</v>
      </c>
      <c r="F49" s="15">
        <f t="shared" si="17"/>
        <v>7</v>
      </c>
      <c r="G49" s="15">
        <f t="shared" si="17"/>
        <v>1</v>
      </c>
      <c r="H49" s="15">
        <f t="shared" si="17"/>
        <v>8</v>
      </c>
      <c r="I49" s="15">
        <f t="shared" si="17"/>
        <v>3</v>
      </c>
      <c r="J49" s="15">
        <f t="shared" si="17"/>
        <v>12</v>
      </c>
      <c r="K49" s="15">
        <f t="shared" si="17"/>
        <v>2</v>
      </c>
      <c r="L49" s="15">
        <f t="shared" si="17"/>
        <v>10</v>
      </c>
      <c r="M49" s="15">
        <f t="shared" si="17"/>
        <v>7</v>
      </c>
      <c r="N49" s="30">
        <v>477257.14285714302</v>
      </c>
      <c r="O49" s="40">
        <f t="shared" si="8"/>
        <v>6.4444444444444446</v>
      </c>
      <c r="P49" s="45">
        <f t="shared" si="9"/>
        <v>14.555555555555555</v>
      </c>
      <c r="Q49" s="46">
        <f t="shared" si="10"/>
        <v>32788.65866957471</v>
      </c>
      <c r="R49" s="47" t="str">
        <f>Modellek!M81</f>
        <v>114879.5</v>
      </c>
      <c r="S49" s="48" t="str">
        <f>Modellek!K81</f>
        <v>362377.5</v>
      </c>
      <c r="T49" s="48">
        <f>VALUE(Modellek!AL81)</f>
        <v>-199528.7</v>
      </c>
      <c r="U49" s="48">
        <f t="shared" si="11"/>
        <v>1</v>
      </c>
    </row>
    <row r="50" spans="4:21" ht="20.399999999999999" thickBot="1">
      <c r="D50" s="16" t="str">
        <f t="shared" si="5"/>
        <v>Ház 9</v>
      </c>
      <c r="E50" s="15">
        <f t="shared" ref="E50:M50" si="18">RANK(E17,E$9:E$28,E$31)</f>
        <v>8</v>
      </c>
      <c r="F50" s="15">
        <f t="shared" si="18"/>
        <v>7</v>
      </c>
      <c r="G50" s="15">
        <f t="shared" si="18"/>
        <v>9</v>
      </c>
      <c r="H50" s="15">
        <f t="shared" si="18"/>
        <v>1</v>
      </c>
      <c r="I50" s="15">
        <f t="shared" si="18"/>
        <v>3</v>
      </c>
      <c r="J50" s="15">
        <f t="shared" si="18"/>
        <v>12</v>
      </c>
      <c r="K50" s="15">
        <f t="shared" si="18"/>
        <v>2</v>
      </c>
      <c r="L50" s="15">
        <f t="shared" si="18"/>
        <v>10</v>
      </c>
      <c r="M50" s="15">
        <f t="shared" si="18"/>
        <v>7</v>
      </c>
      <c r="N50" s="30">
        <v>510266.071428572</v>
      </c>
      <c r="O50" s="40">
        <f t="shared" si="8"/>
        <v>6.5555555555555554</v>
      </c>
      <c r="P50" s="45">
        <f t="shared" si="9"/>
        <v>14.444444444444445</v>
      </c>
      <c r="Q50" s="46">
        <f t="shared" si="10"/>
        <v>35326.112637362676</v>
      </c>
      <c r="R50" s="47" t="str">
        <f>Modellek!M82</f>
        <v>-1830.7</v>
      </c>
      <c r="S50" s="48" t="str">
        <f>Modellek!K82</f>
        <v>512096.7</v>
      </c>
      <c r="T50" s="48">
        <f>VALUE(Modellek!AL82)</f>
        <v>-248618.8</v>
      </c>
      <c r="U50" s="48">
        <f t="shared" si="11"/>
        <v>0</v>
      </c>
    </row>
    <row r="51" spans="4:21" ht="20.399999999999999" thickBot="1">
      <c r="D51" s="16" t="str">
        <f t="shared" si="5"/>
        <v>Ház 10</v>
      </c>
      <c r="E51" s="15">
        <f t="shared" ref="E51:M51" si="19">RANK(E18,E$9:E$28,E$31)</f>
        <v>1</v>
      </c>
      <c r="F51" s="15">
        <f t="shared" si="19"/>
        <v>7</v>
      </c>
      <c r="G51" s="15">
        <f t="shared" si="19"/>
        <v>9</v>
      </c>
      <c r="H51" s="15">
        <f t="shared" si="19"/>
        <v>1</v>
      </c>
      <c r="I51" s="15">
        <f t="shared" si="19"/>
        <v>3</v>
      </c>
      <c r="J51" s="15">
        <f t="shared" si="19"/>
        <v>1</v>
      </c>
      <c r="K51" s="15">
        <f t="shared" si="19"/>
        <v>2</v>
      </c>
      <c r="L51" s="15">
        <f t="shared" si="19"/>
        <v>10</v>
      </c>
      <c r="M51" s="15">
        <f t="shared" si="19"/>
        <v>7</v>
      </c>
      <c r="N51" s="31">
        <v>543275</v>
      </c>
      <c r="O51" s="40">
        <f t="shared" si="8"/>
        <v>4.5555555555555554</v>
      </c>
      <c r="P51" s="45">
        <f t="shared" si="9"/>
        <v>16.444444444444443</v>
      </c>
      <c r="Q51" s="46">
        <f t="shared" si="10"/>
        <v>33036.993243243247</v>
      </c>
      <c r="R51" s="47">
        <f>Modellek!M83</f>
        <v>-189569</v>
      </c>
      <c r="S51" s="48">
        <f>Modellek!K83</f>
        <v>732844</v>
      </c>
      <c r="T51" s="48">
        <f>VALUE(Modellek!AL83)</f>
        <v>-194029.3</v>
      </c>
      <c r="U51" s="48">
        <f t="shared" si="11"/>
        <v>0</v>
      </c>
    </row>
    <row r="52" spans="4:21" ht="20.399999999999999" thickBot="1">
      <c r="D52" s="16" t="str">
        <f>D19</f>
        <v>Ház 11</v>
      </c>
      <c r="E52" s="15">
        <f t="shared" ref="E52:M52" si="20">RANK(E19,E$9:E$28,E$31)</f>
        <v>8</v>
      </c>
      <c r="F52" s="15">
        <f t="shared" si="20"/>
        <v>1</v>
      </c>
      <c r="G52" s="15">
        <f t="shared" si="20"/>
        <v>9</v>
      </c>
      <c r="H52" s="15">
        <f t="shared" si="20"/>
        <v>8</v>
      </c>
      <c r="I52" s="15">
        <f t="shared" si="20"/>
        <v>3</v>
      </c>
      <c r="J52" s="15">
        <f t="shared" si="20"/>
        <v>12</v>
      </c>
      <c r="K52" s="15">
        <f t="shared" si="20"/>
        <v>2</v>
      </c>
      <c r="L52" s="15">
        <f t="shared" si="20"/>
        <v>1</v>
      </c>
      <c r="M52" s="15">
        <f t="shared" si="20"/>
        <v>1</v>
      </c>
      <c r="N52" s="30">
        <v>564000</v>
      </c>
      <c r="O52" s="40">
        <f t="shared" si="8"/>
        <v>5</v>
      </c>
      <c r="P52" s="45">
        <f t="shared" si="9"/>
        <v>16</v>
      </c>
      <c r="Q52" s="46">
        <f t="shared" si="10"/>
        <v>35250</v>
      </c>
      <c r="R52" s="47" t="str">
        <f>Modellek!M84</f>
        <v>158022.5</v>
      </c>
      <c r="S52" s="48" t="str">
        <f>Modellek!K84</f>
        <v>405977.5</v>
      </c>
      <c r="T52" s="48">
        <f>VALUE(Modellek!AL84)</f>
        <v>133802</v>
      </c>
      <c r="U52" s="48">
        <f t="shared" si="11"/>
        <v>0</v>
      </c>
    </row>
    <row r="53" spans="4:21" ht="20.399999999999999" thickBot="1">
      <c r="D53" s="16" t="str">
        <f t="shared" si="5"/>
        <v>Ház 12</v>
      </c>
      <c r="E53" s="15">
        <f t="shared" ref="E53:M53" si="21">RANK(E20,E$9:E$28,E$31)</f>
        <v>8</v>
      </c>
      <c r="F53" s="15">
        <f t="shared" si="21"/>
        <v>7</v>
      </c>
      <c r="G53" s="15">
        <f t="shared" si="21"/>
        <v>9</v>
      </c>
      <c r="H53" s="15">
        <f t="shared" si="21"/>
        <v>1</v>
      </c>
      <c r="I53" s="15">
        <f t="shared" si="21"/>
        <v>3</v>
      </c>
      <c r="J53" s="15">
        <f t="shared" si="21"/>
        <v>12</v>
      </c>
      <c r="K53" s="15">
        <f t="shared" si="21"/>
        <v>2</v>
      </c>
      <c r="L53" s="15">
        <f t="shared" si="21"/>
        <v>10</v>
      </c>
      <c r="M53" s="15">
        <f t="shared" si="21"/>
        <v>7</v>
      </c>
      <c r="N53" s="30">
        <v>604825.97402597405</v>
      </c>
      <c r="O53" s="40">
        <f t="shared" si="8"/>
        <v>6.5555555555555554</v>
      </c>
      <c r="P53" s="45">
        <f t="shared" si="9"/>
        <v>14.444444444444445</v>
      </c>
      <c r="Q53" s="46">
        <f t="shared" si="10"/>
        <v>41872.567432567434</v>
      </c>
      <c r="R53" s="47" t="str">
        <f>Modellek!M85</f>
        <v>92729.3</v>
      </c>
      <c r="S53" s="48" t="str">
        <f>Modellek!K85</f>
        <v>512096.7</v>
      </c>
      <c r="T53" s="48">
        <f>VALUE(Modellek!AL85)</f>
        <v>-154058.79999999999</v>
      </c>
      <c r="U53" s="48">
        <f t="shared" si="11"/>
        <v>1</v>
      </c>
    </row>
    <row r="54" spans="4:21" ht="20.399999999999999" thickBot="1">
      <c r="D54" s="16" t="str">
        <f t="shared" si="5"/>
        <v>Ház 13</v>
      </c>
      <c r="E54" s="15">
        <f t="shared" ref="E54:M54" si="22">RANK(E21,E$9:E$28,E$31)</f>
        <v>1</v>
      </c>
      <c r="F54" s="15">
        <f t="shared" si="22"/>
        <v>1</v>
      </c>
      <c r="G54" s="15">
        <f t="shared" si="22"/>
        <v>1</v>
      </c>
      <c r="H54" s="15">
        <f t="shared" si="22"/>
        <v>1</v>
      </c>
      <c r="I54" s="15">
        <f t="shared" si="22"/>
        <v>1</v>
      </c>
      <c r="J54" s="15">
        <f t="shared" si="22"/>
        <v>12</v>
      </c>
      <c r="K54" s="15">
        <f t="shared" si="22"/>
        <v>2</v>
      </c>
      <c r="L54" s="15">
        <f t="shared" si="22"/>
        <v>10</v>
      </c>
      <c r="M54" s="15">
        <f t="shared" si="22"/>
        <v>7</v>
      </c>
      <c r="N54" s="30">
        <v>637276.54220779205</v>
      </c>
      <c r="O54" s="40">
        <f t="shared" si="8"/>
        <v>4</v>
      </c>
      <c r="P54" s="45">
        <f t="shared" si="9"/>
        <v>17</v>
      </c>
      <c r="Q54" s="46">
        <f t="shared" si="10"/>
        <v>37486.85542398777</v>
      </c>
      <c r="R54" s="47" t="str">
        <f>Modellek!M86</f>
        <v>-288684.5</v>
      </c>
      <c r="S54" s="48" t="str">
        <f>Modellek!K86</f>
        <v>925961.5</v>
      </c>
      <c r="T54" s="48">
        <f>VALUE(Modellek!AL86)</f>
        <v>222595.4</v>
      </c>
      <c r="U54" s="48">
        <f t="shared" si="11"/>
        <v>1</v>
      </c>
    </row>
    <row r="55" spans="4:21" ht="20.399999999999999" thickBot="1">
      <c r="D55" s="16" t="str">
        <f t="shared" si="5"/>
        <v>Ház 14</v>
      </c>
      <c r="E55" s="15">
        <f t="shared" ref="E55:M55" si="23">RANK(E22,E$9:E$28,E$31)</f>
        <v>8</v>
      </c>
      <c r="F55" s="15">
        <f t="shared" si="23"/>
        <v>7</v>
      </c>
      <c r="G55" s="15">
        <f t="shared" si="23"/>
        <v>9</v>
      </c>
      <c r="H55" s="15">
        <f t="shared" si="23"/>
        <v>8</v>
      </c>
      <c r="I55" s="15">
        <f t="shared" si="23"/>
        <v>3</v>
      </c>
      <c r="J55" s="15">
        <f t="shared" si="23"/>
        <v>1</v>
      </c>
      <c r="K55" s="15">
        <f t="shared" si="23"/>
        <v>2</v>
      </c>
      <c r="L55" s="15">
        <f t="shared" si="23"/>
        <v>10</v>
      </c>
      <c r="M55" s="15">
        <f t="shared" si="23"/>
        <v>7</v>
      </c>
      <c r="N55" s="31">
        <v>669727.11038961005</v>
      </c>
      <c r="O55" s="40">
        <f t="shared" si="8"/>
        <v>6.1111111111111107</v>
      </c>
      <c r="P55" s="45">
        <f t="shared" si="9"/>
        <v>14.888888888888889</v>
      </c>
      <c r="Q55" s="46">
        <f t="shared" si="10"/>
        <v>44981.671593332016</v>
      </c>
      <c r="R55" s="47" t="str">
        <f>Modellek!M87</f>
        <v>200504.5</v>
      </c>
      <c r="S55" s="48" t="str">
        <f>Modellek!K87</f>
        <v>469222.5</v>
      </c>
      <c r="T55" s="48">
        <f>VALUE(Modellek!AL87)</f>
        <v>-89157.8</v>
      </c>
      <c r="U55" s="48">
        <f t="shared" si="11"/>
        <v>1</v>
      </c>
    </row>
    <row r="56" spans="4:21" ht="20.399999999999999" thickBot="1">
      <c r="D56" s="16" t="str">
        <f t="shared" si="5"/>
        <v>Ház 15</v>
      </c>
      <c r="E56" s="15">
        <f t="shared" ref="E56:M56" si="24">RANK(E23,E$9:E$28,E$31)</f>
        <v>8</v>
      </c>
      <c r="F56" s="15">
        <f t="shared" si="24"/>
        <v>7</v>
      </c>
      <c r="G56" s="15">
        <f t="shared" si="24"/>
        <v>9</v>
      </c>
      <c r="H56" s="15">
        <f t="shared" si="24"/>
        <v>8</v>
      </c>
      <c r="I56" s="15">
        <f t="shared" si="24"/>
        <v>3</v>
      </c>
      <c r="J56" s="15">
        <f t="shared" si="24"/>
        <v>1</v>
      </c>
      <c r="K56" s="15">
        <f t="shared" si="24"/>
        <v>2</v>
      </c>
      <c r="L56" s="15">
        <f t="shared" si="24"/>
        <v>1</v>
      </c>
      <c r="M56" s="15">
        <f t="shared" si="24"/>
        <v>1</v>
      </c>
      <c r="N56" s="31">
        <v>702177.67857142899</v>
      </c>
      <c r="O56" s="40">
        <f t="shared" si="8"/>
        <v>4.4444444444444446</v>
      </c>
      <c r="P56" s="45">
        <f t="shared" si="9"/>
        <v>16.555555555555557</v>
      </c>
      <c r="Q56" s="46">
        <f t="shared" si="10"/>
        <v>42413.416826462148</v>
      </c>
      <c r="R56" s="47" t="str">
        <f>Modellek!M88</f>
        <v>167712.6</v>
      </c>
      <c r="S56" s="48" t="str">
        <f>Modellek!K88</f>
        <v>534465.4</v>
      </c>
      <c r="T56" s="48">
        <f>VALUE(Modellek!AL88)</f>
        <v>31456.400000000001</v>
      </c>
      <c r="U56" s="48">
        <f t="shared" si="11"/>
        <v>0</v>
      </c>
    </row>
    <row r="57" spans="4:21" ht="20.399999999999999" thickBot="1">
      <c r="D57" s="16" t="str">
        <f t="shared" si="5"/>
        <v>Ház 16</v>
      </c>
      <c r="E57" s="15">
        <f t="shared" ref="E57:M57" si="25">RANK(E24,E$9:E$28,E$31)</f>
        <v>8</v>
      </c>
      <c r="F57" s="15">
        <f t="shared" si="25"/>
        <v>7</v>
      </c>
      <c r="G57" s="15">
        <f t="shared" si="25"/>
        <v>1</v>
      </c>
      <c r="H57" s="15">
        <f t="shared" si="25"/>
        <v>8</v>
      </c>
      <c r="I57" s="15">
        <f t="shared" si="25"/>
        <v>3</v>
      </c>
      <c r="J57" s="15">
        <f t="shared" si="25"/>
        <v>1</v>
      </c>
      <c r="K57" s="15">
        <f t="shared" si="25"/>
        <v>2</v>
      </c>
      <c r="L57" s="15">
        <f t="shared" si="25"/>
        <v>10</v>
      </c>
      <c r="M57" s="15">
        <f t="shared" si="25"/>
        <v>7</v>
      </c>
      <c r="N57" s="30">
        <v>734628.24675324699</v>
      </c>
      <c r="O57" s="40">
        <f t="shared" si="8"/>
        <v>5.2222222222222223</v>
      </c>
      <c r="P57" s="45">
        <f t="shared" si="9"/>
        <v>15.777777777777779</v>
      </c>
      <c r="Q57" s="46">
        <f t="shared" si="10"/>
        <v>46560.945216755092</v>
      </c>
      <c r="R57" s="47" t="str">
        <f>Modellek!M89</f>
        <v>232784.1</v>
      </c>
      <c r="S57" s="48" t="str">
        <f>Modellek!K89</f>
        <v>501843.9</v>
      </c>
      <c r="T57" s="48">
        <f>VALUE(Modellek!AL89)</f>
        <v>57842.3</v>
      </c>
      <c r="U57" s="48">
        <f t="shared" si="11"/>
        <v>0</v>
      </c>
    </row>
    <row r="58" spans="4:21" ht="20.399999999999999" thickBot="1">
      <c r="D58" s="16" t="str">
        <f t="shared" si="5"/>
        <v>Ház 17</v>
      </c>
      <c r="E58" s="15">
        <f t="shared" ref="E58:M58" si="26">RANK(E25,E$9:E$28,E$31)</f>
        <v>1</v>
      </c>
      <c r="F58" s="15">
        <f t="shared" si="26"/>
        <v>1</v>
      </c>
      <c r="G58" s="15">
        <f t="shared" si="26"/>
        <v>1</v>
      </c>
      <c r="H58" s="15">
        <f t="shared" si="26"/>
        <v>1</v>
      </c>
      <c r="I58" s="15">
        <f t="shared" si="26"/>
        <v>3</v>
      </c>
      <c r="J58" s="15">
        <f t="shared" si="26"/>
        <v>12</v>
      </c>
      <c r="K58" s="15">
        <f t="shared" si="26"/>
        <v>2</v>
      </c>
      <c r="L58" s="15">
        <f t="shared" si="26"/>
        <v>10</v>
      </c>
      <c r="M58" s="15">
        <f t="shared" si="26"/>
        <v>7</v>
      </c>
      <c r="N58" s="30">
        <v>767078.81493506499</v>
      </c>
      <c r="O58" s="40">
        <f t="shared" si="8"/>
        <v>4.2222222222222223</v>
      </c>
      <c r="P58" s="45">
        <f t="shared" si="9"/>
        <v>16.777777777777779</v>
      </c>
      <c r="Q58" s="46">
        <f t="shared" si="10"/>
        <v>45719.929366990626</v>
      </c>
      <c r="R58" s="47" t="str">
        <f>Modellek!M90</f>
        <v>130101.4</v>
      </c>
      <c r="S58" s="48" t="str">
        <f>Modellek!K90</f>
        <v>636977.6</v>
      </c>
      <c r="T58" s="48">
        <f>VALUE(Modellek!AL90)</f>
        <v>352397.4</v>
      </c>
      <c r="U58" s="48">
        <f t="shared" si="11"/>
        <v>0</v>
      </c>
    </row>
    <row r="59" spans="4:21" ht="20.399999999999999" thickBot="1">
      <c r="D59" s="16" t="str">
        <f t="shared" si="5"/>
        <v>Ház 18</v>
      </c>
      <c r="E59" s="15">
        <f t="shared" ref="E59:M59" si="27">RANK(E26,E$9:E$28,E$31)</f>
        <v>8</v>
      </c>
      <c r="F59" s="15">
        <f t="shared" si="27"/>
        <v>7</v>
      </c>
      <c r="G59" s="15">
        <f t="shared" si="27"/>
        <v>9</v>
      </c>
      <c r="H59" s="15">
        <f t="shared" si="27"/>
        <v>8</v>
      </c>
      <c r="I59" s="15">
        <f t="shared" si="27"/>
        <v>3</v>
      </c>
      <c r="J59" s="15">
        <f t="shared" si="27"/>
        <v>1</v>
      </c>
      <c r="K59" s="15">
        <f t="shared" si="27"/>
        <v>2</v>
      </c>
      <c r="L59" s="15">
        <f t="shared" si="27"/>
        <v>1</v>
      </c>
      <c r="M59" s="15">
        <f t="shared" si="27"/>
        <v>7</v>
      </c>
      <c r="N59" s="30">
        <v>799529.38311688299</v>
      </c>
      <c r="O59" s="40">
        <f t="shared" si="8"/>
        <v>5.1111111111111107</v>
      </c>
      <c r="P59" s="45">
        <f t="shared" si="9"/>
        <v>15.888888888888889</v>
      </c>
      <c r="Q59" s="46">
        <f t="shared" si="10"/>
        <v>50320.031105258371</v>
      </c>
      <c r="R59" s="47" t="str">
        <f>Modellek!M91</f>
        <v>265063.6</v>
      </c>
      <c r="S59" s="48" t="str">
        <f>Modellek!K91</f>
        <v>534465.4</v>
      </c>
      <c r="T59" s="48">
        <f>VALUE(Modellek!AL91)</f>
        <v>128807.4</v>
      </c>
      <c r="U59" s="48">
        <f t="shared" si="11"/>
        <v>0</v>
      </c>
    </row>
    <row r="60" spans="4:21" ht="20.399999999999999" thickBot="1">
      <c r="D60" s="16" t="str">
        <f t="shared" si="5"/>
        <v>Ház 19</v>
      </c>
      <c r="E60" s="15">
        <f t="shared" ref="E60:M60" si="28">RANK(E27,E$9:E$28,E$31)</f>
        <v>1</v>
      </c>
      <c r="F60" s="15">
        <f t="shared" si="28"/>
        <v>7</v>
      </c>
      <c r="G60" s="15">
        <f t="shared" si="28"/>
        <v>9</v>
      </c>
      <c r="H60" s="15">
        <f t="shared" si="28"/>
        <v>1</v>
      </c>
      <c r="I60" s="15">
        <f t="shared" si="28"/>
        <v>3</v>
      </c>
      <c r="J60" s="15">
        <f t="shared" si="28"/>
        <v>1</v>
      </c>
      <c r="K60" s="15">
        <f t="shared" si="28"/>
        <v>1</v>
      </c>
      <c r="L60" s="15">
        <f t="shared" si="28"/>
        <v>1</v>
      </c>
      <c r="M60" s="15">
        <f t="shared" si="28"/>
        <v>1</v>
      </c>
      <c r="N60" s="30">
        <v>1154000</v>
      </c>
      <c r="O60" s="40">
        <f t="shared" si="8"/>
        <v>2.7777777777777777</v>
      </c>
      <c r="P60" s="45">
        <f t="shared" si="9"/>
        <v>18.222222222222221</v>
      </c>
      <c r="Q60" s="46">
        <f t="shared" si="10"/>
        <v>63329.268292682929</v>
      </c>
      <c r="R60" s="47" t="str">
        <f>Modellek!M92</f>
        <v>-6079.4</v>
      </c>
      <c r="S60" s="48" t="str">
        <f>Modellek!K92</f>
        <v>1160079.4</v>
      </c>
      <c r="T60" s="48">
        <f>VALUE(Modellek!AL92)</f>
        <v>504858.9</v>
      </c>
      <c r="U60" s="48">
        <f t="shared" si="11"/>
        <v>1</v>
      </c>
    </row>
    <row r="61" spans="4:21" ht="20.399999999999999" thickBot="1">
      <c r="D61" s="52" t="str">
        <f t="shared" si="5"/>
        <v>Ház 20</v>
      </c>
      <c r="E61" s="53">
        <f t="shared" ref="E61:M61" si="29">RANK(E28,E$9:E$28,E$31)</f>
        <v>1</v>
      </c>
      <c r="F61" s="53">
        <f t="shared" si="29"/>
        <v>7</v>
      </c>
      <c r="G61" s="53">
        <f t="shared" si="29"/>
        <v>1</v>
      </c>
      <c r="H61" s="53">
        <f t="shared" si="29"/>
        <v>8</v>
      </c>
      <c r="I61" s="53">
        <f t="shared" si="29"/>
        <v>1</v>
      </c>
      <c r="J61" s="53">
        <f t="shared" si="29"/>
        <v>1</v>
      </c>
      <c r="K61" s="53">
        <f t="shared" si="29"/>
        <v>2</v>
      </c>
      <c r="L61" s="53">
        <f t="shared" si="29"/>
        <v>10</v>
      </c>
      <c r="M61" s="53">
        <f t="shared" si="29"/>
        <v>1</v>
      </c>
      <c r="N61" s="54">
        <v>1248000</v>
      </c>
      <c r="O61" s="40">
        <f t="shared" si="8"/>
        <v>3.5555555555555554</v>
      </c>
      <c r="P61" s="45">
        <f t="shared" si="9"/>
        <v>17.444444444444443</v>
      </c>
      <c r="Q61" s="46">
        <f t="shared" si="10"/>
        <v>71541.401273885363</v>
      </c>
      <c r="R61" s="47" t="str">
        <f>Modellek!M93</f>
        <v>375891.2</v>
      </c>
      <c r="S61" s="48" t="str">
        <f>Modellek!K93</f>
        <v>872108.8</v>
      </c>
      <c r="T61" s="48">
        <f>VALUE(Modellek!AL93)</f>
        <v>592794.80000000005</v>
      </c>
      <c r="U61" s="48">
        <f t="shared" si="11"/>
        <v>0</v>
      </c>
    </row>
    <row r="62" spans="4:21" ht="21.6" thickBot="1">
      <c r="D62" s="56" t="s">
        <v>275</v>
      </c>
      <c r="E62" s="55">
        <v>1</v>
      </c>
      <c r="F62" s="55">
        <v>1</v>
      </c>
      <c r="G62" s="55">
        <v>1</v>
      </c>
      <c r="H62" s="55">
        <v>1</v>
      </c>
      <c r="I62" s="55">
        <v>1</v>
      </c>
      <c r="J62" s="55">
        <v>1</v>
      </c>
      <c r="K62" s="55">
        <v>1</v>
      </c>
      <c r="L62" s="55">
        <v>1</v>
      </c>
      <c r="M62" s="55">
        <v>1</v>
      </c>
      <c r="N62" s="56">
        <v>5000000000</v>
      </c>
      <c r="O62" s="40">
        <f t="shared" si="8"/>
        <v>1</v>
      </c>
      <c r="P62" s="45">
        <f t="shared" si="9"/>
        <v>20</v>
      </c>
      <c r="Q62" s="46">
        <f t="shared" si="10"/>
        <v>250000000</v>
      </c>
      <c r="R62" s="49"/>
      <c r="S62" s="49"/>
      <c r="T62" s="49"/>
      <c r="U62" s="50">
        <f>SUM(U42:U61)</f>
        <v>6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068C3-0A6C-4D52-AC70-0B39E1339AB0}">
  <dimension ref="A1:AM107"/>
  <sheetViews>
    <sheetView topLeftCell="G52" zoomScaleNormal="100" workbookViewId="0">
      <selection activeCell="N86" sqref="N86"/>
    </sheetView>
  </sheetViews>
  <sheetFormatPr defaultRowHeight="14.4"/>
  <cols>
    <col min="11" max="11" width="8.44140625" bestFit="1" customWidth="1"/>
    <col min="22" max="22" width="9" bestFit="1" customWidth="1"/>
  </cols>
  <sheetData>
    <row r="1" spans="1:37" ht="18">
      <c r="A1" s="26"/>
      <c r="Z1" s="26"/>
    </row>
    <row r="2" spans="1:37">
      <c r="A2" s="32"/>
      <c r="Z2" s="32"/>
    </row>
    <row r="5" spans="1:37" ht="30.6">
      <c r="A5" s="33" t="s">
        <v>124</v>
      </c>
      <c r="B5" s="34">
        <v>2665026</v>
      </c>
      <c r="C5" s="33" t="s">
        <v>125</v>
      </c>
      <c r="D5" s="34">
        <v>20</v>
      </c>
      <c r="E5" s="33" t="s">
        <v>126</v>
      </c>
      <c r="F5" s="34">
        <v>9</v>
      </c>
      <c r="G5" s="33" t="s">
        <v>127</v>
      </c>
      <c r="H5" s="34">
        <v>20</v>
      </c>
      <c r="I5" s="33" t="s">
        <v>128</v>
      </c>
      <c r="J5" s="34">
        <v>0</v>
      </c>
      <c r="K5" s="33" t="s">
        <v>129</v>
      </c>
      <c r="L5" s="34" t="s">
        <v>130</v>
      </c>
      <c r="Z5" s="33" t="s">
        <v>124</v>
      </c>
      <c r="AA5" s="34">
        <v>6062295</v>
      </c>
      <c r="AB5" s="33" t="s">
        <v>125</v>
      </c>
      <c r="AC5" s="34">
        <v>20</v>
      </c>
      <c r="AD5" s="33" t="s">
        <v>126</v>
      </c>
      <c r="AE5" s="34">
        <v>9</v>
      </c>
      <c r="AF5" s="33" t="s">
        <v>127</v>
      </c>
      <c r="AG5" s="34">
        <v>20</v>
      </c>
      <c r="AH5" s="33" t="s">
        <v>128</v>
      </c>
      <c r="AI5" s="34">
        <v>0</v>
      </c>
      <c r="AJ5" s="33" t="s">
        <v>129</v>
      </c>
      <c r="AK5" s="34" t="s">
        <v>212</v>
      </c>
    </row>
    <row r="6" spans="1:37" ht="18.600000000000001" thickBot="1">
      <c r="A6" s="26"/>
      <c r="Z6" s="26"/>
    </row>
    <row r="7" spans="1:37" ht="15" thickBot="1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131</v>
      </c>
      <c r="K7" s="24" t="s">
        <v>132</v>
      </c>
      <c r="Z7" s="24" t="s">
        <v>56</v>
      </c>
      <c r="AA7" s="24" t="s">
        <v>57</v>
      </c>
      <c r="AB7" s="24" t="s">
        <v>58</v>
      </c>
      <c r="AC7" s="24" t="s">
        <v>59</v>
      </c>
      <c r="AD7" s="24" t="s">
        <v>60</v>
      </c>
      <c r="AE7" s="24" t="s">
        <v>61</v>
      </c>
      <c r="AF7" s="24" t="s">
        <v>62</v>
      </c>
      <c r="AG7" s="24" t="s">
        <v>63</v>
      </c>
      <c r="AH7" s="24" t="s">
        <v>64</v>
      </c>
      <c r="AI7" s="24" t="s">
        <v>131</v>
      </c>
      <c r="AJ7" s="24" t="s">
        <v>132</v>
      </c>
    </row>
    <row r="8" spans="1:37" ht="15" thickBot="1">
      <c r="A8" s="24" t="s">
        <v>65</v>
      </c>
      <c r="B8" s="25">
        <v>8</v>
      </c>
      <c r="C8" s="25">
        <v>1</v>
      </c>
      <c r="D8" s="25">
        <v>1</v>
      </c>
      <c r="E8" s="25">
        <v>8</v>
      </c>
      <c r="F8" s="25">
        <v>3</v>
      </c>
      <c r="G8" s="25">
        <v>12</v>
      </c>
      <c r="H8" s="25">
        <v>2</v>
      </c>
      <c r="I8" s="25">
        <v>10</v>
      </c>
      <c r="J8" s="25">
        <v>7</v>
      </c>
      <c r="K8" s="25">
        <v>243700</v>
      </c>
      <c r="M8">
        <f>21-B8</f>
        <v>13</v>
      </c>
      <c r="N8">
        <f t="shared" ref="N8:U23" si="0">21-C8</f>
        <v>20</v>
      </c>
      <c r="O8">
        <f t="shared" si="0"/>
        <v>20</v>
      </c>
      <c r="P8">
        <f t="shared" si="0"/>
        <v>13</v>
      </c>
      <c r="Q8">
        <f t="shared" si="0"/>
        <v>18</v>
      </c>
      <c r="R8">
        <f t="shared" si="0"/>
        <v>9</v>
      </c>
      <c r="S8">
        <f t="shared" si="0"/>
        <v>19</v>
      </c>
      <c r="T8">
        <f t="shared" si="0"/>
        <v>11</v>
      </c>
      <c r="U8">
        <f t="shared" si="0"/>
        <v>14</v>
      </c>
      <c r="V8">
        <f>K8</f>
        <v>243700</v>
      </c>
      <c r="Z8" s="24" t="s">
        <v>65</v>
      </c>
      <c r="AA8" s="25">
        <v>13</v>
      </c>
      <c r="AB8" s="25">
        <v>20</v>
      </c>
      <c r="AC8" s="25">
        <v>20</v>
      </c>
      <c r="AD8" s="25">
        <v>13</v>
      </c>
      <c r="AE8" s="25">
        <v>18</v>
      </c>
      <c r="AF8" s="25">
        <v>9</v>
      </c>
      <c r="AG8" s="25">
        <v>19</v>
      </c>
      <c r="AH8" s="25">
        <v>11</v>
      </c>
      <c r="AI8" s="25">
        <v>14</v>
      </c>
      <c r="AJ8" s="25">
        <v>243700</v>
      </c>
    </row>
    <row r="9" spans="1:37" ht="15" thickBot="1">
      <c r="A9" s="24" t="s">
        <v>66</v>
      </c>
      <c r="B9" s="25">
        <v>8</v>
      </c>
      <c r="C9" s="25">
        <v>1</v>
      </c>
      <c r="D9" s="25">
        <v>1</v>
      </c>
      <c r="E9" s="25">
        <v>8</v>
      </c>
      <c r="F9" s="25">
        <v>3</v>
      </c>
      <c r="G9" s="25">
        <v>1</v>
      </c>
      <c r="H9" s="25">
        <v>2</v>
      </c>
      <c r="I9" s="25">
        <v>1</v>
      </c>
      <c r="J9" s="25">
        <v>1</v>
      </c>
      <c r="K9" s="25">
        <v>263800</v>
      </c>
      <c r="M9">
        <f t="shared" ref="M9:M27" si="1">21-B9</f>
        <v>13</v>
      </c>
      <c r="N9">
        <f t="shared" si="0"/>
        <v>20</v>
      </c>
      <c r="O9">
        <f t="shared" si="0"/>
        <v>20</v>
      </c>
      <c r="P9">
        <f t="shared" si="0"/>
        <v>13</v>
      </c>
      <c r="Q9">
        <f t="shared" si="0"/>
        <v>18</v>
      </c>
      <c r="R9">
        <f t="shared" si="0"/>
        <v>20</v>
      </c>
      <c r="S9">
        <f t="shared" si="0"/>
        <v>19</v>
      </c>
      <c r="T9">
        <f t="shared" si="0"/>
        <v>20</v>
      </c>
      <c r="U9">
        <f t="shared" si="0"/>
        <v>20</v>
      </c>
      <c r="V9">
        <f t="shared" ref="V9:V27" si="2">K9</f>
        <v>263800</v>
      </c>
      <c r="Z9" s="24" t="s">
        <v>66</v>
      </c>
      <c r="AA9" s="25">
        <v>13</v>
      </c>
      <c r="AB9" s="25">
        <v>20</v>
      </c>
      <c r="AC9" s="25">
        <v>20</v>
      </c>
      <c r="AD9" s="25">
        <v>13</v>
      </c>
      <c r="AE9" s="25">
        <v>18</v>
      </c>
      <c r="AF9" s="25">
        <v>20</v>
      </c>
      <c r="AG9" s="25">
        <v>19</v>
      </c>
      <c r="AH9" s="25">
        <v>20</v>
      </c>
      <c r="AI9" s="25">
        <v>20</v>
      </c>
      <c r="AJ9" s="25">
        <v>263800</v>
      </c>
    </row>
    <row r="10" spans="1:37" ht="15" thickBot="1">
      <c r="A10" s="24" t="s">
        <v>67</v>
      </c>
      <c r="B10" s="25">
        <v>8</v>
      </c>
      <c r="C10" s="25">
        <v>7</v>
      </c>
      <c r="D10" s="25">
        <v>1</v>
      </c>
      <c r="E10" s="25">
        <v>8</v>
      </c>
      <c r="F10" s="25">
        <v>3</v>
      </c>
      <c r="G10" s="25">
        <v>12</v>
      </c>
      <c r="H10" s="25">
        <v>2</v>
      </c>
      <c r="I10" s="25">
        <v>10</v>
      </c>
      <c r="J10" s="25">
        <v>7</v>
      </c>
      <c r="K10" s="25">
        <v>320050</v>
      </c>
      <c r="M10">
        <f t="shared" si="1"/>
        <v>13</v>
      </c>
      <c r="N10">
        <f t="shared" si="0"/>
        <v>14</v>
      </c>
      <c r="O10">
        <f t="shared" si="0"/>
        <v>20</v>
      </c>
      <c r="P10">
        <f t="shared" si="0"/>
        <v>13</v>
      </c>
      <c r="Q10">
        <f t="shared" si="0"/>
        <v>18</v>
      </c>
      <c r="R10">
        <f t="shared" si="0"/>
        <v>9</v>
      </c>
      <c r="S10">
        <f t="shared" si="0"/>
        <v>19</v>
      </c>
      <c r="T10">
        <f t="shared" si="0"/>
        <v>11</v>
      </c>
      <c r="U10">
        <f t="shared" si="0"/>
        <v>14</v>
      </c>
      <c r="V10">
        <f t="shared" si="2"/>
        <v>320050</v>
      </c>
      <c r="Z10" s="24" t="s">
        <v>67</v>
      </c>
      <c r="AA10" s="25">
        <v>13</v>
      </c>
      <c r="AB10" s="25">
        <v>14</v>
      </c>
      <c r="AC10" s="25">
        <v>20</v>
      </c>
      <c r="AD10" s="25">
        <v>13</v>
      </c>
      <c r="AE10" s="25">
        <v>18</v>
      </c>
      <c r="AF10" s="25">
        <v>9</v>
      </c>
      <c r="AG10" s="25">
        <v>19</v>
      </c>
      <c r="AH10" s="25">
        <v>11</v>
      </c>
      <c r="AI10" s="25">
        <v>14</v>
      </c>
      <c r="AJ10" s="25">
        <v>320050</v>
      </c>
    </row>
    <row r="11" spans="1:37" ht="15" thickBot="1">
      <c r="A11" s="24" t="s">
        <v>68</v>
      </c>
      <c r="B11" s="25">
        <v>1</v>
      </c>
      <c r="C11" s="25">
        <v>7</v>
      </c>
      <c r="D11" s="25">
        <v>9</v>
      </c>
      <c r="E11" s="25">
        <v>8</v>
      </c>
      <c r="F11" s="25">
        <v>3</v>
      </c>
      <c r="G11" s="25">
        <v>1</v>
      </c>
      <c r="H11" s="25">
        <v>2</v>
      </c>
      <c r="I11" s="25">
        <v>1</v>
      </c>
      <c r="J11" s="25">
        <v>7</v>
      </c>
      <c r="K11" s="25">
        <v>350000</v>
      </c>
      <c r="M11">
        <f t="shared" si="1"/>
        <v>20</v>
      </c>
      <c r="N11">
        <f t="shared" si="0"/>
        <v>14</v>
      </c>
      <c r="O11">
        <f t="shared" si="0"/>
        <v>12</v>
      </c>
      <c r="P11">
        <f t="shared" si="0"/>
        <v>13</v>
      </c>
      <c r="Q11">
        <f t="shared" si="0"/>
        <v>18</v>
      </c>
      <c r="R11">
        <f t="shared" si="0"/>
        <v>20</v>
      </c>
      <c r="S11">
        <f t="shared" si="0"/>
        <v>19</v>
      </c>
      <c r="T11">
        <f t="shared" si="0"/>
        <v>20</v>
      </c>
      <c r="U11">
        <f t="shared" si="0"/>
        <v>14</v>
      </c>
      <c r="V11">
        <f t="shared" si="2"/>
        <v>350000</v>
      </c>
      <c r="Z11" s="24" t="s">
        <v>68</v>
      </c>
      <c r="AA11" s="25">
        <v>20</v>
      </c>
      <c r="AB11" s="25">
        <v>14</v>
      </c>
      <c r="AC11" s="25">
        <v>12</v>
      </c>
      <c r="AD11" s="25">
        <v>13</v>
      </c>
      <c r="AE11" s="25">
        <v>18</v>
      </c>
      <c r="AF11" s="25">
        <v>20</v>
      </c>
      <c r="AG11" s="25">
        <v>19</v>
      </c>
      <c r="AH11" s="25">
        <v>20</v>
      </c>
      <c r="AI11" s="25">
        <v>14</v>
      </c>
      <c r="AJ11" s="25">
        <v>350000</v>
      </c>
    </row>
    <row r="12" spans="1:37" ht="15" thickBot="1">
      <c r="A12" s="24" t="s">
        <v>69</v>
      </c>
      <c r="B12" s="25">
        <v>8</v>
      </c>
      <c r="C12" s="25">
        <v>7</v>
      </c>
      <c r="D12" s="25">
        <v>9</v>
      </c>
      <c r="E12" s="25">
        <v>8</v>
      </c>
      <c r="F12" s="25">
        <v>3</v>
      </c>
      <c r="G12" s="25">
        <v>1</v>
      </c>
      <c r="H12" s="25">
        <v>2</v>
      </c>
      <c r="I12" s="25">
        <v>1</v>
      </c>
      <c r="J12" s="25">
        <v>7</v>
      </c>
      <c r="K12" s="25">
        <v>400000</v>
      </c>
      <c r="M12">
        <f t="shared" si="1"/>
        <v>13</v>
      </c>
      <c r="N12">
        <f t="shared" si="0"/>
        <v>14</v>
      </c>
      <c r="O12">
        <f t="shared" si="0"/>
        <v>12</v>
      </c>
      <c r="P12">
        <f t="shared" si="0"/>
        <v>13</v>
      </c>
      <c r="Q12">
        <f t="shared" si="0"/>
        <v>18</v>
      </c>
      <c r="R12">
        <f t="shared" si="0"/>
        <v>20</v>
      </c>
      <c r="S12">
        <f t="shared" si="0"/>
        <v>19</v>
      </c>
      <c r="T12">
        <f t="shared" si="0"/>
        <v>20</v>
      </c>
      <c r="U12">
        <f t="shared" si="0"/>
        <v>14</v>
      </c>
      <c r="V12">
        <f t="shared" si="2"/>
        <v>400000</v>
      </c>
      <c r="Z12" s="24" t="s">
        <v>69</v>
      </c>
      <c r="AA12" s="25">
        <v>13</v>
      </c>
      <c r="AB12" s="25">
        <v>14</v>
      </c>
      <c r="AC12" s="25">
        <v>12</v>
      </c>
      <c r="AD12" s="25">
        <v>13</v>
      </c>
      <c r="AE12" s="25">
        <v>18</v>
      </c>
      <c r="AF12" s="25">
        <v>20</v>
      </c>
      <c r="AG12" s="25">
        <v>19</v>
      </c>
      <c r="AH12" s="25">
        <v>20</v>
      </c>
      <c r="AI12" s="25">
        <v>14</v>
      </c>
      <c r="AJ12" s="25">
        <v>400000</v>
      </c>
    </row>
    <row r="13" spans="1:37" ht="15" thickBot="1">
      <c r="A13" s="24" t="s">
        <v>70</v>
      </c>
      <c r="B13" s="25">
        <v>8</v>
      </c>
      <c r="C13" s="25">
        <v>7</v>
      </c>
      <c r="D13" s="25">
        <v>9</v>
      </c>
      <c r="E13" s="25">
        <v>1</v>
      </c>
      <c r="F13" s="25">
        <v>3</v>
      </c>
      <c r="G13" s="25">
        <v>12</v>
      </c>
      <c r="H13" s="25">
        <v>2</v>
      </c>
      <c r="I13" s="25">
        <v>1</v>
      </c>
      <c r="J13" s="25">
        <v>7</v>
      </c>
      <c r="K13" s="25">
        <v>414000</v>
      </c>
      <c r="M13">
        <f t="shared" si="1"/>
        <v>13</v>
      </c>
      <c r="N13">
        <f t="shared" si="0"/>
        <v>14</v>
      </c>
      <c r="O13">
        <f t="shared" si="0"/>
        <v>12</v>
      </c>
      <c r="P13">
        <f t="shared" si="0"/>
        <v>20</v>
      </c>
      <c r="Q13">
        <f t="shared" si="0"/>
        <v>18</v>
      </c>
      <c r="R13">
        <f t="shared" si="0"/>
        <v>9</v>
      </c>
      <c r="S13">
        <f t="shared" si="0"/>
        <v>19</v>
      </c>
      <c r="T13">
        <f t="shared" si="0"/>
        <v>20</v>
      </c>
      <c r="U13">
        <f t="shared" si="0"/>
        <v>14</v>
      </c>
      <c r="V13">
        <f t="shared" si="2"/>
        <v>414000</v>
      </c>
      <c r="Z13" s="24" t="s">
        <v>70</v>
      </c>
      <c r="AA13" s="25">
        <v>13</v>
      </c>
      <c r="AB13" s="25">
        <v>14</v>
      </c>
      <c r="AC13" s="25">
        <v>12</v>
      </c>
      <c r="AD13" s="25">
        <v>20</v>
      </c>
      <c r="AE13" s="25">
        <v>18</v>
      </c>
      <c r="AF13" s="25">
        <v>9</v>
      </c>
      <c r="AG13" s="25">
        <v>19</v>
      </c>
      <c r="AH13" s="25">
        <v>20</v>
      </c>
      <c r="AI13" s="25">
        <v>14</v>
      </c>
      <c r="AJ13" s="25">
        <v>414000</v>
      </c>
    </row>
    <row r="14" spans="1:37" ht="15" thickBot="1">
      <c r="A14" s="24" t="s">
        <v>71</v>
      </c>
      <c r="B14" s="25">
        <v>1</v>
      </c>
      <c r="C14" s="25">
        <v>1</v>
      </c>
      <c r="D14" s="25">
        <v>9</v>
      </c>
      <c r="E14" s="25">
        <v>8</v>
      </c>
      <c r="F14" s="25">
        <v>3</v>
      </c>
      <c r="G14" s="25">
        <v>1</v>
      </c>
      <c r="H14" s="25">
        <v>2</v>
      </c>
      <c r="I14" s="25">
        <v>1</v>
      </c>
      <c r="J14" s="25">
        <v>1</v>
      </c>
      <c r="K14" s="25">
        <v>425000</v>
      </c>
      <c r="M14">
        <f t="shared" si="1"/>
        <v>20</v>
      </c>
      <c r="N14">
        <f t="shared" si="0"/>
        <v>20</v>
      </c>
      <c r="O14">
        <f t="shared" si="0"/>
        <v>12</v>
      </c>
      <c r="P14">
        <f t="shared" si="0"/>
        <v>13</v>
      </c>
      <c r="Q14">
        <f t="shared" si="0"/>
        <v>18</v>
      </c>
      <c r="R14">
        <f t="shared" si="0"/>
        <v>20</v>
      </c>
      <c r="S14">
        <f t="shared" si="0"/>
        <v>19</v>
      </c>
      <c r="T14">
        <f t="shared" si="0"/>
        <v>20</v>
      </c>
      <c r="U14">
        <f t="shared" si="0"/>
        <v>20</v>
      </c>
      <c r="V14">
        <f t="shared" si="2"/>
        <v>425000</v>
      </c>
      <c r="Z14" s="24" t="s">
        <v>71</v>
      </c>
      <c r="AA14" s="25">
        <v>20</v>
      </c>
      <c r="AB14" s="25">
        <v>20</v>
      </c>
      <c r="AC14" s="25">
        <v>12</v>
      </c>
      <c r="AD14" s="25">
        <v>13</v>
      </c>
      <c r="AE14" s="25">
        <v>18</v>
      </c>
      <c r="AF14" s="25">
        <v>20</v>
      </c>
      <c r="AG14" s="25">
        <v>19</v>
      </c>
      <c r="AH14" s="25">
        <v>20</v>
      </c>
      <c r="AI14" s="25">
        <v>20</v>
      </c>
      <c r="AJ14" s="25">
        <v>425000</v>
      </c>
    </row>
    <row r="15" spans="1:37" ht="15" thickBot="1">
      <c r="A15" s="24" t="s">
        <v>72</v>
      </c>
      <c r="B15" s="25">
        <v>8</v>
      </c>
      <c r="C15" s="25">
        <v>7</v>
      </c>
      <c r="D15" s="25">
        <v>1</v>
      </c>
      <c r="E15" s="25">
        <v>8</v>
      </c>
      <c r="F15" s="25">
        <v>3</v>
      </c>
      <c r="G15" s="25">
        <v>12</v>
      </c>
      <c r="H15" s="25">
        <v>2</v>
      </c>
      <c r="I15" s="25">
        <v>10</v>
      </c>
      <c r="J15" s="25">
        <v>7</v>
      </c>
      <c r="K15" s="25">
        <v>477257</v>
      </c>
      <c r="M15">
        <f t="shared" si="1"/>
        <v>13</v>
      </c>
      <c r="N15">
        <f t="shared" si="0"/>
        <v>14</v>
      </c>
      <c r="O15">
        <f t="shared" si="0"/>
        <v>20</v>
      </c>
      <c r="P15">
        <f t="shared" si="0"/>
        <v>13</v>
      </c>
      <c r="Q15">
        <f t="shared" si="0"/>
        <v>18</v>
      </c>
      <c r="R15">
        <f t="shared" si="0"/>
        <v>9</v>
      </c>
      <c r="S15">
        <f t="shared" si="0"/>
        <v>19</v>
      </c>
      <c r="T15">
        <f t="shared" si="0"/>
        <v>11</v>
      </c>
      <c r="U15">
        <f t="shared" si="0"/>
        <v>14</v>
      </c>
      <c r="V15">
        <f t="shared" si="2"/>
        <v>477257</v>
      </c>
      <c r="Z15" s="24" t="s">
        <v>72</v>
      </c>
      <c r="AA15" s="25">
        <v>13</v>
      </c>
      <c r="AB15" s="25">
        <v>14</v>
      </c>
      <c r="AC15" s="25">
        <v>20</v>
      </c>
      <c r="AD15" s="25">
        <v>13</v>
      </c>
      <c r="AE15" s="25">
        <v>18</v>
      </c>
      <c r="AF15" s="25">
        <v>9</v>
      </c>
      <c r="AG15" s="25">
        <v>19</v>
      </c>
      <c r="AH15" s="25">
        <v>11</v>
      </c>
      <c r="AI15" s="25">
        <v>14</v>
      </c>
      <c r="AJ15" s="25">
        <v>477257</v>
      </c>
    </row>
    <row r="16" spans="1:37" ht="15" thickBot="1">
      <c r="A16" s="24" t="s">
        <v>73</v>
      </c>
      <c r="B16" s="25">
        <v>8</v>
      </c>
      <c r="C16" s="25">
        <v>7</v>
      </c>
      <c r="D16" s="25">
        <v>9</v>
      </c>
      <c r="E16" s="25">
        <v>1</v>
      </c>
      <c r="F16" s="25">
        <v>3</v>
      </c>
      <c r="G16" s="25">
        <v>12</v>
      </c>
      <c r="H16" s="25">
        <v>2</v>
      </c>
      <c r="I16" s="25">
        <v>10</v>
      </c>
      <c r="J16" s="25">
        <v>7</v>
      </c>
      <c r="K16" s="25">
        <v>510266</v>
      </c>
      <c r="M16">
        <f t="shared" si="1"/>
        <v>13</v>
      </c>
      <c r="N16">
        <f t="shared" si="0"/>
        <v>14</v>
      </c>
      <c r="O16">
        <f t="shared" si="0"/>
        <v>12</v>
      </c>
      <c r="P16">
        <f t="shared" si="0"/>
        <v>20</v>
      </c>
      <c r="Q16">
        <f t="shared" si="0"/>
        <v>18</v>
      </c>
      <c r="R16">
        <f t="shared" si="0"/>
        <v>9</v>
      </c>
      <c r="S16">
        <f t="shared" si="0"/>
        <v>19</v>
      </c>
      <c r="T16">
        <f t="shared" si="0"/>
        <v>11</v>
      </c>
      <c r="U16">
        <f t="shared" si="0"/>
        <v>14</v>
      </c>
      <c r="V16">
        <f t="shared" si="2"/>
        <v>510266</v>
      </c>
      <c r="Z16" s="24" t="s">
        <v>73</v>
      </c>
      <c r="AA16" s="25">
        <v>13</v>
      </c>
      <c r="AB16" s="25">
        <v>14</v>
      </c>
      <c r="AC16" s="25">
        <v>12</v>
      </c>
      <c r="AD16" s="25">
        <v>20</v>
      </c>
      <c r="AE16" s="25">
        <v>18</v>
      </c>
      <c r="AF16" s="25">
        <v>9</v>
      </c>
      <c r="AG16" s="25">
        <v>19</v>
      </c>
      <c r="AH16" s="25">
        <v>11</v>
      </c>
      <c r="AI16" s="25">
        <v>14</v>
      </c>
      <c r="AJ16" s="25">
        <v>510266</v>
      </c>
    </row>
    <row r="17" spans="1:36" ht="15" thickBot="1">
      <c r="A17" s="24" t="s">
        <v>74</v>
      </c>
      <c r="B17" s="25">
        <v>1</v>
      </c>
      <c r="C17" s="25">
        <v>7</v>
      </c>
      <c r="D17" s="25">
        <v>9</v>
      </c>
      <c r="E17" s="25">
        <v>1</v>
      </c>
      <c r="F17" s="25">
        <v>3</v>
      </c>
      <c r="G17" s="25">
        <v>1</v>
      </c>
      <c r="H17" s="25">
        <v>2</v>
      </c>
      <c r="I17" s="25">
        <v>10</v>
      </c>
      <c r="J17" s="25">
        <v>7</v>
      </c>
      <c r="K17" s="25">
        <v>543275</v>
      </c>
      <c r="M17">
        <f t="shared" si="1"/>
        <v>20</v>
      </c>
      <c r="N17">
        <f t="shared" si="0"/>
        <v>14</v>
      </c>
      <c r="O17">
        <f t="shared" si="0"/>
        <v>12</v>
      </c>
      <c r="P17">
        <f t="shared" si="0"/>
        <v>20</v>
      </c>
      <c r="Q17">
        <f t="shared" si="0"/>
        <v>18</v>
      </c>
      <c r="R17">
        <f t="shared" si="0"/>
        <v>20</v>
      </c>
      <c r="S17">
        <f t="shared" si="0"/>
        <v>19</v>
      </c>
      <c r="T17">
        <f t="shared" si="0"/>
        <v>11</v>
      </c>
      <c r="U17">
        <f t="shared" si="0"/>
        <v>14</v>
      </c>
      <c r="V17">
        <f t="shared" si="2"/>
        <v>543275</v>
      </c>
      <c r="Z17" s="24" t="s">
        <v>74</v>
      </c>
      <c r="AA17" s="25">
        <v>20</v>
      </c>
      <c r="AB17" s="25">
        <v>14</v>
      </c>
      <c r="AC17" s="25">
        <v>12</v>
      </c>
      <c r="AD17" s="25">
        <v>20</v>
      </c>
      <c r="AE17" s="25">
        <v>18</v>
      </c>
      <c r="AF17" s="25">
        <v>20</v>
      </c>
      <c r="AG17" s="25">
        <v>19</v>
      </c>
      <c r="AH17" s="25">
        <v>11</v>
      </c>
      <c r="AI17" s="25">
        <v>14</v>
      </c>
      <c r="AJ17" s="25">
        <v>543275</v>
      </c>
    </row>
    <row r="18" spans="1:36" ht="15" thickBot="1">
      <c r="A18" s="24" t="s">
        <v>75</v>
      </c>
      <c r="B18" s="25">
        <v>8</v>
      </c>
      <c r="C18" s="25">
        <v>1</v>
      </c>
      <c r="D18" s="25">
        <v>9</v>
      </c>
      <c r="E18" s="25">
        <v>8</v>
      </c>
      <c r="F18" s="25">
        <v>3</v>
      </c>
      <c r="G18" s="25">
        <v>12</v>
      </c>
      <c r="H18" s="25">
        <v>2</v>
      </c>
      <c r="I18" s="25">
        <v>1</v>
      </c>
      <c r="J18" s="25">
        <v>1</v>
      </c>
      <c r="K18" s="25">
        <v>564000</v>
      </c>
      <c r="M18">
        <f t="shared" si="1"/>
        <v>13</v>
      </c>
      <c r="N18">
        <f t="shared" si="0"/>
        <v>20</v>
      </c>
      <c r="O18">
        <f t="shared" si="0"/>
        <v>12</v>
      </c>
      <c r="P18">
        <f t="shared" si="0"/>
        <v>13</v>
      </c>
      <c r="Q18">
        <f t="shared" si="0"/>
        <v>18</v>
      </c>
      <c r="R18">
        <f t="shared" si="0"/>
        <v>9</v>
      </c>
      <c r="S18">
        <f t="shared" si="0"/>
        <v>19</v>
      </c>
      <c r="T18">
        <f t="shared" si="0"/>
        <v>20</v>
      </c>
      <c r="U18">
        <f t="shared" si="0"/>
        <v>20</v>
      </c>
      <c r="V18">
        <f t="shared" si="2"/>
        <v>564000</v>
      </c>
      <c r="Z18" s="24" t="s">
        <v>75</v>
      </c>
      <c r="AA18" s="25">
        <v>13</v>
      </c>
      <c r="AB18" s="25">
        <v>20</v>
      </c>
      <c r="AC18" s="25">
        <v>12</v>
      </c>
      <c r="AD18" s="25">
        <v>13</v>
      </c>
      <c r="AE18" s="25">
        <v>18</v>
      </c>
      <c r="AF18" s="25">
        <v>9</v>
      </c>
      <c r="AG18" s="25">
        <v>19</v>
      </c>
      <c r="AH18" s="25">
        <v>20</v>
      </c>
      <c r="AI18" s="25">
        <v>20</v>
      </c>
      <c r="AJ18" s="25">
        <v>564000</v>
      </c>
    </row>
    <row r="19" spans="1:36" ht="15" thickBot="1">
      <c r="A19" s="24" t="s">
        <v>76</v>
      </c>
      <c r="B19" s="25">
        <v>8</v>
      </c>
      <c r="C19" s="25">
        <v>7</v>
      </c>
      <c r="D19" s="25">
        <v>9</v>
      </c>
      <c r="E19" s="25">
        <v>1</v>
      </c>
      <c r="F19" s="25">
        <v>3</v>
      </c>
      <c r="G19" s="25">
        <v>12</v>
      </c>
      <c r="H19" s="25">
        <v>2</v>
      </c>
      <c r="I19" s="25">
        <v>10</v>
      </c>
      <c r="J19" s="25">
        <v>7</v>
      </c>
      <c r="K19" s="25">
        <v>604826</v>
      </c>
      <c r="M19">
        <f t="shared" si="1"/>
        <v>13</v>
      </c>
      <c r="N19">
        <f t="shared" si="0"/>
        <v>14</v>
      </c>
      <c r="O19">
        <f t="shared" si="0"/>
        <v>12</v>
      </c>
      <c r="P19">
        <f t="shared" si="0"/>
        <v>20</v>
      </c>
      <c r="Q19">
        <f t="shared" si="0"/>
        <v>18</v>
      </c>
      <c r="R19">
        <f t="shared" si="0"/>
        <v>9</v>
      </c>
      <c r="S19">
        <f t="shared" si="0"/>
        <v>19</v>
      </c>
      <c r="T19">
        <f t="shared" si="0"/>
        <v>11</v>
      </c>
      <c r="U19">
        <f t="shared" si="0"/>
        <v>14</v>
      </c>
      <c r="V19">
        <f t="shared" si="2"/>
        <v>604826</v>
      </c>
      <c r="Z19" s="24" t="s">
        <v>76</v>
      </c>
      <c r="AA19" s="25">
        <v>13</v>
      </c>
      <c r="AB19" s="25">
        <v>14</v>
      </c>
      <c r="AC19" s="25">
        <v>12</v>
      </c>
      <c r="AD19" s="25">
        <v>20</v>
      </c>
      <c r="AE19" s="25">
        <v>18</v>
      </c>
      <c r="AF19" s="25">
        <v>9</v>
      </c>
      <c r="AG19" s="25">
        <v>19</v>
      </c>
      <c r="AH19" s="25">
        <v>11</v>
      </c>
      <c r="AI19" s="25">
        <v>14</v>
      </c>
      <c r="AJ19" s="25">
        <v>604826</v>
      </c>
    </row>
    <row r="20" spans="1:36" ht="15" thickBot="1">
      <c r="A20" s="24" t="s">
        <v>77</v>
      </c>
      <c r="B20" s="25">
        <v>1</v>
      </c>
      <c r="C20" s="25">
        <v>1</v>
      </c>
      <c r="D20" s="25">
        <v>1</v>
      </c>
      <c r="E20" s="25">
        <v>1</v>
      </c>
      <c r="F20" s="25">
        <v>1</v>
      </c>
      <c r="G20" s="25">
        <v>12</v>
      </c>
      <c r="H20" s="25">
        <v>2</v>
      </c>
      <c r="I20" s="25">
        <v>10</v>
      </c>
      <c r="J20" s="25">
        <v>7</v>
      </c>
      <c r="K20" s="25">
        <v>637277</v>
      </c>
      <c r="M20">
        <f t="shared" si="1"/>
        <v>20</v>
      </c>
      <c r="N20">
        <f t="shared" si="0"/>
        <v>20</v>
      </c>
      <c r="O20">
        <f t="shared" si="0"/>
        <v>20</v>
      </c>
      <c r="P20">
        <f t="shared" si="0"/>
        <v>20</v>
      </c>
      <c r="Q20">
        <f t="shared" si="0"/>
        <v>20</v>
      </c>
      <c r="R20">
        <f t="shared" si="0"/>
        <v>9</v>
      </c>
      <c r="S20">
        <f t="shared" si="0"/>
        <v>19</v>
      </c>
      <c r="T20">
        <f t="shared" si="0"/>
        <v>11</v>
      </c>
      <c r="U20">
        <f t="shared" si="0"/>
        <v>14</v>
      </c>
      <c r="V20">
        <f t="shared" si="2"/>
        <v>637277</v>
      </c>
      <c r="Z20" s="24" t="s">
        <v>77</v>
      </c>
      <c r="AA20" s="25">
        <v>20</v>
      </c>
      <c r="AB20" s="25">
        <v>20</v>
      </c>
      <c r="AC20" s="25">
        <v>20</v>
      </c>
      <c r="AD20" s="25">
        <v>20</v>
      </c>
      <c r="AE20" s="25">
        <v>20</v>
      </c>
      <c r="AF20" s="25">
        <v>9</v>
      </c>
      <c r="AG20" s="25">
        <v>19</v>
      </c>
      <c r="AH20" s="25">
        <v>11</v>
      </c>
      <c r="AI20" s="25">
        <v>14</v>
      </c>
      <c r="AJ20" s="25">
        <v>637277</v>
      </c>
    </row>
    <row r="21" spans="1:36" ht="15" thickBot="1">
      <c r="A21" s="24" t="s">
        <v>78</v>
      </c>
      <c r="B21" s="25">
        <v>8</v>
      </c>
      <c r="C21" s="25">
        <v>7</v>
      </c>
      <c r="D21" s="25">
        <v>9</v>
      </c>
      <c r="E21" s="25">
        <v>8</v>
      </c>
      <c r="F21" s="25">
        <v>3</v>
      </c>
      <c r="G21" s="25">
        <v>1</v>
      </c>
      <c r="H21" s="25">
        <v>2</v>
      </c>
      <c r="I21" s="25">
        <v>10</v>
      </c>
      <c r="J21" s="25">
        <v>7</v>
      </c>
      <c r="K21" s="25">
        <v>669727</v>
      </c>
      <c r="M21">
        <f t="shared" si="1"/>
        <v>13</v>
      </c>
      <c r="N21">
        <f t="shared" si="0"/>
        <v>14</v>
      </c>
      <c r="O21">
        <f t="shared" si="0"/>
        <v>12</v>
      </c>
      <c r="P21">
        <f t="shared" si="0"/>
        <v>13</v>
      </c>
      <c r="Q21">
        <f t="shared" si="0"/>
        <v>18</v>
      </c>
      <c r="R21">
        <f t="shared" si="0"/>
        <v>20</v>
      </c>
      <c r="S21">
        <f t="shared" si="0"/>
        <v>19</v>
      </c>
      <c r="T21">
        <f t="shared" si="0"/>
        <v>11</v>
      </c>
      <c r="U21">
        <f t="shared" si="0"/>
        <v>14</v>
      </c>
      <c r="V21">
        <f t="shared" si="2"/>
        <v>669727</v>
      </c>
      <c r="Z21" s="24" t="s">
        <v>78</v>
      </c>
      <c r="AA21" s="25">
        <v>13</v>
      </c>
      <c r="AB21" s="25">
        <v>14</v>
      </c>
      <c r="AC21" s="25">
        <v>12</v>
      </c>
      <c r="AD21" s="25">
        <v>13</v>
      </c>
      <c r="AE21" s="25">
        <v>18</v>
      </c>
      <c r="AF21" s="25">
        <v>20</v>
      </c>
      <c r="AG21" s="25">
        <v>19</v>
      </c>
      <c r="AH21" s="25">
        <v>11</v>
      </c>
      <c r="AI21" s="25">
        <v>14</v>
      </c>
      <c r="AJ21" s="25">
        <v>669727</v>
      </c>
    </row>
    <row r="22" spans="1:36" ht="15" thickBot="1">
      <c r="A22" s="24" t="s">
        <v>79</v>
      </c>
      <c r="B22" s="25">
        <v>8</v>
      </c>
      <c r="C22" s="25">
        <v>7</v>
      </c>
      <c r="D22" s="25">
        <v>9</v>
      </c>
      <c r="E22" s="25">
        <v>8</v>
      </c>
      <c r="F22" s="25">
        <v>3</v>
      </c>
      <c r="G22" s="25">
        <v>1</v>
      </c>
      <c r="H22" s="25">
        <v>2</v>
      </c>
      <c r="I22" s="25">
        <v>1</v>
      </c>
      <c r="J22" s="25">
        <v>1</v>
      </c>
      <c r="K22" s="25">
        <v>702178</v>
      </c>
      <c r="M22">
        <f t="shared" si="1"/>
        <v>13</v>
      </c>
      <c r="N22">
        <f t="shared" si="0"/>
        <v>14</v>
      </c>
      <c r="O22">
        <f t="shared" si="0"/>
        <v>12</v>
      </c>
      <c r="P22">
        <f t="shared" si="0"/>
        <v>13</v>
      </c>
      <c r="Q22">
        <f t="shared" si="0"/>
        <v>18</v>
      </c>
      <c r="R22">
        <f t="shared" si="0"/>
        <v>20</v>
      </c>
      <c r="S22">
        <f t="shared" si="0"/>
        <v>19</v>
      </c>
      <c r="T22">
        <f t="shared" si="0"/>
        <v>20</v>
      </c>
      <c r="U22">
        <f t="shared" si="0"/>
        <v>20</v>
      </c>
      <c r="V22">
        <f t="shared" si="2"/>
        <v>702178</v>
      </c>
      <c r="Z22" s="24" t="s">
        <v>79</v>
      </c>
      <c r="AA22" s="25">
        <v>13</v>
      </c>
      <c r="AB22" s="25">
        <v>14</v>
      </c>
      <c r="AC22" s="25">
        <v>12</v>
      </c>
      <c r="AD22" s="25">
        <v>13</v>
      </c>
      <c r="AE22" s="25">
        <v>18</v>
      </c>
      <c r="AF22" s="25">
        <v>20</v>
      </c>
      <c r="AG22" s="25">
        <v>19</v>
      </c>
      <c r="AH22" s="25">
        <v>20</v>
      </c>
      <c r="AI22" s="25">
        <v>20</v>
      </c>
      <c r="AJ22" s="25">
        <v>702178</v>
      </c>
    </row>
    <row r="23" spans="1:36" ht="15" thickBot="1">
      <c r="A23" s="24" t="s">
        <v>80</v>
      </c>
      <c r="B23" s="25">
        <v>8</v>
      </c>
      <c r="C23" s="25">
        <v>7</v>
      </c>
      <c r="D23" s="25">
        <v>1</v>
      </c>
      <c r="E23" s="25">
        <v>8</v>
      </c>
      <c r="F23" s="25">
        <v>3</v>
      </c>
      <c r="G23" s="25">
        <v>1</v>
      </c>
      <c r="H23" s="25">
        <v>2</v>
      </c>
      <c r="I23" s="25">
        <v>10</v>
      </c>
      <c r="J23" s="25">
        <v>7</v>
      </c>
      <c r="K23" s="25">
        <v>734628</v>
      </c>
      <c r="M23">
        <f t="shared" si="1"/>
        <v>13</v>
      </c>
      <c r="N23">
        <f t="shared" si="0"/>
        <v>14</v>
      </c>
      <c r="O23">
        <f t="shared" si="0"/>
        <v>20</v>
      </c>
      <c r="P23">
        <f t="shared" si="0"/>
        <v>13</v>
      </c>
      <c r="Q23">
        <f t="shared" si="0"/>
        <v>18</v>
      </c>
      <c r="R23">
        <f t="shared" si="0"/>
        <v>20</v>
      </c>
      <c r="S23">
        <f t="shared" si="0"/>
        <v>19</v>
      </c>
      <c r="T23">
        <f t="shared" si="0"/>
        <v>11</v>
      </c>
      <c r="U23">
        <f t="shared" si="0"/>
        <v>14</v>
      </c>
      <c r="V23">
        <f t="shared" si="2"/>
        <v>734628</v>
      </c>
      <c r="Z23" s="24" t="s">
        <v>80</v>
      </c>
      <c r="AA23" s="25">
        <v>13</v>
      </c>
      <c r="AB23" s="25">
        <v>14</v>
      </c>
      <c r="AC23" s="25">
        <v>20</v>
      </c>
      <c r="AD23" s="25">
        <v>13</v>
      </c>
      <c r="AE23" s="25">
        <v>18</v>
      </c>
      <c r="AF23" s="25">
        <v>20</v>
      </c>
      <c r="AG23" s="25">
        <v>19</v>
      </c>
      <c r="AH23" s="25">
        <v>11</v>
      </c>
      <c r="AI23" s="25">
        <v>14</v>
      </c>
      <c r="AJ23" s="25">
        <v>734628</v>
      </c>
    </row>
    <row r="24" spans="1:36" ht="15" thickBot="1">
      <c r="A24" s="24" t="s">
        <v>81</v>
      </c>
      <c r="B24" s="25">
        <v>1</v>
      </c>
      <c r="C24" s="25">
        <v>1</v>
      </c>
      <c r="D24" s="25">
        <v>1</v>
      </c>
      <c r="E24" s="25">
        <v>1</v>
      </c>
      <c r="F24" s="25">
        <v>3</v>
      </c>
      <c r="G24" s="25">
        <v>12</v>
      </c>
      <c r="H24" s="25">
        <v>2</v>
      </c>
      <c r="I24" s="25">
        <v>10</v>
      </c>
      <c r="J24" s="25">
        <v>7</v>
      </c>
      <c r="K24" s="25">
        <v>767079</v>
      </c>
      <c r="M24">
        <f t="shared" si="1"/>
        <v>20</v>
      </c>
      <c r="N24">
        <f t="shared" ref="N24:N27" si="3">21-C24</f>
        <v>20</v>
      </c>
      <c r="O24">
        <f t="shared" ref="O24:O27" si="4">21-D24</f>
        <v>20</v>
      </c>
      <c r="P24">
        <f t="shared" ref="P24:P27" si="5">21-E24</f>
        <v>20</v>
      </c>
      <c r="Q24">
        <f t="shared" ref="Q24:Q27" si="6">21-F24</f>
        <v>18</v>
      </c>
      <c r="R24">
        <f t="shared" ref="R24:R27" si="7">21-G24</f>
        <v>9</v>
      </c>
      <c r="S24">
        <f t="shared" ref="S24:S27" si="8">21-H24</f>
        <v>19</v>
      </c>
      <c r="T24">
        <f t="shared" ref="T24:T27" si="9">21-I24</f>
        <v>11</v>
      </c>
      <c r="U24">
        <f t="shared" ref="U24:U27" si="10">21-J24</f>
        <v>14</v>
      </c>
      <c r="V24">
        <f t="shared" si="2"/>
        <v>767079</v>
      </c>
      <c r="Z24" s="24" t="s">
        <v>81</v>
      </c>
      <c r="AA24" s="25">
        <v>20</v>
      </c>
      <c r="AB24" s="25">
        <v>20</v>
      </c>
      <c r="AC24" s="25">
        <v>20</v>
      </c>
      <c r="AD24" s="25">
        <v>20</v>
      </c>
      <c r="AE24" s="25">
        <v>18</v>
      </c>
      <c r="AF24" s="25">
        <v>9</v>
      </c>
      <c r="AG24" s="25">
        <v>19</v>
      </c>
      <c r="AH24" s="25">
        <v>11</v>
      </c>
      <c r="AI24" s="25">
        <v>14</v>
      </c>
      <c r="AJ24" s="25">
        <v>767079</v>
      </c>
    </row>
    <row r="25" spans="1:36" ht="15" thickBot="1">
      <c r="A25" s="24" t="s">
        <v>82</v>
      </c>
      <c r="B25" s="25">
        <v>8</v>
      </c>
      <c r="C25" s="25">
        <v>7</v>
      </c>
      <c r="D25" s="25">
        <v>9</v>
      </c>
      <c r="E25" s="25">
        <v>8</v>
      </c>
      <c r="F25" s="25">
        <v>3</v>
      </c>
      <c r="G25" s="25">
        <v>1</v>
      </c>
      <c r="H25" s="25">
        <v>2</v>
      </c>
      <c r="I25" s="25">
        <v>1</v>
      </c>
      <c r="J25" s="25">
        <v>7</v>
      </c>
      <c r="K25" s="25">
        <v>799529</v>
      </c>
      <c r="M25">
        <f t="shared" si="1"/>
        <v>13</v>
      </c>
      <c r="N25">
        <f t="shared" si="3"/>
        <v>14</v>
      </c>
      <c r="O25">
        <f t="shared" si="4"/>
        <v>12</v>
      </c>
      <c r="P25">
        <f t="shared" si="5"/>
        <v>13</v>
      </c>
      <c r="Q25">
        <f t="shared" si="6"/>
        <v>18</v>
      </c>
      <c r="R25">
        <f t="shared" si="7"/>
        <v>20</v>
      </c>
      <c r="S25">
        <f t="shared" si="8"/>
        <v>19</v>
      </c>
      <c r="T25">
        <f t="shared" si="9"/>
        <v>20</v>
      </c>
      <c r="U25">
        <f t="shared" si="10"/>
        <v>14</v>
      </c>
      <c r="V25">
        <f t="shared" si="2"/>
        <v>799529</v>
      </c>
      <c r="Z25" s="24" t="s">
        <v>82</v>
      </c>
      <c r="AA25" s="25">
        <v>13</v>
      </c>
      <c r="AB25" s="25">
        <v>14</v>
      </c>
      <c r="AC25" s="25">
        <v>12</v>
      </c>
      <c r="AD25" s="25">
        <v>13</v>
      </c>
      <c r="AE25" s="25">
        <v>18</v>
      </c>
      <c r="AF25" s="25">
        <v>20</v>
      </c>
      <c r="AG25" s="25">
        <v>19</v>
      </c>
      <c r="AH25" s="25">
        <v>20</v>
      </c>
      <c r="AI25" s="25">
        <v>14</v>
      </c>
      <c r="AJ25" s="25">
        <v>799529</v>
      </c>
    </row>
    <row r="26" spans="1:36" ht="15" thickBot="1">
      <c r="A26" s="24" t="s">
        <v>83</v>
      </c>
      <c r="B26" s="25">
        <v>1</v>
      </c>
      <c r="C26" s="25">
        <v>7</v>
      </c>
      <c r="D26" s="25">
        <v>9</v>
      </c>
      <c r="E26" s="25">
        <v>1</v>
      </c>
      <c r="F26" s="25">
        <v>3</v>
      </c>
      <c r="G26" s="25">
        <v>1</v>
      </c>
      <c r="H26" s="25">
        <v>1</v>
      </c>
      <c r="I26" s="25">
        <v>1</v>
      </c>
      <c r="J26" s="25">
        <v>1</v>
      </c>
      <c r="K26" s="25">
        <v>1154000</v>
      </c>
      <c r="M26">
        <f t="shared" si="1"/>
        <v>20</v>
      </c>
      <c r="N26">
        <f t="shared" si="3"/>
        <v>14</v>
      </c>
      <c r="O26">
        <f t="shared" si="4"/>
        <v>12</v>
      </c>
      <c r="P26">
        <f t="shared" si="5"/>
        <v>20</v>
      </c>
      <c r="Q26">
        <f t="shared" si="6"/>
        <v>18</v>
      </c>
      <c r="R26">
        <f t="shared" si="7"/>
        <v>20</v>
      </c>
      <c r="S26">
        <f t="shared" si="8"/>
        <v>20</v>
      </c>
      <c r="T26">
        <f t="shared" si="9"/>
        <v>20</v>
      </c>
      <c r="U26">
        <f t="shared" si="10"/>
        <v>20</v>
      </c>
      <c r="V26">
        <f t="shared" si="2"/>
        <v>1154000</v>
      </c>
      <c r="Z26" s="24" t="s">
        <v>83</v>
      </c>
      <c r="AA26" s="25">
        <v>20</v>
      </c>
      <c r="AB26" s="25">
        <v>14</v>
      </c>
      <c r="AC26" s="25">
        <v>12</v>
      </c>
      <c r="AD26" s="25">
        <v>20</v>
      </c>
      <c r="AE26" s="25">
        <v>18</v>
      </c>
      <c r="AF26" s="25">
        <v>20</v>
      </c>
      <c r="AG26" s="25">
        <v>20</v>
      </c>
      <c r="AH26" s="25">
        <v>20</v>
      </c>
      <c r="AI26" s="25">
        <v>20</v>
      </c>
      <c r="AJ26" s="25">
        <v>1154000</v>
      </c>
    </row>
    <row r="27" spans="1:36" ht="15" thickBot="1">
      <c r="A27" s="24" t="s">
        <v>84</v>
      </c>
      <c r="B27" s="25">
        <v>1</v>
      </c>
      <c r="C27" s="25">
        <v>7</v>
      </c>
      <c r="D27" s="25">
        <v>1</v>
      </c>
      <c r="E27" s="25">
        <v>8</v>
      </c>
      <c r="F27" s="25">
        <v>1</v>
      </c>
      <c r="G27" s="25">
        <v>1</v>
      </c>
      <c r="H27" s="25">
        <v>2</v>
      </c>
      <c r="I27" s="25">
        <v>10</v>
      </c>
      <c r="J27" s="25">
        <v>1</v>
      </c>
      <c r="K27" s="25">
        <v>1248000</v>
      </c>
      <c r="M27">
        <f t="shared" si="1"/>
        <v>20</v>
      </c>
      <c r="N27">
        <f t="shared" si="3"/>
        <v>14</v>
      </c>
      <c r="O27">
        <f t="shared" si="4"/>
        <v>20</v>
      </c>
      <c r="P27">
        <f t="shared" si="5"/>
        <v>13</v>
      </c>
      <c r="Q27">
        <f t="shared" si="6"/>
        <v>20</v>
      </c>
      <c r="R27">
        <f t="shared" si="7"/>
        <v>20</v>
      </c>
      <c r="S27">
        <f t="shared" si="8"/>
        <v>19</v>
      </c>
      <c r="T27">
        <f t="shared" si="9"/>
        <v>11</v>
      </c>
      <c r="U27">
        <f t="shared" si="10"/>
        <v>20</v>
      </c>
      <c r="V27">
        <f t="shared" si="2"/>
        <v>1248000</v>
      </c>
      <c r="Z27" s="24" t="s">
        <v>84</v>
      </c>
      <c r="AA27" s="25">
        <v>20</v>
      </c>
      <c r="AB27" s="25">
        <v>14</v>
      </c>
      <c r="AC27" s="25">
        <v>20</v>
      </c>
      <c r="AD27" s="25">
        <v>13</v>
      </c>
      <c r="AE27" s="25">
        <v>20</v>
      </c>
      <c r="AF27" s="25">
        <v>20</v>
      </c>
      <c r="AG27" s="25">
        <v>19</v>
      </c>
      <c r="AH27" s="25">
        <v>11</v>
      </c>
      <c r="AI27" s="25">
        <v>20</v>
      </c>
      <c r="AJ27" s="25">
        <v>1248000</v>
      </c>
    </row>
    <row r="28" spans="1:36" ht="18.600000000000001" thickBot="1">
      <c r="A28" s="26"/>
      <c r="Z28" s="26"/>
    </row>
    <row r="29" spans="1:36" ht="18.600000000000001" thickBot="1">
      <c r="A29" s="24" t="s">
        <v>85</v>
      </c>
      <c r="B29" s="24" t="s">
        <v>57</v>
      </c>
      <c r="C29" s="24" t="s">
        <v>58</v>
      </c>
      <c r="D29" s="24" t="s">
        <v>59</v>
      </c>
      <c r="E29" s="24" t="s">
        <v>60</v>
      </c>
      <c r="F29" s="24" t="s">
        <v>61</v>
      </c>
      <c r="G29" s="24" t="s">
        <v>62</v>
      </c>
      <c r="H29" s="24" t="s">
        <v>63</v>
      </c>
      <c r="I29" s="24" t="s">
        <v>64</v>
      </c>
      <c r="J29" s="24" t="s">
        <v>131</v>
      </c>
      <c r="Z29" s="24" t="s">
        <v>85</v>
      </c>
      <c r="AA29" s="24" t="s">
        <v>57</v>
      </c>
      <c r="AB29" s="24" t="s">
        <v>58</v>
      </c>
      <c r="AC29" s="24" t="s">
        <v>59</v>
      </c>
      <c r="AD29" s="24" t="s">
        <v>60</v>
      </c>
      <c r="AE29" s="24" t="s">
        <v>61</v>
      </c>
      <c r="AF29" s="24" t="s">
        <v>62</v>
      </c>
      <c r="AG29" s="24" t="s">
        <v>63</v>
      </c>
      <c r="AH29" s="24" t="s">
        <v>64</v>
      </c>
      <c r="AI29" s="24" t="s">
        <v>131</v>
      </c>
    </row>
    <row r="30" spans="1:36" ht="36.6" thickBot="1">
      <c r="A30" s="24" t="s">
        <v>86</v>
      </c>
      <c r="B30" s="25" t="s">
        <v>133</v>
      </c>
      <c r="C30" s="25" t="s">
        <v>134</v>
      </c>
      <c r="D30" s="25" t="s">
        <v>135</v>
      </c>
      <c r="E30" s="25" t="s">
        <v>136</v>
      </c>
      <c r="F30" s="25" t="s">
        <v>137</v>
      </c>
      <c r="G30" s="25" t="s">
        <v>138</v>
      </c>
      <c r="H30" s="25" t="s">
        <v>139</v>
      </c>
      <c r="I30" s="25" t="s">
        <v>140</v>
      </c>
      <c r="J30" s="25" t="s">
        <v>87</v>
      </c>
      <c r="Z30" s="24" t="s">
        <v>86</v>
      </c>
      <c r="AA30" s="25" t="s">
        <v>213</v>
      </c>
      <c r="AB30" s="25" t="s">
        <v>214</v>
      </c>
      <c r="AC30" s="25" t="s">
        <v>215</v>
      </c>
      <c r="AD30" s="25" t="s">
        <v>87</v>
      </c>
      <c r="AE30" s="25" t="s">
        <v>87</v>
      </c>
      <c r="AF30" s="25" t="s">
        <v>87</v>
      </c>
      <c r="AG30" s="25" t="s">
        <v>216</v>
      </c>
      <c r="AH30" s="25" t="s">
        <v>217</v>
      </c>
      <c r="AI30" s="25" t="s">
        <v>87</v>
      </c>
    </row>
    <row r="31" spans="1:36" ht="36.6" thickBot="1">
      <c r="A31" s="24" t="s">
        <v>88</v>
      </c>
      <c r="B31" s="25" t="s">
        <v>141</v>
      </c>
      <c r="C31" s="25" t="s">
        <v>87</v>
      </c>
      <c r="D31" s="25" t="s">
        <v>87</v>
      </c>
      <c r="E31" s="25" t="s">
        <v>87</v>
      </c>
      <c r="F31" s="25" t="s">
        <v>87</v>
      </c>
      <c r="G31" s="25" t="s">
        <v>87</v>
      </c>
      <c r="H31" s="25" t="s">
        <v>142</v>
      </c>
      <c r="I31" s="25" t="s">
        <v>87</v>
      </c>
      <c r="J31" s="25" t="s">
        <v>87</v>
      </c>
      <c r="Z31" s="24" t="s">
        <v>88</v>
      </c>
      <c r="AA31" s="25" t="s">
        <v>213</v>
      </c>
      <c r="AB31" s="25" t="s">
        <v>214</v>
      </c>
      <c r="AC31" s="25" t="s">
        <v>215</v>
      </c>
      <c r="AD31" s="25" t="s">
        <v>87</v>
      </c>
      <c r="AE31" s="25" t="s">
        <v>87</v>
      </c>
      <c r="AF31" s="25" t="s">
        <v>87</v>
      </c>
      <c r="AG31" s="25" t="s">
        <v>216</v>
      </c>
      <c r="AH31" s="25" t="s">
        <v>217</v>
      </c>
      <c r="AI31" s="25" t="s">
        <v>87</v>
      </c>
    </row>
    <row r="32" spans="1:36" ht="36.6" thickBot="1">
      <c r="A32" s="24" t="s">
        <v>89</v>
      </c>
      <c r="B32" s="25" t="s">
        <v>141</v>
      </c>
      <c r="C32" s="25" t="s">
        <v>87</v>
      </c>
      <c r="D32" s="25" t="s">
        <v>87</v>
      </c>
      <c r="E32" s="25" t="s">
        <v>87</v>
      </c>
      <c r="F32" s="25" t="s">
        <v>87</v>
      </c>
      <c r="G32" s="25" t="s">
        <v>87</v>
      </c>
      <c r="H32" s="25" t="s">
        <v>87</v>
      </c>
      <c r="I32" s="25" t="s">
        <v>87</v>
      </c>
      <c r="J32" s="25" t="s">
        <v>87</v>
      </c>
      <c r="Z32" s="24" t="s">
        <v>89</v>
      </c>
      <c r="AA32" s="25" t="s">
        <v>213</v>
      </c>
      <c r="AB32" s="25" t="s">
        <v>214</v>
      </c>
      <c r="AC32" s="25" t="s">
        <v>215</v>
      </c>
      <c r="AD32" s="25" t="s">
        <v>87</v>
      </c>
      <c r="AE32" s="25" t="s">
        <v>87</v>
      </c>
      <c r="AF32" s="25" t="s">
        <v>87</v>
      </c>
      <c r="AG32" s="25" t="s">
        <v>216</v>
      </c>
      <c r="AH32" s="25" t="s">
        <v>217</v>
      </c>
      <c r="AI32" s="25" t="s">
        <v>87</v>
      </c>
    </row>
    <row r="33" spans="1:35" ht="36.6" thickBot="1">
      <c r="A33" s="24" t="s">
        <v>90</v>
      </c>
      <c r="B33" s="25" t="s">
        <v>143</v>
      </c>
      <c r="C33" s="25" t="s">
        <v>87</v>
      </c>
      <c r="D33" s="25" t="s">
        <v>87</v>
      </c>
      <c r="E33" s="25" t="s">
        <v>87</v>
      </c>
      <c r="F33" s="25" t="s">
        <v>87</v>
      </c>
      <c r="G33" s="25" t="s">
        <v>87</v>
      </c>
      <c r="H33" s="25" t="s">
        <v>87</v>
      </c>
      <c r="I33" s="25" t="s">
        <v>87</v>
      </c>
      <c r="J33" s="25" t="s">
        <v>87</v>
      </c>
      <c r="Z33" s="24" t="s">
        <v>90</v>
      </c>
      <c r="AA33" s="25" t="s">
        <v>213</v>
      </c>
      <c r="AB33" s="25" t="s">
        <v>214</v>
      </c>
      <c r="AC33" s="25" t="s">
        <v>215</v>
      </c>
      <c r="AD33" s="25" t="s">
        <v>87</v>
      </c>
      <c r="AE33" s="25" t="s">
        <v>87</v>
      </c>
      <c r="AF33" s="25" t="s">
        <v>87</v>
      </c>
      <c r="AG33" s="25" t="s">
        <v>216</v>
      </c>
      <c r="AH33" s="25" t="s">
        <v>217</v>
      </c>
      <c r="AI33" s="25" t="s">
        <v>87</v>
      </c>
    </row>
    <row r="34" spans="1:35" ht="36.6" thickBot="1">
      <c r="A34" s="24" t="s">
        <v>91</v>
      </c>
      <c r="B34" s="25" t="s">
        <v>143</v>
      </c>
      <c r="C34" s="25" t="s">
        <v>87</v>
      </c>
      <c r="D34" s="25" t="s">
        <v>87</v>
      </c>
      <c r="E34" s="25" t="s">
        <v>87</v>
      </c>
      <c r="F34" s="25" t="s">
        <v>87</v>
      </c>
      <c r="G34" s="25" t="s">
        <v>87</v>
      </c>
      <c r="H34" s="25" t="s">
        <v>87</v>
      </c>
      <c r="I34" s="25" t="s">
        <v>87</v>
      </c>
      <c r="J34" s="25" t="s">
        <v>87</v>
      </c>
      <c r="Z34" s="24" t="s">
        <v>91</v>
      </c>
      <c r="AA34" s="25" t="s">
        <v>213</v>
      </c>
      <c r="AB34" s="25" t="s">
        <v>214</v>
      </c>
      <c r="AC34" s="25" t="s">
        <v>215</v>
      </c>
      <c r="AD34" s="25" t="s">
        <v>87</v>
      </c>
      <c r="AE34" s="25" t="s">
        <v>87</v>
      </c>
      <c r="AF34" s="25" t="s">
        <v>87</v>
      </c>
      <c r="AG34" s="25" t="s">
        <v>216</v>
      </c>
      <c r="AH34" s="25" t="s">
        <v>217</v>
      </c>
      <c r="AI34" s="25" t="s">
        <v>87</v>
      </c>
    </row>
    <row r="35" spans="1:35" ht="36.6" thickBot="1">
      <c r="A35" s="24" t="s">
        <v>92</v>
      </c>
      <c r="B35" s="25" t="s">
        <v>143</v>
      </c>
      <c r="C35" s="25" t="s">
        <v>87</v>
      </c>
      <c r="D35" s="25" t="s">
        <v>87</v>
      </c>
      <c r="E35" s="25" t="s">
        <v>87</v>
      </c>
      <c r="F35" s="25" t="s">
        <v>87</v>
      </c>
      <c r="G35" s="25" t="s">
        <v>87</v>
      </c>
      <c r="H35" s="25" t="s">
        <v>87</v>
      </c>
      <c r="I35" s="25" t="s">
        <v>87</v>
      </c>
      <c r="J35" s="25" t="s">
        <v>87</v>
      </c>
      <c r="Z35" s="24" t="s">
        <v>92</v>
      </c>
      <c r="AA35" s="25" t="s">
        <v>213</v>
      </c>
      <c r="AB35" s="25" t="s">
        <v>214</v>
      </c>
      <c r="AC35" s="25" t="s">
        <v>215</v>
      </c>
      <c r="AD35" s="25" t="s">
        <v>87</v>
      </c>
      <c r="AE35" s="25" t="s">
        <v>87</v>
      </c>
      <c r="AF35" s="25" t="s">
        <v>87</v>
      </c>
      <c r="AG35" s="25" t="s">
        <v>216</v>
      </c>
      <c r="AH35" s="25" t="s">
        <v>217</v>
      </c>
      <c r="AI35" s="25" t="s">
        <v>87</v>
      </c>
    </row>
    <row r="36" spans="1:35" ht="36.6" thickBot="1">
      <c r="A36" s="24" t="s">
        <v>93</v>
      </c>
      <c r="B36" s="25" t="s">
        <v>143</v>
      </c>
      <c r="C36" s="25" t="s">
        <v>87</v>
      </c>
      <c r="D36" s="25" t="s">
        <v>87</v>
      </c>
      <c r="E36" s="25" t="s">
        <v>87</v>
      </c>
      <c r="F36" s="25" t="s">
        <v>87</v>
      </c>
      <c r="G36" s="25" t="s">
        <v>87</v>
      </c>
      <c r="H36" s="25" t="s">
        <v>87</v>
      </c>
      <c r="I36" s="25" t="s">
        <v>87</v>
      </c>
      <c r="J36" s="25" t="s">
        <v>87</v>
      </c>
      <c r="Z36" s="24" t="s">
        <v>93</v>
      </c>
      <c r="AA36" s="25" t="s">
        <v>213</v>
      </c>
      <c r="AB36" s="25" t="s">
        <v>214</v>
      </c>
      <c r="AC36" s="25" t="s">
        <v>215</v>
      </c>
      <c r="AD36" s="25" t="s">
        <v>87</v>
      </c>
      <c r="AE36" s="25" t="s">
        <v>87</v>
      </c>
      <c r="AF36" s="25" t="s">
        <v>87</v>
      </c>
      <c r="AG36" s="25" t="s">
        <v>216</v>
      </c>
      <c r="AH36" s="25" t="s">
        <v>217</v>
      </c>
      <c r="AI36" s="25" t="s">
        <v>87</v>
      </c>
    </row>
    <row r="37" spans="1:35" ht="36.6" thickBot="1">
      <c r="A37" s="24" t="s">
        <v>94</v>
      </c>
      <c r="B37" s="25" t="s">
        <v>143</v>
      </c>
      <c r="C37" s="25" t="s">
        <v>87</v>
      </c>
      <c r="D37" s="25" t="s">
        <v>87</v>
      </c>
      <c r="E37" s="25" t="s">
        <v>87</v>
      </c>
      <c r="F37" s="25" t="s">
        <v>87</v>
      </c>
      <c r="G37" s="25" t="s">
        <v>87</v>
      </c>
      <c r="H37" s="25" t="s">
        <v>87</v>
      </c>
      <c r="I37" s="25" t="s">
        <v>87</v>
      </c>
      <c r="J37" s="25" t="s">
        <v>87</v>
      </c>
      <c r="Z37" s="24" t="s">
        <v>94</v>
      </c>
      <c r="AA37" s="25" t="s">
        <v>213</v>
      </c>
      <c r="AB37" s="25" t="s">
        <v>214</v>
      </c>
      <c r="AC37" s="25" t="s">
        <v>215</v>
      </c>
      <c r="AD37" s="25" t="s">
        <v>87</v>
      </c>
      <c r="AE37" s="25" t="s">
        <v>87</v>
      </c>
      <c r="AF37" s="25" t="s">
        <v>87</v>
      </c>
      <c r="AG37" s="25" t="s">
        <v>216</v>
      </c>
      <c r="AH37" s="25" t="s">
        <v>217</v>
      </c>
      <c r="AI37" s="25" t="s">
        <v>87</v>
      </c>
    </row>
    <row r="38" spans="1:35" ht="36.6" thickBot="1">
      <c r="A38" s="24" t="s">
        <v>95</v>
      </c>
      <c r="B38" s="25" t="s">
        <v>87</v>
      </c>
      <c r="C38" s="25" t="s">
        <v>87</v>
      </c>
      <c r="D38" s="25" t="s">
        <v>87</v>
      </c>
      <c r="E38" s="25" t="s">
        <v>87</v>
      </c>
      <c r="F38" s="25" t="s">
        <v>87</v>
      </c>
      <c r="G38" s="25" t="s">
        <v>87</v>
      </c>
      <c r="H38" s="25" t="s">
        <v>87</v>
      </c>
      <c r="I38" s="25" t="s">
        <v>87</v>
      </c>
      <c r="J38" s="25" t="s">
        <v>87</v>
      </c>
      <c r="Z38" s="24" t="s">
        <v>95</v>
      </c>
      <c r="AA38" s="25" t="s">
        <v>213</v>
      </c>
      <c r="AB38" s="25" t="s">
        <v>214</v>
      </c>
      <c r="AC38" s="25" t="s">
        <v>215</v>
      </c>
      <c r="AD38" s="25" t="s">
        <v>87</v>
      </c>
      <c r="AE38" s="25" t="s">
        <v>87</v>
      </c>
      <c r="AF38" s="25" t="s">
        <v>87</v>
      </c>
      <c r="AG38" s="25" t="s">
        <v>216</v>
      </c>
      <c r="AH38" s="25" t="s">
        <v>217</v>
      </c>
      <c r="AI38" s="25" t="s">
        <v>87</v>
      </c>
    </row>
    <row r="39" spans="1:35" ht="36.6" thickBot="1">
      <c r="A39" s="24" t="s">
        <v>96</v>
      </c>
      <c r="B39" s="25" t="s">
        <v>87</v>
      </c>
      <c r="C39" s="25" t="s">
        <v>87</v>
      </c>
      <c r="D39" s="25" t="s">
        <v>87</v>
      </c>
      <c r="E39" s="25" t="s">
        <v>87</v>
      </c>
      <c r="F39" s="25" t="s">
        <v>87</v>
      </c>
      <c r="G39" s="25" t="s">
        <v>87</v>
      </c>
      <c r="H39" s="25" t="s">
        <v>87</v>
      </c>
      <c r="I39" s="25" t="s">
        <v>87</v>
      </c>
      <c r="J39" s="25" t="s">
        <v>87</v>
      </c>
      <c r="Z39" s="24" t="s">
        <v>96</v>
      </c>
      <c r="AA39" s="25" t="s">
        <v>213</v>
      </c>
      <c r="AB39" s="25" t="s">
        <v>214</v>
      </c>
      <c r="AC39" s="25" t="s">
        <v>215</v>
      </c>
      <c r="AD39" s="25" t="s">
        <v>87</v>
      </c>
      <c r="AE39" s="25" t="s">
        <v>87</v>
      </c>
      <c r="AF39" s="25" t="s">
        <v>87</v>
      </c>
      <c r="AG39" s="25" t="s">
        <v>216</v>
      </c>
      <c r="AH39" s="25" t="s">
        <v>217</v>
      </c>
      <c r="AI39" s="25" t="s">
        <v>87</v>
      </c>
    </row>
    <row r="40" spans="1:35" ht="36.6" thickBot="1">
      <c r="A40" s="24" t="s">
        <v>97</v>
      </c>
      <c r="B40" s="25" t="s">
        <v>87</v>
      </c>
      <c r="C40" s="25" t="s">
        <v>87</v>
      </c>
      <c r="D40" s="25" t="s">
        <v>87</v>
      </c>
      <c r="E40" s="25" t="s">
        <v>87</v>
      </c>
      <c r="F40" s="25" t="s">
        <v>87</v>
      </c>
      <c r="G40" s="25" t="s">
        <v>87</v>
      </c>
      <c r="H40" s="25" t="s">
        <v>87</v>
      </c>
      <c r="I40" s="25" t="s">
        <v>87</v>
      </c>
      <c r="J40" s="25" t="s">
        <v>87</v>
      </c>
      <c r="Z40" s="24" t="s">
        <v>97</v>
      </c>
      <c r="AA40" s="25" t="s">
        <v>213</v>
      </c>
      <c r="AB40" s="25" t="s">
        <v>214</v>
      </c>
      <c r="AC40" s="25" t="s">
        <v>215</v>
      </c>
      <c r="AD40" s="25" t="s">
        <v>87</v>
      </c>
      <c r="AE40" s="25" t="s">
        <v>87</v>
      </c>
      <c r="AF40" s="25" t="s">
        <v>87</v>
      </c>
      <c r="AG40" s="25" t="s">
        <v>216</v>
      </c>
      <c r="AH40" s="25" t="s">
        <v>217</v>
      </c>
      <c r="AI40" s="25" t="s">
        <v>87</v>
      </c>
    </row>
    <row r="41" spans="1:35" ht="36.6" thickBot="1">
      <c r="A41" s="24" t="s">
        <v>98</v>
      </c>
      <c r="B41" s="25" t="s">
        <v>87</v>
      </c>
      <c r="C41" s="25" t="s">
        <v>87</v>
      </c>
      <c r="D41" s="25" t="s">
        <v>87</v>
      </c>
      <c r="E41" s="25" t="s">
        <v>87</v>
      </c>
      <c r="F41" s="25" t="s">
        <v>87</v>
      </c>
      <c r="G41" s="25" t="s">
        <v>87</v>
      </c>
      <c r="H41" s="25" t="s">
        <v>87</v>
      </c>
      <c r="I41" s="25" t="s">
        <v>87</v>
      </c>
      <c r="J41" s="25" t="s">
        <v>87</v>
      </c>
      <c r="Z41" s="24" t="s">
        <v>98</v>
      </c>
      <c r="AA41" s="25" t="s">
        <v>213</v>
      </c>
      <c r="AB41" s="25" t="s">
        <v>214</v>
      </c>
      <c r="AC41" s="25" t="s">
        <v>215</v>
      </c>
      <c r="AD41" s="25" t="s">
        <v>87</v>
      </c>
      <c r="AE41" s="25" t="s">
        <v>87</v>
      </c>
      <c r="AF41" s="25" t="s">
        <v>87</v>
      </c>
      <c r="AG41" s="25" t="s">
        <v>216</v>
      </c>
      <c r="AH41" s="25" t="s">
        <v>87</v>
      </c>
      <c r="AI41" s="25" t="s">
        <v>87</v>
      </c>
    </row>
    <row r="42" spans="1:35" ht="36.6" thickBot="1">
      <c r="A42" s="24" t="s">
        <v>99</v>
      </c>
      <c r="B42" s="25" t="s">
        <v>87</v>
      </c>
      <c r="C42" s="25" t="s">
        <v>87</v>
      </c>
      <c r="D42" s="25" t="s">
        <v>87</v>
      </c>
      <c r="E42" s="25" t="s">
        <v>87</v>
      </c>
      <c r="F42" s="25" t="s">
        <v>87</v>
      </c>
      <c r="G42" s="25" t="s">
        <v>87</v>
      </c>
      <c r="H42" s="25" t="s">
        <v>87</v>
      </c>
      <c r="I42" s="25" t="s">
        <v>87</v>
      </c>
      <c r="J42" s="25" t="s">
        <v>87</v>
      </c>
      <c r="Z42" s="24" t="s">
        <v>99</v>
      </c>
      <c r="AA42" s="25" t="s">
        <v>213</v>
      </c>
      <c r="AB42" s="25" t="s">
        <v>214</v>
      </c>
      <c r="AC42" s="25" t="s">
        <v>87</v>
      </c>
      <c r="AD42" s="25" t="s">
        <v>87</v>
      </c>
      <c r="AE42" s="25" t="s">
        <v>87</v>
      </c>
      <c r="AF42" s="25" t="s">
        <v>87</v>
      </c>
      <c r="AG42" s="25" t="s">
        <v>216</v>
      </c>
      <c r="AH42" s="25" t="s">
        <v>87</v>
      </c>
      <c r="AI42" s="25" t="s">
        <v>87</v>
      </c>
    </row>
    <row r="43" spans="1:35" ht="36.6" thickBot="1">
      <c r="A43" s="24" t="s">
        <v>100</v>
      </c>
      <c r="B43" s="25" t="s">
        <v>87</v>
      </c>
      <c r="C43" s="25" t="s">
        <v>87</v>
      </c>
      <c r="D43" s="25" t="s">
        <v>87</v>
      </c>
      <c r="E43" s="25" t="s">
        <v>87</v>
      </c>
      <c r="F43" s="25" t="s">
        <v>87</v>
      </c>
      <c r="G43" s="25" t="s">
        <v>87</v>
      </c>
      <c r="H43" s="25" t="s">
        <v>87</v>
      </c>
      <c r="I43" s="25" t="s">
        <v>87</v>
      </c>
      <c r="J43" s="25" t="s">
        <v>87</v>
      </c>
      <c r="Z43" s="24" t="s">
        <v>100</v>
      </c>
      <c r="AA43" s="25" t="s">
        <v>87</v>
      </c>
      <c r="AB43" s="25" t="s">
        <v>214</v>
      </c>
      <c r="AC43" s="25" t="s">
        <v>87</v>
      </c>
      <c r="AD43" s="25" t="s">
        <v>87</v>
      </c>
      <c r="AE43" s="25" t="s">
        <v>87</v>
      </c>
      <c r="AF43" s="25" t="s">
        <v>87</v>
      </c>
      <c r="AG43" s="25" t="s">
        <v>216</v>
      </c>
      <c r="AH43" s="25" t="s">
        <v>87</v>
      </c>
      <c r="AI43" s="25" t="s">
        <v>87</v>
      </c>
    </row>
    <row r="44" spans="1:35" ht="36.6" thickBot="1">
      <c r="A44" s="24" t="s">
        <v>101</v>
      </c>
      <c r="B44" s="25" t="s">
        <v>87</v>
      </c>
      <c r="C44" s="25" t="s">
        <v>87</v>
      </c>
      <c r="D44" s="25" t="s">
        <v>87</v>
      </c>
      <c r="E44" s="25" t="s">
        <v>87</v>
      </c>
      <c r="F44" s="25" t="s">
        <v>87</v>
      </c>
      <c r="G44" s="25" t="s">
        <v>87</v>
      </c>
      <c r="H44" s="25" t="s">
        <v>87</v>
      </c>
      <c r="I44" s="25" t="s">
        <v>87</v>
      </c>
      <c r="J44" s="25" t="s">
        <v>87</v>
      </c>
      <c r="Z44" s="24" t="s">
        <v>101</v>
      </c>
      <c r="AA44" s="25" t="s">
        <v>87</v>
      </c>
      <c r="AB44" s="25" t="s">
        <v>87</v>
      </c>
      <c r="AC44" s="25" t="s">
        <v>87</v>
      </c>
      <c r="AD44" s="25" t="s">
        <v>87</v>
      </c>
      <c r="AE44" s="25" t="s">
        <v>87</v>
      </c>
      <c r="AF44" s="25" t="s">
        <v>87</v>
      </c>
      <c r="AG44" s="25" t="s">
        <v>216</v>
      </c>
      <c r="AH44" s="25" t="s">
        <v>87</v>
      </c>
      <c r="AI44" s="25" t="s">
        <v>87</v>
      </c>
    </row>
    <row r="45" spans="1:35" ht="36.6" thickBot="1">
      <c r="A45" s="24" t="s">
        <v>102</v>
      </c>
      <c r="B45" s="25" t="s">
        <v>87</v>
      </c>
      <c r="C45" s="25" t="s">
        <v>87</v>
      </c>
      <c r="D45" s="25" t="s">
        <v>87</v>
      </c>
      <c r="E45" s="25" t="s">
        <v>87</v>
      </c>
      <c r="F45" s="25" t="s">
        <v>87</v>
      </c>
      <c r="G45" s="25" t="s">
        <v>87</v>
      </c>
      <c r="H45" s="25" t="s">
        <v>87</v>
      </c>
      <c r="I45" s="25" t="s">
        <v>87</v>
      </c>
      <c r="J45" s="25" t="s">
        <v>87</v>
      </c>
      <c r="Z45" s="24" t="s">
        <v>102</v>
      </c>
      <c r="AA45" s="25" t="s">
        <v>87</v>
      </c>
      <c r="AB45" s="25" t="s">
        <v>87</v>
      </c>
      <c r="AC45" s="25" t="s">
        <v>87</v>
      </c>
      <c r="AD45" s="25" t="s">
        <v>87</v>
      </c>
      <c r="AE45" s="25" t="s">
        <v>87</v>
      </c>
      <c r="AF45" s="25" t="s">
        <v>87</v>
      </c>
      <c r="AG45" s="25" t="s">
        <v>216</v>
      </c>
      <c r="AH45" s="25" t="s">
        <v>87</v>
      </c>
      <c r="AI45" s="25" t="s">
        <v>87</v>
      </c>
    </row>
    <row r="46" spans="1:35" ht="36.6" thickBot="1">
      <c r="A46" s="24" t="s">
        <v>103</v>
      </c>
      <c r="B46" s="25" t="s">
        <v>87</v>
      </c>
      <c r="C46" s="25" t="s">
        <v>87</v>
      </c>
      <c r="D46" s="25" t="s">
        <v>87</v>
      </c>
      <c r="E46" s="25" t="s">
        <v>87</v>
      </c>
      <c r="F46" s="25" t="s">
        <v>87</v>
      </c>
      <c r="G46" s="25" t="s">
        <v>87</v>
      </c>
      <c r="H46" s="25" t="s">
        <v>87</v>
      </c>
      <c r="I46" s="25" t="s">
        <v>87</v>
      </c>
      <c r="J46" s="25" t="s">
        <v>87</v>
      </c>
      <c r="Z46" s="24" t="s">
        <v>103</v>
      </c>
      <c r="AA46" s="25" t="s">
        <v>87</v>
      </c>
      <c r="AB46" s="25" t="s">
        <v>87</v>
      </c>
      <c r="AC46" s="25" t="s">
        <v>87</v>
      </c>
      <c r="AD46" s="25" t="s">
        <v>87</v>
      </c>
      <c r="AE46" s="25" t="s">
        <v>87</v>
      </c>
      <c r="AF46" s="25" t="s">
        <v>87</v>
      </c>
      <c r="AG46" s="25" t="s">
        <v>216</v>
      </c>
      <c r="AH46" s="25" t="s">
        <v>87</v>
      </c>
      <c r="AI46" s="25" t="s">
        <v>87</v>
      </c>
    </row>
    <row r="47" spans="1:35" ht="36.6" thickBot="1">
      <c r="A47" s="24" t="s">
        <v>104</v>
      </c>
      <c r="B47" s="25" t="s">
        <v>87</v>
      </c>
      <c r="C47" s="25" t="s">
        <v>87</v>
      </c>
      <c r="D47" s="25" t="s">
        <v>87</v>
      </c>
      <c r="E47" s="25" t="s">
        <v>87</v>
      </c>
      <c r="F47" s="25" t="s">
        <v>87</v>
      </c>
      <c r="G47" s="25" t="s">
        <v>87</v>
      </c>
      <c r="H47" s="25" t="s">
        <v>87</v>
      </c>
      <c r="I47" s="25" t="s">
        <v>87</v>
      </c>
      <c r="J47" s="25" t="s">
        <v>87</v>
      </c>
      <c r="Z47" s="24" t="s">
        <v>104</v>
      </c>
      <c r="AA47" s="25" t="s">
        <v>87</v>
      </c>
      <c r="AB47" s="25" t="s">
        <v>87</v>
      </c>
      <c r="AC47" s="25" t="s">
        <v>87</v>
      </c>
      <c r="AD47" s="25" t="s">
        <v>87</v>
      </c>
      <c r="AE47" s="25" t="s">
        <v>87</v>
      </c>
      <c r="AF47" s="25" t="s">
        <v>87</v>
      </c>
      <c r="AG47" s="25" t="s">
        <v>216</v>
      </c>
      <c r="AH47" s="25" t="s">
        <v>87</v>
      </c>
      <c r="AI47" s="25" t="s">
        <v>87</v>
      </c>
    </row>
    <row r="48" spans="1:35" ht="36.6" thickBot="1">
      <c r="A48" s="24" t="s">
        <v>105</v>
      </c>
      <c r="B48" s="25" t="s">
        <v>87</v>
      </c>
      <c r="C48" s="25" t="s">
        <v>87</v>
      </c>
      <c r="D48" s="25" t="s">
        <v>87</v>
      </c>
      <c r="E48" s="25" t="s">
        <v>87</v>
      </c>
      <c r="F48" s="25" t="s">
        <v>87</v>
      </c>
      <c r="G48" s="25" t="s">
        <v>87</v>
      </c>
      <c r="H48" s="25" t="s">
        <v>87</v>
      </c>
      <c r="I48" s="25" t="s">
        <v>87</v>
      </c>
      <c r="J48" s="25" t="s">
        <v>87</v>
      </c>
      <c r="Z48" s="24" t="s">
        <v>105</v>
      </c>
      <c r="AA48" s="25" t="s">
        <v>87</v>
      </c>
      <c r="AB48" s="25" t="s">
        <v>87</v>
      </c>
      <c r="AC48" s="25" t="s">
        <v>87</v>
      </c>
      <c r="AD48" s="25" t="s">
        <v>87</v>
      </c>
      <c r="AE48" s="25" t="s">
        <v>87</v>
      </c>
      <c r="AF48" s="25" t="s">
        <v>87</v>
      </c>
      <c r="AG48" s="25" t="s">
        <v>216</v>
      </c>
      <c r="AH48" s="25" t="s">
        <v>87</v>
      </c>
      <c r="AI48" s="25" t="s">
        <v>87</v>
      </c>
    </row>
    <row r="49" spans="1:35" ht="36.6" thickBot="1">
      <c r="A49" s="24" t="s">
        <v>106</v>
      </c>
      <c r="B49" s="25" t="s">
        <v>87</v>
      </c>
      <c r="C49" s="25" t="s">
        <v>87</v>
      </c>
      <c r="D49" s="25" t="s">
        <v>87</v>
      </c>
      <c r="E49" s="25" t="s">
        <v>87</v>
      </c>
      <c r="F49" s="25" t="s">
        <v>87</v>
      </c>
      <c r="G49" s="25" t="s">
        <v>87</v>
      </c>
      <c r="H49" s="25" t="s">
        <v>87</v>
      </c>
      <c r="I49" s="25" t="s">
        <v>87</v>
      </c>
      <c r="J49" s="25" t="s">
        <v>87</v>
      </c>
      <c r="Z49" s="24" t="s">
        <v>106</v>
      </c>
      <c r="AA49" s="25" t="s">
        <v>87</v>
      </c>
      <c r="AB49" s="25" t="s">
        <v>87</v>
      </c>
      <c r="AC49" s="25" t="s">
        <v>87</v>
      </c>
      <c r="AD49" s="25" t="s">
        <v>87</v>
      </c>
      <c r="AE49" s="25" t="s">
        <v>87</v>
      </c>
      <c r="AF49" s="25" t="s">
        <v>87</v>
      </c>
      <c r="AG49" s="25" t="s">
        <v>216</v>
      </c>
      <c r="AH49" s="25" t="s">
        <v>87</v>
      </c>
      <c r="AI49" s="25" t="s">
        <v>87</v>
      </c>
    </row>
    <row r="50" spans="1:35" ht="18.600000000000001" thickBot="1">
      <c r="A50" s="26"/>
      <c r="Z50" s="26"/>
    </row>
    <row r="51" spans="1:35" ht="18.600000000000001" thickBot="1">
      <c r="A51" s="24" t="s">
        <v>107</v>
      </c>
      <c r="B51" s="24" t="s">
        <v>57</v>
      </c>
      <c r="C51" s="24" t="s">
        <v>58</v>
      </c>
      <c r="D51" s="24" t="s">
        <v>59</v>
      </c>
      <c r="E51" s="24" t="s">
        <v>60</v>
      </c>
      <c r="F51" s="24" t="s">
        <v>61</v>
      </c>
      <c r="G51" s="24" t="s">
        <v>62</v>
      </c>
      <c r="H51" s="24" t="s">
        <v>63</v>
      </c>
      <c r="I51" s="24" t="s">
        <v>64</v>
      </c>
      <c r="J51" s="24" t="s">
        <v>131</v>
      </c>
      <c r="Z51" s="24" t="s">
        <v>107</v>
      </c>
      <c r="AA51" s="24" t="s">
        <v>57</v>
      </c>
      <c r="AB51" s="24" t="s">
        <v>58</v>
      </c>
      <c r="AC51" s="24" t="s">
        <v>59</v>
      </c>
      <c r="AD51" s="24" t="s">
        <v>60</v>
      </c>
      <c r="AE51" s="24" t="s">
        <v>61</v>
      </c>
      <c r="AF51" s="24" t="s">
        <v>62</v>
      </c>
      <c r="AG51" s="24" t="s">
        <v>63</v>
      </c>
      <c r="AH51" s="24" t="s">
        <v>64</v>
      </c>
      <c r="AI51" s="24" t="s">
        <v>131</v>
      </c>
    </row>
    <row r="52" spans="1:35" ht="15" thickBot="1">
      <c r="A52" s="24" t="s">
        <v>86</v>
      </c>
      <c r="B52" s="25">
        <v>288545.09999999998</v>
      </c>
      <c r="C52" s="25" t="s">
        <v>145</v>
      </c>
      <c r="D52" s="25" t="s">
        <v>146</v>
      </c>
      <c r="E52" s="25" t="s">
        <v>147</v>
      </c>
      <c r="F52" s="25" t="s">
        <v>148</v>
      </c>
      <c r="G52" s="25" t="s">
        <v>149</v>
      </c>
      <c r="H52" s="25" t="s">
        <v>150</v>
      </c>
      <c r="I52" s="25" t="s">
        <v>151</v>
      </c>
      <c r="J52" s="25">
        <v>0</v>
      </c>
      <c r="K52" s="51"/>
      <c r="Z52" s="24" t="s">
        <v>86</v>
      </c>
      <c r="AA52" s="25" t="s">
        <v>218</v>
      </c>
      <c r="AB52" s="25" t="s">
        <v>219</v>
      </c>
      <c r="AC52" s="25" t="s">
        <v>220</v>
      </c>
      <c r="AD52" s="25">
        <v>0</v>
      </c>
      <c r="AE52" s="25">
        <v>0</v>
      </c>
      <c r="AF52" s="25">
        <v>0</v>
      </c>
      <c r="AG52" s="25" t="s">
        <v>221</v>
      </c>
      <c r="AH52" s="25" t="s">
        <v>222</v>
      </c>
      <c r="AI52" s="25">
        <v>0</v>
      </c>
    </row>
    <row r="53" spans="1:35" ht="15" thickBot="1">
      <c r="A53" s="24" t="s">
        <v>88</v>
      </c>
      <c r="B53" s="25" t="s">
        <v>152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 t="s">
        <v>153</v>
      </c>
      <c r="I53" s="25">
        <v>0</v>
      </c>
      <c r="J53" s="25">
        <v>0</v>
      </c>
      <c r="Z53" s="24" t="s">
        <v>88</v>
      </c>
      <c r="AA53" s="25" t="s">
        <v>218</v>
      </c>
      <c r="AB53" s="25" t="s">
        <v>219</v>
      </c>
      <c r="AC53" s="25" t="s">
        <v>220</v>
      </c>
      <c r="AD53" s="25">
        <v>0</v>
      </c>
      <c r="AE53" s="25">
        <v>0</v>
      </c>
      <c r="AF53" s="25">
        <v>0</v>
      </c>
      <c r="AG53" s="25" t="s">
        <v>221</v>
      </c>
      <c r="AH53" s="25" t="s">
        <v>222</v>
      </c>
      <c r="AI53" s="25">
        <v>0</v>
      </c>
    </row>
    <row r="54" spans="1:35" ht="15" thickBot="1">
      <c r="A54" s="24" t="s">
        <v>89</v>
      </c>
      <c r="B54" s="25" t="s">
        <v>152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Z54" s="24" t="s">
        <v>89</v>
      </c>
      <c r="AA54" s="25" t="s">
        <v>218</v>
      </c>
      <c r="AB54" s="25" t="s">
        <v>219</v>
      </c>
      <c r="AC54" s="25" t="s">
        <v>220</v>
      </c>
      <c r="AD54" s="25">
        <v>0</v>
      </c>
      <c r="AE54" s="25">
        <v>0</v>
      </c>
      <c r="AF54" s="25">
        <v>0</v>
      </c>
      <c r="AG54" s="25" t="s">
        <v>221</v>
      </c>
      <c r="AH54" s="25" t="s">
        <v>222</v>
      </c>
      <c r="AI54" s="25">
        <v>0</v>
      </c>
    </row>
    <row r="55" spans="1:35" ht="15" thickBot="1">
      <c r="A55" s="24" t="s">
        <v>90</v>
      </c>
      <c r="B55" s="25" t="s">
        <v>154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Z55" s="24" t="s">
        <v>90</v>
      </c>
      <c r="AA55" s="25" t="s">
        <v>218</v>
      </c>
      <c r="AB55" s="25" t="s">
        <v>219</v>
      </c>
      <c r="AC55" s="25" t="s">
        <v>220</v>
      </c>
      <c r="AD55" s="25">
        <v>0</v>
      </c>
      <c r="AE55" s="25">
        <v>0</v>
      </c>
      <c r="AF55" s="25">
        <v>0</v>
      </c>
      <c r="AG55" s="25" t="s">
        <v>221</v>
      </c>
      <c r="AH55" s="25" t="s">
        <v>222</v>
      </c>
      <c r="AI55" s="25">
        <v>0</v>
      </c>
    </row>
    <row r="56" spans="1:35" ht="15" thickBot="1">
      <c r="A56" s="24" t="s">
        <v>91</v>
      </c>
      <c r="B56" s="25" t="s">
        <v>154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Z56" s="24" t="s">
        <v>91</v>
      </c>
      <c r="AA56" s="25" t="s">
        <v>218</v>
      </c>
      <c r="AB56" s="25" t="s">
        <v>219</v>
      </c>
      <c r="AC56" s="25" t="s">
        <v>220</v>
      </c>
      <c r="AD56" s="25">
        <v>0</v>
      </c>
      <c r="AE56" s="25">
        <v>0</v>
      </c>
      <c r="AF56" s="25">
        <v>0</v>
      </c>
      <c r="AG56" s="25" t="s">
        <v>221</v>
      </c>
      <c r="AH56" s="25" t="s">
        <v>222</v>
      </c>
      <c r="AI56" s="25">
        <v>0</v>
      </c>
    </row>
    <row r="57" spans="1:35" ht="15" thickBot="1">
      <c r="A57" s="24" t="s">
        <v>92</v>
      </c>
      <c r="B57" s="25" t="s">
        <v>154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Z57" s="24" t="s">
        <v>92</v>
      </c>
      <c r="AA57" s="25" t="s">
        <v>218</v>
      </c>
      <c r="AB57" s="25" t="s">
        <v>219</v>
      </c>
      <c r="AC57" s="25" t="s">
        <v>220</v>
      </c>
      <c r="AD57" s="25">
        <v>0</v>
      </c>
      <c r="AE57" s="25">
        <v>0</v>
      </c>
      <c r="AF57" s="25">
        <v>0</v>
      </c>
      <c r="AG57" s="25" t="s">
        <v>221</v>
      </c>
      <c r="AH57" s="25" t="s">
        <v>222</v>
      </c>
      <c r="AI57" s="25">
        <v>0</v>
      </c>
    </row>
    <row r="58" spans="1:35" ht="15" thickBot="1">
      <c r="A58" s="24" t="s">
        <v>93</v>
      </c>
      <c r="B58" s="25" t="s">
        <v>154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Z58" s="24" t="s">
        <v>93</v>
      </c>
      <c r="AA58" s="25" t="s">
        <v>218</v>
      </c>
      <c r="AB58" s="25" t="s">
        <v>219</v>
      </c>
      <c r="AC58" s="25" t="s">
        <v>220</v>
      </c>
      <c r="AD58" s="25">
        <v>0</v>
      </c>
      <c r="AE58" s="25">
        <v>0</v>
      </c>
      <c r="AF58" s="25">
        <v>0</v>
      </c>
      <c r="AG58" s="25" t="s">
        <v>221</v>
      </c>
      <c r="AH58" s="25" t="s">
        <v>222</v>
      </c>
      <c r="AI58" s="25">
        <v>0</v>
      </c>
    </row>
    <row r="59" spans="1:35" ht="15" thickBot="1">
      <c r="A59" s="24" t="s">
        <v>94</v>
      </c>
      <c r="B59" s="25" t="s">
        <v>154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Z59" s="24" t="s">
        <v>94</v>
      </c>
      <c r="AA59" s="25" t="s">
        <v>218</v>
      </c>
      <c r="AB59" s="25" t="s">
        <v>219</v>
      </c>
      <c r="AC59" s="25" t="s">
        <v>220</v>
      </c>
      <c r="AD59" s="25">
        <v>0</v>
      </c>
      <c r="AE59" s="25">
        <v>0</v>
      </c>
      <c r="AF59" s="25">
        <v>0</v>
      </c>
      <c r="AG59" s="25" t="s">
        <v>221</v>
      </c>
      <c r="AH59" s="25" t="s">
        <v>222</v>
      </c>
      <c r="AI59" s="25">
        <v>0</v>
      </c>
    </row>
    <row r="60" spans="1:35" ht="15" thickBot="1">
      <c r="A60" s="24" t="s">
        <v>95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Z60" s="24" t="s">
        <v>95</v>
      </c>
      <c r="AA60" s="25" t="s">
        <v>218</v>
      </c>
      <c r="AB60" s="25" t="s">
        <v>219</v>
      </c>
      <c r="AC60" s="25" t="s">
        <v>220</v>
      </c>
      <c r="AD60" s="25">
        <v>0</v>
      </c>
      <c r="AE60" s="25">
        <v>0</v>
      </c>
      <c r="AF60" s="25">
        <v>0</v>
      </c>
      <c r="AG60" s="25" t="s">
        <v>221</v>
      </c>
      <c r="AH60" s="25" t="s">
        <v>222</v>
      </c>
      <c r="AI60" s="25">
        <v>0</v>
      </c>
    </row>
    <row r="61" spans="1:35" ht="15" thickBot="1">
      <c r="A61" s="24" t="s">
        <v>96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Z61" s="24" t="s">
        <v>96</v>
      </c>
      <c r="AA61" s="25" t="s">
        <v>218</v>
      </c>
      <c r="AB61" s="25" t="s">
        <v>219</v>
      </c>
      <c r="AC61" s="25" t="s">
        <v>220</v>
      </c>
      <c r="AD61" s="25">
        <v>0</v>
      </c>
      <c r="AE61" s="25">
        <v>0</v>
      </c>
      <c r="AF61" s="25">
        <v>0</v>
      </c>
      <c r="AG61" s="25" t="s">
        <v>221</v>
      </c>
      <c r="AH61" s="25" t="s">
        <v>222</v>
      </c>
      <c r="AI61" s="25">
        <v>0</v>
      </c>
    </row>
    <row r="62" spans="1:35" ht="15" thickBot="1">
      <c r="A62" s="24" t="s">
        <v>97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Z62" s="24" t="s">
        <v>97</v>
      </c>
      <c r="AA62" s="25" t="s">
        <v>218</v>
      </c>
      <c r="AB62" s="25" t="s">
        <v>219</v>
      </c>
      <c r="AC62" s="25" t="s">
        <v>220</v>
      </c>
      <c r="AD62" s="25">
        <v>0</v>
      </c>
      <c r="AE62" s="25">
        <v>0</v>
      </c>
      <c r="AF62" s="25">
        <v>0</v>
      </c>
      <c r="AG62" s="25" t="s">
        <v>221</v>
      </c>
      <c r="AH62" s="25" t="s">
        <v>222</v>
      </c>
      <c r="AI62" s="25">
        <v>0</v>
      </c>
    </row>
    <row r="63" spans="1:35" ht="15" thickBot="1">
      <c r="A63" s="24" t="s">
        <v>98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Z63" s="24" t="s">
        <v>98</v>
      </c>
      <c r="AA63" s="25" t="s">
        <v>218</v>
      </c>
      <c r="AB63" s="25" t="s">
        <v>219</v>
      </c>
      <c r="AC63" s="25" t="s">
        <v>220</v>
      </c>
      <c r="AD63" s="25">
        <v>0</v>
      </c>
      <c r="AE63" s="25">
        <v>0</v>
      </c>
      <c r="AF63" s="25">
        <v>0</v>
      </c>
      <c r="AG63" s="25" t="s">
        <v>221</v>
      </c>
      <c r="AH63" s="25">
        <v>0</v>
      </c>
      <c r="AI63" s="25">
        <v>0</v>
      </c>
    </row>
    <row r="64" spans="1:35" ht="15" thickBot="1">
      <c r="A64" s="24" t="s">
        <v>99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Z64" s="24" t="s">
        <v>99</v>
      </c>
      <c r="AA64" s="25" t="s">
        <v>218</v>
      </c>
      <c r="AB64" s="25" t="s">
        <v>219</v>
      </c>
      <c r="AC64" s="25">
        <v>0</v>
      </c>
      <c r="AD64" s="25">
        <v>0</v>
      </c>
      <c r="AE64" s="25">
        <v>0</v>
      </c>
      <c r="AF64" s="25">
        <v>0</v>
      </c>
      <c r="AG64" s="25" t="s">
        <v>221</v>
      </c>
      <c r="AH64" s="25">
        <v>0</v>
      </c>
      <c r="AI64" s="25">
        <v>0</v>
      </c>
    </row>
    <row r="65" spans="1:39" ht="15" thickBot="1">
      <c r="A65" s="24" t="s">
        <v>100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Z65" s="24" t="s">
        <v>100</v>
      </c>
      <c r="AA65" s="25">
        <v>0</v>
      </c>
      <c r="AB65" s="25" t="s">
        <v>219</v>
      </c>
      <c r="AC65" s="25">
        <v>0</v>
      </c>
      <c r="AD65" s="25">
        <v>0</v>
      </c>
      <c r="AE65" s="25">
        <v>0</v>
      </c>
      <c r="AF65" s="25">
        <v>0</v>
      </c>
      <c r="AG65" s="25" t="s">
        <v>221</v>
      </c>
      <c r="AH65" s="25">
        <v>0</v>
      </c>
      <c r="AI65" s="25">
        <v>0</v>
      </c>
    </row>
    <row r="66" spans="1:39" ht="15" thickBot="1">
      <c r="A66" s="24" t="s">
        <v>101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Z66" s="24" t="s">
        <v>101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 t="s">
        <v>221</v>
      </c>
      <c r="AH66" s="25">
        <v>0</v>
      </c>
      <c r="AI66" s="25">
        <v>0</v>
      </c>
    </row>
    <row r="67" spans="1:39" ht="15" thickBot="1">
      <c r="A67" s="24" t="s">
        <v>102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Z67" s="24" t="s">
        <v>102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 t="s">
        <v>221</v>
      </c>
      <c r="AH67" s="25">
        <v>0</v>
      </c>
      <c r="AI67" s="25">
        <v>0</v>
      </c>
    </row>
    <row r="68" spans="1:39" ht="15" thickBot="1">
      <c r="A68" s="24" t="s">
        <v>103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Z68" s="24" t="s">
        <v>103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 t="s">
        <v>221</v>
      </c>
      <c r="AH68" s="25">
        <v>0</v>
      </c>
      <c r="AI68" s="25">
        <v>0</v>
      </c>
    </row>
    <row r="69" spans="1:39" ht="15" thickBot="1">
      <c r="A69" s="24" t="s">
        <v>104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Z69" s="24" t="s">
        <v>104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 t="s">
        <v>221</v>
      </c>
      <c r="AH69" s="25">
        <v>0</v>
      </c>
      <c r="AI69" s="25">
        <v>0</v>
      </c>
    </row>
    <row r="70" spans="1:39" ht="15" thickBot="1">
      <c r="A70" s="24" t="s">
        <v>105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Z70" s="24" t="s">
        <v>105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 t="s">
        <v>221</v>
      </c>
      <c r="AH70" s="25">
        <v>0</v>
      </c>
      <c r="AI70" s="25">
        <v>0</v>
      </c>
    </row>
    <row r="71" spans="1:39" ht="15" thickBot="1">
      <c r="A71" s="24" t="s">
        <v>106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Z71" s="24" t="s">
        <v>106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 t="s">
        <v>221</v>
      </c>
      <c r="AH71" s="25">
        <v>0</v>
      </c>
      <c r="AI71" s="25">
        <v>0</v>
      </c>
    </row>
    <row r="72" spans="1:39" ht="18.600000000000001" thickBot="1">
      <c r="A72" s="26"/>
      <c r="Z72" s="26"/>
    </row>
    <row r="73" spans="1:39" ht="18.600000000000001" thickBot="1">
      <c r="A73" s="24" t="s">
        <v>108</v>
      </c>
      <c r="B73" s="24" t="s">
        <v>57</v>
      </c>
      <c r="C73" s="24" t="s">
        <v>58</v>
      </c>
      <c r="D73" s="24" t="s">
        <v>59</v>
      </c>
      <c r="E73" s="24" t="s">
        <v>60</v>
      </c>
      <c r="F73" s="24" t="s">
        <v>61</v>
      </c>
      <c r="G73" s="24" t="s">
        <v>62</v>
      </c>
      <c r="H73" s="24" t="s">
        <v>63</v>
      </c>
      <c r="I73" s="24" t="s">
        <v>64</v>
      </c>
      <c r="J73" s="24" t="s">
        <v>131</v>
      </c>
      <c r="K73" s="24" t="s">
        <v>109</v>
      </c>
      <c r="L73" s="24" t="s">
        <v>110</v>
      </c>
      <c r="M73" s="24" t="s">
        <v>111</v>
      </c>
      <c r="N73" s="24" t="s">
        <v>112</v>
      </c>
      <c r="Z73" s="24" t="s">
        <v>108</v>
      </c>
      <c r="AA73" s="24" t="s">
        <v>57</v>
      </c>
      <c r="AB73" s="24" t="s">
        <v>58</v>
      </c>
      <c r="AC73" s="24" t="s">
        <v>59</v>
      </c>
      <c r="AD73" s="24" t="s">
        <v>60</v>
      </c>
      <c r="AE73" s="24" t="s">
        <v>61</v>
      </c>
      <c r="AF73" s="24" t="s">
        <v>62</v>
      </c>
      <c r="AG73" s="24" t="s">
        <v>63</v>
      </c>
      <c r="AH73" s="24" t="s">
        <v>64</v>
      </c>
      <c r="AI73" s="24" t="s">
        <v>131</v>
      </c>
      <c r="AJ73" s="24" t="s">
        <v>109</v>
      </c>
      <c r="AK73" s="24" t="s">
        <v>110</v>
      </c>
      <c r="AL73" s="24" t="s">
        <v>111</v>
      </c>
      <c r="AM73" s="24" t="s">
        <v>112</v>
      </c>
    </row>
    <row r="74" spans="1:39" ht="15" thickBot="1">
      <c r="A74" s="24" t="s">
        <v>65</v>
      </c>
      <c r="B74" s="25" t="s">
        <v>154</v>
      </c>
      <c r="C74" s="25" t="s">
        <v>145</v>
      </c>
      <c r="D74" s="25" t="s">
        <v>146</v>
      </c>
      <c r="E74" s="25">
        <v>0</v>
      </c>
      <c r="F74" s="25">
        <v>0</v>
      </c>
      <c r="G74" s="25">
        <v>0</v>
      </c>
      <c r="H74" s="25" t="s">
        <v>153</v>
      </c>
      <c r="I74" s="25">
        <v>0</v>
      </c>
      <c r="J74" s="25">
        <v>0</v>
      </c>
      <c r="K74" s="25" t="s">
        <v>155</v>
      </c>
      <c r="L74" s="25">
        <v>243700</v>
      </c>
      <c r="M74" s="25" t="s">
        <v>156</v>
      </c>
      <c r="N74" s="25" t="s">
        <v>157</v>
      </c>
      <c r="Z74" s="24" t="s">
        <v>65</v>
      </c>
      <c r="AA74" s="25" t="s">
        <v>218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 t="s">
        <v>221</v>
      </c>
      <c r="AH74" s="25" t="s">
        <v>222</v>
      </c>
      <c r="AI74" s="25">
        <v>0</v>
      </c>
      <c r="AJ74" s="25" t="s">
        <v>223</v>
      </c>
      <c r="AK74" s="25">
        <v>243700</v>
      </c>
      <c r="AL74" s="25" t="s">
        <v>224</v>
      </c>
      <c r="AM74" s="25" t="s">
        <v>225</v>
      </c>
    </row>
    <row r="75" spans="1:39" ht="15" thickBot="1">
      <c r="A75" s="24" t="s">
        <v>66</v>
      </c>
      <c r="B75" s="25" t="s">
        <v>154</v>
      </c>
      <c r="C75" s="25" t="s">
        <v>145</v>
      </c>
      <c r="D75" s="25" t="s">
        <v>146</v>
      </c>
      <c r="E75" s="25">
        <v>0</v>
      </c>
      <c r="F75" s="25">
        <v>0</v>
      </c>
      <c r="G75" s="25" t="s">
        <v>149</v>
      </c>
      <c r="H75" s="25" t="s">
        <v>153</v>
      </c>
      <c r="I75" s="25" t="s">
        <v>151</v>
      </c>
      <c r="J75" s="25">
        <v>0</v>
      </c>
      <c r="K75" s="25" t="s">
        <v>158</v>
      </c>
      <c r="L75" s="25">
        <v>263800</v>
      </c>
      <c r="M75" s="25" t="s">
        <v>159</v>
      </c>
      <c r="N75" s="25" t="s">
        <v>160</v>
      </c>
      <c r="Z75" s="24" t="s">
        <v>66</v>
      </c>
      <c r="AA75" s="25" t="s">
        <v>218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 t="s">
        <v>221</v>
      </c>
      <c r="AH75" s="25">
        <v>0</v>
      </c>
      <c r="AI75" s="25">
        <v>0</v>
      </c>
      <c r="AJ75" s="25" t="s">
        <v>226</v>
      </c>
      <c r="AK75" s="25">
        <v>263800</v>
      </c>
      <c r="AL75" s="25" t="s">
        <v>227</v>
      </c>
      <c r="AM75" s="25" t="s">
        <v>228</v>
      </c>
    </row>
    <row r="76" spans="1:39" ht="15" thickBot="1">
      <c r="A76" s="24" t="s">
        <v>67</v>
      </c>
      <c r="B76" s="25" t="s">
        <v>154</v>
      </c>
      <c r="C76" s="25">
        <v>0</v>
      </c>
      <c r="D76" s="25" t="s">
        <v>146</v>
      </c>
      <c r="E76" s="25">
        <v>0</v>
      </c>
      <c r="F76" s="25">
        <v>0</v>
      </c>
      <c r="G76" s="25">
        <v>0</v>
      </c>
      <c r="H76" s="25" t="s">
        <v>153</v>
      </c>
      <c r="I76" s="25">
        <v>0</v>
      </c>
      <c r="J76" s="25">
        <v>0</v>
      </c>
      <c r="K76" s="25" t="s">
        <v>161</v>
      </c>
      <c r="L76" s="25">
        <v>320050</v>
      </c>
      <c r="M76" s="25" t="s">
        <v>162</v>
      </c>
      <c r="N76" s="25" t="s">
        <v>163</v>
      </c>
      <c r="Z76" s="24" t="s">
        <v>67</v>
      </c>
      <c r="AA76" s="25" t="s">
        <v>218</v>
      </c>
      <c r="AB76" s="25" t="s">
        <v>219</v>
      </c>
      <c r="AC76" s="25">
        <v>0</v>
      </c>
      <c r="AD76" s="25">
        <v>0</v>
      </c>
      <c r="AE76" s="25">
        <v>0</v>
      </c>
      <c r="AF76" s="25">
        <v>0</v>
      </c>
      <c r="AG76" s="25" t="s">
        <v>221</v>
      </c>
      <c r="AH76" s="25" t="s">
        <v>222</v>
      </c>
      <c r="AI76" s="25">
        <v>0</v>
      </c>
      <c r="AJ76" s="25" t="s">
        <v>229</v>
      </c>
      <c r="AK76" s="25">
        <v>320050</v>
      </c>
      <c r="AL76" s="25" t="s">
        <v>230</v>
      </c>
      <c r="AM76" s="25" t="s">
        <v>231</v>
      </c>
    </row>
    <row r="77" spans="1:39" ht="15" thickBot="1">
      <c r="A77" s="24" t="s">
        <v>68</v>
      </c>
      <c r="B77" s="25" t="s">
        <v>144</v>
      </c>
      <c r="C77" s="25">
        <v>0</v>
      </c>
      <c r="D77" s="25">
        <v>0</v>
      </c>
      <c r="E77" s="25">
        <v>0</v>
      </c>
      <c r="F77" s="25">
        <v>0</v>
      </c>
      <c r="G77" s="25" t="s">
        <v>149</v>
      </c>
      <c r="H77" s="25" t="s">
        <v>153</v>
      </c>
      <c r="I77" s="25" t="s">
        <v>151</v>
      </c>
      <c r="J77" s="25">
        <v>0</v>
      </c>
      <c r="K77" s="25" t="s">
        <v>164</v>
      </c>
      <c r="L77" s="25">
        <v>350000</v>
      </c>
      <c r="M77" s="25" t="s">
        <v>165</v>
      </c>
      <c r="N77" s="25" t="s">
        <v>166</v>
      </c>
      <c r="Z77" s="24" t="s">
        <v>68</v>
      </c>
      <c r="AA77" s="25">
        <v>0</v>
      </c>
      <c r="AB77" s="25" t="s">
        <v>219</v>
      </c>
      <c r="AC77" s="25" t="s">
        <v>220</v>
      </c>
      <c r="AD77" s="25">
        <v>0</v>
      </c>
      <c r="AE77" s="25">
        <v>0</v>
      </c>
      <c r="AF77" s="25">
        <v>0</v>
      </c>
      <c r="AG77" s="25" t="s">
        <v>221</v>
      </c>
      <c r="AH77" s="25">
        <v>0</v>
      </c>
      <c r="AI77" s="25">
        <v>0</v>
      </c>
      <c r="AJ77" s="25" t="s">
        <v>232</v>
      </c>
      <c r="AK77" s="25">
        <v>350000</v>
      </c>
      <c r="AL77" s="25" t="s">
        <v>233</v>
      </c>
      <c r="AM77" s="25" t="s">
        <v>234</v>
      </c>
    </row>
    <row r="78" spans="1:39" ht="15" thickBot="1">
      <c r="A78" s="24" t="s">
        <v>69</v>
      </c>
      <c r="B78" s="25" t="s">
        <v>154</v>
      </c>
      <c r="C78" s="25">
        <v>0</v>
      </c>
      <c r="D78" s="25">
        <v>0</v>
      </c>
      <c r="E78" s="25">
        <v>0</v>
      </c>
      <c r="F78" s="25">
        <v>0</v>
      </c>
      <c r="G78" s="25" t="s">
        <v>149</v>
      </c>
      <c r="H78" s="25" t="s">
        <v>153</v>
      </c>
      <c r="I78" s="25" t="s">
        <v>151</v>
      </c>
      <c r="J78" s="25">
        <v>0</v>
      </c>
      <c r="K78" s="25" t="s">
        <v>167</v>
      </c>
      <c r="L78" s="25">
        <v>400000</v>
      </c>
      <c r="M78" s="25" t="s">
        <v>168</v>
      </c>
      <c r="N78" s="25" t="s">
        <v>169</v>
      </c>
      <c r="Z78" s="24" t="s">
        <v>69</v>
      </c>
      <c r="AA78" s="25" t="s">
        <v>218</v>
      </c>
      <c r="AB78" s="25" t="s">
        <v>219</v>
      </c>
      <c r="AC78" s="25" t="s">
        <v>220</v>
      </c>
      <c r="AD78" s="25">
        <v>0</v>
      </c>
      <c r="AE78" s="25">
        <v>0</v>
      </c>
      <c r="AF78" s="25">
        <v>0</v>
      </c>
      <c r="AG78" s="25" t="s">
        <v>221</v>
      </c>
      <c r="AH78" s="25">
        <v>0</v>
      </c>
      <c r="AI78" s="25">
        <v>0</v>
      </c>
      <c r="AJ78" s="25" t="s">
        <v>235</v>
      </c>
      <c r="AK78" s="25">
        <v>400000</v>
      </c>
      <c r="AL78" s="25" t="s">
        <v>236</v>
      </c>
      <c r="AM78" s="25" t="s">
        <v>237</v>
      </c>
    </row>
    <row r="79" spans="1:39" ht="15" thickBot="1">
      <c r="A79" s="24" t="s">
        <v>70</v>
      </c>
      <c r="B79" s="25" t="s">
        <v>154</v>
      </c>
      <c r="C79" s="25">
        <v>0</v>
      </c>
      <c r="D79" s="25">
        <v>0</v>
      </c>
      <c r="E79" s="25" t="s">
        <v>147</v>
      </c>
      <c r="F79" s="25">
        <v>0</v>
      </c>
      <c r="G79" s="25">
        <v>0</v>
      </c>
      <c r="H79" s="25" t="s">
        <v>153</v>
      </c>
      <c r="I79" s="25" t="s">
        <v>151</v>
      </c>
      <c r="J79" s="25">
        <v>0</v>
      </c>
      <c r="K79" s="25" t="s">
        <v>170</v>
      </c>
      <c r="L79" s="25">
        <v>414000</v>
      </c>
      <c r="M79" s="25" t="s">
        <v>171</v>
      </c>
      <c r="N79" s="25" t="s">
        <v>172</v>
      </c>
      <c r="Z79" s="24" t="s">
        <v>70</v>
      </c>
      <c r="AA79" s="25" t="s">
        <v>218</v>
      </c>
      <c r="AB79" s="25" t="s">
        <v>219</v>
      </c>
      <c r="AC79" s="25" t="s">
        <v>220</v>
      </c>
      <c r="AD79" s="25">
        <v>0</v>
      </c>
      <c r="AE79" s="25">
        <v>0</v>
      </c>
      <c r="AF79" s="25">
        <v>0</v>
      </c>
      <c r="AG79" s="25" t="s">
        <v>221</v>
      </c>
      <c r="AH79" s="25">
        <v>0</v>
      </c>
      <c r="AI79" s="25">
        <v>0</v>
      </c>
      <c r="AJ79" s="25" t="s">
        <v>235</v>
      </c>
      <c r="AK79" s="25">
        <v>414000</v>
      </c>
      <c r="AL79" s="25" t="s">
        <v>238</v>
      </c>
      <c r="AM79" s="25" t="s">
        <v>239</v>
      </c>
    </row>
    <row r="80" spans="1:39" ht="15" thickBot="1">
      <c r="A80" s="24" t="s">
        <v>71</v>
      </c>
      <c r="B80" s="25" t="s">
        <v>144</v>
      </c>
      <c r="C80" s="25" t="s">
        <v>145</v>
      </c>
      <c r="D80" s="25">
        <v>0</v>
      </c>
      <c r="E80" s="25">
        <v>0</v>
      </c>
      <c r="F80" s="25">
        <v>0</v>
      </c>
      <c r="G80" s="25" t="s">
        <v>149</v>
      </c>
      <c r="H80" s="25" t="s">
        <v>153</v>
      </c>
      <c r="I80" s="25" t="s">
        <v>151</v>
      </c>
      <c r="J80" s="25">
        <v>0</v>
      </c>
      <c r="K80" s="25" t="s">
        <v>173</v>
      </c>
      <c r="L80" s="25">
        <v>425000</v>
      </c>
      <c r="M80" s="25" t="s">
        <v>174</v>
      </c>
      <c r="N80" s="25" t="s">
        <v>175</v>
      </c>
      <c r="Z80" s="24" t="s">
        <v>71</v>
      </c>
      <c r="AA80" s="25">
        <v>0</v>
      </c>
      <c r="AB80" s="25">
        <v>0</v>
      </c>
      <c r="AC80" s="25" t="s">
        <v>220</v>
      </c>
      <c r="AD80" s="25">
        <v>0</v>
      </c>
      <c r="AE80" s="25">
        <v>0</v>
      </c>
      <c r="AF80" s="25">
        <v>0</v>
      </c>
      <c r="AG80" s="25" t="s">
        <v>221</v>
      </c>
      <c r="AH80" s="25">
        <v>0</v>
      </c>
      <c r="AI80" s="25">
        <v>0</v>
      </c>
      <c r="AJ80" s="25" t="s">
        <v>240</v>
      </c>
      <c r="AK80" s="25">
        <v>425000</v>
      </c>
      <c r="AL80" s="25" t="s">
        <v>241</v>
      </c>
      <c r="AM80" s="25" t="s">
        <v>242</v>
      </c>
    </row>
    <row r="81" spans="1:39" ht="15" thickBot="1">
      <c r="A81" s="24" t="s">
        <v>72</v>
      </c>
      <c r="B81" s="25" t="s">
        <v>154</v>
      </c>
      <c r="C81" s="25">
        <v>0</v>
      </c>
      <c r="D81" s="25" t="s">
        <v>146</v>
      </c>
      <c r="E81" s="25">
        <v>0</v>
      </c>
      <c r="F81" s="25">
        <v>0</v>
      </c>
      <c r="G81" s="25">
        <v>0</v>
      </c>
      <c r="H81" s="25" t="s">
        <v>153</v>
      </c>
      <c r="I81" s="25">
        <v>0</v>
      </c>
      <c r="J81" s="25">
        <v>0</v>
      </c>
      <c r="K81" s="25" t="s">
        <v>161</v>
      </c>
      <c r="L81" s="25">
        <v>477257</v>
      </c>
      <c r="M81" s="25" t="s">
        <v>176</v>
      </c>
      <c r="N81" s="27">
        <v>45131</v>
      </c>
      <c r="Z81" s="24" t="s">
        <v>72</v>
      </c>
      <c r="AA81" s="25" t="s">
        <v>218</v>
      </c>
      <c r="AB81" s="25" t="s">
        <v>219</v>
      </c>
      <c r="AC81" s="25">
        <v>0</v>
      </c>
      <c r="AD81" s="25">
        <v>0</v>
      </c>
      <c r="AE81" s="25">
        <v>0</v>
      </c>
      <c r="AF81" s="25">
        <v>0</v>
      </c>
      <c r="AG81" s="25" t="s">
        <v>221</v>
      </c>
      <c r="AH81" s="25" t="s">
        <v>222</v>
      </c>
      <c r="AI81" s="25">
        <v>0</v>
      </c>
      <c r="AJ81" s="25" t="s">
        <v>229</v>
      </c>
      <c r="AK81" s="25">
        <v>477257</v>
      </c>
      <c r="AL81" s="25" t="s">
        <v>243</v>
      </c>
      <c r="AM81" s="25" t="s">
        <v>244</v>
      </c>
    </row>
    <row r="82" spans="1:39" ht="15" thickBot="1">
      <c r="A82" s="24" t="s">
        <v>73</v>
      </c>
      <c r="B82" s="25" t="s">
        <v>154</v>
      </c>
      <c r="C82" s="25">
        <v>0</v>
      </c>
      <c r="D82" s="25">
        <v>0</v>
      </c>
      <c r="E82" s="25" t="s">
        <v>147</v>
      </c>
      <c r="F82" s="25">
        <v>0</v>
      </c>
      <c r="G82" s="25">
        <v>0</v>
      </c>
      <c r="H82" s="25" t="s">
        <v>153</v>
      </c>
      <c r="I82" s="25">
        <v>0</v>
      </c>
      <c r="J82" s="25">
        <v>0</v>
      </c>
      <c r="K82" s="25" t="s">
        <v>177</v>
      </c>
      <c r="L82" s="25">
        <v>510266</v>
      </c>
      <c r="M82" s="25" t="s">
        <v>178</v>
      </c>
      <c r="N82" s="25" t="s">
        <v>179</v>
      </c>
      <c r="Z82" s="24" t="s">
        <v>73</v>
      </c>
      <c r="AA82" s="25" t="s">
        <v>218</v>
      </c>
      <c r="AB82" s="25" t="s">
        <v>219</v>
      </c>
      <c r="AC82" s="25" t="s">
        <v>220</v>
      </c>
      <c r="AD82" s="25">
        <v>0</v>
      </c>
      <c r="AE82" s="25">
        <v>0</v>
      </c>
      <c r="AF82" s="25">
        <v>0</v>
      </c>
      <c r="AG82" s="25" t="s">
        <v>221</v>
      </c>
      <c r="AH82" s="25" t="s">
        <v>222</v>
      </c>
      <c r="AI82" s="25">
        <v>0</v>
      </c>
      <c r="AJ82" s="25" t="s">
        <v>245</v>
      </c>
      <c r="AK82" s="25">
        <v>510266</v>
      </c>
      <c r="AL82" s="25" t="s">
        <v>246</v>
      </c>
      <c r="AM82" s="25" t="s">
        <v>247</v>
      </c>
    </row>
    <row r="83" spans="1:39" ht="15" thickBot="1">
      <c r="A83" s="24" t="s">
        <v>74</v>
      </c>
      <c r="B83" s="25" t="s">
        <v>144</v>
      </c>
      <c r="C83" s="25">
        <v>0</v>
      </c>
      <c r="D83" s="25">
        <v>0</v>
      </c>
      <c r="E83" s="25" t="s">
        <v>147</v>
      </c>
      <c r="F83" s="25">
        <v>0</v>
      </c>
      <c r="G83" s="25" t="s">
        <v>149</v>
      </c>
      <c r="H83" s="25" t="s">
        <v>153</v>
      </c>
      <c r="I83" s="25">
        <v>0</v>
      </c>
      <c r="J83" s="25">
        <v>0</v>
      </c>
      <c r="K83" s="25">
        <v>732844</v>
      </c>
      <c r="L83" s="25">
        <v>543275</v>
      </c>
      <c r="M83" s="25">
        <v>-189569</v>
      </c>
      <c r="N83" s="25" t="s">
        <v>180</v>
      </c>
      <c r="Z83" s="24" t="s">
        <v>74</v>
      </c>
      <c r="AA83" s="25">
        <v>0</v>
      </c>
      <c r="AB83" s="25" t="s">
        <v>219</v>
      </c>
      <c r="AC83" s="25" t="s">
        <v>220</v>
      </c>
      <c r="AD83" s="25">
        <v>0</v>
      </c>
      <c r="AE83" s="25">
        <v>0</v>
      </c>
      <c r="AF83" s="25">
        <v>0</v>
      </c>
      <c r="AG83" s="25" t="s">
        <v>221</v>
      </c>
      <c r="AH83" s="25" t="s">
        <v>222</v>
      </c>
      <c r="AI83" s="25">
        <v>0</v>
      </c>
      <c r="AJ83" s="25" t="s">
        <v>248</v>
      </c>
      <c r="AK83" s="25">
        <v>543275</v>
      </c>
      <c r="AL83" s="25" t="s">
        <v>249</v>
      </c>
      <c r="AM83" s="25" t="s">
        <v>250</v>
      </c>
    </row>
    <row r="84" spans="1:39" ht="15" thickBot="1">
      <c r="A84" s="24" t="s">
        <v>75</v>
      </c>
      <c r="B84" s="25" t="s">
        <v>154</v>
      </c>
      <c r="C84" s="25" t="s">
        <v>145</v>
      </c>
      <c r="D84" s="25">
        <v>0</v>
      </c>
      <c r="E84" s="25">
        <v>0</v>
      </c>
      <c r="F84" s="25">
        <v>0</v>
      </c>
      <c r="G84" s="25">
        <v>0</v>
      </c>
      <c r="H84" s="25" t="s">
        <v>153</v>
      </c>
      <c r="I84" s="25" t="s">
        <v>151</v>
      </c>
      <c r="J84" s="25">
        <v>0</v>
      </c>
      <c r="K84" s="25" t="s">
        <v>181</v>
      </c>
      <c r="L84" s="25">
        <v>564000</v>
      </c>
      <c r="M84" s="25" t="s">
        <v>182</v>
      </c>
      <c r="N84" s="27">
        <v>44985</v>
      </c>
      <c r="Z84" s="24" t="s">
        <v>75</v>
      </c>
      <c r="AA84" s="25" t="s">
        <v>218</v>
      </c>
      <c r="AB84" s="25">
        <v>0</v>
      </c>
      <c r="AC84" s="25" t="s">
        <v>220</v>
      </c>
      <c r="AD84" s="25">
        <v>0</v>
      </c>
      <c r="AE84" s="25">
        <v>0</v>
      </c>
      <c r="AF84" s="25">
        <v>0</v>
      </c>
      <c r="AG84" s="25" t="s">
        <v>221</v>
      </c>
      <c r="AH84" s="25">
        <v>0</v>
      </c>
      <c r="AI84" s="25">
        <v>0</v>
      </c>
      <c r="AJ84" s="25">
        <v>430198</v>
      </c>
      <c r="AK84" s="25">
        <v>564000</v>
      </c>
      <c r="AL84" s="25">
        <v>133802</v>
      </c>
      <c r="AM84" s="25" t="s">
        <v>251</v>
      </c>
    </row>
    <row r="85" spans="1:39" ht="15" thickBot="1">
      <c r="A85" s="24" t="s">
        <v>76</v>
      </c>
      <c r="B85" s="25" t="s">
        <v>154</v>
      </c>
      <c r="C85" s="25">
        <v>0</v>
      </c>
      <c r="D85" s="25">
        <v>0</v>
      </c>
      <c r="E85" s="25" t="s">
        <v>147</v>
      </c>
      <c r="F85" s="25">
        <v>0</v>
      </c>
      <c r="G85" s="25">
        <v>0</v>
      </c>
      <c r="H85" s="25" t="s">
        <v>153</v>
      </c>
      <c r="I85" s="25">
        <v>0</v>
      </c>
      <c r="J85" s="25">
        <v>0</v>
      </c>
      <c r="K85" s="25" t="s">
        <v>177</v>
      </c>
      <c r="L85" s="25">
        <v>604826</v>
      </c>
      <c r="M85" s="25" t="s">
        <v>183</v>
      </c>
      <c r="N85" s="25" t="s">
        <v>184</v>
      </c>
      <c r="Z85" s="24" t="s">
        <v>76</v>
      </c>
      <c r="AA85" s="25" t="s">
        <v>218</v>
      </c>
      <c r="AB85" s="25" t="s">
        <v>219</v>
      </c>
      <c r="AC85" s="25" t="s">
        <v>220</v>
      </c>
      <c r="AD85" s="25">
        <v>0</v>
      </c>
      <c r="AE85" s="25">
        <v>0</v>
      </c>
      <c r="AF85" s="25">
        <v>0</v>
      </c>
      <c r="AG85" s="25" t="s">
        <v>221</v>
      </c>
      <c r="AH85" s="25" t="s">
        <v>222</v>
      </c>
      <c r="AI85" s="25">
        <v>0</v>
      </c>
      <c r="AJ85" s="25" t="s">
        <v>245</v>
      </c>
      <c r="AK85" s="25">
        <v>604826</v>
      </c>
      <c r="AL85" s="25" t="s">
        <v>252</v>
      </c>
      <c r="AM85" s="25" t="s">
        <v>253</v>
      </c>
    </row>
    <row r="86" spans="1:39" ht="15" thickBot="1">
      <c r="A86" s="24" t="s">
        <v>77</v>
      </c>
      <c r="B86" s="25" t="s">
        <v>144</v>
      </c>
      <c r="C86" s="25" t="s">
        <v>145</v>
      </c>
      <c r="D86" s="25" t="s">
        <v>146</v>
      </c>
      <c r="E86" s="25" t="s">
        <v>147</v>
      </c>
      <c r="F86" s="25" t="s">
        <v>148</v>
      </c>
      <c r="G86" s="25">
        <v>0</v>
      </c>
      <c r="H86" s="25" t="s">
        <v>153</v>
      </c>
      <c r="I86" s="25">
        <v>0</v>
      </c>
      <c r="J86" s="25">
        <v>0</v>
      </c>
      <c r="K86" s="25" t="s">
        <v>185</v>
      </c>
      <c r="L86" s="25">
        <v>637277</v>
      </c>
      <c r="M86" s="25" t="s">
        <v>186</v>
      </c>
      <c r="N86" s="25" t="s">
        <v>187</v>
      </c>
      <c r="Z86" s="24" t="s">
        <v>77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 t="s">
        <v>221</v>
      </c>
      <c r="AH86" s="25" t="s">
        <v>222</v>
      </c>
      <c r="AI86" s="25">
        <v>0</v>
      </c>
      <c r="AJ86" s="25" t="s">
        <v>254</v>
      </c>
      <c r="AK86" s="25">
        <v>637277</v>
      </c>
      <c r="AL86" s="25" t="s">
        <v>255</v>
      </c>
      <c r="AM86" s="25" t="s">
        <v>256</v>
      </c>
    </row>
    <row r="87" spans="1:39" ht="15" thickBot="1">
      <c r="A87" s="24" t="s">
        <v>78</v>
      </c>
      <c r="B87" s="25" t="s">
        <v>154</v>
      </c>
      <c r="C87" s="25">
        <v>0</v>
      </c>
      <c r="D87" s="25">
        <v>0</v>
      </c>
      <c r="E87" s="25">
        <v>0</v>
      </c>
      <c r="F87" s="25">
        <v>0</v>
      </c>
      <c r="G87" s="25" t="s">
        <v>149</v>
      </c>
      <c r="H87" s="25" t="s">
        <v>153</v>
      </c>
      <c r="I87" s="25">
        <v>0</v>
      </c>
      <c r="J87" s="25">
        <v>0</v>
      </c>
      <c r="K87" s="25" t="s">
        <v>188</v>
      </c>
      <c r="L87" s="25">
        <v>669727</v>
      </c>
      <c r="M87" s="25" t="s">
        <v>189</v>
      </c>
      <c r="N87" s="25" t="s">
        <v>190</v>
      </c>
      <c r="Z87" s="24" t="s">
        <v>78</v>
      </c>
      <c r="AA87" s="25" t="s">
        <v>218</v>
      </c>
      <c r="AB87" s="25" t="s">
        <v>219</v>
      </c>
      <c r="AC87" s="25" t="s">
        <v>220</v>
      </c>
      <c r="AD87" s="25">
        <v>0</v>
      </c>
      <c r="AE87" s="25">
        <v>0</v>
      </c>
      <c r="AF87" s="25">
        <v>0</v>
      </c>
      <c r="AG87" s="25" t="s">
        <v>221</v>
      </c>
      <c r="AH87" s="25" t="s">
        <v>222</v>
      </c>
      <c r="AI87" s="25">
        <v>0</v>
      </c>
      <c r="AJ87" s="25" t="s">
        <v>245</v>
      </c>
      <c r="AK87" s="25">
        <v>669727</v>
      </c>
      <c r="AL87" s="25" t="s">
        <v>257</v>
      </c>
      <c r="AM87" s="25" t="s">
        <v>258</v>
      </c>
    </row>
    <row r="88" spans="1:39" ht="15" thickBot="1">
      <c r="A88" s="24" t="s">
        <v>79</v>
      </c>
      <c r="B88" s="25" t="s">
        <v>154</v>
      </c>
      <c r="C88" s="25">
        <v>0</v>
      </c>
      <c r="D88" s="25">
        <v>0</v>
      </c>
      <c r="E88" s="25">
        <v>0</v>
      </c>
      <c r="F88" s="25">
        <v>0</v>
      </c>
      <c r="G88" s="25" t="s">
        <v>149</v>
      </c>
      <c r="H88" s="25" t="s">
        <v>153</v>
      </c>
      <c r="I88" s="25" t="s">
        <v>151</v>
      </c>
      <c r="J88" s="25">
        <v>0</v>
      </c>
      <c r="K88" s="25" t="s">
        <v>167</v>
      </c>
      <c r="L88" s="25">
        <v>702178</v>
      </c>
      <c r="M88" s="25" t="s">
        <v>191</v>
      </c>
      <c r="N88" s="25" t="s">
        <v>192</v>
      </c>
      <c r="Z88" s="24" t="s">
        <v>79</v>
      </c>
      <c r="AA88" s="25" t="s">
        <v>218</v>
      </c>
      <c r="AB88" s="25" t="s">
        <v>219</v>
      </c>
      <c r="AC88" s="25" t="s">
        <v>220</v>
      </c>
      <c r="AD88" s="25">
        <v>0</v>
      </c>
      <c r="AE88" s="25">
        <v>0</v>
      </c>
      <c r="AF88" s="25">
        <v>0</v>
      </c>
      <c r="AG88" s="25" t="s">
        <v>221</v>
      </c>
      <c r="AH88" s="25">
        <v>0</v>
      </c>
      <c r="AI88" s="25">
        <v>0</v>
      </c>
      <c r="AJ88" s="25" t="s">
        <v>235</v>
      </c>
      <c r="AK88" s="25">
        <v>702178</v>
      </c>
      <c r="AL88" s="25" t="s">
        <v>259</v>
      </c>
      <c r="AM88" s="25" t="s">
        <v>260</v>
      </c>
    </row>
    <row r="89" spans="1:39" ht="15" thickBot="1">
      <c r="A89" s="24" t="s">
        <v>80</v>
      </c>
      <c r="B89" s="25" t="s">
        <v>154</v>
      </c>
      <c r="C89" s="25">
        <v>0</v>
      </c>
      <c r="D89" s="25" t="s">
        <v>146</v>
      </c>
      <c r="E89" s="25">
        <v>0</v>
      </c>
      <c r="F89" s="25">
        <v>0</v>
      </c>
      <c r="G89" s="25" t="s">
        <v>149</v>
      </c>
      <c r="H89" s="25" t="s">
        <v>153</v>
      </c>
      <c r="I89" s="25">
        <v>0</v>
      </c>
      <c r="J89" s="25">
        <v>0</v>
      </c>
      <c r="K89" s="25" t="s">
        <v>193</v>
      </c>
      <c r="L89" s="25">
        <v>734628</v>
      </c>
      <c r="M89" s="25" t="s">
        <v>194</v>
      </c>
      <c r="N89" s="25" t="s">
        <v>195</v>
      </c>
      <c r="Z89" s="24" t="s">
        <v>80</v>
      </c>
      <c r="AA89" s="25" t="s">
        <v>218</v>
      </c>
      <c r="AB89" s="25" t="s">
        <v>219</v>
      </c>
      <c r="AC89" s="25">
        <v>0</v>
      </c>
      <c r="AD89" s="25">
        <v>0</v>
      </c>
      <c r="AE89" s="25">
        <v>0</v>
      </c>
      <c r="AF89" s="25">
        <v>0</v>
      </c>
      <c r="AG89" s="25" t="s">
        <v>221</v>
      </c>
      <c r="AH89" s="25" t="s">
        <v>222</v>
      </c>
      <c r="AI89" s="25">
        <v>0</v>
      </c>
      <c r="AJ89" s="25" t="s">
        <v>229</v>
      </c>
      <c r="AK89" s="25">
        <v>734628</v>
      </c>
      <c r="AL89" s="25" t="s">
        <v>261</v>
      </c>
      <c r="AM89" s="25" t="s">
        <v>262</v>
      </c>
    </row>
    <row r="90" spans="1:39" ht="15" thickBot="1">
      <c r="A90" s="24" t="s">
        <v>81</v>
      </c>
      <c r="B90" s="25" t="s">
        <v>144</v>
      </c>
      <c r="C90" s="25" t="s">
        <v>145</v>
      </c>
      <c r="D90" s="25" t="s">
        <v>146</v>
      </c>
      <c r="E90" s="25" t="s">
        <v>147</v>
      </c>
      <c r="F90" s="25">
        <v>0</v>
      </c>
      <c r="G90" s="25">
        <v>0</v>
      </c>
      <c r="H90" s="25" t="s">
        <v>153</v>
      </c>
      <c r="I90" s="25">
        <v>0</v>
      </c>
      <c r="J90" s="25">
        <v>0</v>
      </c>
      <c r="K90" s="25" t="s">
        <v>196</v>
      </c>
      <c r="L90" s="25">
        <v>767079</v>
      </c>
      <c r="M90" s="25" t="s">
        <v>197</v>
      </c>
      <c r="N90" s="25" t="s">
        <v>198</v>
      </c>
      <c r="Z90" s="24" t="s">
        <v>81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 t="s">
        <v>221</v>
      </c>
      <c r="AH90" s="25" t="s">
        <v>222</v>
      </c>
      <c r="AI90" s="25">
        <v>0</v>
      </c>
      <c r="AJ90" s="25" t="s">
        <v>254</v>
      </c>
      <c r="AK90" s="25">
        <v>767079</v>
      </c>
      <c r="AL90" s="25" t="s">
        <v>263</v>
      </c>
      <c r="AM90" s="25" t="s">
        <v>264</v>
      </c>
    </row>
    <row r="91" spans="1:39" ht="15" thickBot="1">
      <c r="A91" s="24" t="s">
        <v>82</v>
      </c>
      <c r="B91" s="25" t="s">
        <v>154</v>
      </c>
      <c r="C91" s="25">
        <v>0</v>
      </c>
      <c r="D91" s="25">
        <v>0</v>
      </c>
      <c r="E91" s="25">
        <v>0</v>
      </c>
      <c r="F91" s="25">
        <v>0</v>
      </c>
      <c r="G91" s="25" t="s">
        <v>149</v>
      </c>
      <c r="H91" s="25" t="s">
        <v>153</v>
      </c>
      <c r="I91" s="25" t="s">
        <v>151</v>
      </c>
      <c r="J91" s="25">
        <v>0</v>
      </c>
      <c r="K91" s="25" t="s">
        <v>167</v>
      </c>
      <c r="L91" s="25">
        <v>799529</v>
      </c>
      <c r="M91" s="25" t="s">
        <v>199</v>
      </c>
      <c r="N91" s="25" t="s">
        <v>200</v>
      </c>
      <c r="Z91" s="24" t="s">
        <v>82</v>
      </c>
      <c r="AA91" s="25" t="s">
        <v>218</v>
      </c>
      <c r="AB91" s="25" t="s">
        <v>219</v>
      </c>
      <c r="AC91" s="25" t="s">
        <v>220</v>
      </c>
      <c r="AD91" s="25">
        <v>0</v>
      </c>
      <c r="AE91" s="25">
        <v>0</v>
      </c>
      <c r="AF91" s="25">
        <v>0</v>
      </c>
      <c r="AG91" s="25" t="s">
        <v>221</v>
      </c>
      <c r="AH91" s="25">
        <v>0</v>
      </c>
      <c r="AI91" s="25">
        <v>0</v>
      </c>
      <c r="AJ91" s="25" t="s">
        <v>235</v>
      </c>
      <c r="AK91" s="25">
        <v>799529</v>
      </c>
      <c r="AL91" s="25" t="s">
        <v>265</v>
      </c>
      <c r="AM91" s="27">
        <v>45246</v>
      </c>
    </row>
    <row r="92" spans="1:39" ht="15" thickBot="1">
      <c r="A92" s="24" t="s">
        <v>83</v>
      </c>
      <c r="B92" s="25" t="s">
        <v>144</v>
      </c>
      <c r="C92" s="25">
        <v>0</v>
      </c>
      <c r="D92" s="25">
        <v>0</v>
      </c>
      <c r="E92" s="25" t="s">
        <v>147</v>
      </c>
      <c r="F92" s="25">
        <v>0</v>
      </c>
      <c r="G92" s="25" t="s">
        <v>149</v>
      </c>
      <c r="H92" s="25" t="s">
        <v>150</v>
      </c>
      <c r="I92" s="25" t="s">
        <v>151</v>
      </c>
      <c r="J92" s="25">
        <v>0</v>
      </c>
      <c r="K92" s="25" t="s">
        <v>201</v>
      </c>
      <c r="L92" s="25">
        <v>1154000</v>
      </c>
      <c r="M92" s="25" t="s">
        <v>202</v>
      </c>
      <c r="N92" s="25" t="s">
        <v>203</v>
      </c>
      <c r="Z92" s="24" t="s">
        <v>83</v>
      </c>
      <c r="AA92" s="25">
        <v>0</v>
      </c>
      <c r="AB92" s="25" t="s">
        <v>219</v>
      </c>
      <c r="AC92" s="25" t="s">
        <v>220</v>
      </c>
      <c r="AD92" s="25">
        <v>0</v>
      </c>
      <c r="AE92" s="25">
        <v>0</v>
      </c>
      <c r="AF92" s="25">
        <v>0</v>
      </c>
      <c r="AG92" s="25" t="s">
        <v>221</v>
      </c>
      <c r="AH92" s="25">
        <v>0</v>
      </c>
      <c r="AI92" s="25">
        <v>0</v>
      </c>
      <c r="AJ92" s="25" t="s">
        <v>232</v>
      </c>
      <c r="AK92" s="25">
        <v>1154000</v>
      </c>
      <c r="AL92" s="25" t="s">
        <v>266</v>
      </c>
      <c r="AM92" s="25" t="s">
        <v>267</v>
      </c>
    </row>
    <row r="93" spans="1:39" ht="15" thickBot="1">
      <c r="A93" s="24" t="s">
        <v>84</v>
      </c>
      <c r="B93" s="25" t="s">
        <v>144</v>
      </c>
      <c r="C93" s="25">
        <v>0</v>
      </c>
      <c r="D93" s="25" t="s">
        <v>146</v>
      </c>
      <c r="E93" s="25">
        <v>0</v>
      </c>
      <c r="F93" s="25" t="s">
        <v>148</v>
      </c>
      <c r="G93" s="25" t="s">
        <v>149</v>
      </c>
      <c r="H93" s="25" t="s">
        <v>153</v>
      </c>
      <c r="I93" s="25">
        <v>0</v>
      </c>
      <c r="J93" s="25">
        <v>0</v>
      </c>
      <c r="K93" s="25" t="s">
        <v>204</v>
      </c>
      <c r="L93" s="25">
        <v>1248000</v>
      </c>
      <c r="M93" s="25" t="s">
        <v>205</v>
      </c>
      <c r="N93" s="27">
        <v>45290</v>
      </c>
      <c r="Z93" s="24" t="s">
        <v>84</v>
      </c>
      <c r="AA93" s="25">
        <v>0</v>
      </c>
      <c r="AB93" s="25" t="s">
        <v>219</v>
      </c>
      <c r="AC93" s="25">
        <v>0</v>
      </c>
      <c r="AD93" s="25">
        <v>0</v>
      </c>
      <c r="AE93" s="25">
        <v>0</v>
      </c>
      <c r="AF93" s="25">
        <v>0</v>
      </c>
      <c r="AG93" s="25" t="s">
        <v>221</v>
      </c>
      <c r="AH93" s="25" t="s">
        <v>222</v>
      </c>
      <c r="AI93" s="25">
        <v>0</v>
      </c>
      <c r="AJ93" s="25" t="s">
        <v>268</v>
      </c>
      <c r="AK93" s="25">
        <v>1248000</v>
      </c>
      <c r="AL93" s="25" t="s">
        <v>269</v>
      </c>
      <c r="AM93" s="37">
        <v>17288</v>
      </c>
    </row>
    <row r="94" spans="1:39" ht="15" thickBot="1"/>
    <row r="95" spans="1:39" ht="25.8" thickBot="1">
      <c r="A95" s="28" t="s">
        <v>113</v>
      </c>
      <c r="B95" s="29" t="s">
        <v>206</v>
      </c>
      <c r="Z95" s="28" t="s">
        <v>113</v>
      </c>
      <c r="AA95" s="29" t="s">
        <v>245</v>
      </c>
    </row>
    <row r="96" spans="1:39" ht="25.8" thickBot="1">
      <c r="A96" s="28" t="s">
        <v>114</v>
      </c>
      <c r="B96" s="29">
        <v>0</v>
      </c>
      <c r="Z96" s="28" t="s">
        <v>114</v>
      </c>
      <c r="AA96" s="29" t="s">
        <v>221</v>
      </c>
    </row>
    <row r="97" spans="1:27" ht="25.8" thickBot="1">
      <c r="A97" s="28" t="s">
        <v>115</v>
      </c>
      <c r="B97" s="29" t="s">
        <v>207</v>
      </c>
      <c r="Z97" s="28" t="s">
        <v>115</v>
      </c>
      <c r="AA97" s="29" t="s">
        <v>270</v>
      </c>
    </row>
    <row r="98" spans="1:27" ht="18.600000000000001" thickBot="1">
      <c r="A98" s="28" t="s">
        <v>116</v>
      </c>
      <c r="B98" s="29">
        <v>11828592</v>
      </c>
      <c r="Z98" s="28" t="s">
        <v>116</v>
      </c>
      <c r="AA98" s="29">
        <v>11828592</v>
      </c>
    </row>
    <row r="99" spans="1:27" ht="27.6" thickBot="1">
      <c r="A99" s="28" t="s">
        <v>117</v>
      </c>
      <c r="B99" s="29" t="s">
        <v>208</v>
      </c>
      <c r="Z99" s="28" t="s">
        <v>117</v>
      </c>
      <c r="AA99" s="29" t="s">
        <v>271</v>
      </c>
    </row>
    <row r="100" spans="1:27" ht="27.6" thickBot="1">
      <c r="A100" s="28" t="s">
        <v>118</v>
      </c>
      <c r="B100" s="29"/>
      <c r="Z100" s="28" t="s">
        <v>118</v>
      </c>
      <c r="AA100" s="29"/>
    </row>
    <row r="101" spans="1:27" ht="27.6" thickBot="1">
      <c r="A101" s="28" t="s">
        <v>119</v>
      </c>
      <c r="B101" s="29"/>
      <c r="Z101" s="28" t="s">
        <v>119</v>
      </c>
      <c r="AA101" s="29"/>
    </row>
    <row r="102" spans="1:27" ht="18.600000000000001" thickBot="1">
      <c r="A102" s="28" t="s">
        <v>120</v>
      </c>
      <c r="B102" s="29">
        <v>0</v>
      </c>
      <c r="Z102" s="28" t="s">
        <v>120</v>
      </c>
      <c r="AA102" s="29">
        <v>0</v>
      </c>
    </row>
    <row r="104" spans="1:27">
      <c r="A104" s="35" t="s">
        <v>209</v>
      </c>
      <c r="Z104" s="35" t="s">
        <v>209</v>
      </c>
    </row>
    <row r="106" spans="1:27">
      <c r="A106" s="36" t="s">
        <v>210</v>
      </c>
      <c r="Z106" s="36" t="s">
        <v>210</v>
      </c>
    </row>
    <row r="107" spans="1:27">
      <c r="A107" s="36" t="s">
        <v>211</v>
      </c>
      <c r="Z107" s="36" t="s">
        <v>272</v>
      </c>
    </row>
  </sheetData>
  <phoneticPr fontId="7" type="noConversion"/>
  <hyperlinks>
    <hyperlink ref="A104" r:id="rId1" display="https://miau.my-x.hu/myx-free/coco/test/266502620231213133637.html" xr:uid="{FC813335-9566-400F-907B-7D7A9401957E}"/>
    <hyperlink ref="Z104" r:id="rId2" display="https://miau.my-x.hu/myx-free/coco/test/606229520231213134111.html" xr:uid="{122BB97D-5893-4AC7-9666-3005FA71143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Munka3</vt:lpstr>
      <vt:lpstr>Munka1</vt:lpstr>
      <vt:lpstr>Modellek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Bernáth Kristóf</dc:creator>
  <cp:lastModifiedBy>Lttd</cp:lastModifiedBy>
  <dcterms:created xsi:type="dcterms:W3CDTF">2023-12-01T11:34:10Z</dcterms:created>
  <dcterms:modified xsi:type="dcterms:W3CDTF">2023-12-14T22:04:35Z</dcterms:modified>
</cp:coreProperties>
</file>