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D:\uzemmernok_informatika\"/>
    </mc:Choice>
  </mc:AlternateContent>
  <xr:revisionPtr revIDLastSave="0" documentId="13_ncr:1_{A1B7C1E3-D316-4B38-8AF0-7E51721DD82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nformacio" sheetId="1" r:id="rId1"/>
    <sheet name="OAM" sheetId="14" r:id="rId2"/>
    <sheet name="OAM2" sheetId="15" r:id="rId3"/>
    <sheet name="Rangsorok" sheetId="22" r:id="rId4"/>
    <sheet name="Coco eredmenye" sheetId="23" r:id="rId5"/>
    <sheet name="Januar" sheetId="2" r:id="rId6"/>
    <sheet name="Februar" sheetId="3" r:id="rId7"/>
    <sheet name="Marcius" sheetId="4" r:id="rId8"/>
    <sheet name="Aprilis" sheetId="5" r:id="rId9"/>
    <sheet name="Majus" sheetId="6" r:id="rId10"/>
    <sheet name="Junius" sheetId="7" r:id="rId11"/>
    <sheet name="Julius" sheetId="8" r:id="rId12"/>
    <sheet name="Augusztus" sheetId="9" r:id="rId13"/>
    <sheet name="Szeptember" sheetId="10" r:id="rId14"/>
    <sheet name="Oktober" sheetId="11" r:id="rId15"/>
    <sheet name="November" sheetId="12" r:id="rId16"/>
    <sheet name="December" sheetId="13" r:id="rId17"/>
  </sheets>
  <definedNames>
    <definedName name="_xlnm._FilterDatabase" localSheetId="1" hidden="1">OAM!$A$2:$AC$26</definedName>
    <definedName name="_xlnm._FilterDatabase" localSheetId="2" hidden="1">'OAM2'!$A$4:$P$16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4" l="1"/>
  <c r="AB3" i="14"/>
  <c r="AC3" i="14"/>
  <c r="O3" i="14"/>
  <c r="P3" i="14"/>
  <c r="Q3" i="14"/>
  <c r="R3" i="14"/>
  <c r="S3" i="14"/>
  <c r="T3" i="14"/>
  <c r="U3" i="14"/>
  <c r="V3" i="14"/>
  <c r="W3" i="14"/>
  <c r="X3" i="14"/>
  <c r="Y3" i="14"/>
  <c r="B4" i="14"/>
  <c r="AA4" i="14" s="1"/>
  <c r="C4" i="14"/>
  <c r="D4" i="14"/>
  <c r="E4" i="14"/>
  <c r="F4" i="14"/>
  <c r="G4" i="14"/>
  <c r="Z4" i="14" s="1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B5" i="14"/>
  <c r="C5" i="14"/>
  <c r="Z5" i="14" s="1"/>
  <c r="D5" i="14"/>
  <c r="E5" i="14"/>
  <c r="F5" i="14"/>
  <c r="G5" i="14"/>
  <c r="AA5" i="14" s="1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B6" i="14"/>
  <c r="C6" i="14"/>
  <c r="AA6" i="14" s="1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B7" i="14"/>
  <c r="AA7" i="14" s="1"/>
  <c r="C7" i="14"/>
  <c r="D7" i="14"/>
  <c r="Z7" i="14" s="1"/>
  <c r="E7" i="14"/>
  <c r="AB7" i="14" s="1"/>
  <c r="F7" i="14"/>
  <c r="G7" i="14"/>
  <c r="AC7" i="14" s="1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B8" i="14"/>
  <c r="C8" i="14"/>
  <c r="Z8" i="14" s="1"/>
  <c r="D8" i="14"/>
  <c r="E8" i="14"/>
  <c r="F8" i="14"/>
  <c r="AA8" i="14" s="1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B9" i="14"/>
  <c r="AB9" i="14" s="1"/>
  <c r="C9" i="14"/>
  <c r="Z9" i="14" s="1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B10" i="14"/>
  <c r="AA10" i="14" s="1"/>
  <c r="C10" i="14"/>
  <c r="D10" i="14"/>
  <c r="Z10" i="14" s="1"/>
  <c r="E10" i="14"/>
  <c r="AB10" i="14" s="1"/>
  <c r="F10" i="14"/>
  <c r="G10" i="14"/>
  <c r="H10" i="14"/>
  <c r="I10" i="14"/>
  <c r="J10" i="14"/>
  <c r="AC10" i="14" s="1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B11" i="14"/>
  <c r="C11" i="14"/>
  <c r="Z11" i="14" s="1"/>
  <c r="D11" i="14"/>
  <c r="E11" i="14"/>
  <c r="F11" i="14"/>
  <c r="AA11" i="14" s="1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B12" i="14"/>
  <c r="AB12" i="14" s="1"/>
  <c r="C12" i="14"/>
  <c r="Z12" i="14" s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B13" i="14"/>
  <c r="AA13" i="14" s="1"/>
  <c r="C13" i="14"/>
  <c r="D13" i="14"/>
  <c r="Z13" i="14" s="1"/>
  <c r="E13" i="14"/>
  <c r="AB13" i="14" s="1"/>
  <c r="F13" i="14"/>
  <c r="G13" i="14"/>
  <c r="H13" i="14"/>
  <c r="I13" i="14"/>
  <c r="J13" i="14"/>
  <c r="AC13" i="14" s="1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B14" i="14"/>
  <c r="C14" i="14"/>
  <c r="Z14" i="14" s="1"/>
  <c r="D14" i="14"/>
  <c r="E14" i="14"/>
  <c r="AA14" i="14" s="1"/>
  <c r="F14" i="14"/>
  <c r="AC14" i="14" s="1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B15" i="14"/>
  <c r="AB15" i="14" s="1"/>
  <c r="C15" i="14"/>
  <c r="AA15" i="14" s="1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B16" i="14"/>
  <c r="AA16" i="14" s="1"/>
  <c r="C16" i="14"/>
  <c r="D16" i="14"/>
  <c r="Z16" i="14" s="1"/>
  <c r="E16" i="14"/>
  <c r="AB16" i="14" s="1"/>
  <c r="F16" i="14"/>
  <c r="G16" i="14"/>
  <c r="H16" i="14"/>
  <c r="I16" i="14"/>
  <c r="AC16" i="14" s="1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B17" i="14"/>
  <c r="C17" i="14"/>
  <c r="Z17" i="14" s="1"/>
  <c r="D17" i="14"/>
  <c r="AA17" i="14" s="1"/>
  <c r="E17" i="14"/>
  <c r="AB17" i="14" s="1"/>
  <c r="F17" i="14"/>
  <c r="AC17" i="14" s="1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B18" i="14"/>
  <c r="AB18" i="14" s="1"/>
  <c r="C18" i="14"/>
  <c r="AA18" i="14" s="1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B19" i="14"/>
  <c r="AA19" i="14" s="1"/>
  <c r="C19" i="14"/>
  <c r="D19" i="14"/>
  <c r="Z19" i="14" s="1"/>
  <c r="E19" i="14"/>
  <c r="AB19" i="14" s="1"/>
  <c r="F19" i="14"/>
  <c r="G19" i="14"/>
  <c r="H19" i="14"/>
  <c r="AC19" i="14" s="1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B20" i="14"/>
  <c r="C20" i="14"/>
  <c r="Z20" i="14" s="1"/>
  <c r="D20" i="14"/>
  <c r="AA20" i="14" s="1"/>
  <c r="E20" i="14"/>
  <c r="AB20" i="14" s="1"/>
  <c r="F20" i="14"/>
  <c r="AC20" i="14" s="1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B21" i="14"/>
  <c r="AB21" i="14" s="1"/>
  <c r="C21" i="14"/>
  <c r="AA21" i="14" s="1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B22" i="14"/>
  <c r="AA22" i="14" s="1"/>
  <c r="C22" i="14"/>
  <c r="D22" i="14"/>
  <c r="Z22" i="14" s="1"/>
  <c r="E22" i="14"/>
  <c r="AB22" i="14" s="1"/>
  <c r="F22" i="14"/>
  <c r="G22" i="14"/>
  <c r="H22" i="14"/>
  <c r="AC22" i="14" s="1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B23" i="14"/>
  <c r="C23" i="14"/>
  <c r="Z23" i="14" s="1"/>
  <c r="D23" i="14"/>
  <c r="AA23" i="14" s="1"/>
  <c r="E23" i="14"/>
  <c r="AB23" i="14" s="1"/>
  <c r="F23" i="14"/>
  <c r="AC23" i="14" s="1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B24" i="14"/>
  <c r="AB24" i="14" s="1"/>
  <c r="C24" i="14"/>
  <c r="AA24" i="14" s="1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B25" i="14"/>
  <c r="AA25" i="14" s="1"/>
  <c r="C25" i="14"/>
  <c r="D25" i="14"/>
  <c r="Z25" i="14" s="1"/>
  <c r="E25" i="14"/>
  <c r="AB25" i="14" s="1"/>
  <c r="F25" i="14"/>
  <c r="G25" i="14"/>
  <c r="H25" i="14"/>
  <c r="AC25" i="14" s="1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B26" i="14"/>
  <c r="C26" i="14"/>
  <c r="Z26" i="14" s="1"/>
  <c r="D26" i="14"/>
  <c r="AA26" i="14" s="1"/>
  <c r="E26" i="14"/>
  <c r="AB26" i="14" s="1"/>
  <c r="F26" i="14"/>
  <c r="AC26" i="14" s="1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C3" i="14"/>
  <c r="D3" i="14"/>
  <c r="E3" i="14"/>
  <c r="F3" i="14"/>
  <c r="G3" i="14"/>
  <c r="H3" i="14"/>
  <c r="I3" i="14"/>
  <c r="J3" i="14"/>
  <c r="K3" i="14"/>
  <c r="L3" i="14"/>
  <c r="M3" i="14"/>
  <c r="N3" i="14"/>
  <c r="Z3" i="14"/>
  <c r="V14" i="22"/>
  <c r="O5" i="22"/>
  <c r="O6" i="22"/>
  <c r="O7" i="22"/>
  <c r="O8" i="22"/>
  <c r="O9" i="22"/>
  <c r="O10" i="22"/>
  <c r="O11" i="22"/>
  <c r="O12" i="22"/>
  <c r="O13" i="22"/>
  <c r="O4" i="22"/>
  <c r="AA9" i="14" l="1"/>
  <c r="AC24" i="14"/>
  <c r="AC21" i="14"/>
  <c r="AC18" i="14"/>
  <c r="AC15" i="14"/>
  <c r="AC12" i="14"/>
  <c r="AC9" i="14"/>
  <c r="AC6" i="14"/>
  <c r="AB6" i="14"/>
  <c r="AA12" i="14"/>
  <c r="Z24" i="14"/>
  <c r="Z21" i="14"/>
  <c r="Z18" i="14"/>
  <c r="Z15" i="14"/>
  <c r="Z6" i="14"/>
  <c r="AC11" i="14"/>
  <c r="AC8" i="14"/>
  <c r="AC5" i="14"/>
  <c r="AB14" i="14"/>
  <c r="AB11" i="14"/>
  <c r="AB8" i="14"/>
  <c r="AB5" i="14"/>
  <c r="AC4" i="14"/>
  <c r="AB4" i="14"/>
  <c r="B6" i="15" l="1"/>
  <c r="C6" i="15"/>
  <c r="D6" i="15"/>
  <c r="E6" i="15"/>
  <c r="F6" i="15"/>
  <c r="G6" i="15"/>
  <c r="H6" i="15"/>
  <c r="I6" i="15"/>
  <c r="J6" i="15"/>
  <c r="K6" i="15"/>
  <c r="L6" i="15"/>
  <c r="M6" i="15"/>
  <c r="B7" i="15"/>
  <c r="C7" i="15"/>
  <c r="D7" i="15"/>
  <c r="E7" i="15"/>
  <c r="F7" i="15"/>
  <c r="G7" i="15"/>
  <c r="H7" i="15"/>
  <c r="I7" i="15"/>
  <c r="J7" i="15"/>
  <c r="K7" i="15"/>
  <c r="L7" i="15"/>
  <c r="M7" i="15"/>
  <c r="B8" i="15"/>
  <c r="C8" i="15"/>
  <c r="D8" i="15"/>
  <c r="E8" i="15"/>
  <c r="F8" i="15"/>
  <c r="G8" i="15"/>
  <c r="H8" i="15"/>
  <c r="I8" i="15"/>
  <c r="J8" i="15"/>
  <c r="K8" i="15"/>
  <c r="L8" i="15"/>
  <c r="M8" i="15"/>
  <c r="B9" i="15"/>
  <c r="C9" i="15"/>
  <c r="D9" i="15"/>
  <c r="E9" i="15"/>
  <c r="F9" i="15"/>
  <c r="G9" i="15"/>
  <c r="H9" i="15"/>
  <c r="I9" i="15"/>
  <c r="J9" i="15"/>
  <c r="K9" i="15"/>
  <c r="L9" i="15"/>
  <c r="M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M5" i="15"/>
  <c r="L5" i="15"/>
  <c r="L16" i="15" s="1"/>
  <c r="K5" i="15"/>
  <c r="J5" i="15"/>
  <c r="J15" i="15" s="1"/>
  <c r="I5" i="15"/>
  <c r="I16" i="15" s="1"/>
  <c r="H5" i="15"/>
  <c r="G5" i="15"/>
  <c r="F5" i="15"/>
  <c r="E5" i="15"/>
  <c r="D5" i="15"/>
  <c r="C5" i="15"/>
  <c r="B5" i="15"/>
  <c r="V11" i="22"/>
  <c r="A4" i="22"/>
  <c r="A5" i="22"/>
  <c r="A6" i="22"/>
  <c r="A7" i="22"/>
  <c r="A8" i="22"/>
  <c r="A9" i="22"/>
  <c r="A10" i="22"/>
  <c r="A11" i="22"/>
  <c r="A12" i="22"/>
  <c r="A13" i="22"/>
  <c r="D22" i="13"/>
  <c r="D22" i="12"/>
  <c r="D22" i="11"/>
  <c r="D22" i="10"/>
  <c r="D22" i="9"/>
  <c r="D22" i="8"/>
  <c r="D22" i="7"/>
  <c r="D22" i="6"/>
  <c r="D22" i="5"/>
  <c r="D22" i="4"/>
  <c r="D22" i="3"/>
  <c r="D22" i="2"/>
  <c r="G15" i="15" l="1"/>
  <c r="D15" i="15"/>
  <c r="H15" i="15"/>
  <c r="K15" i="15"/>
  <c r="C15" i="15"/>
  <c r="M15" i="15"/>
  <c r="B4" i="22"/>
  <c r="C16" i="15"/>
  <c r="E15" i="15"/>
  <c r="F15" i="15"/>
  <c r="I15" i="15"/>
  <c r="L15" i="15"/>
  <c r="K16" i="15"/>
  <c r="M16" i="15"/>
  <c r="J16" i="15"/>
  <c r="H16" i="15"/>
  <c r="G16" i="15"/>
  <c r="F16" i="15"/>
  <c r="E16" i="15"/>
  <c r="D16" i="15"/>
  <c r="V8" i="22"/>
  <c r="V6" i="22"/>
  <c r="V4" i="22"/>
  <c r="V7" i="22"/>
  <c r="V13" i="22"/>
  <c r="V12" i="22"/>
  <c r="V10" i="22"/>
  <c r="V9" i="22"/>
  <c r="V5" i="22"/>
  <c r="N11" i="15"/>
  <c r="P10" i="22" s="1"/>
  <c r="B13" i="22"/>
  <c r="N14" i="15"/>
  <c r="P13" i="22" s="1"/>
  <c r="N12" i="15"/>
  <c r="P11" i="22" s="1"/>
  <c r="N9" i="15"/>
  <c r="P8" i="22" s="1"/>
  <c r="N8" i="15"/>
  <c r="P7" i="22" s="1"/>
  <c r="N6" i="15"/>
  <c r="P5" i="22" s="1"/>
  <c r="N10" i="15"/>
  <c r="P9" i="22" s="1"/>
  <c r="N13" i="15"/>
  <c r="P12" i="22" s="1"/>
  <c r="N7" i="15"/>
  <c r="P6" i="22" s="1"/>
  <c r="K5" i="22"/>
  <c r="B37" i="15"/>
  <c r="B12" i="22"/>
  <c r="B11" i="22"/>
  <c r="B10" i="22"/>
  <c r="B9" i="22"/>
  <c r="B8" i="22"/>
  <c r="B7" i="22"/>
  <c r="B6" i="22"/>
  <c r="B5" i="22"/>
  <c r="P13" i="15"/>
  <c r="P11" i="15"/>
  <c r="P10" i="15"/>
  <c r="P9" i="15"/>
  <c r="P8" i="15"/>
  <c r="P7" i="15"/>
  <c r="O6" i="15"/>
  <c r="O10" i="15"/>
  <c r="O9" i="15"/>
  <c r="O8" i="15"/>
  <c r="O7" i="15"/>
  <c r="O12" i="15"/>
  <c r="P12" i="15"/>
  <c r="O13" i="15"/>
  <c r="O14" i="15"/>
  <c r="P14" i="15"/>
  <c r="O11" i="15"/>
  <c r="P6" i="15"/>
  <c r="B15" i="15"/>
  <c r="B46" i="15"/>
  <c r="B45" i="15"/>
  <c r="B44" i="15"/>
  <c r="B43" i="15"/>
  <c r="B42" i="15"/>
  <c r="B41" i="15"/>
  <c r="B40" i="15"/>
  <c r="B39" i="15"/>
  <c r="B38" i="15"/>
  <c r="M4" i="22"/>
  <c r="L4" i="22"/>
  <c r="K4" i="22"/>
  <c r="J4" i="22"/>
  <c r="I4" i="22"/>
  <c r="H4" i="22"/>
  <c r="G4" i="22"/>
  <c r="F4" i="22"/>
  <c r="E12" i="22"/>
  <c r="D4" i="22"/>
  <c r="C4" i="22"/>
  <c r="D2" i="1"/>
  <c r="B3" i="14"/>
  <c r="D11" i="22" l="1"/>
  <c r="E8" i="22"/>
  <c r="K10" i="22"/>
  <c r="L13" i="22"/>
  <c r="E5" i="22"/>
  <c r="E9" i="22"/>
  <c r="E13" i="22"/>
  <c r="J8" i="22"/>
  <c r="N5" i="15"/>
  <c r="P4" i="22" s="1"/>
  <c r="S4" i="22" s="1"/>
  <c r="L12" i="22"/>
  <c r="E7" i="22"/>
  <c r="C11" i="22"/>
  <c r="M9" i="22"/>
  <c r="C5" i="22"/>
  <c r="M13" i="22"/>
  <c r="D9" i="22"/>
  <c r="F8" i="22"/>
  <c r="M7" i="22"/>
  <c r="M10" i="22"/>
  <c r="H7" i="22"/>
  <c r="D5" i="22"/>
  <c r="I5" i="22"/>
  <c r="L5" i="22"/>
  <c r="D10" i="22"/>
  <c r="F12" i="22"/>
  <c r="L6" i="22"/>
  <c r="L9" i="22"/>
  <c r="D12" i="22"/>
  <c r="L10" i="22"/>
  <c r="L11" i="22"/>
  <c r="E6" i="22"/>
  <c r="M12" i="22"/>
  <c r="H6" i="22"/>
  <c r="L8" i="22"/>
  <c r="M6" i="22"/>
  <c r="J11" i="22"/>
  <c r="D8" i="22"/>
  <c r="J13" i="22"/>
  <c r="G9" i="22"/>
  <c r="F11" i="22"/>
  <c r="K13" i="22"/>
  <c r="I9" i="22"/>
  <c r="G8" i="22"/>
  <c r="J5" i="22"/>
  <c r="H5" i="22"/>
  <c r="C7" i="22"/>
  <c r="J12" i="22"/>
  <c r="M8" i="22"/>
  <c r="G10" i="22"/>
  <c r="C8" i="22"/>
  <c r="G7" i="22"/>
  <c r="E10" i="22"/>
  <c r="F5" i="22"/>
  <c r="K7" i="22"/>
  <c r="H8" i="22"/>
  <c r="C6" i="22"/>
  <c r="C13" i="22"/>
  <c r="K6" i="22"/>
  <c r="M11" i="22"/>
  <c r="H13" i="22"/>
  <c r="C12" i="22"/>
  <c r="C9" i="22"/>
  <c r="G12" i="22"/>
  <c r="E11" i="22"/>
  <c r="F6" i="22"/>
  <c r="K8" i="22"/>
  <c r="H12" i="22"/>
  <c r="D13" i="22"/>
  <c r="G6" i="22"/>
  <c r="I6" i="22"/>
  <c r="G13" i="22"/>
  <c r="C10" i="22"/>
  <c r="H11" i="22"/>
  <c r="F7" i="22"/>
  <c r="K9" i="22"/>
  <c r="I8" i="22"/>
  <c r="G11" i="22"/>
  <c r="I12" i="22"/>
  <c r="I13" i="22"/>
  <c r="I7" i="22"/>
  <c r="H9" i="22"/>
  <c r="H10" i="22"/>
  <c r="J9" i="22"/>
  <c r="I10" i="22"/>
  <c r="D6" i="22"/>
  <c r="I11" i="22"/>
  <c r="F13" i="22"/>
  <c r="F9" i="22"/>
  <c r="K11" i="22"/>
  <c r="J10" i="22"/>
  <c r="E4" i="22"/>
  <c r="Q4" i="22" s="1"/>
  <c r="L7" i="22"/>
  <c r="M5" i="22"/>
  <c r="J7" i="22"/>
  <c r="D7" i="22"/>
  <c r="J6" i="22"/>
  <c r="G5" i="22"/>
  <c r="F10" i="22"/>
  <c r="K12" i="22"/>
  <c r="J42" i="15"/>
  <c r="O5" i="15"/>
  <c r="P5" i="15"/>
  <c r="G37" i="15"/>
  <c r="K38" i="15"/>
  <c r="L37" i="15"/>
  <c r="E37" i="15"/>
  <c r="C38" i="15"/>
  <c r="H38" i="15"/>
  <c r="I37" i="15"/>
  <c r="J37" i="15"/>
  <c r="M37" i="15"/>
  <c r="D38" i="15"/>
  <c r="F37" i="15"/>
  <c r="L39" i="15"/>
  <c r="M38" i="15"/>
  <c r="M41" i="15"/>
  <c r="M42" i="15"/>
  <c r="M45" i="15"/>
  <c r="M40" i="15"/>
  <c r="L38" i="15"/>
  <c r="L40" i="15"/>
  <c r="L41" i="15"/>
  <c r="L42" i="15"/>
  <c r="J38" i="15"/>
  <c r="L43" i="15"/>
  <c r="F42" i="15"/>
  <c r="I40" i="15"/>
  <c r="I43" i="15"/>
  <c r="G44" i="15"/>
  <c r="G46" i="15"/>
  <c r="E41" i="15"/>
  <c r="J43" i="15"/>
  <c r="K39" i="15"/>
  <c r="K42" i="15"/>
  <c r="K44" i="15"/>
  <c r="K46" i="15"/>
  <c r="K37" i="15"/>
  <c r="K40" i="15"/>
  <c r="K41" i="15"/>
  <c r="K43" i="15"/>
  <c r="K45" i="15"/>
  <c r="I39" i="15"/>
  <c r="J45" i="15"/>
  <c r="G41" i="15"/>
  <c r="L44" i="15"/>
  <c r="G43" i="15"/>
  <c r="L45" i="15"/>
  <c r="M43" i="15"/>
  <c r="E42" i="15"/>
  <c r="I42" i="15"/>
  <c r="G45" i="15"/>
  <c r="J41" i="15"/>
  <c r="F38" i="15"/>
  <c r="F45" i="15"/>
  <c r="E45" i="15"/>
  <c r="I38" i="15"/>
  <c r="E39" i="15"/>
  <c r="I41" i="15"/>
  <c r="E38" i="15"/>
  <c r="J39" i="15"/>
  <c r="L46" i="15"/>
  <c r="M44" i="15"/>
  <c r="E44" i="15"/>
  <c r="G38" i="15"/>
  <c r="I44" i="15"/>
  <c r="J44" i="15"/>
  <c r="E40" i="15"/>
  <c r="F44" i="15"/>
  <c r="F46" i="15"/>
  <c r="G39" i="15"/>
  <c r="C37" i="15"/>
  <c r="C41" i="15"/>
  <c r="C44" i="15"/>
  <c r="C46" i="15"/>
  <c r="C39" i="15"/>
  <c r="C43" i="15"/>
  <c r="C40" i="15"/>
  <c r="C42" i="15"/>
  <c r="C45" i="15"/>
  <c r="E46" i="15"/>
  <c r="G40" i="15"/>
  <c r="I46" i="15"/>
  <c r="F39" i="15"/>
  <c r="J46" i="15"/>
  <c r="D37" i="15"/>
  <c r="D39" i="15"/>
  <c r="D40" i="15"/>
  <c r="D41" i="15"/>
  <c r="D42" i="15"/>
  <c r="D43" i="15"/>
  <c r="D44" i="15"/>
  <c r="D45" i="15"/>
  <c r="D46" i="15"/>
  <c r="M46" i="15"/>
  <c r="G42" i="15"/>
  <c r="M39" i="15"/>
  <c r="F40" i="15"/>
  <c r="F41" i="15"/>
  <c r="H37" i="15"/>
  <c r="H39" i="15"/>
  <c r="H40" i="15"/>
  <c r="H41" i="15"/>
  <c r="H42" i="15"/>
  <c r="H43" i="15"/>
  <c r="H44" i="15"/>
  <c r="H45" i="15"/>
  <c r="H46" i="15"/>
  <c r="F43" i="15"/>
  <c r="J40" i="15"/>
  <c r="E43" i="15"/>
  <c r="I45" i="15"/>
  <c r="M58" i="14"/>
  <c r="M50" i="14"/>
  <c r="L58" i="14"/>
  <c r="F45" i="14"/>
  <c r="M68" i="14"/>
  <c r="L51" i="14"/>
  <c r="K52" i="14"/>
  <c r="I62" i="14"/>
  <c r="H61" i="14"/>
  <c r="K47" i="14"/>
  <c r="I65" i="14"/>
  <c r="H56" i="14"/>
  <c r="F59" i="14"/>
  <c r="J62" i="14"/>
  <c r="B16" i="15"/>
  <c r="B17" i="15" s="1"/>
  <c r="B63" i="14"/>
  <c r="B55" i="14"/>
  <c r="G58" i="14"/>
  <c r="F52" i="14"/>
  <c r="D62" i="14"/>
  <c r="C61" i="14"/>
  <c r="M45" i="14"/>
  <c r="F47" i="14"/>
  <c r="M59" i="14"/>
  <c r="J45" i="14"/>
  <c r="M53" i="14"/>
  <c r="L52" i="14"/>
  <c r="I61" i="14"/>
  <c r="G45" i="14"/>
  <c r="D57" i="14"/>
  <c r="C64" i="14"/>
  <c r="M51" i="14"/>
  <c r="L47" i="14"/>
  <c r="J65" i="14"/>
  <c r="I56" i="14"/>
  <c r="G59" i="14"/>
  <c r="H50" i="14"/>
  <c r="H68" i="14"/>
  <c r="B67" i="14"/>
  <c r="D58" i="14"/>
  <c r="M62" i="14"/>
  <c r="G53" i="14"/>
  <c r="J57" i="14"/>
  <c r="I64" i="14"/>
  <c r="G51" i="14"/>
  <c r="B60" i="14"/>
  <c r="J53" i="14"/>
  <c r="E50" i="14"/>
  <c r="C52" i="14"/>
  <c r="L61" i="14"/>
  <c r="B54" i="14"/>
  <c r="B48" i="14"/>
  <c r="L53" i="14"/>
  <c r="C50" i="14"/>
  <c r="M52" i="14"/>
  <c r="K62" i="14"/>
  <c r="J61" i="14"/>
  <c r="H45" i="14"/>
  <c r="D64" i="14"/>
  <c r="C68" i="14"/>
  <c r="M47" i="14"/>
  <c r="K65" i="14"/>
  <c r="J56" i="14"/>
  <c r="B49" i="14"/>
  <c r="K55" i="14"/>
  <c r="H67" i="14"/>
  <c r="F48" i="14"/>
  <c r="E49" i="14"/>
  <c r="D46" i="14"/>
  <c r="B57" i="14"/>
  <c r="E54" i="14"/>
  <c r="G67" i="14"/>
  <c r="K63" i="14"/>
  <c r="C46" i="14"/>
  <c r="B53" i="14"/>
  <c r="B64" i="14"/>
  <c r="C53" i="14"/>
  <c r="L50" i="14"/>
  <c r="K58" i="14"/>
  <c r="J52" i="14"/>
  <c r="I63" i="14"/>
  <c r="H62" i="14"/>
  <c r="G61" i="14"/>
  <c r="F60" i="14"/>
  <c r="E45" i="14"/>
  <c r="D54" i="14"/>
  <c r="C66" i="14"/>
  <c r="M64" i="14"/>
  <c r="L68" i="14"/>
  <c r="K51" i="14"/>
  <c r="J47" i="14"/>
  <c r="I55" i="14"/>
  <c r="H65" i="14"/>
  <c r="G56" i="14"/>
  <c r="F67" i="14"/>
  <c r="E59" i="14"/>
  <c r="D48" i="14"/>
  <c r="C49" i="14"/>
  <c r="E66" i="14"/>
  <c r="E48" i="14"/>
  <c r="B50" i="14"/>
  <c r="B68" i="14"/>
  <c r="D53" i="14"/>
  <c r="K50" i="14"/>
  <c r="J58" i="14"/>
  <c r="I52" i="14"/>
  <c r="H63" i="14"/>
  <c r="G62" i="14"/>
  <c r="F61" i="14"/>
  <c r="E60" i="14"/>
  <c r="D45" i="14"/>
  <c r="C54" i="14"/>
  <c r="M57" i="14"/>
  <c r="L64" i="14"/>
  <c r="K68" i="14"/>
  <c r="J51" i="14"/>
  <c r="I47" i="14"/>
  <c r="H55" i="14"/>
  <c r="G65" i="14"/>
  <c r="F56" i="14"/>
  <c r="E67" i="14"/>
  <c r="D59" i="14"/>
  <c r="C48" i="14"/>
  <c r="M46" i="14"/>
  <c r="F54" i="14"/>
  <c r="G60" i="14"/>
  <c r="C57" i="14"/>
  <c r="J55" i="14"/>
  <c r="D49" i="14"/>
  <c r="B58" i="14"/>
  <c r="B51" i="14"/>
  <c r="E53" i="14"/>
  <c r="J50" i="14"/>
  <c r="I58" i="14"/>
  <c r="H52" i="14"/>
  <c r="G63" i="14"/>
  <c r="F62" i="14"/>
  <c r="E61" i="14"/>
  <c r="D60" i="14"/>
  <c r="C45" i="14"/>
  <c r="M66" i="14"/>
  <c r="L57" i="14"/>
  <c r="K64" i="14"/>
  <c r="J68" i="14"/>
  <c r="I51" i="14"/>
  <c r="H47" i="14"/>
  <c r="G55" i="14"/>
  <c r="F65" i="14"/>
  <c r="E56" i="14"/>
  <c r="D67" i="14"/>
  <c r="C59" i="14"/>
  <c r="M49" i="14"/>
  <c r="L46" i="14"/>
  <c r="B66" i="14"/>
  <c r="H60" i="14"/>
  <c r="B46" i="14"/>
  <c r="J63" i="14"/>
  <c r="D66" i="14"/>
  <c r="B52" i="14"/>
  <c r="B47" i="14"/>
  <c r="F53" i="14"/>
  <c r="I50" i="14"/>
  <c r="H58" i="14"/>
  <c r="G52" i="14"/>
  <c r="F63" i="14"/>
  <c r="E62" i="14"/>
  <c r="D61" i="14"/>
  <c r="C60" i="14"/>
  <c r="M54" i="14"/>
  <c r="L66" i="14"/>
  <c r="K57" i="14"/>
  <c r="J64" i="14"/>
  <c r="I68" i="14"/>
  <c r="H51" i="14"/>
  <c r="G47" i="14"/>
  <c r="F55" i="14"/>
  <c r="E65" i="14"/>
  <c r="D56" i="14"/>
  <c r="C67" i="14"/>
  <c r="M48" i="14"/>
  <c r="L49" i="14"/>
  <c r="K46" i="14"/>
  <c r="E55" i="14"/>
  <c r="D65" i="14"/>
  <c r="C56" i="14"/>
  <c r="L48" i="14"/>
  <c r="K49" i="14"/>
  <c r="J46" i="14"/>
  <c r="E63" i="14"/>
  <c r="L54" i="14"/>
  <c r="B62" i="14"/>
  <c r="B65" i="14"/>
  <c r="H53" i="14"/>
  <c r="G50" i="14"/>
  <c r="F58" i="14"/>
  <c r="E52" i="14"/>
  <c r="D63" i="14"/>
  <c r="C62" i="14"/>
  <c r="M60" i="14"/>
  <c r="L45" i="14"/>
  <c r="K54" i="14"/>
  <c r="J66" i="14"/>
  <c r="I57" i="14"/>
  <c r="H64" i="14"/>
  <c r="G68" i="14"/>
  <c r="F51" i="14"/>
  <c r="E47" i="14"/>
  <c r="D55" i="14"/>
  <c r="C65" i="14"/>
  <c r="M67" i="14"/>
  <c r="L59" i="14"/>
  <c r="K48" i="14"/>
  <c r="J49" i="14"/>
  <c r="I46" i="14"/>
  <c r="K66" i="14"/>
  <c r="B61" i="14"/>
  <c r="B56" i="14"/>
  <c r="I53" i="14"/>
  <c r="F50" i="14"/>
  <c r="E58" i="14"/>
  <c r="D52" i="14"/>
  <c r="C63" i="14"/>
  <c r="M61" i="14"/>
  <c r="L60" i="14"/>
  <c r="K45" i="14"/>
  <c r="J54" i="14"/>
  <c r="I66" i="14"/>
  <c r="H57" i="14"/>
  <c r="G64" i="14"/>
  <c r="F68" i="14"/>
  <c r="E51" i="14"/>
  <c r="D47" i="14"/>
  <c r="C55" i="14"/>
  <c r="M56" i="14"/>
  <c r="L67" i="14"/>
  <c r="K59" i="14"/>
  <c r="J48" i="14"/>
  <c r="I49" i="14"/>
  <c r="H46" i="14"/>
  <c r="I54" i="14"/>
  <c r="H66" i="14"/>
  <c r="G57" i="14"/>
  <c r="F64" i="14"/>
  <c r="E68" i="14"/>
  <c r="D51" i="14"/>
  <c r="C47" i="14"/>
  <c r="M65" i="14"/>
  <c r="L56" i="14"/>
  <c r="K67" i="14"/>
  <c r="J59" i="14"/>
  <c r="I48" i="14"/>
  <c r="H49" i="14"/>
  <c r="G46" i="14"/>
  <c r="K60" i="14"/>
  <c r="B45" i="14"/>
  <c r="B59" i="14"/>
  <c r="K53" i="14"/>
  <c r="D50" i="14"/>
  <c r="C58" i="14"/>
  <c r="M63" i="14"/>
  <c r="L62" i="14"/>
  <c r="K61" i="14"/>
  <c r="J60" i="14"/>
  <c r="I45" i="14"/>
  <c r="H54" i="14"/>
  <c r="G66" i="14"/>
  <c r="F57" i="14"/>
  <c r="E64" i="14"/>
  <c r="D68" i="14"/>
  <c r="C51" i="14"/>
  <c r="M55" i="14"/>
  <c r="L65" i="14"/>
  <c r="K56" i="14"/>
  <c r="J67" i="14"/>
  <c r="I59" i="14"/>
  <c r="H48" i="14"/>
  <c r="G49" i="14"/>
  <c r="F46" i="14"/>
  <c r="L63" i="14"/>
  <c r="I60" i="14"/>
  <c r="G54" i="14"/>
  <c r="F66" i="14"/>
  <c r="E57" i="14"/>
  <c r="L55" i="14"/>
  <c r="I67" i="14"/>
  <c r="H59" i="14"/>
  <c r="G48" i="14"/>
  <c r="F49" i="14"/>
  <c r="E46" i="14"/>
  <c r="S8" i="22" l="1"/>
  <c r="S11" i="22"/>
  <c r="S7" i="22"/>
  <c r="S13" i="22"/>
  <c r="S9" i="22"/>
  <c r="S12" i="22"/>
  <c r="S6" i="22"/>
  <c r="S5" i="22"/>
  <c r="S10" i="22"/>
  <c r="R8" i="22"/>
  <c r="R4" i="22"/>
  <c r="Q12" i="22"/>
  <c r="Q10" i="22"/>
  <c r="R12" i="22"/>
  <c r="Q5" i="22"/>
  <c r="Q9" i="22"/>
  <c r="R9" i="22"/>
  <c r="Q8" i="22"/>
  <c r="R10" i="22"/>
  <c r="R11" i="22"/>
  <c r="Q7" i="22"/>
  <c r="R7" i="22"/>
  <c r="R6" i="22"/>
  <c r="Q11" i="22"/>
  <c r="Q6" i="22"/>
  <c r="R5" i="22"/>
  <c r="R13" i="22"/>
  <c r="Q13" i="22"/>
  <c r="J17" i="15"/>
  <c r="L17" i="15"/>
  <c r="I17" i="15"/>
  <c r="G17" i="15"/>
  <c r="H17" i="15"/>
  <c r="F17" i="15"/>
  <c r="C17" i="15"/>
  <c r="D17" i="15"/>
  <c r="E17" i="15"/>
  <c r="M17" i="15"/>
  <c r="K17" i="15"/>
  <c r="D3" i="1"/>
  <c r="Q14" i="22" l="1"/>
  <c r="T7" i="22"/>
  <c r="U7" i="22" s="1"/>
  <c r="T13" i="22"/>
  <c r="U13" i="22" s="1"/>
  <c r="T8" i="22"/>
  <c r="U8" i="22" s="1"/>
  <c r="T6" i="22"/>
  <c r="U6" i="22" s="1"/>
  <c r="T10" i="22"/>
  <c r="U10" i="22" s="1"/>
  <c r="T4" i="22"/>
  <c r="U4" i="22" s="1"/>
  <c r="T9" i="22"/>
  <c r="U9" i="22" s="1"/>
  <c r="T5" i="22"/>
  <c r="U5" i="22" s="1"/>
  <c r="T11" i="22"/>
  <c r="U11" i="22" s="1"/>
  <c r="T12" i="22"/>
  <c r="U12" i="22" s="1"/>
</calcChain>
</file>

<file path=xl/sharedStrings.xml><?xml version="1.0" encoding="utf-8"?>
<sst xmlns="http://schemas.openxmlformats.org/spreadsheetml/2006/main" count="687" uniqueCount="186">
  <si>
    <t>Legnépszerűbb programozási nyelvek</t>
  </si>
  <si>
    <t>Forrás:</t>
  </si>
  <si>
    <t>https://www.tiobe.com/tiobe-index/</t>
  </si>
  <si>
    <t>Programming Language</t>
  </si>
  <si>
    <t>Ratings(%)</t>
  </si>
  <si>
    <t>Change(%)</t>
  </si>
  <si>
    <t>Python</t>
  </si>
  <si>
    <t>C</t>
  </si>
  <si>
    <t>C++</t>
  </si>
  <si>
    <t>Java</t>
  </si>
  <si>
    <t>C#</t>
  </si>
  <si>
    <t>Visual Basic</t>
  </si>
  <si>
    <t>JavaScript</t>
  </si>
  <si>
    <t>SQL</t>
  </si>
  <si>
    <t>Assembly Language</t>
  </si>
  <si>
    <t>PHP</t>
  </si>
  <si>
    <t>Swift</t>
  </si>
  <si>
    <t>Go</t>
  </si>
  <si>
    <t>R</t>
  </si>
  <si>
    <t>Classic Visual Basic</t>
  </si>
  <si>
    <t>MATLAB</t>
  </si>
  <si>
    <t>Ruby</t>
  </si>
  <si>
    <t>Delphi/Object Pascal</t>
  </si>
  <si>
    <t>Rust</t>
  </si>
  <si>
    <t>Perl</t>
  </si>
  <si>
    <t>Scratch</t>
  </si>
  <si>
    <t>Mar 2023</t>
  </si>
  <si>
    <t>Mar 2022</t>
  </si>
  <si>
    <t>Fortran</t>
  </si>
  <si>
    <t>Apr 2023</t>
  </si>
  <si>
    <t>Apr 2022</t>
  </si>
  <si>
    <t>May 2023</t>
  </si>
  <si>
    <t>May 2022</t>
  </si>
  <si>
    <t>Jun 2023</t>
  </si>
  <si>
    <t>Jun 2022</t>
  </si>
  <si>
    <t>Jul 2023</t>
  </si>
  <si>
    <t>Jul 2022</t>
  </si>
  <si>
    <t>COBOL</t>
  </si>
  <si>
    <t>Julia</t>
  </si>
  <si>
    <t>Sep 2023</t>
  </si>
  <si>
    <t>Sep 2022</t>
  </si>
  <si>
    <t>Kotlin</t>
  </si>
  <si>
    <t>Oct 2023</t>
  </si>
  <si>
    <t>Oct 2022</t>
  </si>
  <si>
    <t>Jan 2023</t>
  </si>
  <si>
    <t>Jan 2022</t>
  </si>
  <si>
    <t>Feb 2023</t>
  </si>
  <si>
    <t>Feb 2022</t>
  </si>
  <si>
    <t>Aug 2023</t>
  </si>
  <si>
    <t>Aug 2022</t>
  </si>
  <si>
    <t>Nov 2023</t>
  </si>
  <si>
    <t>Nov 2022</t>
  </si>
  <si>
    <t>Dec 2023</t>
  </si>
  <si>
    <t>Dec 2022</t>
  </si>
  <si>
    <t>Átlag</t>
  </si>
  <si>
    <t>Szórás</t>
  </si>
  <si>
    <t>Medián</t>
  </si>
  <si>
    <t>Módusz</t>
  </si>
  <si>
    <t>Kérdések:</t>
  </si>
  <si>
    <t>Melyik programnyelv(ek) ugrott(ak) egy év alatt a legtöbbet?</t>
  </si>
  <si>
    <t>Melyik programnyelv(ek) mutatja/mutatják a legkisebb stagálást?</t>
  </si>
  <si>
    <t>A rendelkezésre álló adatok alapján képes vagyok-e előrejelzést adni a 2024. januári programnyelvek használatáról?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</si>
  <si>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</si>
  <si>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</si>
  <si>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</si>
  <si>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</si>
  <si>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</si>
  <si>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</si>
  <si>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</si>
  <si>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</si>
  <si>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</si>
  <si>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</si>
  <si>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</si>
  <si>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</si>
  <si>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</si>
  <si>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</si>
  <si>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</si>
  <si>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</si>
  <si>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</si>
  <si>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</si>
  <si>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</si>
  <si>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</si>
  <si>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</si>
  <si>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</si>
  <si>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</si>
  <si>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</si>
  <si>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</si>
  <si>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</si>
  <si>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</si>
  <si>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</si>
  <si>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</si>
  <si>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</si>
  <si>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</si>
  <si>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</si>
  <si>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</si>
  <si>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</si>
  <si>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</si>
  <si>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</si>
  <si>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</si>
  <si>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</si>
  <si>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</si>
  <si>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Lépcsôk(2)</t>
  </si>
  <si>
    <t>COCO:Y0</t>
  </si>
  <si>
    <t>Becslés</t>
  </si>
  <si>
    <t>Tény+0</t>
  </si>
  <si>
    <t>Delta</t>
  </si>
  <si>
    <t>Delta/Tény</t>
  </si>
  <si>
    <t>S1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</si>
  <si>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</si>
  <si>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</si>
  <si>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</si>
  <si>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</si>
  <si>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</si>
  <si>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</si>
  <si>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</si>
  <si>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igen</t>
  </si>
  <si>
    <t>2022.01.01-2023.12.31.</t>
  </si>
  <si>
    <t>Mértékegység: helyezés</t>
  </si>
  <si>
    <t>Y0</t>
  </si>
  <si>
    <t>X(A12)</t>
  </si>
  <si>
    <t>Y(A13)</t>
  </si>
  <si>
    <t>Becsült rangsor</t>
  </si>
  <si>
    <t>(0+0)/(2)=0</t>
  </si>
  <si>
    <t>(6+6)/(2)=6</t>
  </si>
  <si>
    <t>(5+5)/(2)=5</t>
  </si>
  <si>
    <t>(4+4)/(2)=4</t>
  </si>
  <si>
    <t>(3+3)/(2)=3</t>
  </si>
  <si>
    <t>(2+2)/(2)=2</t>
  </si>
  <si>
    <t>(1+1)/(2)=1</t>
  </si>
  <si>
    <t>%</t>
  </si>
  <si>
    <t>Összesen:</t>
  </si>
  <si>
    <t>Összes többi nyelv:</t>
  </si>
  <si>
    <t>Melyik a leggyakrabban alkalmazott programnyelv?</t>
  </si>
  <si>
    <t>A felsorolt programnyelvek az összes programnyelvhez képest hány %-ban használják:</t>
  </si>
  <si>
    <t>Átlagos felhasználás</t>
  </si>
  <si>
    <t>Átlagos rangsor</t>
  </si>
  <si>
    <t>Ingadozás (szórás)</t>
  </si>
  <si>
    <t>Sorrendbe állítás felhasználási értékek alapján</t>
  </si>
  <si>
    <t>Programnyelvek</t>
  </si>
  <si>
    <t>Átlagos helyezés</t>
  </si>
  <si>
    <t>Összes rangsor</t>
  </si>
  <si>
    <t>S10 összeg: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</si>
  <si>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1.37 Mb</t>
    </r>
  </si>
  <si>
    <t>Összesen</t>
  </si>
  <si>
    <t>Összes</t>
  </si>
  <si>
    <t>Korreláció:</t>
  </si>
  <si>
    <t>Eltérés:</t>
  </si>
  <si>
    <t>COCO Y0: 3546143</t>
  </si>
  <si>
    <t>(3904.2+3995.3)/(2)=3949.75</t>
  </si>
  <si>
    <t>(9+9)/(2)=9</t>
  </si>
  <si>
    <t>(9+22)/(2)=15.5</t>
  </si>
  <si>
    <t>(3903.2+3994.3)/(2)=3948.75</t>
  </si>
  <si>
    <t>(8+8)/(2)=8</t>
  </si>
  <si>
    <t>(8+21)/(2)=14.5</t>
  </si>
  <si>
    <t>(3902.2+3993.3)/(2)=3947.75</t>
  </si>
  <si>
    <t>(7+7)/(2)=7</t>
  </si>
  <si>
    <t>(7+20)/(2)=13.5</t>
  </si>
  <si>
    <t>(3901.2+3992.3)/(2)=3946.75</t>
  </si>
  <si>
    <t>(6+19)/(2)=12.5</t>
  </si>
  <si>
    <t>(3900.2+3991.3)/(2)=3945.75</t>
  </si>
  <si>
    <t>(5+18)/(2)=11.5</t>
  </si>
  <si>
    <t>(3899.2+3990.3)/(2)=3944.75</t>
  </si>
  <si>
    <t>(4+17)/(2)=10.5</t>
  </si>
  <si>
    <t>(3898.2+3989.3)/(2)=3943.75</t>
  </si>
  <si>
    <t>(3+16)/(2)=9.5</t>
  </si>
  <si>
    <t>(3897.2+3988.3)/(2)=3942.75</t>
  </si>
  <si>
    <t>(2+15)/(2)=8.5</t>
  </si>
  <si>
    <t>(3896.2+3987.3)/(2)=3941.75</t>
  </si>
  <si>
    <t>(1+14)/(2)=7.5</t>
  </si>
  <si>
    <t>(3895.2+3973.3)/(2)=3934.25</t>
  </si>
  <si>
    <r>
      <t>A futtatás idôtartama: </t>
    </r>
    <r>
      <rPr>
        <b/>
        <sz val="9"/>
        <color rgb="FF333333"/>
        <rFont val="Verdana"/>
        <family val="2"/>
        <charset val="238"/>
      </rPr>
      <t>0.03 mp (0 p)</t>
    </r>
  </si>
  <si>
    <t>Van</t>
  </si>
  <si>
    <t>Eltérés
(összes és átlagos rangsor között)</t>
  </si>
  <si>
    <t>Konklúzió: A rangsor kis mértékben változni fog a következő hónapban.</t>
  </si>
  <si>
    <t>2023 Január</t>
  </si>
  <si>
    <t>2023 Február</t>
  </si>
  <si>
    <t>2023 Március</t>
  </si>
  <si>
    <t>2023 Április</t>
  </si>
  <si>
    <t>2023 Május</t>
  </si>
  <si>
    <t>2023 Június</t>
  </si>
  <si>
    <t>2023 Július</t>
  </si>
  <si>
    <t>2023 Augusztus</t>
  </si>
  <si>
    <t>2023 Szeptember</t>
  </si>
  <si>
    <t>2023 Október</t>
  </si>
  <si>
    <t>2023 November</t>
  </si>
  <si>
    <t>2023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</si>
</sst>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 mmmm"/>
    <numFmt numFmtId="165" formatCode="mmmm"/>
    <numFmt numFmtId="168" formatCode="0&quot;%&quot;"/>
    <numFmt numFmtId="169" formatCode="0.0"/>
    <numFmt numFmtId="178" formatCode="0.00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D2FB"/>
        <bgColor indexed="64"/>
      </patternFill>
    </fill>
    <fill>
      <patternFill patternType="solid">
        <fgColor rgb="FFFECECE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2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5" fillId="0" borderId="10" xfId="0" applyFont="1" applyBorder="1"/>
    <xf numFmtId="17" fontId="5" fillId="0" borderId="11" xfId="0" quotePrefix="1" applyNumberFormat="1" applyFont="1" applyBorder="1"/>
    <xf numFmtId="0" fontId="5" fillId="0" borderId="11" xfId="0" applyFont="1" applyBorder="1"/>
    <xf numFmtId="0" fontId="5" fillId="0" borderId="12" xfId="0" applyFont="1" applyBorder="1"/>
    <xf numFmtId="0" fontId="2" fillId="0" borderId="10" xfId="0" applyFont="1" applyBorder="1"/>
    <xf numFmtId="0" fontId="2" fillId="0" borderId="11" xfId="0" quotePrefix="1" applyFont="1" applyBorder="1"/>
    <xf numFmtId="0" fontId="2" fillId="0" borderId="11" xfId="0" applyFont="1" applyBorder="1"/>
    <xf numFmtId="0" fontId="2" fillId="0" borderId="12" xfId="0" applyFont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2" fontId="0" fillId="0" borderId="0" xfId="0" applyNumberFormat="1"/>
    <xf numFmtId="164" fontId="2" fillId="3" borderId="22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9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165" fontId="2" fillId="6" borderId="13" xfId="0" applyNumberFormat="1" applyFont="1" applyFill="1" applyBorder="1" applyAlignment="1">
      <alignment horizontal="center"/>
    </xf>
    <xf numFmtId="165" fontId="2" fillId="6" borderId="11" xfId="0" applyNumberFormat="1" applyFont="1" applyFill="1" applyBorder="1" applyAlignment="1">
      <alignment horizontal="center"/>
    </xf>
    <xf numFmtId="165" fontId="2" fillId="6" borderId="12" xfId="0" applyNumberFormat="1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left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0" fillId="6" borderId="18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0" fillId="6" borderId="19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6" borderId="20" xfId="0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168" fontId="0" fillId="0" borderId="0" xfId="0" applyNumberFormat="1"/>
    <xf numFmtId="164" fontId="2" fillId="7" borderId="22" xfId="0" applyNumberFormat="1" applyFont="1" applyFill="1" applyBorder="1" applyAlignment="1">
      <alignment horizontal="center"/>
    </xf>
    <xf numFmtId="164" fontId="2" fillId="7" borderId="11" xfId="0" applyNumberFormat="1" applyFont="1" applyFill="1" applyBorder="1" applyAlignment="1">
      <alignment horizontal="center"/>
    </xf>
    <xf numFmtId="164" fontId="2" fillId="7" borderId="12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169" fontId="0" fillId="0" borderId="8" xfId="0" applyNumberFormat="1" applyBorder="1"/>
    <xf numFmtId="169" fontId="0" fillId="0" borderId="1" xfId="0" applyNumberFormat="1" applyBorder="1"/>
    <xf numFmtId="169" fontId="0" fillId="0" borderId="5" xfId="0" applyNumberFormat="1" applyBorder="1"/>
    <xf numFmtId="169" fontId="0" fillId="0" borderId="9" xfId="0" applyNumberFormat="1" applyBorder="1"/>
    <xf numFmtId="169" fontId="0" fillId="0" borderId="3" xfId="0" applyNumberFormat="1" applyBorder="1"/>
    <xf numFmtId="169" fontId="0" fillId="0" borderId="6" xfId="0" applyNumberFormat="1" applyBorder="1"/>
    <xf numFmtId="0" fontId="0" fillId="0" borderId="0" xfId="0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69" fontId="0" fillId="0" borderId="0" xfId="0" applyNumberFormat="1"/>
    <xf numFmtId="0" fontId="0" fillId="11" borderId="27" xfId="0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69" fontId="0" fillId="0" borderId="9" xfId="0" applyNumberForma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164" fontId="2" fillId="7" borderId="14" xfId="0" applyNumberFormat="1" applyFont="1" applyFill="1" applyBorder="1" applyAlignment="1">
      <alignment horizontal="center"/>
    </xf>
    <xf numFmtId="1" fontId="0" fillId="7" borderId="15" xfId="1" applyNumberFormat="1" applyFont="1" applyFill="1" applyBorder="1" applyAlignment="1">
      <alignment horizontal="center"/>
    </xf>
    <xf numFmtId="0" fontId="0" fillId="0" borderId="35" xfId="0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9" fontId="0" fillId="7" borderId="23" xfId="1" applyNumberFormat="1" applyFont="1" applyFill="1" applyBorder="1" applyAlignment="1">
      <alignment horizontal="center"/>
    </xf>
    <xf numFmtId="169" fontId="0" fillId="10" borderId="36" xfId="1" applyNumberFormat="1" applyFont="1" applyFill="1" applyBorder="1" applyAlignment="1">
      <alignment horizontal="center"/>
    </xf>
    <xf numFmtId="169" fontId="0" fillId="11" borderId="25" xfId="1" applyNumberFormat="1" applyFont="1" applyFill="1" applyBorder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178" fontId="0" fillId="0" borderId="0" xfId="0" applyNumberFormat="1"/>
    <xf numFmtId="0" fontId="17" fillId="0" borderId="0" xfId="0" applyFont="1" applyAlignment="1">
      <alignment horizontal="center" wrapText="1"/>
    </xf>
    <xf numFmtId="1" fontId="0" fillId="3" borderId="23" xfId="0" applyNumberFormat="1" applyFill="1" applyBorder="1"/>
    <xf numFmtId="1" fontId="0" fillId="4" borderId="19" xfId="0" applyNumberFormat="1" applyFill="1" applyBorder="1"/>
    <xf numFmtId="1" fontId="0" fillId="5" borderId="19" xfId="0" applyNumberFormat="1" applyFill="1" applyBorder="1"/>
    <xf numFmtId="1" fontId="0" fillId="3" borderId="24" xfId="0" applyNumberFormat="1" applyFill="1" applyBorder="1"/>
    <xf numFmtId="1" fontId="0" fillId="3" borderId="1" xfId="0" applyNumberFormat="1" applyFill="1" applyBorder="1"/>
    <xf numFmtId="1" fontId="0" fillId="3" borderId="16" xfId="0" applyNumberFormat="1" applyFill="1" applyBorder="1"/>
    <xf numFmtId="1" fontId="0" fillId="4" borderId="1" xfId="0" applyNumberFormat="1" applyFill="1" applyBorder="1"/>
    <xf numFmtId="1" fontId="0" fillId="4" borderId="16" xfId="0" applyNumberFormat="1" applyFill="1" applyBorder="1"/>
    <xf numFmtId="1" fontId="0" fillId="5" borderId="1" xfId="0" applyNumberFormat="1" applyFill="1" applyBorder="1"/>
    <xf numFmtId="1" fontId="0" fillId="5" borderId="3" xfId="0" applyNumberFormat="1" applyFill="1" applyBorder="1"/>
    <xf numFmtId="1" fontId="0" fillId="3" borderId="25" xfId="0" applyNumberFormat="1" applyFill="1" applyBorder="1"/>
    <xf numFmtId="1" fontId="0" fillId="3" borderId="5" xfId="0" applyNumberFormat="1" applyFill="1" applyBorder="1"/>
    <xf numFmtId="1" fontId="0" fillId="3" borderId="17" xfId="0" applyNumberFormat="1" applyFill="1" applyBorder="1"/>
    <xf numFmtId="1" fontId="0" fillId="4" borderId="20" xfId="0" applyNumberFormat="1" applyFill="1" applyBorder="1"/>
    <xf numFmtId="1" fontId="0" fillId="4" borderId="5" xfId="0" applyNumberFormat="1" applyFill="1" applyBorder="1"/>
    <xf numFmtId="1" fontId="0" fillId="4" borderId="17" xfId="0" applyNumberFormat="1" applyFill="1" applyBorder="1"/>
    <xf numFmtId="1" fontId="0" fillId="5" borderId="20" xfId="0" applyNumberFormat="1" applyFill="1" applyBorder="1"/>
    <xf numFmtId="1" fontId="0" fillId="5" borderId="5" xfId="0" applyNumberFormat="1" applyFill="1" applyBorder="1"/>
    <xf numFmtId="1" fontId="0" fillId="5" borderId="6" xfId="0" applyNumberFormat="1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FECECE"/>
      <color rgb="FFFA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Programnyelvek sorrendje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OAM!$A$3</c:f>
              <c:strCache>
                <c:ptCount val="1"/>
                <c:pt idx="0">
                  <c:v>Python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OAM!$B$3:$Y$3</c:f>
              <c:numCache>
                <c:formatCode>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4C-41F7-A0BB-FF0F1592CAC5}"/>
            </c:ext>
          </c:extLst>
        </c:ser>
        <c:ser>
          <c:idx val="1"/>
          <c:order val="1"/>
          <c:tx>
            <c:strRef>
              <c:f>OAM!$A$4</c:f>
              <c:strCache>
                <c:ptCount val="1"/>
                <c:pt idx="0">
                  <c:v>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OAM!$B$4:$Y$4</c:f>
              <c:numCache>
                <c:formatCode>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C-41F7-A0BB-FF0F1592CAC5}"/>
            </c:ext>
          </c:extLst>
        </c:ser>
        <c:ser>
          <c:idx val="2"/>
          <c:order val="2"/>
          <c:tx>
            <c:strRef>
              <c:f>OAM!$A$5</c:f>
              <c:strCache>
                <c:ptCount val="1"/>
                <c:pt idx="0">
                  <c:v>Java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OAM!$B$5:$Y$5</c:f>
              <c:numCache>
                <c:formatCode>0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4C-41F7-A0BB-FF0F1592CAC5}"/>
            </c:ext>
          </c:extLst>
        </c:ser>
        <c:ser>
          <c:idx val="3"/>
          <c:order val="3"/>
          <c:tx>
            <c:strRef>
              <c:f>OAM!$A$6</c:f>
              <c:strCache>
                <c:ptCount val="1"/>
                <c:pt idx="0">
                  <c:v>C++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OAM!$B$6:$Y$6</c:f>
              <c:numCache>
                <c:formatCode>0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4C-41F7-A0BB-FF0F1592CAC5}"/>
            </c:ext>
          </c:extLst>
        </c:ser>
        <c:ser>
          <c:idx val="4"/>
          <c:order val="4"/>
          <c:tx>
            <c:strRef>
              <c:f>OAM!$A$7</c:f>
              <c:strCache>
                <c:ptCount val="1"/>
                <c:pt idx="0">
                  <c:v>C#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OAM!$B$7:$Y$7</c:f>
              <c:numCache>
                <c:formatCode>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4C-41F7-A0BB-FF0F1592CAC5}"/>
            </c:ext>
          </c:extLst>
        </c:ser>
        <c:ser>
          <c:idx val="5"/>
          <c:order val="5"/>
          <c:tx>
            <c:strRef>
              <c:f>OAM!$A$8</c:f>
              <c:strCache>
                <c:ptCount val="1"/>
                <c:pt idx="0">
                  <c:v>Visual Basic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OAM!$B$8:$Y$8</c:f>
              <c:numCache>
                <c:formatCode>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4C-41F7-A0BB-FF0F1592CAC5}"/>
            </c:ext>
          </c:extLst>
        </c:ser>
        <c:ser>
          <c:idx val="6"/>
          <c:order val="6"/>
          <c:tx>
            <c:strRef>
              <c:f>OAM!$A$9</c:f>
              <c:strCache>
                <c:ptCount val="1"/>
                <c:pt idx="0">
                  <c:v>JavaScript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OAM!$B$9:$Y$9</c:f>
              <c:numCache>
                <c:formatCode>0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4C-41F7-A0BB-FF0F1592CAC5}"/>
            </c:ext>
          </c:extLst>
        </c:ser>
        <c:ser>
          <c:idx val="7"/>
          <c:order val="7"/>
          <c:tx>
            <c:strRef>
              <c:f>OAM!$A$10</c:f>
              <c:strCache>
                <c:ptCount val="1"/>
                <c:pt idx="0">
                  <c:v>SQL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OAM!$B$10:$Y$10</c:f>
              <c:numCache>
                <c:formatCode>0</c:formatCode>
                <c:ptCount val="24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4C-41F7-A0BB-FF0F1592CAC5}"/>
            </c:ext>
          </c:extLst>
        </c:ser>
        <c:ser>
          <c:idx val="8"/>
          <c:order val="8"/>
          <c:tx>
            <c:strRef>
              <c:f>OAM!$A$11</c:f>
              <c:strCache>
                <c:ptCount val="1"/>
                <c:pt idx="0">
                  <c:v>Assembly Language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OAM!$B$11:$Y$11</c:f>
              <c:numCache>
                <c:formatCode>0</c:formatCode>
                <c:ptCount val="24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4C-41F7-A0BB-FF0F1592CAC5}"/>
            </c:ext>
          </c:extLst>
        </c:ser>
        <c:ser>
          <c:idx val="9"/>
          <c:order val="9"/>
          <c:tx>
            <c:strRef>
              <c:f>OAM!$A$12</c:f>
              <c:strCache>
                <c:ptCount val="1"/>
                <c:pt idx="0">
                  <c:v>PHP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OAM!$B$12:$Y$12</c:f>
              <c:numCache>
                <c:formatCode>0</c:formatCode>
                <c:ptCount val="24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4C-41F7-A0BB-FF0F1592C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1055"/>
        <c:axId val="883632623"/>
      </c:lineChart>
      <c:catAx>
        <c:axId val="1013511055"/>
        <c:scaling>
          <c:orientation val="minMax"/>
        </c:scaling>
        <c:delete val="1"/>
        <c:axPos val="t"/>
        <c:majorTickMark val="none"/>
        <c:minorTickMark val="none"/>
        <c:tickLblPos val="nextTo"/>
        <c:crossAx val="883632623"/>
        <c:crosses val="autoZero"/>
        <c:auto val="1"/>
        <c:lblAlgn val="ctr"/>
        <c:lblOffset val="100"/>
        <c:noMultiLvlLbl val="0"/>
      </c:catAx>
      <c:valAx>
        <c:axId val="88363262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&quot;.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351105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Programnyelvek használata</a:t>
            </a:r>
            <a:r>
              <a:rPr lang="hu-HU" baseline="0"/>
              <a:t> havonta 2023-ban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'OAM2'!$A$5</c:f>
              <c:strCache>
                <c:ptCount val="1"/>
                <c:pt idx="0">
                  <c:v>Python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'OAM2'!$B$5:$M$5</c:f>
              <c:numCache>
                <c:formatCode>0.0</c:formatCode>
                <c:ptCount val="12"/>
                <c:pt idx="0">
                  <c:v>16.36</c:v>
                </c:pt>
                <c:pt idx="1">
                  <c:v>15.49</c:v>
                </c:pt>
                <c:pt idx="2">
                  <c:v>14.83</c:v>
                </c:pt>
                <c:pt idx="3">
                  <c:v>14.51</c:v>
                </c:pt>
                <c:pt idx="4">
                  <c:v>13.45</c:v>
                </c:pt>
                <c:pt idx="5">
                  <c:v>12.46</c:v>
                </c:pt>
                <c:pt idx="6">
                  <c:v>13.42</c:v>
                </c:pt>
                <c:pt idx="7">
                  <c:v>13.33</c:v>
                </c:pt>
                <c:pt idx="8">
                  <c:v>14.16</c:v>
                </c:pt>
                <c:pt idx="9">
                  <c:v>14.82</c:v>
                </c:pt>
                <c:pt idx="10">
                  <c:v>14.16</c:v>
                </c:pt>
                <c:pt idx="11">
                  <c:v>13.86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20-4106-8737-815B1866A56D}"/>
            </c:ext>
          </c:extLst>
        </c:ser>
        <c:ser>
          <c:idx val="1"/>
          <c:order val="1"/>
          <c:tx>
            <c:strRef>
              <c:f>'OAM2'!$A$6</c:f>
              <c:strCache>
                <c:ptCount val="1"/>
                <c:pt idx="0">
                  <c:v>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'OAM2'!$B$6:$M$6</c:f>
              <c:numCache>
                <c:formatCode>0.0</c:formatCode>
                <c:ptCount val="12"/>
                <c:pt idx="0">
                  <c:v>16.260000000000002</c:v>
                </c:pt>
                <c:pt idx="1">
                  <c:v>15.39</c:v>
                </c:pt>
                <c:pt idx="2">
                  <c:v>14.73</c:v>
                </c:pt>
                <c:pt idx="3">
                  <c:v>14.41</c:v>
                </c:pt>
                <c:pt idx="4">
                  <c:v>13.35</c:v>
                </c:pt>
                <c:pt idx="5">
                  <c:v>12.37</c:v>
                </c:pt>
                <c:pt idx="6">
                  <c:v>11.56</c:v>
                </c:pt>
                <c:pt idx="7">
                  <c:v>11.41</c:v>
                </c:pt>
                <c:pt idx="8">
                  <c:v>11.27</c:v>
                </c:pt>
                <c:pt idx="9">
                  <c:v>12.08</c:v>
                </c:pt>
                <c:pt idx="10">
                  <c:v>11.77</c:v>
                </c:pt>
                <c:pt idx="11">
                  <c:v>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0-4106-8737-815B1866A56D}"/>
            </c:ext>
          </c:extLst>
        </c:ser>
        <c:ser>
          <c:idx val="2"/>
          <c:order val="2"/>
          <c:tx>
            <c:strRef>
              <c:f>'OAM2'!$A$7</c:f>
              <c:strCache>
                <c:ptCount val="1"/>
                <c:pt idx="0">
                  <c:v>Java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'OAM2'!$B$7:$M$7</c:f>
              <c:numCache>
                <c:formatCode>0.0</c:formatCode>
                <c:ptCount val="12"/>
                <c:pt idx="0">
                  <c:v>12.21</c:v>
                </c:pt>
                <c:pt idx="1">
                  <c:v>13.21</c:v>
                </c:pt>
                <c:pt idx="2">
                  <c:v>13.56</c:v>
                </c:pt>
                <c:pt idx="3">
                  <c:v>13.23</c:v>
                </c:pt>
                <c:pt idx="4">
                  <c:v>12.22</c:v>
                </c:pt>
                <c:pt idx="5">
                  <c:v>11.28</c:v>
                </c:pt>
                <c:pt idx="6">
                  <c:v>10.5</c:v>
                </c:pt>
                <c:pt idx="7">
                  <c:v>10.33</c:v>
                </c:pt>
                <c:pt idx="8">
                  <c:v>9.49</c:v>
                </c:pt>
                <c:pt idx="9">
                  <c:v>8.92</c:v>
                </c:pt>
                <c:pt idx="10">
                  <c:v>8.35</c:v>
                </c:pt>
                <c:pt idx="11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0-4106-8737-815B1866A56D}"/>
            </c:ext>
          </c:extLst>
        </c:ser>
        <c:ser>
          <c:idx val="3"/>
          <c:order val="3"/>
          <c:tx>
            <c:strRef>
              <c:f>'OAM2'!$A$8</c:f>
              <c:strCache>
                <c:ptCount val="1"/>
                <c:pt idx="0">
                  <c:v>C++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'OAM2'!$B$8:$M$8</c:f>
              <c:numCache>
                <c:formatCode>0.0</c:formatCode>
                <c:ptCount val="12"/>
                <c:pt idx="0">
                  <c:v>12.91</c:v>
                </c:pt>
                <c:pt idx="1">
                  <c:v>13.94</c:v>
                </c:pt>
                <c:pt idx="2">
                  <c:v>13.29</c:v>
                </c:pt>
                <c:pt idx="3">
                  <c:v>12.96</c:v>
                </c:pt>
                <c:pt idx="4">
                  <c:v>11.96</c:v>
                </c:pt>
                <c:pt idx="5">
                  <c:v>11.36</c:v>
                </c:pt>
                <c:pt idx="6">
                  <c:v>10.8</c:v>
                </c:pt>
                <c:pt idx="7">
                  <c:v>10.63</c:v>
                </c:pt>
                <c:pt idx="8">
                  <c:v>10.65</c:v>
                </c:pt>
                <c:pt idx="9">
                  <c:v>10.67</c:v>
                </c:pt>
                <c:pt idx="10">
                  <c:v>10.36</c:v>
                </c:pt>
                <c:pt idx="11">
                  <c:v>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0-4106-8737-815B1866A56D}"/>
            </c:ext>
          </c:extLst>
        </c:ser>
        <c:ser>
          <c:idx val="4"/>
          <c:order val="4"/>
          <c:tx>
            <c:strRef>
              <c:f>'OAM2'!$A$9</c:f>
              <c:strCache>
                <c:ptCount val="1"/>
                <c:pt idx="0">
                  <c:v>C#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'OAM2'!$B$9:$M$9</c:f>
              <c:numCache>
                <c:formatCode>0.0</c:formatCode>
                <c:ptCount val="12"/>
                <c:pt idx="0">
                  <c:v>5.73</c:v>
                </c:pt>
                <c:pt idx="1">
                  <c:v>6.38</c:v>
                </c:pt>
                <c:pt idx="2">
                  <c:v>7.17</c:v>
                </c:pt>
                <c:pt idx="3">
                  <c:v>8.2100000000000009</c:v>
                </c:pt>
                <c:pt idx="4">
                  <c:v>7.43</c:v>
                </c:pt>
                <c:pt idx="5">
                  <c:v>6.71</c:v>
                </c:pt>
                <c:pt idx="6">
                  <c:v>6.87</c:v>
                </c:pt>
                <c:pt idx="7">
                  <c:v>7.04</c:v>
                </c:pt>
                <c:pt idx="8">
                  <c:v>7.31</c:v>
                </c:pt>
                <c:pt idx="9">
                  <c:v>7.71</c:v>
                </c:pt>
                <c:pt idx="10">
                  <c:v>7.65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0-4106-8737-815B1866A56D}"/>
            </c:ext>
          </c:extLst>
        </c:ser>
        <c:ser>
          <c:idx val="5"/>
          <c:order val="5"/>
          <c:tx>
            <c:strRef>
              <c:f>'OAM2'!$A$10</c:f>
              <c:strCache>
                <c:ptCount val="1"/>
                <c:pt idx="0">
                  <c:v>Visual Basic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'OAM2'!$B$4:$M$4</c:f>
              <c:numCache>
                <c:formatCode>yyyy\ mmmm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'OAM2'!$B$10:$M$10</c:f>
              <c:numCache>
                <c:formatCode>0.0</c:formatCode>
                <c:ptCount val="12"/>
                <c:pt idx="0">
                  <c:v>4.6399999999999997</c:v>
                </c:pt>
                <c:pt idx="1">
                  <c:v>4.1399999999999997</c:v>
                </c:pt>
                <c:pt idx="2">
                  <c:v>4.75</c:v>
                </c:pt>
                <c:pt idx="3">
                  <c:v>4.4000000000000004</c:v>
                </c:pt>
                <c:pt idx="4">
                  <c:v>3.84</c:v>
                </c:pt>
                <c:pt idx="5">
                  <c:v>3.34</c:v>
                </c:pt>
                <c:pt idx="6">
                  <c:v>2.9</c:v>
                </c:pt>
                <c:pt idx="7">
                  <c:v>2.63</c:v>
                </c:pt>
                <c:pt idx="8">
                  <c:v>2.2200000000000002</c:v>
                </c:pt>
                <c:pt idx="9">
                  <c:v>2.13</c:v>
                </c:pt>
                <c:pt idx="10">
                  <c:v>2.1</c:v>
                </c:pt>
                <c:pt idx="11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1-48A8-8D1A-052BCEDE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521375"/>
        <c:axId val="1515120255"/>
      </c:lineChart>
      <c:dateAx>
        <c:axId val="882521375"/>
        <c:scaling>
          <c:orientation val="minMax"/>
        </c:scaling>
        <c:delete val="0"/>
        <c:axPos val="b"/>
        <c:numFmt formatCode="yyyy\ m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15120255"/>
        <c:crosses val="autoZero"/>
        <c:auto val="1"/>
        <c:lblOffset val="100"/>
        <c:baseTimeUnit val="months"/>
      </c:dateAx>
      <c:valAx>
        <c:axId val="1515120255"/>
        <c:scaling>
          <c:orientation val="minMax"/>
          <c:max val="17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25213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Programnyelvek</a:t>
            </a:r>
            <a:r>
              <a:rPr lang="hu-HU" baseline="0"/>
              <a:t> összesítése és helyezés közötti korreláció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Rangsorok!$P$3</c:f>
              <c:strCache>
                <c:ptCount val="1"/>
                <c:pt idx="0">
                  <c:v>Összes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Rangsorok!$A$4:$A$13</c:f>
              <c:strCache>
                <c:ptCount val="10"/>
                <c:pt idx="0">
                  <c:v>Python</c:v>
                </c:pt>
                <c:pt idx="1">
                  <c:v>C</c:v>
                </c:pt>
                <c:pt idx="2">
                  <c:v>Java</c:v>
                </c:pt>
                <c:pt idx="3">
                  <c:v>C++</c:v>
                </c:pt>
                <c:pt idx="4">
                  <c:v>C#</c:v>
                </c:pt>
                <c:pt idx="5">
                  <c:v>Visual Basic</c:v>
                </c:pt>
                <c:pt idx="6">
                  <c:v>JavaScript</c:v>
                </c:pt>
                <c:pt idx="7">
                  <c:v>SQL</c:v>
                </c:pt>
                <c:pt idx="8">
                  <c:v>Assembly Language</c:v>
                </c:pt>
                <c:pt idx="9">
                  <c:v>PHP</c:v>
                </c:pt>
              </c:strCache>
            </c:strRef>
          </c:cat>
          <c:val>
            <c:numRef>
              <c:f>Rangsorok!$P$4:$P$13</c:f>
              <c:numCache>
                <c:formatCode>0</c:formatCode>
                <c:ptCount val="10"/>
                <c:pt idx="0">
                  <c:v>170.84999999999997</c:v>
                </c:pt>
                <c:pt idx="1">
                  <c:v>156.04000000000002</c:v>
                </c:pt>
                <c:pt idx="2">
                  <c:v>131.29</c:v>
                </c:pt>
                <c:pt idx="3">
                  <c:v>139.54</c:v>
                </c:pt>
                <c:pt idx="4">
                  <c:v>85.51</c:v>
                </c:pt>
                <c:pt idx="5">
                  <c:v>38.910000000000004</c:v>
                </c:pt>
                <c:pt idx="6">
                  <c:v>33.64</c:v>
                </c:pt>
                <c:pt idx="7">
                  <c:v>20.919999999999998</c:v>
                </c:pt>
                <c:pt idx="8">
                  <c:v>15.59</c:v>
                </c:pt>
                <c:pt idx="9">
                  <c:v>19.420000000000002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9-45E9-AE92-71BD3C6E5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422479"/>
        <c:axId val="228903775"/>
      </c:lineChart>
      <c:lineChart>
        <c:grouping val="standard"/>
        <c:varyColors val="0"/>
        <c:ser>
          <c:idx val="1"/>
          <c:order val="1"/>
          <c:tx>
            <c:strRef>
              <c:f>Rangsorok!$Q$3</c:f>
              <c:strCache>
                <c:ptCount val="1"/>
                <c:pt idx="0">
                  <c:v>Átlagos helyezés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Rangsorok!$Q$4:$Q$13</c:f>
              <c:numCache>
                <c:formatCode>0.0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3.75</c:v>
                </c:pt>
                <c:pt idx="3">
                  <c:v>3.25</c:v>
                </c:pt>
                <c:pt idx="4">
                  <c:v>5</c:v>
                </c:pt>
                <c:pt idx="5">
                  <c:v>6.666666666666667</c:v>
                </c:pt>
                <c:pt idx="6">
                  <c:v>6.5</c:v>
                </c:pt>
                <c:pt idx="7">
                  <c:v>8.5833333333333339</c:v>
                </c:pt>
                <c:pt idx="8">
                  <c:v>9.6666666666666661</c:v>
                </c:pt>
                <c:pt idx="9">
                  <c:v>8.5833333333333339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9-45E9-AE92-71BD3C6E5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54495"/>
        <c:axId val="591206959"/>
      </c:lineChart>
      <c:catAx>
        <c:axId val="199442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28903775"/>
        <c:crosses val="autoZero"/>
        <c:auto val="1"/>
        <c:lblAlgn val="ctr"/>
        <c:lblOffset val="100"/>
        <c:noMultiLvlLbl val="0"/>
      </c:catAx>
      <c:valAx>
        <c:axId val="22890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94422479"/>
        <c:crosses val="autoZero"/>
        <c:crossBetween val="between"/>
      </c:valAx>
      <c:valAx>
        <c:axId val="59120695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5154495"/>
        <c:crosses val="max"/>
        <c:crossBetween val="between"/>
      </c:valAx>
      <c:catAx>
        <c:axId val="245154495"/>
        <c:scaling>
          <c:orientation val="minMax"/>
        </c:scaling>
        <c:delete val="1"/>
        <c:axPos val="b"/>
        <c:majorTickMark val="out"/>
        <c:minorTickMark val="none"/>
        <c:tickLblPos val="nextTo"/>
        <c:crossAx val="59120695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Korreláció az</a:t>
            </a:r>
            <a:r>
              <a:rPr lang="hu-HU" baseline="0"/>
              <a:t> eredeti és becsült rangsorok között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Rangsorok!$S$3</c:f>
              <c:strCache>
                <c:ptCount val="1"/>
                <c:pt idx="0">
                  <c:v>Összes rangsor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Rangsorok!$A$4:$A$13</c:f>
              <c:strCache>
                <c:ptCount val="10"/>
                <c:pt idx="0">
                  <c:v>Python</c:v>
                </c:pt>
                <c:pt idx="1">
                  <c:v>C</c:v>
                </c:pt>
                <c:pt idx="2">
                  <c:v>Java</c:v>
                </c:pt>
                <c:pt idx="3">
                  <c:v>C++</c:v>
                </c:pt>
                <c:pt idx="4">
                  <c:v>C#</c:v>
                </c:pt>
                <c:pt idx="5">
                  <c:v>Visual Basic</c:v>
                </c:pt>
                <c:pt idx="6">
                  <c:v>JavaScript</c:v>
                </c:pt>
                <c:pt idx="7">
                  <c:v>SQL</c:v>
                </c:pt>
                <c:pt idx="8">
                  <c:v>Assembly Language</c:v>
                </c:pt>
                <c:pt idx="9">
                  <c:v>PHP</c:v>
                </c:pt>
              </c:strCache>
            </c:strRef>
          </c:cat>
          <c:val>
            <c:numRef>
              <c:f>Rangsorok!$S$4:$S$13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64-4D36-A4AC-39180E40DED9}"/>
            </c:ext>
          </c:extLst>
        </c:ser>
        <c:ser>
          <c:idx val="1"/>
          <c:order val="1"/>
          <c:tx>
            <c:strRef>
              <c:f>Rangsorok!$V$3</c:f>
              <c:strCache>
                <c:ptCount val="1"/>
                <c:pt idx="0">
                  <c:v>Becsült rangsor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Rangsorok!$A$4:$A$13</c:f>
              <c:strCache>
                <c:ptCount val="10"/>
                <c:pt idx="0">
                  <c:v>Python</c:v>
                </c:pt>
                <c:pt idx="1">
                  <c:v>C</c:v>
                </c:pt>
                <c:pt idx="2">
                  <c:v>Java</c:v>
                </c:pt>
                <c:pt idx="3">
                  <c:v>C++</c:v>
                </c:pt>
                <c:pt idx="4">
                  <c:v>C#</c:v>
                </c:pt>
                <c:pt idx="5">
                  <c:v>Visual Basic</c:v>
                </c:pt>
                <c:pt idx="6">
                  <c:v>JavaScript</c:v>
                </c:pt>
                <c:pt idx="7">
                  <c:v>SQL</c:v>
                </c:pt>
                <c:pt idx="8">
                  <c:v>Assembly Language</c:v>
                </c:pt>
                <c:pt idx="9">
                  <c:v>PHP</c:v>
                </c:pt>
              </c:strCache>
            </c:strRef>
          </c:cat>
          <c:val>
            <c:numRef>
              <c:f>Rangsorok!$V$4:$V$13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4-4D36-A4AC-39180E40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839311"/>
        <c:axId val="249798415"/>
      </c:lineChart>
      <c:catAx>
        <c:axId val="192183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9798415"/>
        <c:crosses val="autoZero"/>
        <c:auto val="1"/>
        <c:lblAlgn val="ctr"/>
        <c:lblOffset val="100"/>
        <c:noMultiLvlLbl val="0"/>
      </c:catAx>
      <c:valAx>
        <c:axId val="24979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2183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51956</xdr:colOff>
      <xdr:row>27</xdr:row>
      <xdr:rowOff>11913</xdr:rowOff>
    </xdr:from>
    <xdr:to>
      <xdr:col>24</xdr:col>
      <xdr:colOff>935183</xdr:colOff>
      <xdr:row>41</xdr:row>
      <xdr:rowOff>69272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C40CD5E-4362-4E2C-1A28-D79B67B34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581026</xdr:colOff>
      <xdr:row>18</xdr:row>
      <xdr:rowOff>176212</xdr:rowOff>
    </xdr:from>
    <xdr:to>
      <xdr:col>13</xdr:col>
      <xdr:colOff>0</xdr:colOff>
      <xdr:row>33</xdr:row>
      <xdr:rowOff>61912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2BDA11B-53BD-E2E1-5D66-253A287DF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15</xdr:row>
      <xdr:rowOff>4761</xdr:rowOff>
    </xdr:from>
    <xdr:to>
      <xdr:col>17</xdr:col>
      <xdr:colOff>27900</xdr:colOff>
      <xdr:row>39</xdr:row>
      <xdr:rowOff>112761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C2C6B54-FA62-4D44-39D6-620AC16DF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428626</xdr:colOff>
      <xdr:row>15</xdr:row>
      <xdr:rowOff>4761</xdr:rowOff>
    </xdr:from>
    <xdr:to>
      <xdr:col>22</xdr:col>
      <xdr:colOff>8851</xdr:colOff>
      <xdr:row>39</xdr:row>
      <xdr:rowOff>112761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60A217A-4589-52DE-3D35-ADDE4942D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791502C-EF43-E6EB-F6CE-1E1F3486D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354614320240116144858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obe.com/tiobe-inde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C4" sqref="C4"/>
    </sheetView>
  </sheetViews>
  <sheetFormatPr defaultRowHeight="15" x14ac:dyDescent="0.25"/>
  <cols>
    <col min="1" max="1" width="48.7109375" bestFit="1" customWidth="1"/>
    <col min="3" max="3" width="112.140625" customWidth="1"/>
  </cols>
  <sheetData>
    <row r="1" spans="1:5" ht="21" x14ac:dyDescent="0.35">
      <c r="A1" s="46" t="s">
        <v>0</v>
      </c>
      <c r="C1" s="46" t="s">
        <v>58</v>
      </c>
    </row>
    <row r="2" spans="1:5" x14ac:dyDescent="0.25">
      <c r="A2" t="s">
        <v>116</v>
      </c>
      <c r="C2" t="s">
        <v>132</v>
      </c>
      <c r="D2" t="str">
        <f>OAM!A3</f>
        <v>Python</v>
      </c>
    </row>
    <row r="3" spans="1:5" x14ac:dyDescent="0.25">
      <c r="C3" t="s">
        <v>60</v>
      </c>
      <c r="D3" s="19" t="str">
        <f>INDEX(OAM!A3:A26,MATCH(MAX(OAM!AA3:AA26),OAM!AA3:AA26,0))</f>
        <v>Kotlin</v>
      </c>
    </row>
    <row r="4" spans="1:5" x14ac:dyDescent="0.25">
      <c r="A4" t="s">
        <v>1</v>
      </c>
      <c r="C4" t="s">
        <v>59</v>
      </c>
      <c r="D4" t="s">
        <v>41</v>
      </c>
      <c r="E4" t="s">
        <v>28</v>
      </c>
    </row>
    <row r="5" spans="1:5" x14ac:dyDescent="0.25">
      <c r="A5" s="1" t="s">
        <v>2</v>
      </c>
      <c r="C5" t="s">
        <v>61</v>
      </c>
      <c r="D5" t="s">
        <v>115</v>
      </c>
    </row>
  </sheetData>
  <hyperlinks>
    <hyperlink ref="A5" r:id="rId1" xr:uid="{7139C684-59AB-442D-8CC4-E0AF60C504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F698-31B0-478D-A065-10C166E696D3}">
  <dimension ref="A1:E24"/>
  <sheetViews>
    <sheetView workbookViewId="0"/>
  </sheetViews>
  <sheetFormatPr defaultRowHeight="15" x14ac:dyDescent="0.25"/>
  <cols>
    <col min="1" max="1" width="22" bestFit="1" customWidth="1"/>
    <col min="2" max="3" width="9.2851562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31</v>
      </c>
      <c r="C1" s="10" t="s">
        <v>32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13.45</v>
      </c>
      <c r="E2" s="64">
        <v>0.71</v>
      </c>
    </row>
    <row r="3" spans="1:5" x14ac:dyDescent="0.25">
      <c r="A3" s="3" t="s">
        <v>7</v>
      </c>
      <c r="B3" s="2">
        <v>2</v>
      </c>
      <c r="C3" s="2">
        <v>2</v>
      </c>
      <c r="D3" s="62">
        <v>13.35</v>
      </c>
      <c r="E3" s="65">
        <v>1.76</v>
      </c>
    </row>
    <row r="4" spans="1:5" x14ac:dyDescent="0.25">
      <c r="A4" s="3" t="s">
        <v>9</v>
      </c>
      <c r="B4" s="2">
        <v>3</v>
      </c>
      <c r="C4" s="2">
        <v>3</v>
      </c>
      <c r="D4" s="62">
        <v>12.22</v>
      </c>
      <c r="E4" s="65">
        <v>1.22</v>
      </c>
    </row>
    <row r="5" spans="1:5" x14ac:dyDescent="0.25">
      <c r="A5" s="3" t="s">
        <v>8</v>
      </c>
      <c r="B5" s="2">
        <v>4</v>
      </c>
      <c r="C5" s="2">
        <v>4</v>
      </c>
      <c r="D5" s="62">
        <v>11.96</v>
      </c>
      <c r="E5" s="65">
        <v>3.13</v>
      </c>
    </row>
    <row r="6" spans="1:5" x14ac:dyDescent="0.25">
      <c r="A6" s="3" t="s">
        <v>10</v>
      </c>
      <c r="B6" s="2">
        <v>5</v>
      </c>
      <c r="C6" s="2">
        <v>5</v>
      </c>
      <c r="D6" s="62">
        <v>7.43</v>
      </c>
      <c r="E6" s="65">
        <v>1.04</v>
      </c>
    </row>
    <row r="7" spans="1:5" x14ac:dyDescent="0.25">
      <c r="A7" s="3" t="s">
        <v>11</v>
      </c>
      <c r="B7" s="2">
        <v>6</v>
      </c>
      <c r="C7" s="2">
        <v>6</v>
      </c>
      <c r="D7" s="62">
        <v>3.84</v>
      </c>
      <c r="E7" s="65">
        <v>-2.02</v>
      </c>
    </row>
    <row r="8" spans="1:5" x14ac:dyDescent="0.25">
      <c r="A8" s="3" t="s">
        <v>12</v>
      </c>
      <c r="B8" s="2">
        <v>7</v>
      </c>
      <c r="C8" s="2">
        <v>7</v>
      </c>
      <c r="D8" s="62">
        <v>2.44</v>
      </c>
      <c r="E8" s="65">
        <v>0.32</v>
      </c>
    </row>
    <row r="9" spans="1:5" x14ac:dyDescent="0.25">
      <c r="A9" s="3" t="s">
        <v>15</v>
      </c>
      <c r="B9" s="2">
        <v>8</v>
      </c>
      <c r="C9" s="2">
        <v>10</v>
      </c>
      <c r="D9" s="62">
        <v>1.59</v>
      </c>
      <c r="E9" s="65">
        <v>7.0000000000000007E-2</v>
      </c>
    </row>
    <row r="10" spans="1:5" x14ac:dyDescent="0.25">
      <c r="A10" s="3" t="s">
        <v>13</v>
      </c>
      <c r="B10" s="2">
        <v>9</v>
      </c>
      <c r="C10" s="2">
        <v>9</v>
      </c>
      <c r="D10" s="62">
        <v>1.48</v>
      </c>
      <c r="E10" s="65">
        <v>-0.39</v>
      </c>
    </row>
    <row r="11" spans="1:5" x14ac:dyDescent="0.25">
      <c r="A11" s="3" t="s">
        <v>14</v>
      </c>
      <c r="B11" s="2">
        <v>10</v>
      </c>
      <c r="C11" s="2">
        <v>8</v>
      </c>
      <c r="D11" s="62">
        <v>1.2</v>
      </c>
      <c r="E11" s="65">
        <v>-0.72</v>
      </c>
    </row>
    <row r="12" spans="1:5" x14ac:dyDescent="0.25">
      <c r="A12" s="3" t="s">
        <v>22</v>
      </c>
      <c r="B12" s="2">
        <v>11</v>
      </c>
      <c r="C12" s="2">
        <v>11</v>
      </c>
      <c r="D12" s="62">
        <v>1.01</v>
      </c>
      <c r="E12" s="65">
        <v>-0.41</v>
      </c>
    </row>
    <row r="13" spans="1:5" x14ac:dyDescent="0.25">
      <c r="A13" s="3" t="s">
        <v>17</v>
      </c>
      <c r="B13" s="2">
        <v>12</v>
      </c>
      <c r="C13" s="2">
        <v>14</v>
      </c>
      <c r="D13" s="62">
        <v>0.99</v>
      </c>
      <c r="E13" s="65">
        <v>-0.12</v>
      </c>
    </row>
    <row r="14" spans="1:5" x14ac:dyDescent="0.25">
      <c r="A14" s="3" t="s">
        <v>25</v>
      </c>
      <c r="B14" s="2">
        <v>13</v>
      </c>
      <c r="C14" s="2">
        <v>24</v>
      </c>
      <c r="D14" s="62">
        <v>0.95</v>
      </c>
      <c r="E14" s="65">
        <v>0.28999999999999998</v>
      </c>
    </row>
    <row r="15" spans="1:5" x14ac:dyDescent="0.25">
      <c r="A15" s="3" t="s">
        <v>16</v>
      </c>
      <c r="B15" s="2">
        <v>14</v>
      </c>
      <c r="C15" s="2">
        <v>12</v>
      </c>
      <c r="D15" s="62">
        <v>0.91</v>
      </c>
      <c r="E15" s="65">
        <v>-0.31</v>
      </c>
    </row>
    <row r="16" spans="1:5" x14ac:dyDescent="0.25">
      <c r="A16" s="3" t="s">
        <v>20</v>
      </c>
      <c r="B16" s="2">
        <v>15</v>
      </c>
      <c r="C16" s="2">
        <v>20</v>
      </c>
      <c r="D16" s="62">
        <v>0.88</v>
      </c>
      <c r="E16" s="65">
        <v>0.06</v>
      </c>
    </row>
    <row r="17" spans="1:5" x14ac:dyDescent="0.25">
      <c r="A17" s="3" t="s">
        <v>18</v>
      </c>
      <c r="B17" s="2">
        <v>16</v>
      </c>
      <c r="C17" s="2">
        <v>13</v>
      </c>
      <c r="D17" s="62">
        <v>0.82</v>
      </c>
      <c r="E17" s="65">
        <v>-0.39</v>
      </c>
    </row>
    <row r="18" spans="1:5" x14ac:dyDescent="0.25">
      <c r="A18" s="3" t="s">
        <v>23</v>
      </c>
      <c r="B18" s="2">
        <v>17</v>
      </c>
      <c r="C18" s="2">
        <v>28</v>
      </c>
      <c r="D18" s="62">
        <v>0.82</v>
      </c>
      <c r="E18" s="65">
        <v>0.42</v>
      </c>
    </row>
    <row r="19" spans="1:5" x14ac:dyDescent="0.25">
      <c r="A19" s="3" t="s">
        <v>21</v>
      </c>
      <c r="B19" s="2">
        <v>18</v>
      </c>
      <c r="C19" s="2">
        <v>19</v>
      </c>
      <c r="D19" s="62">
        <v>0.8</v>
      </c>
      <c r="E19" s="65">
        <v>-0.06</v>
      </c>
    </row>
    <row r="20" spans="1:5" x14ac:dyDescent="0.25">
      <c r="A20" s="3" t="s">
        <v>28</v>
      </c>
      <c r="B20" s="2">
        <v>19</v>
      </c>
      <c r="C20" s="2">
        <v>30</v>
      </c>
      <c r="D20" s="62">
        <v>0.78</v>
      </c>
      <c r="E20" s="65">
        <v>0.4</v>
      </c>
    </row>
    <row r="21" spans="1:5" ht="15.75" thickBot="1" x14ac:dyDescent="0.3">
      <c r="A21" s="4" t="s">
        <v>19</v>
      </c>
      <c r="B21" s="5">
        <v>20</v>
      </c>
      <c r="C21" s="5">
        <v>15</v>
      </c>
      <c r="D21" s="63">
        <v>0.75</v>
      </c>
      <c r="E21" s="66">
        <v>0.28000000000000003</v>
      </c>
    </row>
    <row r="22" spans="1:5" x14ac:dyDescent="0.25">
      <c r="D22" s="72">
        <f>SUM(D2:D21)</f>
        <v>77.669999999999987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AA4ACCBB-7283-4468-8307-BCB656B8221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FC3A-D5BC-4FF1-8FC4-78F279041E1C}">
  <dimension ref="A1:E24"/>
  <sheetViews>
    <sheetView workbookViewId="0"/>
  </sheetViews>
  <sheetFormatPr defaultRowHeight="15" x14ac:dyDescent="0.25"/>
  <cols>
    <col min="1" max="1" width="22" bestFit="1" customWidth="1"/>
    <col min="2" max="3" width="8.4257812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33</v>
      </c>
      <c r="C1" s="10" t="s">
        <v>34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12.46</v>
      </c>
      <c r="E2" s="64">
        <v>0.26</v>
      </c>
    </row>
    <row r="3" spans="1:5" x14ac:dyDescent="0.25">
      <c r="A3" s="3" t="s">
        <v>7</v>
      </c>
      <c r="B3" s="2">
        <v>2</v>
      </c>
      <c r="C3" s="2">
        <v>2</v>
      </c>
      <c r="D3" s="62">
        <v>12.37</v>
      </c>
      <c r="E3" s="65">
        <v>0.46</v>
      </c>
    </row>
    <row r="4" spans="1:5" x14ac:dyDescent="0.25">
      <c r="A4" s="3" t="s">
        <v>8</v>
      </c>
      <c r="B4" s="2">
        <v>3</v>
      </c>
      <c r="C4" s="2">
        <v>4</v>
      </c>
      <c r="D4" s="62">
        <v>11.36</v>
      </c>
      <c r="E4" s="65">
        <v>1.73</v>
      </c>
    </row>
    <row r="5" spans="1:5" x14ac:dyDescent="0.25">
      <c r="A5" s="3" t="s">
        <v>9</v>
      </c>
      <c r="B5" s="2">
        <v>4</v>
      </c>
      <c r="C5" s="2">
        <v>3</v>
      </c>
      <c r="D5" s="62">
        <v>11.28</v>
      </c>
      <c r="E5" s="65">
        <v>0.81</v>
      </c>
    </row>
    <row r="6" spans="1:5" x14ac:dyDescent="0.25">
      <c r="A6" s="3" t="s">
        <v>10</v>
      </c>
      <c r="B6" s="2">
        <v>5</v>
      </c>
      <c r="C6" s="2">
        <v>5</v>
      </c>
      <c r="D6" s="62">
        <v>6.71</v>
      </c>
      <c r="E6" s="65">
        <v>0.59</v>
      </c>
    </row>
    <row r="7" spans="1:5" x14ac:dyDescent="0.25">
      <c r="A7" s="3" t="s">
        <v>11</v>
      </c>
      <c r="B7" s="2">
        <v>6</v>
      </c>
      <c r="C7" s="2">
        <v>6</v>
      </c>
      <c r="D7" s="62">
        <v>3.34</v>
      </c>
      <c r="E7" s="65">
        <v>-2.08</v>
      </c>
    </row>
    <row r="8" spans="1:5" x14ac:dyDescent="0.25">
      <c r="A8" s="3" t="s">
        <v>12</v>
      </c>
      <c r="B8" s="2">
        <v>7</v>
      </c>
      <c r="C8" s="2">
        <v>7</v>
      </c>
      <c r="D8" s="62">
        <v>2.82</v>
      </c>
      <c r="E8" s="65">
        <v>0.73</v>
      </c>
    </row>
    <row r="9" spans="1:5" x14ac:dyDescent="0.25">
      <c r="A9" s="3" t="s">
        <v>15</v>
      </c>
      <c r="B9" s="2">
        <v>8</v>
      </c>
      <c r="C9" s="2">
        <v>13</v>
      </c>
      <c r="D9" s="62">
        <v>1.74</v>
      </c>
      <c r="E9" s="65">
        <v>0.49</v>
      </c>
    </row>
    <row r="10" spans="1:5" x14ac:dyDescent="0.25">
      <c r="A10" s="3" t="s">
        <v>13</v>
      </c>
      <c r="B10" s="2">
        <v>9</v>
      </c>
      <c r="C10" s="2">
        <v>8</v>
      </c>
      <c r="D10" s="62">
        <v>1.47</v>
      </c>
      <c r="E10" s="65">
        <v>-0.47</v>
      </c>
    </row>
    <row r="11" spans="1:5" x14ac:dyDescent="0.25">
      <c r="A11" s="3" t="s">
        <v>14</v>
      </c>
      <c r="B11" s="2">
        <v>10</v>
      </c>
      <c r="C11" s="2">
        <v>9</v>
      </c>
      <c r="D11" s="62">
        <v>1.29</v>
      </c>
      <c r="E11" s="65">
        <v>-0.56000000000000005</v>
      </c>
    </row>
    <row r="12" spans="1:5" x14ac:dyDescent="0.25">
      <c r="A12" s="3" t="s">
        <v>22</v>
      </c>
      <c r="B12" s="2">
        <v>11</v>
      </c>
      <c r="C12" s="2">
        <v>12</v>
      </c>
      <c r="D12" s="62">
        <v>1.26</v>
      </c>
      <c r="E12" s="65">
        <v>-7.0000000000000007E-2</v>
      </c>
    </row>
    <row r="13" spans="1:5" x14ac:dyDescent="0.25">
      <c r="A13" s="3" t="s">
        <v>20</v>
      </c>
      <c r="B13" s="2">
        <v>12</v>
      </c>
      <c r="C13" s="2">
        <v>24</v>
      </c>
      <c r="D13" s="62">
        <v>1.1100000000000001</v>
      </c>
      <c r="E13" s="65">
        <v>0.48</v>
      </c>
    </row>
    <row r="14" spans="1:5" x14ac:dyDescent="0.25">
      <c r="A14" s="3" t="s">
        <v>25</v>
      </c>
      <c r="B14" s="2">
        <v>13</v>
      </c>
      <c r="C14" s="2">
        <v>25</v>
      </c>
      <c r="D14" s="62">
        <v>1.02</v>
      </c>
      <c r="E14" s="65">
        <v>0.43</v>
      </c>
    </row>
    <row r="15" spans="1:5" x14ac:dyDescent="0.25">
      <c r="A15" s="3" t="s">
        <v>17</v>
      </c>
      <c r="B15" s="2">
        <v>14</v>
      </c>
      <c r="C15" s="2">
        <v>15</v>
      </c>
      <c r="D15" s="62">
        <v>1</v>
      </c>
      <c r="E15" s="65">
        <v>-0.02</v>
      </c>
    </row>
    <row r="16" spans="1:5" x14ac:dyDescent="0.25">
      <c r="A16" s="3" t="s">
        <v>28</v>
      </c>
      <c r="B16" s="2">
        <v>15</v>
      </c>
      <c r="C16" s="2">
        <v>26</v>
      </c>
      <c r="D16" s="62">
        <v>0.99</v>
      </c>
      <c r="E16" s="65">
        <v>0.44</v>
      </c>
    </row>
    <row r="17" spans="1:5" x14ac:dyDescent="0.25">
      <c r="A17" s="3" t="s">
        <v>19</v>
      </c>
      <c r="B17" s="2">
        <v>16</v>
      </c>
      <c r="C17" s="2">
        <v>11</v>
      </c>
      <c r="D17" s="62">
        <v>0.96</v>
      </c>
      <c r="E17" s="65">
        <v>-0.36</v>
      </c>
    </row>
    <row r="18" spans="1:5" x14ac:dyDescent="0.25">
      <c r="A18" s="3" t="s">
        <v>18</v>
      </c>
      <c r="B18" s="2">
        <v>17</v>
      </c>
      <c r="C18" s="2">
        <v>16</v>
      </c>
      <c r="D18" s="62">
        <v>0.94</v>
      </c>
      <c r="E18" s="65">
        <v>-0.04</v>
      </c>
    </row>
    <row r="19" spans="1:5" x14ac:dyDescent="0.25">
      <c r="A19" s="3" t="s">
        <v>21</v>
      </c>
      <c r="B19" s="2">
        <v>18</v>
      </c>
      <c r="C19" s="2">
        <v>19</v>
      </c>
      <c r="D19" s="62">
        <v>0.94</v>
      </c>
      <c r="E19" s="65">
        <v>0.19</v>
      </c>
    </row>
    <row r="20" spans="1:5" x14ac:dyDescent="0.25">
      <c r="A20" s="3" t="s">
        <v>16</v>
      </c>
      <c r="B20" s="2">
        <v>19</v>
      </c>
      <c r="C20" s="2">
        <v>10</v>
      </c>
      <c r="D20" s="62">
        <v>0.93</v>
      </c>
      <c r="E20" s="65">
        <v>-0.62</v>
      </c>
    </row>
    <row r="21" spans="1:5" ht="15.75" thickBot="1" x14ac:dyDescent="0.3">
      <c r="A21" s="4" t="s">
        <v>23</v>
      </c>
      <c r="B21" s="5">
        <v>20</v>
      </c>
      <c r="C21" s="5">
        <v>27</v>
      </c>
      <c r="D21" s="63">
        <v>0.91</v>
      </c>
      <c r="E21" s="66">
        <v>0.38</v>
      </c>
    </row>
    <row r="22" spans="1:5" x14ac:dyDescent="0.25">
      <c r="D22" s="72">
        <f>SUM(D2:D21)</f>
        <v>74.899999999999991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97394CC4-F6A5-4D8D-8145-1751166CAEA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18A2-A9EB-42B0-AEE0-9EC43DED5F0B}">
  <dimension ref="A1:E24"/>
  <sheetViews>
    <sheetView workbookViewId="0"/>
  </sheetViews>
  <sheetFormatPr defaultRowHeight="15" x14ac:dyDescent="0.25"/>
  <cols>
    <col min="1" max="1" width="22" bestFit="1" customWidth="1"/>
    <col min="2" max="3" width="7.8554687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35</v>
      </c>
      <c r="C1" s="10" t="s">
        <v>36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13.42</v>
      </c>
      <c r="E2" s="64">
        <v>-0.01</v>
      </c>
    </row>
    <row r="3" spans="1:5" x14ac:dyDescent="0.25">
      <c r="A3" s="3" t="s">
        <v>7</v>
      </c>
      <c r="B3" s="2">
        <v>2</v>
      </c>
      <c r="C3" s="2">
        <v>2</v>
      </c>
      <c r="D3" s="62">
        <v>11.56</v>
      </c>
      <c r="E3" s="65">
        <v>-1.57</v>
      </c>
    </row>
    <row r="4" spans="1:5" x14ac:dyDescent="0.25">
      <c r="A4" s="3" t="s">
        <v>8</v>
      </c>
      <c r="B4" s="2">
        <v>3</v>
      </c>
      <c r="C4" s="2">
        <v>4</v>
      </c>
      <c r="D4" s="62">
        <v>10.8</v>
      </c>
      <c r="E4" s="65">
        <v>0.79</v>
      </c>
    </row>
    <row r="5" spans="1:5" x14ac:dyDescent="0.25">
      <c r="A5" s="3" t="s">
        <v>9</v>
      </c>
      <c r="B5" s="2">
        <v>4</v>
      </c>
      <c r="C5" s="2">
        <v>3</v>
      </c>
      <c r="D5" s="62">
        <v>10.5</v>
      </c>
      <c r="E5" s="65">
        <v>-1.0900000000000001</v>
      </c>
    </row>
    <row r="6" spans="1:5" x14ac:dyDescent="0.25">
      <c r="A6" s="3" t="s">
        <v>10</v>
      </c>
      <c r="B6" s="2">
        <v>5</v>
      </c>
      <c r="C6" s="2">
        <v>5</v>
      </c>
      <c r="D6" s="62">
        <v>6.87</v>
      </c>
      <c r="E6" s="65">
        <v>1.21</v>
      </c>
    </row>
    <row r="7" spans="1:5" x14ac:dyDescent="0.25">
      <c r="A7" s="3" t="s">
        <v>12</v>
      </c>
      <c r="B7" s="2">
        <v>6</v>
      </c>
      <c r="C7" s="2">
        <v>7</v>
      </c>
      <c r="D7" s="62">
        <v>3.11</v>
      </c>
      <c r="E7" s="65">
        <v>1.34</v>
      </c>
    </row>
    <row r="8" spans="1:5" x14ac:dyDescent="0.25">
      <c r="A8" s="3" t="s">
        <v>11</v>
      </c>
      <c r="B8" s="2">
        <v>7</v>
      </c>
      <c r="C8" s="2">
        <v>6</v>
      </c>
      <c r="D8" s="62">
        <v>2.9</v>
      </c>
      <c r="E8" s="65">
        <v>-2.0699999999999998</v>
      </c>
    </row>
    <row r="9" spans="1:5" x14ac:dyDescent="0.25">
      <c r="A9" s="3" t="s">
        <v>13</v>
      </c>
      <c r="B9" s="2">
        <v>8</v>
      </c>
      <c r="C9" s="2">
        <v>9</v>
      </c>
      <c r="D9" s="62">
        <v>1.48</v>
      </c>
      <c r="E9" s="65">
        <v>-0.16</v>
      </c>
    </row>
    <row r="10" spans="1:5" x14ac:dyDescent="0.25">
      <c r="A10" s="3" t="s">
        <v>15</v>
      </c>
      <c r="B10" s="2">
        <v>9</v>
      </c>
      <c r="C10" s="2">
        <v>11</v>
      </c>
      <c r="D10" s="62">
        <v>1.41</v>
      </c>
      <c r="E10" s="65">
        <v>0.21</v>
      </c>
    </row>
    <row r="11" spans="1:5" x14ac:dyDescent="0.25">
      <c r="A11" s="3" t="s">
        <v>20</v>
      </c>
      <c r="B11" s="2">
        <v>10</v>
      </c>
      <c r="C11" s="2">
        <v>20</v>
      </c>
      <c r="D11" s="62">
        <v>1.26</v>
      </c>
      <c r="E11" s="65">
        <v>0.53</v>
      </c>
    </row>
    <row r="12" spans="1:5" x14ac:dyDescent="0.25">
      <c r="A12" s="3" t="s">
        <v>28</v>
      </c>
      <c r="B12" s="2">
        <v>11</v>
      </c>
      <c r="C12" s="2">
        <v>18</v>
      </c>
      <c r="D12" s="62">
        <v>1.25</v>
      </c>
      <c r="E12" s="65">
        <v>0.49</v>
      </c>
    </row>
    <row r="13" spans="1:5" x14ac:dyDescent="0.25">
      <c r="A13" s="3" t="s">
        <v>25</v>
      </c>
      <c r="B13" s="2">
        <v>12</v>
      </c>
      <c r="C13" s="2">
        <v>21</v>
      </c>
      <c r="D13" s="62">
        <v>1.07</v>
      </c>
      <c r="E13" s="65">
        <v>0.35</v>
      </c>
    </row>
    <row r="14" spans="1:5" x14ac:dyDescent="0.25">
      <c r="A14" s="3" t="s">
        <v>17</v>
      </c>
      <c r="B14" s="2">
        <v>13</v>
      </c>
      <c r="C14" s="2">
        <v>12</v>
      </c>
      <c r="D14" s="62">
        <v>1.07</v>
      </c>
      <c r="E14" s="65">
        <v>-7.0000000000000007E-2</v>
      </c>
    </row>
    <row r="15" spans="1:5" x14ac:dyDescent="0.25">
      <c r="A15" s="3" t="s">
        <v>14</v>
      </c>
      <c r="B15" s="2">
        <v>14</v>
      </c>
      <c r="C15" s="2">
        <v>8</v>
      </c>
      <c r="D15" s="62">
        <v>1.01</v>
      </c>
      <c r="E15" s="65">
        <v>-0.64</v>
      </c>
    </row>
    <row r="16" spans="1:5" x14ac:dyDescent="0.25">
      <c r="A16" s="3" t="s">
        <v>22</v>
      </c>
      <c r="B16" s="2">
        <v>15</v>
      </c>
      <c r="C16" s="2">
        <v>14</v>
      </c>
      <c r="D16" s="62">
        <v>0.98</v>
      </c>
      <c r="E16" s="65">
        <v>-0.08</v>
      </c>
    </row>
    <row r="17" spans="1:5" x14ac:dyDescent="0.25">
      <c r="A17" s="3" t="s">
        <v>21</v>
      </c>
      <c r="B17" s="2">
        <v>16</v>
      </c>
      <c r="C17" s="2">
        <v>15</v>
      </c>
      <c r="D17" s="62">
        <v>0.91</v>
      </c>
      <c r="E17" s="65">
        <v>-0.08</v>
      </c>
    </row>
    <row r="18" spans="1:5" x14ac:dyDescent="0.25">
      <c r="A18" s="3" t="s">
        <v>23</v>
      </c>
      <c r="B18" s="2">
        <v>17</v>
      </c>
      <c r="C18" s="2">
        <v>29</v>
      </c>
      <c r="D18" s="62">
        <v>0.89</v>
      </c>
      <c r="E18" s="65">
        <v>0.47</v>
      </c>
    </row>
    <row r="19" spans="1:5" x14ac:dyDescent="0.25">
      <c r="A19" s="3" t="s">
        <v>16</v>
      </c>
      <c r="B19" s="2">
        <v>18</v>
      </c>
      <c r="C19" s="2">
        <v>10</v>
      </c>
      <c r="D19" s="62">
        <v>0.88</v>
      </c>
      <c r="E19" s="65">
        <v>-0.39</v>
      </c>
    </row>
    <row r="20" spans="1:5" x14ac:dyDescent="0.25">
      <c r="A20" s="3" t="s">
        <v>18</v>
      </c>
      <c r="B20" s="2">
        <v>19</v>
      </c>
      <c r="C20" s="2">
        <v>19</v>
      </c>
      <c r="D20" s="62">
        <v>0.87</v>
      </c>
      <c r="E20" s="65">
        <v>0.11</v>
      </c>
    </row>
    <row r="21" spans="1:5" ht="15.75" thickBot="1" x14ac:dyDescent="0.3">
      <c r="A21" s="4" t="s">
        <v>37</v>
      </c>
      <c r="B21" s="5">
        <v>20</v>
      </c>
      <c r="C21" s="5">
        <v>26</v>
      </c>
      <c r="D21" s="63">
        <v>0.86</v>
      </c>
      <c r="E21" s="66">
        <v>0.33</v>
      </c>
    </row>
    <row r="22" spans="1:5" x14ac:dyDescent="0.25">
      <c r="D22" s="72">
        <f>SUM(D2:D21)</f>
        <v>73.09999999999998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BFC780F7-B09B-48A1-B012-65E092472F04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096D-8790-4F90-B6A6-0F2CA576453C}">
  <dimension ref="A1:E24"/>
  <sheetViews>
    <sheetView workbookViewId="0"/>
  </sheetViews>
  <sheetFormatPr defaultRowHeight="15" x14ac:dyDescent="0.25"/>
  <cols>
    <col min="1" max="1" width="22" bestFit="1" customWidth="1"/>
    <col min="2" max="3" width="8.8554687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9" t="s">
        <v>48</v>
      </c>
      <c r="C1" s="9" t="s">
        <v>49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13.33</v>
      </c>
      <c r="E2" s="64">
        <v>-2.2999999999999998</v>
      </c>
    </row>
    <row r="3" spans="1:5" x14ac:dyDescent="0.25">
      <c r="A3" s="3" t="s">
        <v>7</v>
      </c>
      <c r="B3" s="2">
        <v>2</v>
      </c>
      <c r="C3" s="2">
        <v>2</v>
      </c>
      <c r="D3" s="62">
        <v>11.41</v>
      </c>
      <c r="E3" s="65">
        <v>-3.35</v>
      </c>
    </row>
    <row r="4" spans="1:5" x14ac:dyDescent="0.25">
      <c r="A4" s="3" t="s">
        <v>8</v>
      </c>
      <c r="B4" s="2">
        <v>3</v>
      </c>
      <c r="C4" s="2">
        <v>4</v>
      </c>
      <c r="D4" s="62">
        <v>10.63</v>
      </c>
      <c r="E4" s="65">
        <v>0.49</v>
      </c>
    </row>
    <row r="5" spans="1:5" x14ac:dyDescent="0.25">
      <c r="A5" s="3" t="s">
        <v>9</v>
      </c>
      <c r="B5" s="2">
        <v>4</v>
      </c>
      <c r="C5" s="2">
        <v>3</v>
      </c>
      <c r="D5" s="62">
        <v>10.33</v>
      </c>
      <c r="E5" s="65">
        <v>-2.14</v>
      </c>
    </row>
    <row r="6" spans="1:5" x14ac:dyDescent="0.25">
      <c r="A6" s="3" t="s">
        <v>10</v>
      </c>
      <c r="B6" s="2">
        <v>5</v>
      </c>
      <c r="C6" s="2">
        <v>5</v>
      </c>
      <c r="D6" s="62">
        <v>7.04</v>
      </c>
      <c r="E6" s="65">
        <v>1.64</v>
      </c>
    </row>
    <row r="7" spans="1:5" x14ac:dyDescent="0.25">
      <c r="A7" s="3" t="s">
        <v>12</v>
      </c>
      <c r="B7" s="2">
        <v>6</v>
      </c>
      <c r="C7" s="2">
        <v>8</v>
      </c>
      <c r="D7" s="62">
        <v>3.29</v>
      </c>
      <c r="E7" s="65">
        <v>0.89</v>
      </c>
    </row>
    <row r="8" spans="1:5" x14ac:dyDescent="0.25">
      <c r="A8" s="3" t="s">
        <v>11</v>
      </c>
      <c r="B8" s="2">
        <v>7</v>
      </c>
      <c r="C8" s="2">
        <v>6</v>
      </c>
      <c r="D8" s="62">
        <v>2.63</v>
      </c>
      <c r="E8" s="65">
        <v>-2.2599999999999998</v>
      </c>
    </row>
    <row r="9" spans="1:5" x14ac:dyDescent="0.25">
      <c r="A9" s="3" t="s">
        <v>13</v>
      </c>
      <c r="B9" s="2">
        <v>8</v>
      </c>
      <c r="C9" s="2">
        <v>9</v>
      </c>
      <c r="D9" s="62">
        <v>1.53</v>
      </c>
      <c r="E9" s="65">
        <v>-0.14000000000000001</v>
      </c>
    </row>
    <row r="10" spans="1:5" x14ac:dyDescent="0.25">
      <c r="A10" s="3" t="s">
        <v>14</v>
      </c>
      <c r="B10" s="2">
        <v>9</v>
      </c>
      <c r="C10" s="2">
        <v>7</v>
      </c>
      <c r="D10" s="62">
        <v>1.34</v>
      </c>
      <c r="E10" s="65">
        <v>-1.41</v>
      </c>
    </row>
    <row r="11" spans="1:5" x14ac:dyDescent="0.25">
      <c r="A11" s="3" t="s">
        <v>15</v>
      </c>
      <c r="B11" s="2">
        <v>10</v>
      </c>
      <c r="C11" s="2">
        <v>10</v>
      </c>
      <c r="D11" s="62">
        <v>1.27</v>
      </c>
      <c r="E11" s="65">
        <v>-0.09</v>
      </c>
    </row>
    <row r="12" spans="1:5" x14ac:dyDescent="0.25">
      <c r="A12" s="3" t="s">
        <v>25</v>
      </c>
      <c r="B12" s="2">
        <v>11</v>
      </c>
      <c r="C12" s="2">
        <v>21</v>
      </c>
      <c r="D12" s="62">
        <v>1.22</v>
      </c>
      <c r="E12" s="65">
        <v>0.63</v>
      </c>
    </row>
    <row r="13" spans="1:5" x14ac:dyDescent="0.25">
      <c r="A13" s="3" t="s">
        <v>17</v>
      </c>
      <c r="B13" s="2">
        <v>12</v>
      </c>
      <c r="C13" s="2">
        <v>15</v>
      </c>
      <c r="D13" s="62">
        <v>1.1599999999999999</v>
      </c>
      <c r="E13" s="65">
        <v>0.2</v>
      </c>
    </row>
    <row r="14" spans="1:5" x14ac:dyDescent="0.25">
      <c r="A14" s="3" t="s">
        <v>20</v>
      </c>
      <c r="B14" s="2">
        <v>13</v>
      </c>
      <c r="C14" s="2">
        <v>17</v>
      </c>
      <c r="D14" s="62">
        <v>1.05</v>
      </c>
      <c r="E14" s="65">
        <v>0.17</v>
      </c>
    </row>
    <row r="15" spans="1:5" x14ac:dyDescent="0.25">
      <c r="A15" s="3" t="s">
        <v>28</v>
      </c>
      <c r="B15" s="2">
        <v>14</v>
      </c>
      <c r="C15" s="2">
        <v>18</v>
      </c>
      <c r="D15" s="62">
        <v>1.03</v>
      </c>
      <c r="E15" s="65">
        <v>0.24</v>
      </c>
    </row>
    <row r="16" spans="1:5" x14ac:dyDescent="0.25">
      <c r="A16" s="3" t="s">
        <v>37</v>
      </c>
      <c r="B16" s="2">
        <v>15</v>
      </c>
      <c r="C16" s="2">
        <v>21</v>
      </c>
      <c r="D16" s="62">
        <v>0.96</v>
      </c>
      <c r="E16" s="65">
        <v>0.59</v>
      </c>
    </row>
    <row r="17" spans="1:5" x14ac:dyDescent="0.25">
      <c r="A17" s="3" t="s">
        <v>18</v>
      </c>
      <c r="B17" s="2">
        <v>16</v>
      </c>
      <c r="C17" s="2">
        <v>16</v>
      </c>
      <c r="D17" s="62">
        <v>0.92</v>
      </c>
      <c r="E17" s="65">
        <v>0.01</v>
      </c>
    </row>
    <row r="18" spans="1:5" x14ac:dyDescent="0.25">
      <c r="A18" s="3" t="s">
        <v>21</v>
      </c>
      <c r="B18" s="2">
        <v>17</v>
      </c>
      <c r="C18" s="2">
        <v>19</v>
      </c>
      <c r="D18" s="62">
        <v>0.91</v>
      </c>
      <c r="E18" s="65">
        <v>0.18</v>
      </c>
    </row>
    <row r="19" spans="1:5" x14ac:dyDescent="0.25">
      <c r="A19" s="3" t="s">
        <v>16</v>
      </c>
      <c r="B19" s="2">
        <v>18</v>
      </c>
      <c r="C19" s="2">
        <v>11</v>
      </c>
      <c r="D19" s="62">
        <v>0.9</v>
      </c>
      <c r="E19" s="65">
        <v>-0.35</v>
      </c>
    </row>
    <row r="20" spans="1:5" x14ac:dyDescent="0.25">
      <c r="A20" s="3" t="s">
        <v>23</v>
      </c>
      <c r="B20" s="2">
        <v>19</v>
      </c>
      <c r="C20" s="2">
        <v>22</v>
      </c>
      <c r="D20" s="62">
        <v>0.89</v>
      </c>
      <c r="E20" s="65">
        <v>0.32</v>
      </c>
    </row>
    <row r="21" spans="1:5" ht="15.75" thickBot="1" x14ac:dyDescent="0.3">
      <c r="A21" s="4" t="s">
        <v>38</v>
      </c>
      <c r="B21" s="5">
        <v>20</v>
      </c>
      <c r="C21" s="5">
        <v>28</v>
      </c>
      <c r="D21" s="63">
        <v>0.85</v>
      </c>
      <c r="E21" s="66">
        <v>0.41</v>
      </c>
    </row>
    <row r="22" spans="1:5" x14ac:dyDescent="0.25">
      <c r="D22" s="72">
        <f>SUM(D2:D21)</f>
        <v>72.69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phoneticPr fontId="4" type="noConversion"/>
  <hyperlinks>
    <hyperlink ref="A24" r:id="rId1" xr:uid="{E8AC48A7-050E-4E06-8A12-7C0F3D9F686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4E81-3488-44B5-AB86-46E3E4323EF2}">
  <dimension ref="A1:E24"/>
  <sheetViews>
    <sheetView workbookViewId="0"/>
  </sheetViews>
  <sheetFormatPr defaultRowHeight="15" x14ac:dyDescent="0.25"/>
  <cols>
    <col min="1" max="1" width="22" bestFit="1" customWidth="1"/>
    <col min="2" max="3" width="8.710937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39</v>
      </c>
      <c r="C1" s="10" t="s">
        <v>40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14.16</v>
      </c>
      <c r="E2" s="64">
        <v>-1.58</v>
      </c>
    </row>
    <row r="3" spans="1:5" x14ac:dyDescent="0.25">
      <c r="A3" s="3" t="s">
        <v>7</v>
      </c>
      <c r="B3" s="2">
        <v>2</v>
      </c>
      <c r="C3" s="2">
        <v>2</v>
      </c>
      <c r="D3" s="62">
        <v>11.27</v>
      </c>
      <c r="E3" s="65">
        <v>-2.7</v>
      </c>
    </row>
    <row r="4" spans="1:5" x14ac:dyDescent="0.25">
      <c r="A4" s="3" t="s">
        <v>8</v>
      </c>
      <c r="B4" s="2">
        <v>3</v>
      </c>
      <c r="C4" s="2">
        <v>4</v>
      </c>
      <c r="D4" s="62">
        <v>10.65</v>
      </c>
      <c r="E4" s="65">
        <v>0.9</v>
      </c>
    </row>
    <row r="5" spans="1:5" x14ac:dyDescent="0.25">
      <c r="A5" s="3" t="s">
        <v>9</v>
      </c>
      <c r="B5" s="2">
        <v>4</v>
      </c>
      <c r="C5" s="2">
        <v>3</v>
      </c>
      <c r="D5" s="62">
        <v>9.49</v>
      </c>
      <c r="E5" s="65">
        <v>-2.23</v>
      </c>
    </row>
    <row r="6" spans="1:5" x14ac:dyDescent="0.25">
      <c r="A6" s="3" t="s">
        <v>10</v>
      </c>
      <c r="B6" s="2">
        <v>5</v>
      </c>
      <c r="C6" s="2">
        <v>5</v>
      </c>
      <c r="D6" s="62">
        <v>7.31</v>
      </c>
      <c r="E6" s="65">
        <v>2.42</v>
      </c>
    </row>
    <row r="7" spans="1:5" x14ac:dyDescent="0.25">
      <c r="A7" s="3" t="s">
        <v>12</v>
      </c>
      <c r="B7" s="2">
        <v>6</v>
      </c>
      <c r="C7" s="2">
        <v>7</v>
      </c>
      <c r="D7" s="62">
        <v>3.3</v>
      </c>
      <c r="E7" s="65">
        <v>0.48</v>
      </c>
    </row>
    <row r="8" spans="1:5" x14ac:dyDescent="0.25">
      <c r="A8" s="3" t="s">
        <v>11</v>
      </c>
      <c r="B8" s="2">
        <v>7</v>
      </c>
      <c r="C8" s="2">
        <v>6</v>
      </c>
      <c r="D8" s="62">
        <v>2.2200000000000002</v>
      </c>
      <c r="E8" s="65">
        <v>-2.1800000000000002</v>
      </c>
    </row>
    <row r="9" spans="1:5" x14ac:dyDescent="0.25">
      <c r="A9" s="3" t="s">
        <v>15</v>
      </c>
      <c r="B9" s="2">
        <v>8</v>
      </c>
      <c r="C9" s="2">
        <v>10</v>
      </c>
      <c r="D9" s="62">
        <v>1.55</v>
      </c>
      <c r="E9" s="65">
        <v>-0.13</v>
      </c>
    </row>
    <row r="10" spans="1:5" x14ac:dyDescent="0.25">
      <c r="A10" s="3" t="s">
        <v>14</v>
      </c>
      <c r="B10" s="2">
        <v>9</v>
      </c>
      <c r="C10" s="2">
        <v>8</v>
      </c>
      <c r="D10" s="62">
        <v>1.53</v>
      </c>
      <c r="E10" s="65">
        <v>-0.96</v>
      </c>
    </row>
    <row r="11" spans="1:5" x14ac:dyDescent="0.25">
      <c r="A11" s="3" t="s">
        <v>13</v>
      </c>
      <c r="B11" s="2">
        <v>10</v>
      </c>
      <c r="C11" s="2">
        <v>9</v>
      </c>
      <c r="D11" s="62">
        <v>1.44</v>
      </c>
      <c r="E11" s="65">
        <v>-0.56999999999999995</v>
      </c>
    </row>
    <row r="12" spans="1:5" x14ac:dyDescent="0.25">
      <c r="A12" s="3" t="s">
        <v>28</v>
      </c>
      <c r="B12" s="2">
        <v>11</v>
      </c>
      <c r="C12" s="2">
        <v>15</v>
      </c>
      <c r="D12" s="62">
        <v>1.28</v>
      </c>
      <c r="E12" s="65">
        <v>0.26</v>
      </c>
    </row>
    <row r="13" spans="1:5" x14ac:dyDescent="0.25">
      <c r="A13" s="3" t="s">
        <v>17</v>
      </c>
      <c r="B13" s="2">
        <v>12</v>
      </c>
      <c r="C13" s="2">
        <v>12</v>
      </c>
      <c r="D13" s="62">
        <v>1.19</v>
      </c>
      <c r="E13" s="65">
        <v>0.03</v>
      </c>
    </row>
    <row r="14" spans="1:5" x14ac:dyDescent="0.25">
      <c r="A14" s="3" t="s">
        <v>20</v>
      </c>
      <c r="B14" s="2">
        <v>13</v>
      </c>
      <c r="C14" s="2">
        <v>14</v>
      </c>
      <c r="D14" s="62">
        <v>1.19</v>
      </c>
      <c r="E14" s="65">
        <v>0.13</v>
      </c>
    </row>
    <row r="15" spans="1:5" x14ac:dyDescent="0.25">
      <c r="A15" s="3" t="s">
        <v>25</v>
      </c>
      <c r="B15" s="2">
        <v>14</v>
      </c>
      <c r="C15" s="2">
        <v>22</v>
      </c>
      <c r="D15" s="62">
        <v>1.08</v>
      </c>
      <c r="E15" s="65">
        <v>0.51</v>
      </c>
    </row>
    <row r="16" spans="1:5" x14ac:dyDescent="0.25">
      <c r="A16" s="3" t="s">
        <v>22</v>
      </c>
      <c r="B16" s="2">
        <v>15</v>
      </c>
      <c r="C16" s="2">
        <v>13</v>
      </c>
      <c r="D16" s="62">
        <v>1.02</v>
      </c>
      <c r="E16" s="65">
        <v>-7.0000000000000007E-2</v>
      </c>
    </row>
    <row r="17" spans="1:5" x14ac:dyDescent="0.25">
      <c r="A17" s="3" t="s">
        <v>16</v>
      </c>
      <c r="B17" s="2">
        <v>16</v>
      </c>
      <c r="C17" s="2">
        <v>16</v>
      </c>
      <c r="D17" s="62">
        <v>1</v>
      </c>
      <c r="E17" s="65">
        <v>0.02</v>
      </c>
    </row>
    <row r="18" spans="1:5" x14ac:dyDescent="0.25">
      <c r="A18" s="3" t="s">
        <v>23</v>
      </c>
      <c r="B18" s="2">
        <v>17</v>
      </c>
      <c r="C18" s="2">
        <v>26</v>
      </c>
      <c r="D18" s="62">
        <v>0.97</v>
      </c>
      <c r="E18" s="65">
        <v>0.47</v>
      </c>
    </row>
    <row r="19" spans="1:5" x14ac:dyDescent="0.25">
      <c r="A19" s="3" t="s">
        <v>18</v>
      </c>
      <c r="B19" s="2">
        <v>18</v>
      </c>
      <c r="C19" s="2">
        <v>18</v>
      </c>
      <c r="D19" s="62">
        <v>0.97</v>
      </c>
      <c r="E19" s="65">
        <v>0.02</v>
      </c>
    </row>
    <row r="20" spans="1:5" x14ac:dyDescent="0.25">
      <c r="A20" s="3" t="s">
        <v>21</v>
      </c>
      <c r="B20" s="2">
        <v>19</v>
      </c>
      <c r="C20" s="2">
        <v>20</v>
      </c>
      <c r="D20" s="62">
        <v>0.95</v>
      </c>
      <c r="E20" s="65">
        <v>0.3</v>
      </c>
    </row>
    <row r="21" spans="1:5" ht="15.75" thickBot="1" x14ac:dyDescent="0.3">
      <c r="A21" s="4" t="s">
        <v>41</v>
      </c>
      <c r="B21" s="5">
        <v>20</v>
      </c>
      <c r="C21" s="5">
        <v>34</v>
      </c>
      <c r="D21" s="63">
        <v>0.9</v>
      </c>
      <c r="E21" s="66">
        <v>0.59</v>
      </c>
    </row>
    <row r="22" spans="1:5" x14ac:dyDescent="0.25">
      <c r="D22" s="72">
        <f>SUM(D2:D21)</f>
        <v>73.469999999999985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E95C290D-5504-45E7-A369-5E68DA13C68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AA65-2E9B-4F6F-8A96-8B5A8F29C2E5}">
  <dimension ref="A1:E24"/>
  <sheetViews>
    <sheetView workbookViewId="0"/>
  </sheetViews>
  <sheetFormatPr defaultRowHeight="15" x14ac:dyDescent="0.25"/>
  <cols>
    <col min="1" max="1" width="22" bestFit="1" customWidth="1"/>
    <col min="2" max="3" width="8.4257812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42</v>
      </c>
      <c r="C1" s="10" t="s">
        <v>43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14.82</v>
      </c>
      <c r="E2" s="64">
        <v>-2.25</v>
      </c>
    </row>
    <row r="3" spans="1:5" x14ac:dyDescent="0.25">
      <c r="A3" s="3" t="s">
        <v>7</v>
      </c>
      <c r="B3" s="2">
        <v>2</v>
      </c>
      <c r="C3" s="2">
        <v>2</v>
      </c>
      <c r="D3" s="62">
        <v>12.08</v>
      </c>
      <c r="E3" s="65">
        <v>-3.13</v>
      </c>
    </row>
    <row r="4" spans="1:5" x14ac:dyDescent="0.25">
      <c r="A4" s="3" t="s">
        <v>8</v>
      </c>
      <c r="B4" s="2">
        <v>3</v>
      </c>
      <c r="C4" s="2">
        <v>4</v>
      </c>
      <c r="D4" s="62">
        <v>10.67</v>
      </c>
      <c r="E4" s="65">
        <v>0.74</v>
      </c>
    </row>
    <row r="5" spans="1:5" x14ac:dyDescent="0.25">
      <c r="A5" s="3" t="s">
        <v>9</v>
      </c>
      <c r="B5" s="2">
        <v>4</v>
      </c>
      <c r="C5" s="2">
        <v>3</v>
      </c>
      <c r="D5" s="62">
        <v>8.92</v>
      </c>
      <c r="E5" s="65">
        <v>-3.92</v>
      </c>
    </row>
    <row r="6" spans="1:5" x14ac:dyDescent="0.25">
      <c r="A6" s="3" t="s">
        <v>10</v>
      </c>
      <c r="B6" s="2">
        <v>5</v>
      </c>
      <c r="C6" s="2">
        <v>5</v>
      </c>
      <c r="D6" s="62">
        <v>7.71</v>
      </c>
      <c r="E6" s="65">
        <v>3.29</v>
      </c>
    </row>
    <row r="7" spans="1:5" x14ac:dyDescent="0.25">
      <c r="A7" s="3" t="s">
        <v>12</v>
      </c>
      <c r="B7" s="2">
        <v>6</v>
      </c>
      <c r="C7" s="2">
        <v>7</v>
      </c>
      <c r="D7" s="62">
        <v>2.91</v>
      </c>
      <c r="E7" s="65">
        <v>0.17</v>
      </c>
    </row>
    <row r="8" spans="1:5" x14ac:dyDescent="0.25">
      <c r="A8" s="3" t="s">
        <v>11</v>
      </c>
      <c r="B8" s="2">
        <v>7</v>
      </c>
      <c r="C8" s="2">
        <v>6</v>
      </c>
      <c r="D8" s="62">
        <v>2.13</v>
      </c>
      <c r="E8" s="65">
        <v>-1.82</v>
      </c>
    </row>
    <row r="9" spans="1:5" x14ac:dyDescent="0.25">
      <c r="A9" s="3" t="s">
        <v>15</v>
      </c>
      <c r="B9" s="2">
        <v>8</v>
      </c>
      <c r="C9" s="2">
        <v>9</v>
      </c>
      <c r="D9" s="62">
        <v>1.9</v>
      </c>
      <c r="E9" s="65">
        <v>-0.14000000000000001</v>
      </c>
    </row>
    <row r="10" spans="1:5" x14ac:dyDescent="0.25">
      <c r="A10" s="3" t="s">
        <v>13</v>
      </c>
      <c r="B10" s="2">
        <v>9</v>
      </c>
      <c r="C10" s="2">
        <v>10</v>
      </c>
      <c r="D10" s="62">
        <v>1.78</v>
      </c>
      <c r="E10" s="65">
        <v>0</v>
      </c>
    </row>
    <row r="11" spans="1:5" x14ac:dyDescent="0.25">
      <c r="A11" s="3" t="s">
        <v>14</v>
      </c>
      <c r="B11" s="2">
        <v>10</v>
      </c>
      <c r="C11" s="2">
        <v>8</v>
      </c>
      <c r="D11" s="62">
        <v>1.64</v>
      </c>
      <c r="E11" s="65">
        <v>-0.75</v>
      </c>
    </row>
    <row r="12" spans="1:5" x14ac:dyDescent="0.25">
      <c r="A12" s="3" t="s">
        <v>17</v>
      </c>
      <c r="B12" s="2">
        <v>11</v>
      </c>
      <c r="C12" s="2">
        <v>11</v>
      </c>
      <c r="D12" s="62">
        <v>1.37</v>
      </c>
      <c r="E12" s="65">
        <v>0.1</v>
      </c>
    </row>
    <row r="13" spans="1:5" x14ac:dyDescent="0.25">
      <c r="A13" s="3" t="s">
        <v>25</v>
      </c>
      <c r="B13" s="2">
        <v>12</v>
      </c>
      <c r="C13" s="2">
        <v>23</v>
      </c>
      <c r="D13" s="62">
        <v>1.37</v>
      </c>
      <c r="E13" s="65">
        <v>0.69</v>
      </c>
    </row>
    <row r="14" spans="1:5" x14ac:dyDescent="0.25">
      <c r="A14" s="3" t="s">
        <v>22</v>
      </c>
      <c r="B14" s="2">
        <v>13</v>
      </c>
      <c r="C14" s="2">
        <v>18</v>
      </c>
      <c r="D14" s="62">
        <v>1.3</v>
      </c>
      <c r="E14" s="65">
        <v>0.46</v>
      </c>
    </row>
    <row r="15" spans="1:5" x14ac:dyDescent="0.25">
      <c r="A15" s="3" t="s">
        <v>20</v>
      </c>
      <c r="B15" s="2">
        <v>14</v>
      </c>
      <c r="C15" s="2">
        <v>14</v>
      </c>
      <c r="D15" s="62">
        <v>1.27</v>
      </c>
      <c r="E15" s="65">
        <v>0.09</v>
      </c>
    </row>
    <row r="16" spans="1:5" x14ac:dyDescent="0.25">
      <c r="A16" s="3" t="s">
        <v>16</v>
      </c>
      <c r="B16" s="2">
        <v>15</v>
      </c>
      <c r="C16" s="2">
        <v>15</v>
      </c>
      <c r="D16" s="62">
        <v>1.07</v>
      </c>
      <c r="E16" s="65">
        <v>0.02</v>
      </c>
    </row>
    <row r="17" spans="1:5" x14ac:dyDescent="0.25">
      <c r="A17" s="3" t="s">
        <v>28</v>
      </c>
      <c r="B17" s="2">
        <v>16</v>
      </c>
      <c r="C17" s="2">
        <v>19</v>
      </c>
      <c r="D17" s="62">
        <v>1.02</v>
      </c>
      <c r="E17" s="65">
        <v>0.23</v>
      </c>
    </row>
    <row r="18" spans="1:5" x14ac:dyDescent="0.25">
      <c r="A18" s="3" t="s">
        <v>18</v>
      </c>
      <c r="B18" s="2">
        <v>17</v>
      </c>
      <c r="C18" s="2">
        <v>12</v>
      </c>
      <c r="D18" s="62">
        <v>0.96</v>
      </c>
      <c r="E18" s="65">
        <v>-0.26</v>
      </c>
    </row>
    <row r="19" spans="1:5" x14ac:dyDescent="0.25">
      <c r="A19" s="3" t="s">
        <v>41</v>
      </c>
      <c r="B19" s="2">
        <v>18</v>
      </c>
      <c r="C19" s="2">
        <v>28</v>
      </c>
      <c r="D19" s="62">
        <v>0.96</v>
      </c>
      <c r="E19" s="65">
        <v>0.53</v>
      </c>
    </row>
    <row r="20" spans="1:5" x14ac:dyDescent="0.25">
      <c r="A20" s="3" t="s">
        <v>21</v>
      </c>
      <c r="B20" s="2">
        <v>19</v>
      </c>
      <c r="C20" s="2">
        <v>16</v>
      </c>
      <c r="D20" s="62">
        <v>0.92</v>
      </c>
      <c r="E20" s="65">
        <v>0.05</v>
      </c>
    </row>
    <row r="21" spans="1:5" ht="15.75" thickBot="1" x14ac:dyDescent="0.3">
      <c r="A21" s="4" t="s">
        <v>23</v>
      </c>
      <c r="B21" s="5">
        <v>20</v>
      </c>
      <c r="C21" s="5">
        <v>20</v>
      </c>
      <c r="D21" s="63">
        <v>0.91</v>
      </c>
      <c r="E21" s="66">
        <v>0.22</v>
      </c>
    </row>
    <row r="22" spans="1:5" x14ac:dyDescent="0.25">
      <c r="D22" s="72">
        <f>SUM(D2:D21)</f>
        <v>75.70999999999998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E1D6984B-ACA0-45F7-B7C9-FE1ACEEA109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4DE5-C7FB-45D6-8119-B695616165D8}">
  <dimension ref="A1:E24"/>
  <sheetViews>
    <sheetView workbookViewId="0"/>
  </sheetViews>
  <sheetFormatPr defaultRowHeight="15" x14ac:dyDescent="0.25"/>
  <cols>
    <col min="1" max="1" width="22" bestFit="1" customWidth="1"/>
    <col min="2" max="3" width="9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9" t="s">
        <v>50</v>
      </c>
      <c r="C1" s="9" t="s">
        <v>51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14.16</v>
      </c>
      <c r="E2" s="64">
        <v>-3.02</v>
      </c>
    </row>
    <row r="3" spans="1:5" x14ac:dyDescent="0.25">
      <c r="A3" s="3" t="s">
        <v>7</v>
      </c>
      <c r="B3" s="2">
        <v>2</v>
      </c>
      <c r="C3" s="2">
        <v>2</v>
      </c>
      <c r="D3" s="62">
        <v>11.77</v>
      </c>
      <c r="E3" s="65">
        <v>-3.31</v>
      </c>
    </row>
    <row r="4" spans="1:5" x14ac:dyDescent="0.25">
      <c r="A4" s="3" t="s">
        <v>8</v>
      </c>
      <c r="B4" s="2">
        <v>3</v>
      </c>
      <c r="C4" s="2">
        <v>4</v>
      </c>
      <c r="D4" s="62">
        <v>10.36</v>
      </c>
      <c r="E4" s="65">
        <v>-0.39</v>
      </c>
    </row>
    <row r="5" spans="1:5" x14ac:dyDescent="0.25">
      <c r="A5" s="3" t="s">
        <v>9</v>
      </c>
      <c r="B5" s="2">
        <v>4</v>
      </c>
      <c r="C5" s="2">
        <v>3</v>
      </c>
      <c r="D5" s="62">
        <v>8.35</v>
      </c>
      <c r="E5" s="65">
        <v>-3.63</v>
      </c>
    </row>
    <row r="6" spans="1:5" x14ac:dyDescent="0.25">
      <c r="A6" s="3" t="s">
        <v>10</v>
      </c>
      <c r="B6" s="2">
        <v>5</v>
      </c>
      <c r="C6" s="2">
        <v>5</v>
      </c>
      <c r="D6" s="62">
        <v>7.65</v>
      </c>
      <c r="E6" s="65">
        <v>3.4</v>
      </c>
    </row>
    <row r="7" spans="1:5" x14ac:dyDescent="0.25">
      <c r="A7" s="3" t="s">
        <v>12</v>
      </c>
      <c r="B7" s="2">
        <v>6</v>
      </c>
      <c r="C7" s="2">
        <v>7</v>
      </c>
      <c r="D7" s="62">
        <v>3.21</v>
      </c>
      <c r="E7" s="65">
        <v>0.47</v>
      </c>
    </row>
    <row r="8" spans="1:5" x14ac:dyDescent="0.25">
      <c r="A8" s="3" t="s">
        <v>15</v>
      </c>
      <c r="B8" s="2">
        <v>7</v>
      </c>
      <c r="C8" s="2">
        <v>10</v>
      </c>
      <c r="D8" s="62">
        <v>2.2999999999999998</v>
      </c>
      <c r="E8" s="65">
        <v>0.61</v>
      </c>
    </row>
    <row r="9" spans="1:5" x14ac:dyDescent="0.25">
      <c r="A9" s="3" t="s">
        <v>11</v>
      </c>
      <c r="B9" s="2">
        <v>8</v>
      </c>
      <c r="C9" s="2">
        <v>6</v>
      </c>
      <c r="D9" s="62">
        <v>2.1</v>
      </c>
      <c r="E9" s="65">
        <v>-2.0099999999999998</v>
      </c>
    </row>
    <row r="10" spans="1:5" x14ac:dyDescent="0.25">
      <c r="A10" s="3" t="s">
        <v>13</v>
      </c>
      <c r="B10" s="2">
        <v>9</v>
      </c>
      <c r="C10" s="2">
        <v>9</v>
      </c>
      <c r="D10" s="62">
        <v>1.88</v>
      </c>
      <c r="E10" s="65">
        <v>7.0000000000000007E-2</v>
      </c>
    </row>
    <row r="11" spans="1:5" x14ac:dyDescent="0.25">
      <c r="A11" s="3" t="s">
        <v>14</v>
      </c>
      <c r="B11" s="2">
        <v>10</v>
      </c>
      <c r="C11" s="2">
        <v>8</v>
      </c>
      <c r="D11" s="62">
        <v>1.35</v>
      </c>
      <c r="E11" s="65">
        <v>-0.83</v>
      </c>
    </row>
    <row r="12" spans="1:5" x14ac:dyDescent="0.25">
      <c r="A12" s="3" t="s">
        <v>25</v>
      </c>
      <c r="B12" s="2">
        <v>11</v>
      </c>
      <c r="C12" s="2">
        <v>17</v>
      </c>
      <c r="D12" s="62">
        <v>1.31</v>
      </c>
      <c r="E12" s="65">
        <v>0.43</v>
      </c>
    </row>
    <row r="13" spans="1:5" x14ac:dyDescent="0.25">
      <c r="A13" s="3" t="s">
        <v>28</v>
      </c>
      <c r="B13" s="2">
        <v>12</v>
      </c>
      <c r="C13" s="2">
        <v>24</v>
      </c>
      <c r="D13" s="62">
        <v>1.3</v>
      </c>
      <c r="E13" s="65">
        <v>0.74</v>
      </c>
    </row>
    <row r="14" spans="1:5" x14ac:dyDescent="0.25">
      <c r="A14" s="3" t="s">
        <v>17</v>
      </c>
      <c r="B14" s="2">
        <v>13</v>
      </c>
      <c r="C14" s="2">
        <v>11</v>
      </c>
      <c r="D14" s="62">
        <v>1.19</v>
      </c>
      <c r="E14" s="65">
        <v>0.05</v>
      </c>
    </row>
    <row r="15" spans="1:5" x14ac:dyDescent="0.25">
      <c r="A15" s="3" t="s">
        <v>20</v>
      </c>
      <c r="B15" s="2">
        <v>14</v>
      </c>
      <c r="C15" s="2">
        <v>15</v>
      </c>
      <c r="D15" s="62">
        <v>1.1499999999999999</v>
      </c>
      <c r="E15" s="65">
        <v>0.14000000000000001</v>
      </c>
    </row>
    <row r="16" spans="1:5" x14ac:dyDescent="0.25">
      <c r="A16" s="3" t="s">
        <v>41</v>
      </c>
      <c r="B16" s="2">
        <v>15</v>
      </c>
      <c r="C16" s="2">
        <v>28</v>
      </c>
      <c r="D16" s="62">
        <v>1.1499999999999999</v>
      </c>
      <c r="E16" s="65">
        <v>0.68</v>
      </c>
    </row>
    <row r="17" spans="1:5" x14ac:dyDescent="0.25">
      <c r="A17" s="3" t="s">
        <v>22</v>
      </c>
      <c r="B17" s="2">
        <v>16</v>
      </c>
      <c r="C17" s="2">
        <v>14</v>
      </c>
      <c r="D17" s="62">
        <v>1.1399999999999999</v>
      </c>
      <c r="E17" s="65">
        <v>7.0000000000000007E-2</v>
      </c>
    </row>
    <row r="18" spans="1:5" x14ac:dyDescent="0.25">
      <c r="A18" s="3" t="s">
        <v>16</v>
      </c>
      <c r="B18" s="2">
        <v>17</v>
      </c>
      <c r="C18" s="2">
        <v>18</v>
      </c>
      <c r="D18" s="62">
        <v>1.04</v>
      </c>
      <c r="E18" s="65">
        <v>0.17</v>
      </c>
    </row>
    <row r="19" spans="1:5" x14ac:dyDescent="0.25">
      <c r="A19" s="3" t="s">
        <v>21</v>
      </c>
      <c r="B19" s="2">
        <v>18</v>
      </c>
      <c r="C19" s="2">
        <v>19</v>
      </c>
      <c r="D19" s="62">
        <v>0.99</v>
      </c>
      <c r="E19" s="65">
        <v>0.14000000000000001</v>
      </c>
    </row>
    <row r="20" spans="1:5" x14ac:dyDescent="0.25">
      <c r="A20" s="3" t="s">
        <v>18</v>
      </c>
      <c r="B20" s="2">
        <v>19</v>
      </c>
      <c r="C20" s="2">
        <v>12</v>
      </c>
      <c r="D20" s="62">
        <v>0.93</v>
      </c>
      <c r="E20" s="65">
        <v>-0.2</v>
      </c>
    </row>
    <row r="21" spans="1:5" ht="15.75" thickBot="1" x14ac:dyDescent="0.3">
      <c r="A21" s="4" t="s">
        <v>23</v>
      </c>
      <c r="B21" s="5">
        <v>20</v>
      </c>
      <c r="C21" s="5">
        <v>20</v>
      </c>
      <c r="D21" s="63">
        <v>0.91</v>
      </c>
      <c r="E21" s="66">
        <v>0.16</v>
      </c>
    </row>
    <row r="22" spans="1:5" x14ac:dyDescent="0.25">
      <c r="D22" s="72">
        <f>SUM(D2:D21)</f>
        <v>74.240000000000009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phoneticPr fontId="4" type="noConversion"/>
  <hyperlinks>
    <hyperlink ref="A24" r:id="rId1" xr:uid="{F4E1669B-3AFD-43BD-8258-91B5648D399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B5BB-2E4F-4EED-960B-4C19FED85AD2}">
  <dimension ref="A1:E24"/>
  <sheetViews>
    <sheetView workbookViewId="0"/>
  </sheetViews>
  <sheetFormatPr defaultRowHeight="15" x14ac:dyDescent="0.25"/>
  <cols>
    <col min="1" max="1" width="22" bestFit="1" customWidth="1"/>
    <col min="2" max="3" width="8.710937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9" t="s">
        <v>52</v>
      </c>
      <c r="C1" s="9" t="s">
        <v>53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13.86</v>
      </c>
      <c r="E2" s="64">
        <v>-2.8</v>
      </c>
    </row>
    <row r="3" spans="1:5" x14ac:dyDescent="0.25">
      <c r="A3" s="3" t="s">
        <v>7</v>
      </c>
      <c r="B3" s="2">
        <v>2</v>
      </c>
      <c r="C3" s="2">
        <v>2</v>
      </c>
      <c r="D3" s="62">
        <v>11.44</v>
      </c>
      <c r="E3" s="65">
        <v>-5.12</v>
      </c>
    </row>
    <row r="4" spans="1:5" x14ac:dyDescent="0.25">
      <c r="A4" s="3" t="s">
        <v>8</v>
      </c>
      <c r="B4" s="2">
        <v>3</v>
      </c>
      <c r="C4" s="2">
        <v>3</v>
      </c>
      <c r="D4" s="62">
        <v>10.01</v>
      </c>
      <c r="E4" s="65">
        <v>-1.92</v>
      </c>
    </row>
    <row r="5" spans="1:5" x14ac:dyDescent="0.25">
      <c r="A5" s="3" t="s">
        <v>9</v>
      </c>
      <c r="B5" s="2">
        <v>4</v>
      </c>
      <c r="C5" s="2">
        <v>4</v>
      </c>
      <c r="D5" s="62">
        <v>7.99</v>
      </c>
      <c r="E5" s="65">
        <v>-3.83</v>
      </c>
    </row>
    <row r="6" spans="1:5" x14ac:dyDescent="0.25">
      <c r="A6" s="3" t="s">
        <v>10</v>
      </c>
      <c r="B6" s="2">
        <v>5</v>
      </c>
      <c r="C6" s="2">
        <v>5</v>
      </c>
      <c r="D6" s="62">
        <v>7.3</v>
      </c>
      <c r="E6" s="65">
        <v>2.38</v>
      </c>
    </row>
    <row r="7" spans="1:5" x14ac:dyDescent="0.25">
      <c r="A7" s="3" t="s">
        <v>12</v>
      </c>
      <c r="B7" s="2">
        <v>6</v>
      </c>
      <c r="C7" s="2">
        <v>7</v>
      </c>
      <c r="D7" s="62">
        <v>2.9</v>
      </c>
      <c r="E7" s="65">
        <v>-0.3</v>
      </c>
    </row>
    <row r="8" spans="1:5" x14ac:dyDescent="0.25">
      <c r="A8" s="3" t="s">
        <v>15</v>
      </c>
      <c r="B8" s="2">
        <v>7</v>
      </c>
      <c r="C8" s="2">
        <v>10</v>
      </c>
      <c r="D8" s="62">
        <v>2.0099999999999998</v>
      </c>
      <c r="E8" s="65">
        <v>0.39</v>
      </c>
    </row>
    <row r="9" spans="1:5" x14ac:dyDescent="0.25">
      <c r="A9" s="3" t="s">
        <v>11</v>
      </c>
      <c r="B9" s="2">
        <v>8</v>
      </c>
      <c r="C9" s="2">
        <v>6</v>
      </c>
      <c r="D9" s="62">
        <v>1.82</v>
      </c>
      <c r="E9" s="65">
        <v>-2.12</v>
      </c>
    </row>
    <row r="10" spans="1:5" x14ac:dyDescent="0.25">
      <c r="A10" s="3" t="s">
        <v>13</v>
      </c>
      <c r="B10" s="2">
        <v>9</v>
      </c>
      <c r="C10" s="2">
        <v>8</v>
      </c>
      <c r="D10" s="62">
        <v>1.61</v>
      </c>
      <c r="E10" s="65">
        <v>-0.61</v>
      </c>
    </row>
    <row r="11" spans="1:5" x14ac:dyDescent="0.25">
      <c r="A11" s="3" t="s">
        <v>14</v>
      </c>
      <c r="B11" s="2">
        <v>10</v>
      </c>
      <c r="C11" s="2">
        <v>9</v>
      </c>
      <c r="D11" s="62">
        <v>1.1100000000000001</v>
      </c>
      <c r="E11" s="65">
        <v>-0.76</v>
      </c>
    </row>
    <row r="12" spans="1:5" x14ac:dyDescent="0.25">
      <c r="A12" s="3" t="s">
        <v>25</v>
      </c>
      <c r="B12" s="2">
        <v>11</v>
      </c>
      <c r="C12" s="2">
        <v>21</v>
      </c>
      <c r="D12" s="62">
        <v>1.08</v>
      </c>
      <c r="E12" s="65">
        <v>0.41</v>
      </c>
    </row>
    <row r="13" spans="1:5" x14ac:dyDescent="0.25">
      <c r="A13" s="3" t="s">
        <v>28</v>
      </c>
      <c r="B13" s="2">
        <v>12</v>
      </c>
      <c r="C13" s="2">
        <v>26</v>
      </c>
      <c r="D13" s="62">
        <v>1.07</v>
      </c>
      <c r="E13" s="65">
        <v>0.64</v>
      </c>
    </row>
    <row r="14" spans="1:5" x14ac:dyDescent="0.25">
      <c r="A14" s="3" t="s">
        <v>17</v>
      </c>
      <c r="B14" s="2">
        <v>13</v>
      </c>
      <c r="C14" s="2">
        <v>12</v>
      </c>
      <c r="D14" s="62">
        <v>1.03</v>
      </c>
      <c r="E14" s="65">
        <v>-0.12</v>
      </c>
    </row>
    <row r="15" spans="1:5" x14ac:dyDescent="0.25">
      <c r="A15" s="3" t="s">
        <v>20</v>
      </c>
      <c r="B15" s="2">
        <v>14</v>
      </c>
      <c r="C15" s="2">
        <v>14</v>
      </c>
      <c r="D15" s="62">
        <v>0.93</v>
      </c>
      <c r="E15" s="65">
        <v>-0.02</v>
      </c>
    </row>
    <row r="16" spans="1:5" x14ac:dyDescent="0.25">
      <c r="A16" s="3" t="s">
        <v>41</v>
      </c>
      <c r="B16" s="2">
        <v>15</v>
      </c>
      <c r="C16" s="2">
        <v>23</v>
      </c>
      <c r="D16" s="62">
        <v>0.92</v>
      </c>
      <c r="E16" s="65">
        <v>0.34</v>
      </c>
    </row>
    <row r="17" spans="1:5" x14ac:dyDescent="0.25">
      <c r="A17" s="3" t="s">
        <v>22</v>
      </c>
      <c r="B17" s="2">
        <v>16</v>
      </c>
      <c r="C17" s="2">
        <v>16</v>
      </c>
      <c r="D17" s="62">
        <v>0.92</v>
      </c>
      <c r="E17" s="65">
        <v>7.0000000000000007E-2</v>
      </c>
    </row>
    <row r="18" spans="1:5" x14ac:dyDescent="0.25">
      <c r="A18" s="3" t="s">
        <v>16</v>
      </c>
      <c r="B18" s="2">
        <v>17</v>
      </c>
      <c r="C18" s="2">
        <v>15</v>
      </c>
      <c r="D18" s="62">
        <v>0.82</v>
      </c>
      <c r="E18" s="65">
        <v>-0.09</v>
      </c>
    </row>
    <row r="19" spans="1:5" x14ac:dyDescent="0.25">
      <c r="A19" s="3" t="s">
        <v>23</v>
      </c>
      <c r="B19" s="2">
        <v>18</v>
      </c>
      <c r="C19" s="2">
        <v>20</v>
      </c>
      <c r="D19" s="62">
        <v>0.8</v>
      </c>
      <c r="E19" s="65">
        <v>0.12</v>
      </c>
    </row>
    <row r="20" spans="1:5" x14ac:dyDescent="0.25">
      <c r="A20" s="3" t="s">
        <v>21</v>
      </c>
      <c r="B20" s="2">
        <v>19</v>
      </c>
      <c r="C20" s="2">
        <v>17</v>
      </c>
      <c r="D20" s="62">
        <v>0.77</v>
      </c>
      <c r="E20" s="65">
        <v>-0.04</v>
      </c>
    </row>
    <row r="21" spans="1:5" ht="15.75" thickBot="1" x14ac:dyDescent="0.3">
      <c r="A21" s="4" t="s">
        <v>18</v>
      </c>
      <c r="B21" s="5">
        <v>20</v>
      </c>
      <c r="C21" s="5">
        <v>11</v>
      </c>
      <c r="D21" s="63">
        <v>0.72</v>
      </c>
      <c r="E21" s="66">
        <v>-0.53</v>
      </c>
    </row>
    <row r="22" spans="1:5" x14ac:dyDescent="0.25">
      <c r="D22" s="72">
        <f>SUM(D2:D21)</f>
        <v>69.109999999999985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phoneticPr fontId="4" type="noConversion"/>
  <hyperlinks>
    <hyperlink ref="A24" r:id="rId1" xr:uid="{EC2F3732-A0C0-40A5-9C6C-7469A42730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E5BC-6AA7-4BFD-8945-9A20D94DD4D9}">
  <dimension ref="A1:AC68"/>
  <sheetViews>
    <sheetView zoomScale="70" zoomScaleNormal="70" workbookViewId="0">
      <selection sqref="A1:AC1"/>
    </sheetView>
  </sheetViews>
  <sheetFormatPr defaultRowHeight="15" x14ac:dyDescent="0.25"/>
  <cols>
    <col min="1" max="1" width="24.28515625" bestFit="1" customWidth="1"/>
    <col min="2" max="2" width="18.28515625" bestFit="1" customWidth="1"/>
    <col min="3" max="3" width="19.42578125" bestFit="1" customWidth="1"/>
    <col min="4" max="4" width="19.5703125" bestFit="1" customWidth="1"/>
    <col min="5" max="7" width="18" bestFit="1" customWidth="1"/>
    <col min="8" max="8" width="17.28515625" bestFit="1" customWidth="1"/>
    <col min="9" max="9" width="21.5703125" bestFit="1" customWidth="1"/>
    <col min="10" max="10" width="23.7109375" bestFit="1" customWidth="1"/>
    <col min="11" max="11" width="19.85546875" bestFit="1" customWidth="1"/>
    <col min="12" max="12" width="22.140625" bestFit="1" customWidth="1"/>
    <col min="13" max="13" width="22" bestFit="1" customWidth="1"/>
    <col min="14" max="14" width="18.28515625" bestFit="1" customWidth="1"/>
    <col min="15" max="15" width="19.42578125" bestFit="1" customWidth="1"/>
    <col min="16" max="16" width="19.5703125" bestFit="1" customWidth="1"/>
    <col min="17" max="19" width="18" bestFit="1" customWidth="1"/>
    <col min="20" max="20" width="17.28515625" bestFit="1" customWidth="1"/>
    <col min="21" max="21" width="21.5703125" bestFit="1" customWidth="1"/>
    <col min="22" max="22" width="23.7109375" bestFit="1" customWidth="1"/>
    <col min="23" max="23" width="19.85546875" bestFit="1" customWidth="1"/>
    <col min="24" max="24" width="22.140625" bestFit="1" customWidth="1"/>
    <col min="25" max="25" width="22" bestFit="1" customWidth="1"/>
    <col min="26" max="26" width="14.7109375" bestFit="1" customWidth="1"/>
    <col min="27" max="27" width="13.5703125" bestFit="1" customWidth="1"/>
    <col min="28" max="29" width="14.7109375" bestFit="1" customWidth="1"/>
  </cols>
  <sheetData>
    <row r="1" spans="1:29" ht="15.75" thickBot="1" x14ac:dyDescent="0.3">
      <c r="A1" s="81" t="s">
        <v>117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ht="15.75" thickBot="1" x14ac:dyDescent="0.3">
      <c r="A2" s="29" t="s">
        <v>3</v>
      </c>
      <c r="B2" s="20">
        <v>44562</v>
      </c>
      <c r="C2" s="21">
        <v>44593</v>
      </c>
      <c r="D2" s="21">
        <v>44621</v>
      </c>
      <c r="E2" s="21">
        <v>44652</v>
      </c>
      <c r="F2" s="21">
        <v>44682</v>
      </c>
      <c r="G2" s="21">
        <v>44713</v>
      </c>
      <c r="H2" s="21">
        <v>44743</v>
      </c>
      <c r="I2" s="21">
        <v>44774</v>
      </c>
      <c r="J2" s="21">
        <v>44805</v>
      </c>
      <c r="K2" s="21">
        <v>44835</v>
      </c>
      <c r="L2" s="21">
        <v>44866</v>
      </c>
      <c r="M2" s="22">
        <v>44896</v>
      </c>
      <c r="N2" s="23">
        <v>44927</v>
      </c>
      <c r="O2" s="24">
        <v>44958</v>
      </c>
      <c r="P2" s="24">
        <v>44986</v>
      </c>
      <c r="Q2" s="24">
        <v>45017</v>
      </c>
      <c r="R2" s="24">
        <v>45047</v>
      </c>
      <c r="S2" s="24">
        <v>45078</v>
      </c>
      <c r="T2" s="24">
        <v>45108</v>
      </c>
      <c r="U2" s="24">
        <v>45139</v>
      </c>
      <c r="V2" s="24">
        <v>45170</v>
      </c>
      <c r="W2" s="24">
        <v>45200</v>
      </c>
      <c r="X2" s="24">
        <v>45231</v>
      </c>
      <c r="Y2" s="25">
        <v>45261</v>
      </c>
      <c r="Z2" s="26" t="s">
        <v>54</v>
      </c>
      <c r="AA2" s="27" t="s">
        <v>55</v>
      </c>
      <c r="AB2" s="27" t="s">
        <v>56</v>
      </c>
      <c r="AC2" s="28" t="s">
        <v>57</v>
      </c>
    </row>
    <row r="3" spans="1:29" x14ac:dyDescent="0.25">
      <c r="A3" s="16" t="s">
        <v>6</v>
      </c>
      <c r="B3" s="95">
        <f>IFERROR(INDEX(Januar!$C$2:$C$21,MATCH($A3,Januar!$A$2:$A$21,0)),"")</f>
        <v>1</v>
      </c>
      <c r="C3" s="95">
        <f>IFERROR(INDEX(Januar!$C$2:$C$21,MATCH($A3,Januar!$A$2:$A$21,0)),"")</f>
        <v>1</v>
      </c>
      <c r="D3" s="95">
        <f>IFERROR(INDEX(Januar!$C$2:$C$21,MATCH($A3,Januar!$A$2:$A$21,0)),"")</f>
        <v>1</v>
      </c>
      <c r="E3" s="95">
        <f>IFERROR(INDEX(Januar!$C$2:$C$21,MATCH($A3,Januar!$A$2:$A$21,0)),"")</f>
        <v>1</v>
      </c>
      <c r="F3" s="95">
        <f>IFERROR(INDEX(Januar!$C$2:$C$21,MATCH($A3,Januar!$A$2:$A$21,0)),"")</f>
        <v>1</v>
      </c>
      <c r="G3" s="95">
        <f>IFERROR(INDEX(Januar!$C$2:$C$21,MATCH($A3,Januar!$A$2:$A$21,0)),"")</f>
        <v>1</v>
      </c>
      <c r="H3" s="95">
        <f>IFERROR(INDEX(Januar!$C$2:$C$21,MATCH($A3,Januar!$A$2:$A$21,0)),"")</f>
        <v>1</v>
      </c>
      <c r="I3" s="95">
        <f>IFERROR(INDEX(Januar!$C$2:$C$21,MATCH($A3,Januar!$A$2:$A$21,0)),"")</f>
        <v>1</v>
      </c>
      <c r="J3" s="95">
        <f>IFERROR(INDEX(Januar!$C$2:$C$21,MATCH($A3,Januar!$A$2:$A$21,0)),"")</f>
        <v>1</v>
      </c>
      <c r="K3" s="95">
        <f>IFERROR(INDEX(Januar!$C$2:$C$21,MATCH($A3,Januar!$A$2:$A$21,0)),"")</f>
        <v>1</v>
      </c>
      <c r="L3" s="95">
        <f>IFERROR(INDEX(Januar!$C$2:$C$21,MATCH($A3,Januar!$A$2:$A$21,0)),"")</f>
        <v>1</v>
      </c>
      <c r="M3" s="95">
        <f>IFERROR(INDEX(Januar!$C$2:$C$21,MATCH($A3,Januar!$A$2:$A$21,0)),"")</f>
        <v>1</v>
      </c>
      <c r="N3" s="96">
        <f>IFERROR(INDEX(Januar!$C$2:$C$21,MATCH($A3,Januar!$A$2:$A$21,0)),"")</f>
        <v>1</v>
      </c>
      <c r="O3" s="96">
        <f>IFERROR(INDEX(Januar!$C$2:$C$21,MATCH($A3,Januar!$A$2:$A$21,0)),"")</f>
        <v>1</v>
      </c>
      <c r="P3" s="96">
        <f>IFERROR(INDEX(Januar!$C$2:$C$21,MATCH($A3,Januar!$A$2:$A$21,0)),"")</f>
        <v>1</v>
      </c>
      <c r="Q3" s="96">
        <f>IFERROR(INDEX(Januar!$C$2:$C$21,MATCH($A3,Januar!$A$2:$A$21,0)),"")</f>
        <v>1</v>
      </c>
      <c r="R3" s="96">
        <f>IFERROR(INDEX(Januar!$C$2:$C$21,MATCH($A3,Januar!$A$2:$A$21,0)),"")</f>
        <v>1</v>
      </c>
      <c r="S3" s="96">
        <f>IFERROR(INDEX(Januar!$C$2:$C$21,MATCH($A3,Januar!$A$2:$A$21,0)),"")</f>
        <v>1</v>
      </c>
      <c r="T3" s="96">
        <f>IFERROR(INDEX(Januar!$C$2:$C$21,MATCH($A3,Januar!$A$2:$A$21,0)),"")</f>
        <v>1</v>
      </c>
      <c r="U3" s="96">
        <f>IFERROR(INDEX(Januar!$C$2:$C$21,MATCH($A3,Januar!$A$2:$A$21,0)),"")</f>
        <v>1</v>
      </c>
      <c r="V3" s="96">
        <f>IFERROR(INDEX(Januar!$C$2:$C$21,MATCH($A3,Januar!$A$2:$A$21,0)),"")</f>
        <v>1</v>
      </c>
      <c r="W3" s="96">
        <f>IFERROR(INDEX(Januar!$C$2:$C$21,MATCH($A3,Januar!$A$2:$A$21,0)),"")</f>
        <v>1</v>
      </c>
      <c r="X3" s="96">
        <f>IFERROR(INDEX(Januar!$C$2:$C$21,MATCH($A3,Januar!$A$2:$A$21,0)),"")</f>
        <v>1</v>
      </c>
      <c r="Y3" s="96">
        <f>IFERROR(INDEX(Januar!$C$2:$C$21,MATCH($A3,Januar!$A$2:$A$21,0)),"")</f>
        <v>1</v>
      </c>
      <c r="Z3" s="97">
        <f>IFERROR(INDEX(Januar!$C$2:$C$21,MATCH($A3,Januar!$A$2:$A$21,0)),"")</f>
        <v>1</v>
      </c>
      <c r="AA3" s="97">
        <f>IFERROR(INDEX(Januar!$C$2:$C$21,MATCH($A3,Januar!$A$2:$A$21,0)),"")</f>
        <v>1</v>
      </c>
      <c r="AB3" s="97">
        <f>IFERROR(INDEX(Januar!$C$2:$C$21,MATCH($A3,Januar!$A$2:$A$21,0)),"")</f>
        <v>1</v>
      </c>
      <c r="AC3" s="97">
        <f>IFERROR(INDEX(Januar!$C$2:$C$21,MATCH($A3,Januar!$A$2:$A$21,0)),"")</f>
        <v>1</v>
      </c>
    </row>
    <row r="4" spans="1:29" x14ac:dyDescent="0.25">
      <c r="A4" s="17" t="s">
        <v>7</v>
      </c>
      <c r="B4" s="98">
        <f>IFERROR(INDEX(Januar!$C$2:$C$21,MATCH($A4,Januar!$A$2:$A$21,0)),"")</f>
        <v>2</v>
      </c>
      <c r="C4" s="99">
        <f>IFERROR(INDEX(Februar!$C$2:$C$21,MATCH($A4,Februar!$A$2:$A$21,0)),"")</f>
        <v>2</v>
      </c>
      <c r="D4" s="99">
        <f>IFERROR(INDEX(Marcius!$C$2:$C$21,MATCH($A4,Marcius!$A$2:$A$21,0)),"")</f>
        <v>2</v>
      </c>
      <c r="E4" s="99">
        <f>IFERROR(INDEX(Aprilis!$C$2:$C$21,MATCH($A4,Aprilis!$A$2:$A$21,0)),"")</f>
        <v>2</v>
      </c>
      <c r="F4" s="99">
        <f>IFERROR(INDEX(Majus!$C$2:$C$21,MATCH($A4,Majus!$A$2:$A$21,0)),"")</f>
        <v>2</v>
      </c>
      <c r="G4" s="99">
        <f>IFERROR(INDEX(Junius!$C$2:$C$21,MATCH($A4,Junius!$A$2:$A$21,0)),"")</f>
        <v>2</v>
      </c>
      <c r="H4" s="99">
        <f>IFERROR(INDEX(Julius!$C$2:$C$21,MATCH($A4,Julius!$A$2:$A$21,0)),"")</f>
        <v>2</v>
      </c>
      <c r="I4" s="99">
        <f>IFERROR(INDEX(Augusztus!$C$2:$C$21,MATCH($A4,Augusztus!$A$2:$A$21,0)),"")</f>
        <v>2</v>
      </c>
      <c r="J4" s="99">
        <f>IFERROR(INDEX(Szeptember!$C$2:$C$21,MATCH($A4,Szeptember!$A$2:$A$21,0)),"")</f>
        <v>2</v>
      </c>
      <c r="K4" s="99">
        <f>IFERROR(INDEX(Oktober!$C$2:$C$21,MATCH($A4,Oktober!$A$2:$A$21,0)),"")</f>
        <v>2</v>
      </c>
      <c r="L4" s="99">
        <f>IFERROR(INDEX(November!$C$2:$C$21,MATCH($A4,November!$A$2:$A$21,0)),"")</f>
        <v>2</v>
      </c>
      <c r="M4" s="100">
        <f>IFERROR(INDEX(December!$C$2:$C$21,MATCH($A4,December!$A$2:$A$21,0)),"")</f>
        <v>2</v>
      </c>
      <c r="N4" s="96">
        <f>IFERROR(INDEX(Januar!$B$2:$B$21,MATCH($A4,Januar!$A$2:$A$21,0)),"")</f>
        <v>2</v>
      </c>
      <c r="O4" s="101">
        <f>IFERROR(INDEX(Februar!$B$2:$B$21,MATCH($A4,Februar!$A$2:$A$21,0)),"")</f>
        <v>2</v>
      </c>
      <c r="P4" s="101">
        <f>IFERROR(INDEX(Marcius!$B$2:$B$21,MATCH($A4,Marcius!$A$2:$A$21,0)),"")</f>
        <v>2</v>
      </c>
      <c r="Q4" s="101">
        <f>IFERROR(INDEX(Aprilis!$B$2:$B$21,MATCH($A4,Aprilis!$A$2:$A$21,0)),"")</f>
        <v>2</v>
      </c>
      <c r="R4" s="101">
        <f>IFERROR(INDEX(Majus!$B$2:$B$21,MATCH($A4,Majus!$A$2:$A$21,0)),"")</f>
        <v>2</v>
      </c>
      <c r="S4" s="101">
        <f>IFERROR(INDEX(Junius!$B$2:$B$21,MATCH($A4,Junius!$A$2:$A$21,0)),"")</f>
        <v>2</v>
      </c>
      <c r="T4" s="101">
        <f>IFERROR(INDEX(Julius!$B$2:$B$21,MATCH($A4,Julius!$A$2:$A$21,0)),"")</f>
        <v>2</v>
      </c>
      <c r="U4" s="101">
        <f>IFERROR(INDEX(Augusztus!$B$2:$B$21,MATCH($A4,Augusztus!$A$2:$A$21,0)),"")</f>
        <v>2</v>
      </c>
      <c r="V4" s="101">
        <f>IFERROR(INDEX(Szeptember!$B$2:$B$21,MATCH($A4,Szeptember!$A$2:$A$21,0)),"")</f>
        <v>2</v>
      </c>
      <c r="W4" s="101">
        <f>IFERROR(INDEX(Oktober!$B$2:$B$21,MATCH($A4,Oktober!$A$2:$A$21,0)),"")</f>
        <v>2</v>
      </c>
      <c r="X4" s="101">
        <f>IFERROR(INDEX(November!$B$2:$B$21,MATCH($A4,November!$A$2:$A$21,0)),"")</f>
        <v>2</v>
      </c>
      <c r="Y4" s="102">
        <f>IFERROR(INDEX(December!$B$2:$B$21,MATCH($A4,December!$A$2:$A$21,0)),"")</f>
        <v>2</v>
      </c>
      <c r="Z4" s="97">
        <f t="shared" ref="Z4:Z26" si="0">AVERAGE(B4:Y4)</f>
        <v>2</v>
      </c>
      <c r="AA4" s="103">
        <f t="shared" ref="AA4:AA26" si="1">_xlfn.STDEV.P(B4:Y4)</f>
        <v>0</v>
      </c>
      <c r="AB4" s="103">
        <f t="shared" ref="AB4:AB26" si="2">MEDIAN(B4:Y4)</f>
        <v>2</v>
      </c>
      <c r="AC4" s="104">
        <f t="shared" ref="AC4:AC26" si="3">IFERROR(MODE(B4:Y4),"Nincs módusz")</f>
        <v>2</v>
      </c>
    </row>
    <row r="5" spans="1:29" x14ac:dyDescent="0.25">
      <c r="A5" s="17" t="s">
        <v>9</v>
      </c>
      <c r="B5" s="98">
        <f>IFERROR(INDEX(Januar!$C$2:$C$21,MATCH($A5,Januar!$A$2:$A$21,0)),"")</f>
        <v>3</v>
      </c>
      <c r="C5" s="99">
        <f>IFERROR(INDEX(Februar!$C$2:$C$21,MATCH($A5,Februar!$A$2:$A$21,0)),"")</f>
        <v>3</v>
      </c>
      <c r="D5" s="99">
        <f>IFERROR(INDEX(Marcius!$C$2:$C$21,MATCH($A5,Marcius!$A$2:$A$21,0)),"")</f>
        <v>3</v>
      </c>
      <c r="E5" s="99">
        <f>IFERROR(INDEX(Aprilis!$C$2:$C$21,MATCH($A5,Aprilis!$A$2:$A$21,0)),"")</f>
        <v>3</v>
      </c>
      <c r="F5" s="99">
        <f>IFERROR(INDEX(Majus!$C$2:$C$21,MATCH($A5,Majus!$A$2:$A$21,0)),"")</f>
        <v>3</v>
      </c>
      <c r="G5" s="99">
        <f>IFERROR(INDEX(Junius!$C$2:$C$21,MATCH($A5,Junius!$A$2:$A$21,0)),"")</f>
        <v>3</v>
      </c>
      <c r="H5" s="99">
        <f>IFERROR(INDEX(Julius!$C$2:$C$21,MATCH($A5,Julius!$A$2:$A$21,0)),"")</f>
        <v>3</v>
      </c>
      <c r="I5" s="99">
        <f>IFERROR(INDEX(Augusztus!$C$2:$C$21,MATCH($A5,Augusztus!$A$2:$A$21,0)),"")</f>
        <v>3</v>
      </c>
      <c r="J5" s="99">
        <f>IFERROR(INDEX(Szeptember!$C$2:$C$21,MATCH($A5,Szeptember!$A$2:$A$21,0)),"")</f>
        <v>3</v>
      </c>
      <c r="K5" s="99">
        <f>IFERROR(INDEX(Oktober!$C$2:$C$21,MATCH($A5,Oktober!$A$2:$A$21,0)),"")</f>
        <v>3</v>
      </c>
      <c r="L5" s="99">
        <f>IFERROR(INDEX(November!$C$2:$C$21,MATCH($A5,November!$A$2:$A$21,0)),"")</f>
        <v>3</v>
      </c>
      <c r="M5" s="100">
        <f>IFERROR(INDEX(December!$C$2:$C$21,MATCH($A5,December!$A$2:$A$21,0)),"")</f>
        <v>4</v>
      </c>
      <c r="N5" s="96">
        <f>IFERROR(INDEX(Januar!$B$2:$B$21,MATCH($A5,Januar!$A$2:$A$21,0)),"")</f>
        <v>4</v>
      </c>
      <c r="O5" s="101">
        <f>IFERROR(INDEX(Februar!$B$2:$B$21,MATCH($A5,Februar!$A$2:$A$21,0)),"")</f>
        <v>4</v>
      </c>
      <c r="P5" s="101">
        <f>IFERROR(INDEX(Marcius!$B$2:$B$21,MATCH($A5,Marcius!$A$2:$A$21,0)),"")</f>
        <v>3</v>
      </c>
      <c r="Q5" s="101">
        <f>IFERROR(INDEX(Aprilis!$B$2:$B$21,MATCH($A5,Aprilis!$A$2:$A$21,0)),"")</f>
        <v>3</v>
      </c>
      <c r="R5" s="101">
        <f>IFERROR(INDEX(Majus!$B$2:$B$21,MATCH($A5,Majus!$A$2:$A$21,0)),"")</f>
        <v>3</v>
      </c>
      <c r="S5" s="101">
        <f>IFERROR(INDEX(Junius!$B$2:$B$21,MATCH($A5,Junius!$A$2:$A$21,0)),"")</f>
        <v>4</v>
      </c>
      <c r="T5" s="101">
        <f>IFERROR(INDEX(Julius!$B$2:$B$21,MATCH($A5,Julius!$A$2:$A$21,0)),"")</f>
        <v>4</v>
      </c>
      <c r="U5" s="101">
        <f>IFERROR(INDEX(Augusztus!$B$2:$B$21,MATCH($A5,Augusztus!$A$2:$A$21,0)),"")</f>
        <v>4</v>
      </c>
      <c r="V5" s="101">
        <f>IFERROR(INDEX(Szeptember!$B$2:$B$21,MATCH($A5,Szeptember!$A$2:$A$21,0)),"")</f>
        <v>4</v>
      </c>
      <c r="W5" s="101">
        <f>IFERROR(INDEX(Oktober!$B$2:$B$21,MATCH($A5,Oktober!$A$2:$A$21,0)),"")</f>
        <v>4</v>
      </c>
      <c r="X5" s="101">
        <f>IFERROR(INDEX(November!$B$2:$B$21,MATCH($A5,November!$A$2:$A$21,0)),"")</f>
        <v>4</v>
      </c>
      <c r="Y5" s="102">
        <f>IFERROR(INDEX(December!$B$2:$B$21,MATCH($A5,December!$A$2:$A$21,0)),"")</f>
        <v>4</v>
      </c>
      <c r="Z5" s="97">
        <f t="shared" si="0"/>
        <v>3.4166666666666665</v>
      </c>
      <c r="AA5" s="103">
        <f t="shared" si="1"/>
        <v>0.49300664859163468</v>
      </c>
      <c r="AB5" s="103">
        <f t="shared" si="2"/>
        <v>3</v>
      </c>
      <c r="AC5" s="104">
        <f t="shared" si="3"/>
        <v>3</v>
      </c>
    </row>
    <row r="6" spans="1:29" x14ac:dyDescent="0.25">
      <c r="A6" s="17" t="s">
        <v>8</v>
      </c>
      <c r="B6" s="98">
        <f>IFERROR(INDEX(Januar!$C$2:$C$21,MATCH($A6,Januar!$A$2:$A$21,0)),"")</f>
        <v>4</v>
      </c>
      <c r="C6" s="99">
        <f>IFERROR(INDEX(Februar!$C$2:$C$21,MATCH($A6,Februar!$A$2:$A$21,0)),"")</f>
        <v>4</v>
      </c>
      <c r="D6" s="99">
        <f>IFERROR(INDEX(Marcius!$C$2:$C$21,MATCH($A6,Marcius!$A$2:$A$21,0)),"")</f>
        <v>4</v>
      </c>
      <c r="E6" s="99">
        <f>IFERROR(INDEX(Aprilis!$C$2:$C$21,MATCH($A6,Aprilis!$A$2:$A$21,0)),"")</f>
        <v>4</v>
      </c>
      <c r="F6" s="99">
        <f>IFERROR(INDEX(Majus!$C$2:$C$21,MATCH($A6,Majus!$A$2:$A$21,0)),"")</f>
        <v>4</v>
      </c>
      <c r="G6" s="99">
        <f>IFERROR(INDEX(Junius!$C$2:$C$21,MATCH($A6,Junius!$A$2:$A$21,0)),"")</f>
        <v>4</v>
      </c>
      <c r="H6" s="99">
        <f>IFERROR(INDEX(Julius!$C$2:$C$21,MATCH($A6,Julius!$A$2:$A$21,0)),"")</f>
        <v>4</v>
      </c>
      <c r="I6" s="99">
        <f>IFERROR(INDEX(Augusztus!$C$2:$C$21,MATCH($A6,Augusztus!$A$2:$A$21,0)),"")</f>
        <v>4</v>
      </c>
      <c r="J6" s="99">
        <f>IFERROR(INDEX(Szeptember!$C$2:$C$21,MATCH($A6,Szeptember!$A$2:$A$21,0)),"")</f>
        <v>4</v>
      </c>
      <c r="K6" s="99">
        <f>IFERROR(INDEX(Oktober!$C$2:$C$21,MATCH($A6,Oktober!$A$2:$A$21,0)),"")</f>
        <v>4</v>
      </c>
      <c r="L6" s="99">
        <f>IFERROR(INDEX(November!$C$2:$C$21,MATCH($A6,November!$A$2:$A$21,0)),"")</f>
        <v>4</v>
      </c>
      <c r="M6" s="100">
        <f>IFERROR(INDEX(December!$C$2:$C$21,MATCH($A6,December!$A$2:$A$21,0)),"")</f>
        <v>3</v>
      </c>
      <c r="N6" s="96">
        <f>IFERROR(INDEX(Januar!$B$2:$B$21,MATCH($A6,Januar!$A$2:$A$21,0)),"")</f>
        <v>3</v>
      </c>
      <c r="O6" s="101">
        <f>IFERROR(INDEX(Februar!$B$2:$B$21,MATCH($A6,Februar!$A$2:$A$21,0)),"")</f>
        <v>3</v>
      </c>
      <c r="P6" s="101">
        <f>IFERROR(INDEX(Marcius!$B$2:$B$21,MATCH($A6,Marcius!$A$2:$A$21,0)),"")</f>
        <v>4</v>
      </c>
      <c r="Q6" s="101">
        <f>IFERROR(INDEX(Aprilis!$B$2:$B$21,MATCH($A6,Aprilis!$A$2:$A$21,0)),"")</f>
        <v>4</v>
      </c>
      <c r="R6" s="101">
        <f>IFERROR(INDEX(Majus!$B$2:$B$21,MATCH($A6,Majus!$A$2:$A$21,0)),"")</f>
        <v>4</v>
      </c>
      <c r="S6" s="101">
        <f>IFERROR(INDEX(Junius!$B$2:$B$21,MATCH($A6,Junius!$A$2:$A$21,0)),"")</f>
        <v>3</v>
      </c>
      <c r="T6" s="101">
        <f>IFERROR(INDEX(Julius!$B$2:$B$21,MATCH($A6,Julius!$A$2:$A$21,0)),"")</f>
        <v>3</v>
      </c>
      <c r="U6" s="101">
        <f>IFERROR(INDEX(Augusztus!$B$2:$B$21,MATCH($A6,Augusztus!$A$2:$A$21,0)),"")</f>
        <v>3</v>
      </c>
      <c r="V6" s="101">
        <f>IFERROR(INDEX(Szeptember!$B$2:$B$21,MATCH($A6,Szeptember!$A$2:$A$21,0)),"")</f>
        <v>3</v>
      </c>
      <c r="W6" s="101">
        <f>IFERROR(INDEX(Oktober!$B$2:$B$21,MATCH($A6,Oktober!$A$2:$A$21,0)),"")</f>
        <v>3</v>
      </c>
      <c r="X6" s="101">
        <f>IFERROR(INDEX(November!$B$2:$B$21,MATCH($A6,November!$A$2:$A$21,0)),"")</f>
        <v>3</v>
      </c>
      <c r="Y6" s="102">
        <f>IFERROR(INDEX(December!$B$2:$B$21,MATCH($A6,December!$A$2:$A$21,0)),"")</f>
        <v>3</v>
      </c>
      <c r="Z6" s="97">
        <f t="shared" si="0"/>
        <v>3.5833333333333335</v>
      </c>
      <c r="AA6" s="103">
        <f t="shared" si="1"/>
        <v>0.49300664859163468</v>
      </c>
      <c r="AB6" s="103">
        <f t="shared" si="2"/>
        <v>4</v>
      </c>
      <c r="AC6" s="104">
        <f t="shared" si="3"/>
        <v>4</v>
      </c>
    </row>
    <row r="7" spans="1:29" x14ac:dyDescent="0.25">
      <c r="A7" s="17" t="s">
        <v>10</v>
      </c>
      <c r="B7" s="98">
        <f>IFERROR(INDEX(Januar!$C$2:$C$21,MATCH($A7,Januar!$A$2:$A$21,0)),"")</f>
        <v>5</v>
      </c>
      <c r="C7" s="99">
        <f>IFERROR(INDEX(Februar!$C$2:$C$21,MATCH($A7,Februar!$A$2:$A$21,0)),"")</f>
        <v>5</v>
      </c>
      <c r="D7" s="99">
        <f>IFERROR(INDEX(Marcius!$C$2:$C$21,MATCH($A7,Marcius!$A$2:$A$21,0)),"")</f>
        <v>5</v>
      </c>
      <c r="E7" s="99">
        <f>IFERROR(INDEX(Aprilis!$C$2:$C$21,MATCH($A7,Aprilis!$A$2:$A$21,0)),"")</f>
        <v>5</v>
      </c>
      <c r="F7" s="99">
        <f>IFERROR(INDEX(Majus!$C$2:$C$21,MATCH($A7,Majus!$A$2:$A$21,0)),"")</f>
        <v>5</v>
      </c>
      <c r="G7" s="99">
        <f>IFERROR(INDEX(Junius!$C$2:$C$21,MATCH($A7,Junius!$A$2:$A$21,0)),"")</f>
        <v>5</v>
      </c>
      <c r="H7" s="99">
        <f>IFERROR(INDEX(Julius!$C$2:$C$21,MATCH($A7,Julius!$A$2:$A$21,0)),"")</f>
        <v>5</v>
      </c>
      <c r="I7" s="99">
        <f>IFERROR(INDEX(Augusztus!$C$2:$C$21,MATCH($A7,Augusztus!$A$2:$A$21,0)),"")</f>
        <v>5</v>
      </c>
      <c r="J7" s="99">
        <f>IFERROR(INDEX(Szeptember!$C$2:$C$21,MATCH($A7,Szeptember!$A$2:$A$21,0)),"")</f>
        <v>5</v>
      </c>
      <c r="K7" s="99">
        <f>IFERROR(INDEX(Oktober!$C$2:$C$21,MATCH($A7,Oktober!$A$2:$A$21,0)),"")</f>
        <v>5</v>
      </c>
      <c r="L7" s="99">
        <f>IFERROR(INDEX(November!$C$2:$C$21,MATCH($A7,November!$A$2:$A$21,0)),"")</f>
        <v>5</v>
      </c>
      <c r="M7" s="100">
        <f>IFERROR(INDEX(December!$C$2:$C$21,MATCH($A7,December!$A$2:$A$21,0)),"")</f>
        <v>5</v>
      </c>
      <c r="N7" s="96">
        <f>IFERROR(INDEX(Januar!$B$2:$B$21,MATCH($A7,Januar!$A$2:$A$21,0)),"")</f>
        <v>5</v>
      </c>
      <c r="O7" s="101">
        <f>IFERROR(INDEX(Februar!$B$2:$B$21,MATCH($A7,Februar!$A$2:$A$21,0)),"")</f>
        <v>5</v>
      </c>
      <c r="P7" s="101">
        <f>IFERROR(INDEX(Marcius!$B$2:$B$21,MATCH($A7,Marcius!$A$2:$A$21,0)),"")</f>
        <v>5</v>
      </c>
      <c r="Q7" s="101">
        <f>IFERROR(INDEX(Aprilis!$B$2:$B$21,MATCH($A7,Aprilis!$A$2:$A$21,0)),"")</f>
        <v>5</v>
      </c>
      <c r="R7" s="101">
        <f>IFERROR(INDEX(Majus!$B$2:$B$21,MATCH($A7,Majus!$A$2:$A$21,0)),"")</f>
        <v>5</v>
      </c>
      <c r="S7" s="101">
        <f>IFERROR(INDEX(Junius!$B$2:$B$21,MATCH($A7,Junius!$A$2:$A$21,0)),"")</f>
        <v>5</v>
      </c>
      <c r="T7" s="101">
        <f>IFERROR(INDEX(Julius!$B$2:$B$21,MATCH($A7,Julius!$A$2:$A$21,0)),"")</f>
        <v>5</v>
      </c>
      <c r="U7" s="101">
        <f>IFERROR(INDEX(Augusztus!$B$2:$B$21,MATCH($A7,Augusztus!$A$2:$A$21,0)),"")</f>
        <v>5</v>
      </c>
      <c r="V7" s="101">
        <f>IFERROR(INDEX(Szeptember!$B$2:$B$21,MATCH($A7,Szeptember!$A$2:$A$21,0)),"")</f>
        <v>5</v>
      </c>
      <c r="W7" s="101">
        <f>IFERROR(INDEX(Oktober!$B$2:$B$21,MATCH($A7,Oktober!$A$2:$A$21,0)),"")</f>
        <v>5</v>
      </c>
      <c r="X7" s="101">
        <f>IFERROR(INDEX(November!$B$2:$B$21,MATCH($A7,November!$A$2:$A$21,0)),"")</f>
        <v>5</v>
      </c>
      <c r="Y7" s="102">
        <f>IFERROR(INDEX(December!$B$2:$B$21,MATCH($A7,December!$A$2:$A$21,0)),"")</f>
        <v>5</v>
      </c>
      <c r="Z7" s="97">
        <f t="shared" si="0"/>
        <v>5</v>
      </c>
      <c r="AA7" s="103">
        <f t="shared" si="1"/>
        <v>0</v>
      </c>
      <c r="AB7" s="103">
        <f t="shared" si="2"/>
        <v>5</v>
      </c>
      <c r="AC7" s="104">
        <f t="shared" si="3"/>
        <v>5</v>
      </c>
    </row>
    <row r="8" spans="1:29" x14ac:dyDescent="0.25">
      <c r="A8" s="17" t="s">
        <v>11</v>
      </c>
      <c r="B8" s="98">
        <f>IFERROR(INDEX(Januar!$C$2:$C$21,MATCH($A8,Januar!$A$2:$A$21,0)),"")</f>
        <v>6</v>
      </c>
      <c r="C8" s="99">
        <f>IFERROR(INDEX(Februar!$C$2:$C$21,MATCH($A8,Februar!$A$2:$A$21,0)),"")</f>
        <v>6</v>
      </c>
      <c r="D8" s="99">
        <f>IFERROR(INDEX(Marcius!$C$2:$C$21,MATCH($A8,Marcius!$A$2:$A$21,0)),"")</f>
        <v>6</v>
      </c>
      <c r="E8" s="99">
        <f>IFERROR(INDEX(Aprilis!$C$2:$C$21,MATCH($A8,Aprilis!$A$2:$A$21,0)),"")</f>
        <v>6</v>
      </c>
      <c r="F8" s="99">
        <f>IFERROR(INDEX(Majus!$C$2:$C$21,MATCH($A8,Majus!$A$2:$A$21,0)),"")</f>
        <v>6</v>
      </c>
      <c r="G8" s="99">
        <f>IFERROR(INDEX(Junius!$C$2:$C$21,MATCH($A8,Junius!$A$2:$A$21,0)),"")</f>
        <v>6</v>
      </c>
      <c r="H8" s="99">
        <f>IFERROR(INDEX(Julius!$C$2:$C$21,MATCH($A8,Julius!$A$2:$A$21,0)),"")</f>
        <v>6</v>
      </c>
      <c r="I8" s="99">
        <f>IFERROR(INDEX(Augusztus!$C$2:$C$21,MATCH($A8,Augusztus!$A$2:$A$21,0)),"")</f>
        <v>6</v>
      </c>
      <c r="J8" s="99">
        <f>IFERROR(INDEX(Szeptember!$C$2:$C$21,MATCH($A8,Szeptember!$A$2:$A$21,0)),"")</f>
        <v>6</v>
      </c>
      <c r="K8" s="99">
        <f>IFERROR(INDEX(Oktober!$C$2:$C$21,MATCH($A8,Oktober!$A$2:$A$21,0)),"")</f>
        <v>6</v>
      </c>
      <c r="L8" s="99">
        <f>IFERROR(INDEX(November!$C$2:$C$21,MATCH($A8,November!$A$2:$A$21,0)),"")</f>
        <v>6</v>
      </c>
      <c r="M8" s="100">
        <f>IFERROR(INDEX(December!$C$2:$C$21,MATCH($A8,December!$A$2:$A$21,0)),"")</f>
        <v>6</v>
      </c>
      <c r="N8" s="96">
        <f>IFERROR(INDEX(Januar!$B$2:$B$21,MATCH($A8,Januar!$A$2:$A$21,0)),"")</f>
        <v>6</v>
      </c>
      <c r="O8" s="101">
        <f>IFERROR(INDEX(Februar!$B$2:$B$21,MATCH($A8,Februar!$A$2:$A$21,0)),"")</f>
        <v>6</v>
      </c>
      <c r="P8" s="101">
        <f>IFERROR(INDEX(Marcius!$B$2:$B$21,MATCH($A8,Marcius!$A$2:$A$21,0)),"")</f>
        <v>6</v>
      </c>
      <c r="Q8" s="101">
        <f>IFERROR(INDEX(Aprilis!$B$2:$B$21,MATCH($A8,Aprilis!$A$2:$A$21,0)),"")</f>
        <v>6</v>
      </c>
      <c r="R8" s="101">
        <f>IFERROR(INDEX(Majus!$B$2:$B$21,MATCH($A8,Majus!$A$2:$A$21,0)),"")</f>
        <v>6</v>
      </c>
      <c r="S8" s="101">
        <f>IFERROR(INDEX(Junius!$B$2:$B$21,MATCH($A8,Junius!$A$2:$A$21,0)),"")</f>
        <v>6</v>
      </c>
      <c r="T8" s="101">
        <f>IFERROR(INDEX(Julius!$B$2:$B$21,MATCH($A8,Julius!$A$2:$A$21,0)),"")</f>
        <v>7</v>
      </c>
      <c r="U8" s="101">
        <f>IFERROR(INDEX(Augusztus!$B$2:$B$21,MATCH($A8,Augusztus!$A$2:$A$21,0)),"")</f>
        <v>7</v>
      </c>
      <c r="V8" s="101">
        <f>IFERROR(INDEX(Szeptember!$B$2:$B$21,MATCH($A8,Szeptember!$A$2:$A$21,0)),"")</f>
        <v>7</v>
      </c>
      <c r="W8" s="101">
        <f>IFERROR(INDEX(Oktober!$B$2:$B$21,MATCH($A8,Oktober!$A$2:$A$21,0)),"")</f>
        <v>7</v>
      </c>
      <c r="X8" s="101">
        <f>IFERROR(INDEX(November!$B$2:$B$21,MATCH($A8,November!$A$2:$A$21,0)),"")</f>
        <v>8</v>
      </c>
      <c r="Y8" s="102">
        <f>IFERROR(INDEX(December!$B$2:$B$21,MATCH($A8,December!$A$2:$A$21,0)),"")</f>
        <v>8</v>
      </c>
      <c r="Z8" s="97">
        <f t="shared" si="0"/>
        <v>6.333333333333333</v>
      </c>
      <c r="AA8" s="103">
        <f t="shared" si="1"/>
        <v>0.62360956446232352</v>
      </c>
      <c r="AB8" s="103">
        <f t="shared" si="2"/>
        <v>6</v>
      </c>
      <c r="AC8" s="104">
        <f t="shared" si="3"/>
        <v>6</v>
      </c>
    </row>
    <row r="9" spans="1:29" x14ac:dyDescent="0.25">
      <c r="A9" s="17" t="s">
        <v>12</v>
      </c>
      <c r="B9" s="98">
        <f>IFERROR(INDEX(Januar!$C$2:$C$21,MATCH($A9,Januar!$A$2:$A$21,0)),"")</f>
        <v>7</v>
      </c>
      <c r="C9" s="99">
        <f>IFERROR(INDEX(Februar!$C$2:$C$21,MATCH($A9,Februar!$A$2:$A$21,0)),"")</f>
        <v>7</v>
      </c>
      <c r="D9" s="99">
        <f>IFERROR(INDEX(Marcius!$C$2:$C$21,MATCH($A9,Marcius!$A$2:$A$21,0)),"")</f>
        <v>7</v>
      </c>
      <c r="E9" s="99">
        <f>IFERROR(INDEX(Aprilis!$C$2:$C$21,MATCH($A9,Aprilis!$A$2:$A$21,0)),"")</f>
        <v>7</v>
      </c>
      <c r="F9" s="99">
        <f>IFERROR(INDEX(Majus!$C$2:$C$21,MATCH($A9,Majus!$A$2:$A$21,0)),"")</f>
        <v>7</v>
      </c>
      <c r="G9" s="99">
        <f>IFERROR(INDEX(Junius!$C$2:$C$21,MATCH($A9,Junius!$A$2:$A$21,0)),"")</f>
        <v>7</v>
      </c>
      <c r="H9" s="99">
        <f>IFERROR(INDEX(Julius!$C$2:$C$21,MATCH($A9,Julius!$A$2:$A$21,0)),"")</f>
        <v>7</v>
      </c>
      <c r="I9" s="99">
        <f>IFERROR(INDEX(Augusztus!$C$2:$C$21,MATCH($A9,Augusztus!$A$2:$A$21,0)),"")</f>
        <v>8</v>
      </c>
      <c r="J9" s="99">
        <f>IFERROR(INDEX(Szeptember!$C$2:$C$21,MATCH($A9,Szeptember!$A$2:$A$21,0)),"")</f>
        <v>7</v>
      </c>
      <c r="K9" s="99">
        <f>IFERROR(INDEX(Oktober!$C$2:$C$21,MATCH($A9,Oktober!$A$2:$A$21,0)),"")</f>
        <v>7</v>
      </c>
      <c r="L9" s="99">
        <f>IFERROR(INDEX(November!$C$2:$C$21,MATCH($A9,November!$A$2:$A$21,0)),"")</f>
        <v>7</v>
      </c>
      <c r="M9" s="100">
        <f>IFERROR(INDEX(December!$C$2:$C$21,MATCH($A9,December!$A$2:$A$21,0)),"")</f>
        <v>7</v>
      </c>
      <c r="N9" s="96">
        <f>IFERROR(INDEX(Januar!$B$2:$B$21,MATCH($A9,Januar!$A$2:$A$21,0)),"")</f>
        <v>7</v>
      </c>
      <c r="O9" s="101">
        <f>IFERROR(INDEX(Februar!$B$2:$B$21,MATCH($A9,Februar!$A$2:$A$21,0)),"")</f>
        <v>7</v>
      </c>
      <c r="P9" s="101">
        <f>IFERROR(INDEX(Marcius!$B$2:$B$21,MATCH($A9,Marcius!$A$2:$A$21,0)),"")</f>
        <v>7</v>
      </c>
      <c r="Q9" s="101">
        <f>IFERROR(INDEX(Aprilis!$B$2:$B$21,MATCH($A9,Aprilis!$A$2:$A$21,0)),"")</f>
        <v>7</v>
      </c>
      <c r="R9" s="101">
        <f>IFERROR(INDEX(Majus!$B$2:$B$21,MATCH($A9,Majus!$A$2:$A$21,0)),"")</f>
        <v>7</v>
      </c>
      <c r="S9" s="101">
        <f>IFERROR(INDEX(Junius!$B$2:$B$21,MATCH($A9,Junius!$A$2:$A$21,0)),"")</f>
        <v>7</v>
      </c>
      <c r="T9" s="101">
        <f>IFERROR(INDEX(Julius!$B$2:$B$21,MATCH($A9,Julius!$A$2:$A$21,0)),"")</f>
        <v>6</v>
      </c>
      <c r="U9" s="101">
        <f>IFERROR(INDEX(Augusztus!$B$2:$B$21,MATCH($A9,Augusztus!$A$2:$A$21,0)),"")</f>
        <v>6</v>
      </c>
      <c r="V9" s="101">
        <f>IFERROR(INDEX(Szeptember!$B$2:$B$21,MATCH($A9,Szeptember!$A$2:$A$21,0)),"")</f>
        <v>6</v>
      </c>
      <c r="W9" s="101">
        <f>IFERROR(INDEX(Oktober!$B$2:$B$21,MATCH($A9,Oktober!$A$2:$A$21,0)),"")</f>
        <v>6</v>
      </c>
      <c r="X9" s="101">
        <f>IFERROR(INDEX(November!$B$2:$B$21,MATCH($A9,November!$A$2:$A$21,0)),"")</f>
        <v>6</v>
      </c>
      <c r="Y9" s="102">
        <f>IFERROR(INDEX(December!$B$2:$B$21,MATCH($A9,December!$A$2:$A$21,0)),"")</f>
        <v>6</v>
      </c>
      <c r="Z9" s="97">
        <f t="shared" si="0"/>
        <v>6.791666666666667</v>
      </c>
      <c r="AA9" s="103">
        <f t="shared" si="1"/>
        <v>0.49826086429589156</v>
      </c>
      <c r="AB9" s="103">
        <f t="shared" si="2"/>
        <v>7</v>
      </c>
      <c r="AC9" s="104">
        <f t="shared" si="3"/>
        <v>7</v>
      </c>
    </row>
    <row r="10" spans="1:29" x14ac:dyDescent="0.25">
      <c r="A10" s="17" t="s">
        <v>13</v>
      </c>
      <c r="B10" s="98">
        <f>IFERROR(INDEX(Januar!$C$2:$C$21,MATCH($A10,Januar!$A$2:$A$21,0)),"")</f>
        <v>9</v>
      </c>
      <c r="C10" s="99">
        <f>IFERROR(INDEX(Februar!$C$2:$C$21,MATCH($A10,Februar!$A$2:$A$21,0)),"")</f>
        <v>10</v>
      </c>
      <c r="D10" s="99">
        <f>IFERROR(INDEX(Marcius!$C$2:$C$21,MATCH($A10,Marcius!$A$2:$A$21,0)),"")</f>
        <v>10</v>
      </c>
      <c r="E10" s="99">
        <f>IFERROR(INDEX(Aprilis!$C$2:$C$21,MATCH($A10,Aprilis!$A$2:$A$21,0)),"")</f>
        <v>8</v>
      </c>
      <c r="F10" s="99">
        <f>IFERROR(INDEX(Majus!$C$2:$C$21,MATCH($A10,Majus!$A$2:$A$21,0)),"")</f>
        <v>9</v>
      </c>
      <c r="G10" s="99">
        <f>IFERROR(INDEX(Junius!$C$2:$C$21,MATCH($A10,Junius!$A$2:$A$21,0)),"")</f>
        <v>8</v>
      </c>
      <c r="H10" s="99">
        <f>IFERROR(INDEX(Julius!$C$2:$C$21,MATCH($A10,Julius!$A$2:$A$21,0)),"")</f>
        <v>9</v>
      </c>
      <c r="I10" s="99">
        <f>IFERROR(INDEX(Augusztus!$C$2:$C$21,MATCH($A10,Augusztus!$A$2:$A$21,0)),"")</f>
        <v>9</v>
      </c>
      <c r="J10" s="99">
        <f>IFERROR(INDEX(Szeptember!$C$2:$C$21,MATCH($A10,Szeptember!$A$2:$A$21,0)),"")</f>
        <v>9</v>
      </c>
      <c r="K10" s="99">
        <f>IFERROR(INDEX(Oktober!$C$2:$C$21,MATCH($A10,Oktober!$A$2:$A$21,0)),"")</f>
        <v>10</v>
      </c>
      <c r="L10" s="99">
        <f>IFERROR(INDEX(November!$C$2:$C$21,MATCH($A10,November!$A$2:$A$21,0)),"")</f>
        <v>9</v>
      </c>
      <c r="M10" s="100">
        <f>IFERROR(INDEX(December!$C$2:$C$21,MATCH($A10,December!$A$2:$A$21,0)),"")</f>
        <v>8</v>
      </c>
      <c r="N10" s="96">
        <f>IFERROR(INDEX(Januar!$B$2:$B$21,MATCH($A10,Januar!$A$2:$A$21,0)),"")</f>
        <v>8</v>
      </c>
      <c r="O10" s="101">
        <f>IFERROR(INDEX(Februar!$B$2:$B$21,MATCH($A10,Februar!$A$2:$A$21,0)),"")</f>
        <v>8</v>
      </c>
      <c r="P10" s="101">
        <f>IFERROR(INDEX(Marcius!$B$2:$B$21,MATCH($A10,Marcius!$A$2:$A$21,0)),"")</f>
        <v>8</v>
      </c>
      <c r="Q10" s="101">
        <f>IFERROR(INDEX(Aprilis!$B$2:$B$21,MATCH($A10,Aprilis!$A$2:$A$21,0)),"")</f>
        <v>8</v>
      </c>
      <c r="R10" s="101">
        <f>IFERROR(INDEX(Majus!$B$2:$B$21,MATCH($A10,Majus!$A$2:$A$21,0)),"")</f>
        <v>9</v>
      </c>
      <c r="S10" s="101">
        <f>IFERROR(INDEX(Junius!$B$2:$B$21,MATCH($A10,Junius!$A$2:$A$21,0)),"")</f>
        <v>9</v>
      </c>
      <c r="T10" s="101">
        <f>IFERROR(INDEX(Julius!$B$2:$B$21,MATCH($A10,Julius!$A$2:$A$21,0)),"")</f>
        <v>8</v>
      </c>
      <c r="U10" s="101">
        <f>IFERROR(INDEX(Augusztus!$B$2:$B$21,MATCH($A10,Augusztus!$A$2:$A$21,0)),"")</f>
        <v>8</v>
      </c>
      <c r="V10" s="101">
        <f>IFERROR(INDEX(Szeptember!$B$2:$B$21,MATCH($A10,Szeptember!$A$2:$A$21,0)),"")</f>
        <v>10</v>
      </c>
      <c r="W10" s="101">
        <f>IFERROR(INDEX(Oktober!$B$2:$B$21,MATCH($A10,Oktober!$A$2:$A$21,0)),"")</f>
        <v>9</v>
      </c>
      <c r="X10" s="101">
        <f>IFERROR(INDEX(November!$B$2:$B$21,MATCH($A10,November!$A$2:$A$21,0)),"")</f>
        <v>9</v>
      </c>
      <c r="Y10" s="102">
        <f>IFERROR(INDEX(December!$B$2:$B$21,MATCH($A10,December!$A$2:$A$21,0)),"")</f>
        <v>9</v>
      </c>
      <c r="Z10" s="97">
        <f t="shared" si="0"/>
        <v>8.7916666666666661</v>
      </c>
      <c r="AA10" s="103">
        <f t="shared" si="1"/>
        <v>0.70587809775405919</v>
      </c>
      <c r="AB10" s="103">
        <f t="shared" si="2"/>
        <v>9</v>
      </c>
      <c r="AC10" s="104">
        <f t="shared" si="3"/>
        <v>9</v>
      </c>
    </row>
    <row r="11" spans="1:29" x14ac:dyDescent="0.25">
      <c r="A11" s="17" t="s">
        <v>14</v>
      </c>
      <c r="B11" s="98">
        <f>IFERROR(INDEX(Januar!$C$2:$C$21,MATCH($A11,Januar!$A$2:$A$21,0)),"")</f>
        <v>8</v>
      </c>
      <c r="C11" s="99">
        <f>IFERROR(INDEX(Februar!$C$2:$C$21,MATCH($A11,Februar!$A$2:$A$21,0)),"")</f>
        <v>9</v>
      </c>
      <c r="D11" s="99">
        <f>IFERROR(INDEX(Marcius!$C$2:$C$21,MATCH($A11,Marcius!$A$2:$A$21,0)),"")</f>
        <v>9</v>
      </c>
      <c r="E11" s="99">
        <f>IFERROR(INDEX(Aprilis!$C$2:$C$21,MATCH($A11,Aprilis!$A$2:$A$21,0)),"")</f>
        <v>8</v>
      </c>
      <c r="F11" s="99">
        <f>IFERROR(INDEX(Majus!$C$2:$C$21,MATCH($A11,Majus!$A$2:$A$21,0)),"")</f>
        <v>8</v>
      </c>
      <c r="G11" s="99">
        <f>IFERROR(INDEX(Junius!$C$2:$C$21,MATCH($A11,Junius!$A$2:$A$21,0)),"")</f>
        <v>9</v>
      </c>
      <c r="H11" s="99">
        <f>IFERROR(INDEX(Julius!$C$2:$C$21,MATCH($A11,Julius!$A$2:$A$21,0)),"")</f>
        <v>8</v>
      </c>
      <c r="I11" s="99">
        <f>IFERROR(INDEX(Augusztus!$C$2:$C$21,MATCH($A11,Augusztus!$A$2:$A$21,0)),"")</f>
        <v>7</v>
      </c>
      <c r="J11" s="99">
        <f>IFERROR(INDEX(Szeptember!$C$2:$C$21,MATCH($A11,Szeptember!$A$2:$A$21,0)),"")</f>
        <v>8</v>
      </c>
      <c r="K11" s="99">
        <f>IFERROR(INDEX(Oktober!$C$2:$C$21,MATCH($A11,Oktober!$A$2:$A$21,0)),"")</f>
        <v>8</v>
      </c>
      <c r="L11" s="99">
        <f>IFERROR(INDEX(November!$C$2:$C$21,MATCH($A11,November!$A$2:$A$21,0)),"")</f>
        <v>8</v>
      </c>
      <c r="M11" s="100">
        <f>IFERROR(INDEX(December!$C$2:$C$21,MATCH($A11,December!$A$2:$A$21,0)),"")</f>
        <v>9</v>
      </c>
      <c r="N11" s="96">
        <f>IFERROR(INDEX(Januar!$B$2:$B$21,MATCH($A11,Januar!$A$2:$A$21,0)),"")</f>
        <v>9</v>
      </c>
      <c r="O11" s="101">
        <f>IFERROR(INDEX(Februar!$B$2:$B$21,MATCH($A11,Februar!$A$2:$A$21,0)),"")</f>
        <v>9</v>
      </c>
      <c r="P11" s="101">
        <f>IFERROR(INDEX(Marcius!$B$2:$B$21,MATCH($A11,Marcius!$A$2:$A$21,0)),"")</f>
        <v>11</v>
      </c>
      <c r="Q11" s="101">
        <f>IFERROR(INDEX(Aprilis!$B$2:$B$21,MATCH($A11,Aprilis!$A$2:$A$21,0)),"")</f>
        <v>12</v>
      </c>
      <c r="R11" s="101">
        <f>IFERROR(INDEX(Majus!$B$2:$B$21,MATCH($A11,Majus!$A$2:$A$21,0)),"")</f>
        <v>10</v>
      </c>
      <c r="S11" s="101">
        <f>IFERROR(INDEX(Junius!$B$2:$B$21,MATCH($A11,Junius!$A$2:$A$21,0)),"")</f>
        <v>10</v>
      </c>
      <c r="T11" s="101">
        <f>IFERROR(INDEX(Julius!$B$2:$B$21,MATCH($A11,Julius!$A$2:$A$21,0)),"")</f>
        <v>14</v>
      </c>
      <c r="U11" s="101">
        <f>IFERROR(INDEX(Augusztus!$B$2:$B$21,MATCH($A11,Augusztus!$A$2:$A$21,0)),"")</f>
        <v>9</v>
      </c>
      <c r="V11" s="101">
        <f>IFERROR(INDEX(Szeptember!$B$2:$B$21,MATCH($A11,Szeptember!$A$2:$A$21,0)),"")</f>
        <v>9</v>
      </c>
      <c r="W11" s="101">
        <f>IFERROR(INDEX(Oktober!$B$2:$B$21,MATCH($A11,Oktober!$A$2:$A$21,0)),"")</f>
        <v>10</v>
      </c>
      <c r="X11" s="101">
        <f>IFERROR(INDEX(November!$B$2:$B$21,MATCH($A11,November!$A$2:$A$21,0)),"")</f>
        <v>10</v>
      </c>
      <c r="Y11" s="102">
        <f>IFERROR(INDEX(December!$B$2:$B$21,MATCH($A11,December!$A$2:$A$21,0)),"")</f>
        <v>10</v>
      </c>
      <c r="Z11" s="97">
        <f t="shared" si="0"/>
        <v>9.25</v>
      </c>
      <c r="AA11" s="103">
        <f t="shared" si="1"/>
        <v>1.479019945774904</v>
      </c>
      <c r="AB11" s="103">
        <f t="shared" si="2"/>
        <v>9</v>
      </c>
      <c r="AC11" s="104">
        <f t="shared" si="3"/>
        <v>9</v>
      </c>
    </row>
    <row r="12" spans="1:29" x14ac:dyDescent="0.25">
      <c r="A12" s="17" t="s">
        <v>15</v>
      </c>
      <c r="B12" s="98">
        <f>IFERROR(INDEX(Januar!$C$2:$C$21,MATCH($A12,Januar!$A$2:$A$21,0)),"")</f>
        <v>11</v>
      </c>
      <c r="C12" s="99">
        <f>IFERROR(INDEX(Februar!$C$2:$C$21,MATCH($A12,Februar!$A$2:$A$21,0)),"")</f>
        <v>8</v>
      </c>
      <c r="D12" s="99">
        <f>IFERROR(INDEX(Marcius!$C$2:$C$21,MATCH($A12,Marcius!$A$2:$A$21,0)),"")</f>
        <v>8</v>
      </c>
      <c r="E12" s="99">
        <f>IFERROR(INDEX(Aprilis!$C$2:$C$21,MATCH($A12,Aprilis!$A$2:$A$21,0)),"")</f>
        <v>10</v>
      </c>
      <c r="F12" s="99">
        <f>IFERROR(INDEX(Majus!$C$2:$C$21,MATCH($A12,Majus!$A$2:$A$21,0)),"")</f>
        <v>10</v>
      </c>
      <c r="G12" s="99">
        <f>IFERROR(INDEX(Junius!$C$2:$C$21,MATCH($A12,Junius!$A$2:$A$21,0)),"")</f>
        <v>13</v>
      </c>
      <c r="H12" s="99">
        <f>IFERROR(INDEX(Julius!$C$2:$C$21,MATCH($A12,Julius!$A$2:$A$21,0)),"")</f>
        <v>11</v>
      </c>
      <c r="I12" s="99">
        <f>IFERROR(INDEX(Augusztus!$C$2:$C$21,MATCH($A12,Augusztus!$A$2:$A$21,0)),"")</f>
        <v>10</v>
      </c>
      <c r="J12" s="99">
        <f>IFERROR(INDEX(Szeptember!$C$2:$C$21,MATCH($A12,Szeptember!$A$2:$A$21,0)),"")</f>
        <v>10</v>
      </c>
      <c r="K12" s="99">
        <f>IFERROR(INDEX(Oktober!$C$2:$C$21,MATCH($A12,Oktober!$A$2:$A$21,0)),"")</f>
        <v>9</v>
      </c>
      <c r="L12" s="99">
        <f>IFERROR(INDEX(November!$C$2:$C$21,MATCH($A12,November!$A$2:$A$21,0)),"")</f>
        <v>10</v>
      </c>
      <c r="M12" s="100">
        <f>IFERROR(INDEX(December!$C$2:$C$21,MATCH($A12,December!$A$2:$A$21,0)),"")</f>
        <v>10</v>
      </c>
      <c r="N12" s="96">
        <f>IFERROR(INDEX(Januar!$B$2:$B$21,MATCH($A12,Januar!$A$2:$A$21,0)),"")</f>
        <v>10</v>
      </c>
      <c r="O12" s="101">
        <f>IFERROR(INDEX(Februar!$B$2:$B$21,MATCH($A12,Februar!$A$2:$A$21,0)),"")</f>
        <v>10</v>
      </c>
      <c r="P12" s="101">
        <f>IFERROR(INDEX(Marcius!$B$2:$B$21,MATCH($A12,Marcius!$A$2:$A$21,0)),"")</f>
        <v>9</v>
      </c>
      <c r="Q12" s="101">
        <f>IFERROR(INDEX(Aprilis!$B$2:$B$21,MATCH($A12,Aprilis!$A$2:$A$21,0)),"")</f>
        <v>9</v>
      </c>
      <c r="R12" s="101">
        <f>IFERROR(INDEX(Majus!$B$2:$B$21,MATCH($A12,Majus!$A$2:$A$21,0)),"")</f>
        <v>8</v>
      </c>
      <c r="S12" s="101">
        <f>IFERROR(INDEX(Junius!$B$2:$B$21,MATCH($A12,Junius!$A$2:$A$21,0)),"")</f>
        <v>8</v>
      </c>
      <c r="T12" s="101">
        <f>IFERROR(INDEX(Julius!$B$2:$B$21,MATCH($A12,Julius!$A$2:$A$21,0)),"")</f>
        <v>9</v>
      </c>
      <c r="U12" s="101">
        <f>IFERROR(INDEX(Augusztus!$B$2:$B$21,MATCH($A12,Augusztus!$A$2:$A$21,0)),"")</f>
        <v>10</v>
      </c>
      <c r="V12" s="101">
        <f>IFERROR(INDEX(Szeptember!$B$2:$B$21,MATCH($A12,Szeptember!$A$2:$A$21,0)),"")</f>
        <v>8</v>
      </c>
      <c r="W12" s="101">
        <f>IFERROR(INDEX(Oktober!$B$2:$B$21,MATCH($A12,Oktober!$A$2:$A$21,0)),"")</f>
        <v>8</v>
      </c>
      <c r="X12" s="101">
        <f>IFERROR(INDEX(November!$B$2:$B$21,MATCH($A12,November!$A$2:$A$21,0)),"")</f>
        <v>7</v>
      </c>
      <c r="Y12" s="102">
        <f>IFERROR(INDEX(December!$B$2:$B$21,MATCH($A12,December!$A$2:$A$21,0)),"")</f>
        <v>7</v>
      </c>
      <c r="Z12" s="97">
        <f t="shared" si="0"/>
        <v>9.2916666666666661</v>
      </c>
      <c r="AA12" s="103">
        <f t="shared" si="1"/>
        <v>1.3686723088047368</v>
      </c>
      <c r="AB12" s="103">
        <f t="shared" si="2"/>
        <v>9.5</v>
      </c>
      <c r="AC12" s="104">
        <f t="shared" si="3"/>
        <v>10</v>
      </c>
    </row>
    <row r="13" spans="1:29" x14ac:dyDescent="0.25">
      <c r="A13" s="17" t="s">
        <v>17</v>
      </c>
      <c r="B13" s="98">
        <f>IFERROR(INDEX(Januar!$C$2:$C$21,MATCH($A13,Januar!$A$2:$A$21,0)),"")</f>
        <v>13</v>
      </c>
      <c r="C13" s="99">
        <f>IFERROR(INDEX(Februar!$C$2:$C$21,MATCH($A13,Februar!$A$2:$A$21,0)),"")</f>
        <v>11</v>
      </c>
      <c r="D13" s="99">
        <f>IFERROR(INDEX(Marcius!$C$2:$C$21,MATCH($A13,Marcius!$A$2:$A$21,0)),"")</f>
        <v>13</v>
      </c>
      <c r="E13" s="99">
        <f>IFERROR(INDEX(Aprilis!$C$2:$C$21,MATCH($A13,Aprilis!$A$2:$A$21,0)),"")</f>
        <v>13</v>
      </c>
      <c r="F13" s="99">
        <f>IFERROR(INDEX(Majus!$C$2:$C$21,MATCH($A13,Majus!$A$2:$A$21,0)),"")</f>
        <v>14</v>
      </c>
      <c r="G13" s="99">
        <f>IFERROR(INDEX(Junius!$C$2:$C$21,MATCH($A13,Junius!$A$2:$A$21,0)),"")</f>
        <v>15</v>
      </c>
      <c r="H13" s="99">
        <f>IFERROR(INDEX(Julius!$C$2:$C$21,MATCH($A13,Julius!$A$2:$A$21,0)),"")</f>
        <v>12</v>
      </c>
      <c r="I13" s="99">
        <f>IFERROR(INDEX(Augusztus!$C$2:$C$21,MATCH($A13,Augusztus!$A$2:$A$21,0)),"")</f>
        <v>15</v>
      </c>
      <c r="J13" s="99">
        <f>IFERROR(INDEX(Szeptember!$C$2:$C$21,MATCH($A13,Szeptember!$A$2:$A$21,0)),"")</f>
        <v>12</v>
      </c>
      <c r="K13" s="99">
        <f>IFERROR(INDEX(Oktober!$C$2:$C$21,MATCH($A13,Oktober!$A$2:$A$21,0)),"")</f>
        <v>11</v>
      </c>
      <c r="L13" s="99">
        <f>IFERROR(INDEX(November!$C$2:$C$21,MATCH($A13,November!$A$2:$A$21,0)),"")</f>
        <v>11</v>
      </c>
      <c r="M13" s="100">
        <f>IFERROR(INDEX(December!$C$2:$C$21,MATCH($A13,December!$A$2:$A$21,0)),"")</f>
        <v>12</v>
      </c>
      <c r="N13" s="96">
        <f>IFERROR(INDEX(Januar!$B$2:$B$21,MATCH($A13,Januar!$A$2:$A$21,0)),"")</f>
        <v>12</v>
      </c>
      <c r="O13" s="101">
        <f>IFERROR(INDEX(Februar!$B$2:$B$21,MATCH($A13,Februar!$A$2:$A$21,0)),"")</f>
        <v>11</v>
      </c>
      <c r="P13" s="101">
        <f>IFERROR(INDEX(Marcius!$B$2:$B$21,MATCH($A13,Marcius!$A$2:$A$21,0)),"")</f>
        <v>10</v>
      </c>
      <c r="Q13" s="101">
        <f>IFERROR(INDEX(Aprilis!$B$2:$B$21,MATCH($A13,Aprilis!$A$2:$A$21,0)),"")</f>
        <v>10</v>
      </c>
      <c r="R13" s="101">
        <f>IFERROR(INDEX(Majus!$B$2:$B$21,MATCH($A13,Majus!$A$2:$A$21,0)),"")</f>
        <v>12</v>
      </c>
      <c r="S13" s="101">
        <f>IFERROR(INDEX(Junius!$B$2:$B$21,MATCH($A13,Junius!$A$2:$A$21,0)),"")</f>
        <v>14</v>
      </c>
      <c r="T13" s="101">
        <f>IFERROR(INDEX(Julius!$B$2:$B$21,MATCH($A13,Julius!$A$2:$A$21,0)),"")</f>
        <v>13</v>
      </c>
      <c r="U13" s="101">
        <f>IFERROR(INDEX(Augusztus!$B$2:$B$21,MATCH($A13,Augusztus!$A$2:$A$21,0)),"")</f>
        <v>12</v>
      </c>
      <c r="V13" s="101">
        <f>IFERROR(INDEX(Szeptember!$B$2:$B$21,MATCH($A13,Szeptember!$A$2:$A$21,0)),"")</f>
        <v>12</v>
      </c>
      <c r="W13" s="101">
        <f>IFERROR(INDEX(Oktober!$B$2:$B$21,MATCH($A13,Oktober!$A$2:$A$21,0)),"")</f>
        <v>11</v>
      </c>
      <c r="X13" s="101">
        <f>IFERROR(INDEX(November!$B$2:$B$21,MATCH($A13,November!$A$2:$A$21,0)),"")</f>
        <v>13</v>
      </c>
      <c r="Y13" s="102">
        <f>IFERROR(INDEX(December!$B$2:$B$21,MATCH($A13,December!$A$2:$A$21,0)),"")</f>
        <v>13</v>
      </c>
      <c r="Z13" s="97">
        <f t="shared" si="0"/>
        <v>12.291666666666666</v>
      </c>
      <c r="AA13" s="103">
        <f t="shared" si="1"/>
        <v>1.3378828631668602</v>
      </c>
      <c r="AB13" s="103">
        <f t="shared" si="2"/>
        <v>12</v>
      </c>
      <c r="AC13" s="104">
        <f t="shared" si="3"/>
        <v>12</v>
      </c>
    </row>
    <row r="14" spans="1:29" x14ac:dyDescent="0.25">
      <c r="A14" s="17" t="s">
        <v>22</v>
      </c>
      <c r="B14" s="98">
        <f>IFERROR(INDEX(Januar!$C$2:$C$21,MATCH($A14,Januar!$A$2:$A$21,0)),"")</f>
        <v>14</v>
      </c>
      <c r="C14" s="99">
        <f>IFERROR(INDEX(Februar!$C$2:$C$21,MATCH($A14,Februar!$A$2:$A$21,0)),"")</f>
        <v>15</v>
      </c>
      <c r="D14" s="99">
        <f>IFERROR(INDEX(Marcius!$C$2:$C$21,MATCH($A14,Marcius!$A$2:$A$21,0)),"")</f>
        <v>12</v>
      </c>
      <c r="E14" s="99">
        <f>IFERROR(INDEX(Aprilis!$C$2:$C$21,MATCH($A14,Aprilis!$A$2:$A$21,0)),"")</f>
        <v>12</v>
      </c>
      <c r="F14" s="99">
        <f>IFERROR(INDEX(Majus!$C$2:$C$21,MATCH($A14,Majus!$A$2:$A$21,0)),"")</f>
        <v>11</v>
      </c>
      <c r="G14" s="99">
        <f>IFERROR(INDEX(Junius!$C$2:$C$21,MATCH($A14,Junius!$A$2:$A$21,0)),"")</f>
        <v>12</v>
      </c>
      <c r="H14" s="99">
        <f>IFERROR(INDEX(Julius!$C$2:$C$21,MATCH($A14,Julius!$A$2:$A$21,0)),"")</f>
        <v>14</v>
      </c>
      <c r="I14" s="99" t="str">
        <f>IFERROR(INDEX(Augusztus!$C$2:$C$21,MATCH($A14,Augusztus!$A$2:$A$21,0)),"")</f>
        <v/>
      </c>
      <c r="J14" s="99">
        <f>IFERROR(INDEX(Szeptember!$C$2:$C$21,MATCH($A14,Szeptember!$A$2:$A$21,0)),"")</f>
        <v>13</v>
      </c>
      <c r="K14" s="99">
        <f>IFERROR(INDEX(Oktober!$C$2:$C$21,MATCH($A14,Oktober!$A$2:$A$21,0)),"")</f>
        <v>18</v>
      </c>
      <c r="L14" s="99">
        <f>IFERROR(INDEX(November!$C$2:$C$21,MATCH($A14,November!$A$2:$A$21,0)),"")</f>
        <v>14</v>
      </c>
      <c r="M14" s="100">
        <f>IFERROR(INDEX(December!$C$2:$C$21,MATCH($A14,December!$A$2:$A$21,0)),"")</f>
        <v>16</v>
      </c>
      <c r="N14" s="96">
        <f>IFERROR(INDEX(Januar!$B$2:$B$21,MATCH($A14,Januar!$A$2:$A$21,0)),"")</f>
        <v>17</v>
      </c>
      <c r="O14" s="101">
        <f>IFERROR(INDEX(Februar!$B$2:$B$21,MATCH($A14,Februar!$A$2:$A$21,0)),"")</f>
        <v>14</v>
      </c>
      <c r="P14" s="101">
        <f>IFERROR(INDEX(Marcius!$B$2:$B$21,MATCH($A14,Marcius!$A$2:$A$21,0)),"")</f>
        <v>13</v>
      </c>
      <c r="Q14" s="101">
        <f>IFERROR(INDEX(Aprilis!$B$2:$B$21,MATCH($A14,Aprilis!$A$2:$A$21,0)),"")</f>
        <v>11</v>
      </c>
      <c r="R14" s="101">
        <f>IFERROR(INDEX(Majus!$B$2:$B$21,MATCH($A14,Majus!$A$2:$A$21,0)),"")</f>
        <v>11</v>
      </c>
      <c r="S14" s="101">
        <f>IFERROR(INDEX(Junius!$B$2:$B$21,MATCH($A14,Junius!$A$2:$A$21,0)),"")</f>
        <v>11</v>
      </c>
      <c r="T14" s="101">
        <f>IFERROR(INDEX(Julius!$B$2:$B$21,MATCH($A14,Julius!$A$2:$A$21,0)),"")</f>
        <v>15</v>
      </c>
      <c r="U14" s="101" t="str">
        <f>IFERROR(INDEX(Augusztus!$B$2:$B$21,MATCH($A14,Augusztus!$A$2:$A$21,0)),"")</f>
        <v/>
      </c>
      <c r="V14" s="101">
        <f>IFERROR(INDEX(Szeptember!$B$2:$B$21,MATCH($A14,Szeptember!$A$2:$A$21,0)),"")</f>
        <v>15</v>
      </c>
      <c r="W14" s="101">
        <f>IFERROR(INDEX(Oktober!$B$2:$B$21,MATCH($A14,Oktober!$A$2:$A$21,0)),"")</f>
        <v>13</v>
      </c>
      <c r="X14" s="101">
        <f>IFERROR(INDEX(November!$B$2:$B$21,MATCH($A14,November!$A$2:$A$21,0)),"")</f>
        <v>16</v>
      </c>
      <c r="Y14" s="102">
        <f>IFERROR(INDEX(December!$B$2:$B$21,MATCH($A14,December!$A$2:$A$21,0)),"")</f>
        <v>16</v>
      </c>
      <c r="Z14" s="97">
        <f t="shared" si="0"/>
        <v>13.772727272727273</v>
      </c>
      <c r="AA14" s="103">
        <f t="shared" si="1"/>
        <v>2.0210667341287007</v>
      </c>
      <c r="AB14" s="103">
        <f t="shared" si="2"/>
        <v>14</v>
      </c>
      <c r="AC14" s="104">
        <f t="shared" si="3"/>
        <v>14</v>
      </c>
    </row>
    <row r="15" spans="1:29" x14ac:dyDescent="0.25">
      <c r="A15" s="17" t="s">
        <v>20</v>
      </c>
      <c r="B15" s="98">
        <f>IFERROR(INDEX(Januar!$C$2:$C$21,MATCH($A15,Januar!$A$2:$A$21,0)),"")</f>
        <v>16</v>
      </c>
      <c r="C15" s="99">
        <f>IFERROR(INDEX(Februar!$C$2:$C$21,MATCH($A15,Februar!$A$2:$A$21,0)),"")</f>
        <v>14</v>
      </c>
      <c r="D15" s="99">
        <f>IFERROR(INDEX(Marcius!$C$2:$C$21,MATCH($A15,Marcius!$A$2:$A$21,0)),"")</f>
        <v>15</v>
      </c>
      <c r="E15" s="99">
        <f>IFERROR(INDEX(Aprilis!$C$2:$C$21,MATCH($A15,Aprilis!$A$2:$A$21,0)),"")</f>
        <v>20</v>
      </c>
      <c r="F15" s="99">
        <f>IFERROR(INDEX(Majus!$C$2:$C$21,MATCH($A15,Majus!$A$2:$A$21,0)),"")</f>
        <v>20</v>
      </c>
      <c r="G15" s="99">
        <f>IFERROR(INDEX(Junius!$C$2:$C$21,MATCH($A15,Junius!$A$2:$A$21,0)),"")</f>
        <v>24</v>
      </c>
      <c r="H15" s="99">
        <f>IFERROR(INDEX(Julius!$C$2:$C$21,MATCH($A15,Julius!$A$2:$A$21,0)),"")</f>
        <v>20</v>
      </c>
      <c r="I15" s="99">
        <f>IFERROR(INDEX(Augusztus!$C$2:$C$21,MATCH($A15,Augusztus!$A$2:$A$21,0)),"")</f>
        <v>17</v>
      </c>
      <c r="J15" s="99">
        <f>IFERROR(INDEX(Szeptember!$C$2:$C$21,MATCH($A15,Szeptember!$A$2:$A$21,0)),"")</f>
        <v>14</v>
      </c>
      <c r="K15" s="99">
        <f>IFERROR(INDEX(Oktober!$C$2:$C$21,MATCH($A15,Oktober!$A$2:$A$21,0)),"")</f>
        <v>14</v>
      </c>
      <c r="L15" s="99">
        <f>IFERROR(INDEX(November!$C$2:$C$21,MATCH($A15,November!$A$2:$A$21,0)),"")</f>
        <v>15</v>
      </c>
      <c r="M15" s="100">
        <f>IFERROR(INDEX(December!$C$2:$C$21,MATCH($A15,December!$A$2:$A$21,0)),"")</f>
        <v>14</v>
      </c>
      <c r="N15" s="96">
        <f>IFERROR(INDEX(Januar!$B$2:$B$21,MATCH($A15,Januar!$A$2:$A$21,0)),"")</f>
        <v>15</v>
      </c>
      <c r="O15" s="101">
        <f>IFERROR(INDEX(Februar!$B$2:$B$21,MATCH($A15,Februar!$A$2:$A$21,0)),"")</f>
        <v>13</v>
      </c>
      <c r="P15" s="101">
        <f>IFERROR(INDEX(Marcius!$B$2:$B$21,MATCH($A15,Marcius!$A$2:$A$21,0)),"")</f>
        <v>12</v>
      </c>
      <c r="Q15" s="101">
        <f>IFERROR(INDEX(Aprilis!$B$2:$B$21,MATCH($A15,Aprilis!$A$2:$A$21,0)),"")</f>
        <v>14</v>
      </c>
      <c r="R15" s="101">
        <f>IFERROR(INDEX(Majus!$B$2:$B$21,MATCH($A15,Majus!$A$2:$A$21,0)),"")</f>
        <v>15</v>
      </c>
      <c r="S15" s="101">
        <f>IFERROR(INDEX(Junius!$B$2:$B$21,MATCH($A15,Junius!$A$2:$A$21,0)),"")</f>
        <v>12</v>
      </c>
      <c r="T15" s="101">
        <f>IFERROR(INDEX(Julius!$B$2:$B$21,MATCH($A15,Julius!$A$2:$A$21,0)),"")</f>
        <v>10</v>
      </c>
      <c r="U15" s="101">
        <f>IFERROR(INDEX(Augusztus!$B$2:$B$21,MATCH($A15,Augusztus!$A$2:$A$21,0)),"")</f>
        <v>13</v>
      </c>
      <c r="V15" s="101">
        <f>IFERROR(INDEX(Szeptember!$B$2:$B$21,MATCH($A15,Szeptember!$A$2:$A$21,0)),"")</f>
        <v>13</v>
      </c>
      <c r="W15" s="101">
        <f>IFERROR(INDEX(Oktober!$B$2:$B$21,MATCH($A15,Oktober!$A$2:$A$21,0)),"")</f>
        <v>14</v>
      </c>
      <c r="X15" s="101">
        <f>IFERROR(INDEX(November!$B$2:$B$21,MATCH($A15,November!$A$2:$A$21,0)),"")</f>
        <v>14</v>
      </c>
      <c r="Y15" s="102">
        <f>IFERROR(INDEX(December!$B$2:$B$21,MATCH($A15,December!$A$2:$A$21,0)),"")</f>
        <v>14</v>
      </c>
      <c r="Z15" s="97">
        <f t="shared" si="0"/>
        <v>15.083333333333334</v>
      </c>
      <c r="AA15" s="103">
        <f t="shared" si="1"/>
        <v>3.0539137003014489</v>
      </c>
      <c r="AB15" s="103">
        <f t="shared" si="2"/>
        <v>14</v>
      </c>
      <c r="AC15" s="104">
        <f t="shared" si="3"/>
        <v>14</v>
      </c>
    </row>
    <row r="16" spans="1:29" x14ac:dyDescent="0.25">
      <c r="A16" s="17" t="s">
        <v>16</v>
      </c>
      <c r="B16" s="98">
        <f>IFERROR(INDEX(Januar!$C$2:$C$21,MATCH($A16,Januar!$A$2:$A$21,0)),"")</f>
        <v>10</v>
      </c>
      <c r="C16" s="99">
        <f>IFERROR(INDEX(Februar!$C$2:$C$21,MATCH($A16,Februar!$A$2:$A$21,0)),"")</f>
        <v>12</v>
      </c>
      <c r="D16" s="99">
        <f>IFERROR(INDEX(Marcius!$C$2:$C$21,MATCH($A16,Marcius!$A$2:$A$21,0)),"")</f>
        <v>14</v>
      </c>
      <c r="E16" s="99">
        <f>IFERROR(INDEX(Aprilis!$C$2:$C$21,MATCH($A16,Aprilis!$A$2:$A$21,0)),"")</f>
        <v>14</v>
      </c>
      <c r="F16" s="99">
        <f>IFERROR(INDEX(Majus!$C$2:$C$21,MATCH($A16,Majus!$A$2:$A$21,0)),"")</f>
        <v>12</v>
      </c>
      <c r="G16" s="99">
        <f>IFERROR(INDEX(Junius!$C$2:$C$21,MATCH($A16,Junius!$A$2:$A$21,0)),"")</f>
        <v>10</v>
      </c>
      <c r="H16" s="99">
        <f>IFERROR(INDEX(Julius!$C$2:$C$21,MATCH($A16,Julius!$A$2:$A$21,0)),"")</f>
        <v>10</v>
      </c>
      <c r="I16" s="99">
        <f>IFERROR(INDEX(Augusztus!$C$2:$C$21,MATCH($A16,Augusztus!$A$2:$A$21,0)),"")</f>
        <v>11</v>
      </c>
      <c r="J16" s="99">
        <f>IFERROR(INDEX(Szeptember!$C$2:$C$21,MATCH($A16,Szeptember!$A$2:$A$21,0)),"")</f>
        <v>16</v>
      </c>
      <c r="K16" s="99">
        <f>IFERROR(INDEX(Oktober!$C$2:$C$21,MATCH($A16,Oktober!$A$2:$A$21,0)),"")</f>
        <v>15</v>
      </c>
      <c r="L16" s="99">
        <f>IFERROR(INDEX(November!$C$2:$C$21,MATCH($A16,November!$A$2:$A$21,0)),"")</f>
        <v>18</v>
      </c>
      <c r="M16" s="100">
        <f>IFERROR(INDEX(December!$C$2:$C$21,MATCH($A16,December!$A$2:$A$21,0)),"")</f>
        <v>15</v>
      </c>
      <c r="N16" s="96">
        <f>IFERROR(INDEX(Januar!$B$2:$B$21,MATCH($A16,Januar!$A$2:$A$21,0)),"")</f>
        <v>11</v>
      </c>
      <c r="O16" s="101">
        <f>IFERROR(INDEX(Februar!$B$2:$B$21,MATCH($A16,Februar!$A$2:$A$21,0)),"")</f>
        <v>15</v>
      </c>
      <c r="P16" s="101">
        <f>IFERROR(INDEX(Marcius!$B$2:$B$21,MATCH($A16,Marcius!$A$2:$A$21,0)),"")</f>
        <v>20</v>
      </c>
      <c r="Q16" s="101">
        <f>IFERROR(INDEX(Aprilis!$B$2:$B$21,MATCH($A16,Aprilis!$A$2:$A$21,0)),"")</f>
        <v>17</v>
      </c>
      <c r="R16" s="101">
        <f>IFERROR(INDEX(Majus!$B$2:$B$21,MATCH($A16,Majus!$A$2:$A$21,0)),"")</f>
        <v>14</v>
      </c>
      <c r="S16" s="101">
        <f>IFERROR(INDEX(Junius!$B$2:$B$21,MATCH($A16,Junius!$A$2:$A$21,0)),"")</f>
        <v>19</v>
      </c>
      <c r="T16" s="101">
        <f>IFERROR(INDEX(Julius!$B$2:$B$21,MATCH($A16,Julius!$A$2:$A$21,0)),"")</f>
        <v>18</v>
      </c>
      <c r="U16" s="101">
        <f>IFERROR(INDEX(Augusztus!$B$2:$B$21,MATCH($A16,Augusztus!$A$2:$A$21,0)),"")</f>
        <v>18</v>
      </c>
      <c r="V16" s="101">
        <f>IFERROR(INDEX(Szeptember!$B$2:$B$21,MATCH($A16,Szeptember!$A$2:$A$21,0)),"")</f>
        <v>16</v>
      </c>
      <c r="W16" s="101">
        <f>IFERROR(INDEX(Oktober!$B$2:$B$21,MATCH($A16,Oktober!$A$2:$A$21,0)),"")</f>
        <v>15</v>
      </c>
      <c r="X16" s="101">
        <f>IFERROR(INDEX(November!$B$2:$B$21,MATCH($A16,November!$A$2:$A$21,0)),"")</f>
        <v>17</v>
      </c>
      <c r="Y16" s="102">
        <f>IFERROR(INDEX(December!$B$2:$B$21,MATCH($A16,December!$A$2:$A$21,0)),"")</f>
        <v>17</v>
      </c>
      <c r="Z16" s="97">
        <f t="shared" si="0"/>
        <v>14.75</v>
      </c>
      <c r="AA16" s="103">
        <f t="shared" si="1"/>
        <v>2.9474565306378988</v>
      </c>
      <c r="AB16" s="103">
        <f t="shared" si="2"/>
        <v>15</v>
      </c>
      <c r="AC16" s="104">
        <f t="shared" si="3"/>
        <v>15</v>
      </c>
    </row>
    <row r="17" spans="1:29" x14ac:dyDescent="0.25">
      <c r="A17" s="17" t="s">
        <v>19</v>
      </c>
      <c r="B17" s="98">
        <f>IFERROR(INDEX(Januar!$C$2:$C$21,MATCH($A17,Januar!$A$2:$A$21,0)),"")</f>
        <v>15</v>
      </c>
      <c r="C17" s="99">
        <f>IFERROR(INDEX(Februar!$C$2:$C$21,MATCH($A17,Februar!$A$2:$A$21,0)),"")</f>
        <v>17</v>
      </c>
      <c r="D17" s="99">
        <f>IFERROR(INDEX(Marcius!$C$2:$C$21,MATCH($A17,Marcius!$A$2:$A$21,0)),"")</f>
        <v>17</v>
      </c>
      <c r="E17" s="99">
        <f>IFERROR(INDEX(Aprilis!$C$2:$C$21,MATCH($A17,Aprilis!$A$2:$A$21,0)),"")</f>
        <v>16</v>
      </c>
      <c r="F17" s="99">
        <f>IFERROR(INDEX(Majus!$C$2:$C$21,MATCH($A17,Majus!$A$2:$A$21,0)),"")</f>
        <v>15</v>
      </c>
      <c r="G17" s="99">
        <f>IFERROR(INDEX(Junius!$C$2:$C$21,MATCH($A17,Junius!$A$2:$A$21,0)),"")</f>
        <v>11</v>
      </c>
      <c r="H17" s="99" t="str">
        <f>IFERROR(INDEX(Julius!$C$2:$C$21,MATCH($A17,Julius!$A$2:$A$21,0)),"")</f>
        <v/>
      </c>
      <c r="I17" s="99" t="str">
        <f>IFERROR(INDEX(Augusztus!$C$2:$C$21,MATCH($A17,Augusztus!$A$2:$A$21,0)),"")</f>
        <v/>
      </c>
      <c r="J17" s="99" t="str">
        <f>IFERROR(INDEX(Szeptember!$C$2:$C$21,MATCH($A17,Szeptember!$A$2:$A$21,0)),"")</f>
        <v/>
      </c>
      <c r="K17" s="99" t="str">
        <f>IFERROR(INDEX(Oktober!$C$2:$C$21,MATCH($A17,Oktober!$A$2:$A$21,0)),"")</f>
        <v/>
      </c>
      <c r="L17" s="99" t="str">
        <f>IFERROR(INDEX(November!$C$2:$C$21,MATCH($A17,November!$A$2:$A$21,0)),"")</f>
        <v/>
      </c>
      <c r="M17" s="100" t="str">
        <f>IFERROR(INDEX(December!$C$2:$C$21,MATCH($A17,December!$A$2:$A$21,0)),"")</f>
        <v/>
      </c>
      <c r="N17" s="96">
        <f>IFERROR(INDEX(Januar!$B$2:$B$21,MATCH($A17,Januar!$A$2:$A$21,0)),"")</f>
        <v>14</v>
      </c>
      <c r="O17" s="101">
        <f>IFERROR(INDEX(Februar!$B$2:$B$21,MATCH($A17,Februar!$A$2:$A$21,0)),"")</f>
        <v>19</v>
      </c>
      <c r="P17" s="101">
        <f>IFERROR(INDEX(Marcius!$B$2:$B$21,MATCH($A17,Marcius!$A$2:$A$21,0)),"")</f>
        <v>15</v>
      </c>
      <c r="Q17" s="101">
        <f>IFERROR(INDEX(Aprilis!$B$2:$B$21,MATCH($A17,Aprilis!$A$2:$A$21,0)),"")</f>
        <v>13</v>
      </c>
      <c r="R17" s="101">
        <f>IFERROR(INDEX(Majus!$B$2:$B$21,MATCH($A17,Majus!$A$2:$A$21,0)),"")</f>
        <v>20</v>
      </c>
      <c r="S17" s="101">
        <f>IFERROR(INDEX(Junius!$B$2:$B$21,MATCH($A17,Junius!$A$2:$A$21,0)),"")</f>
        <v>16</v>
      </c>
      <c r="T17" s="101" t="str">
        <f>IFERROR(INDEX(Julius!$B$2:$B$21,MATCH($A17,Julius!$A$2:$A$21,0)),"")</f>
        <v/>
      </c>
      <c r="U17" s="101" t="str">
        <f>IFERROR(INDEX(Augusztus!$B$2:$B$21,MATCH($A17,Augusztus!$A$2:$A$21,0)),"")</f>
        <v/>
      </c>
      <c r="V17" s="101" t="str">
        <f>IFERROR(INDEX(Szeptember!$B$2:$B$21,MATCH($A17,Szeptember!$A$2:$A$21,0)),"")</f>
        <v/>
      </c>
      <c r="W17" s="101" t="str">
        <f>IFERROR(INDEX(Oktober!$B$2:$B$21,MATCH($A17,Oktober!$A$2:$A$21,0)),"")</f>
        <v/>
      </c>
      <c r="X17" s="101" t="str">
        <f>IFERROR(INDEX(November!$B$2:$B$21,MATCH($A17,November!$A$2:$A$21,0)),"")</f>
        <v/>
      </c>
      <c r="Y17" s="102" t="str">
        <f>IFERROR(INDEX(December!$B$2:$B$21,MATCH($A17,December!$A$2:$A$21,0)),"")</f>
        <v/>
      </c>
      <c r="Z17" s="97">
        <f t="shared" si="0"/>
        <v>15.666666666666666</v>
      </c>
      <c r="AA17" s="103">
        <f t="shared" si="1"/>
        <v>2.3570226039551585</v>
      </c>
      <c r="AB17" s="103">
        <f t="shared" si="2"/>
        <v>15.5</v>
      </c>
      <c r="AC17" s="104">
        <f t="shared" si="3"/>
        <v>15</v>
      </c>
    </row>
    <row r="18" spans="1:29" x14ac:dyDescent="0.25">
      <c r="A18" s="17" t="s">
        <v>18</v>
      </c>
      <c r="B18" s="98">
        <f>IFERROR(INDEX(Januar!$C$2:$C$21,MATCH($A18,Januar!$A$2:$A$21,0)),"")</f>
        <v>12</v>
      </c>
      <c r="C18" s="99">
        <f>IFERROR(INDEX(Februar!$C$2:$C$21,MATCH($A18,Februar!$A$2:$A$21,0)),"")</f>
        <v>13</v>
      </c>
      <c r="D18" s="99">
        <f>IFERROR(INDEX(Marcius!$C$2:$C$21,MATCH($A18,Marcius!$A$2:$A$21,0)),"")</f>
        <v>11</v>
      </c>
      <c r="E18" s="99">
        <f>IFERROR(INDEX(Aprilis!$C$2:$C$21,MATCH($A18,Aprilis!$A$2:$A$21,0)),"")</f>
        <v>11</v>
      </c>
      <c r="F18" s="99">
        <f>IFERROR(INDEX(Majus!$C$2:$C$21,MATCH($A18,Majus!$A$2:$A$21,0)),"")</f>
        <v>13</v>
      </c>
      <c r="G18" s="99">
        <f>IFERROR(INDEX(Junius!$C$2:$C$21,MATCH($A18,Junius!$A$2:$A$21,0)),"")</f>
        <v>16</v>
      </c>
      <c r="H18" s="99">
        <f>IFERROR(INDEX(Julius!$C$2:$C$21,MATCH($A18,Julius!$A$2:$A$21,0)),"")</f>
        <v>19</v>
      </c>
      <c r="I18" s="99">
        <f>IFERROR(INDEX(Augusztus!$C$2:$C$21,MATCH($A18,Augusztus!$A$2:$A$21,0)),"")</f>
        <v>16</v>
      </c>
      <c r="J18" s="99">
        <f>IFERROR(INDEX(Szeptember!$C$2:$C$21,MATCH($A18,Szeptember!$A$2:$A$21,0)),"")</f>
        <v>18</v>
      </c>
      <c r="K18" s="99">
        <f>IFERROR(INDEX(Oktober!$C$2:$C$21,MATCH($A18,Oktober!$A$2:$A$21,0)),"")</f>
        <v>12</v>
      </c>
      <c r="L18" s="99">
        <f>IFERROR(INDEX(November!$C$2:$C$21,MATCH($A18,November!$A$2:$A$21,0)),"")</f>
        <v>12</v>
      </c>
      <c r="M18" s="100">
        <f>IFERROR(INDEX(December!$C$2:$C$21,MATCH($A18,December!$A$2:$A$21,0)),"")</f>
        <v>11</v>
      </c>
      <c r="N18" s="96">
        <f>IFERROR(INDEX(Januar!$B$2:$B$21,MATCH($A18,Januar!$A$2:$A$21,0)),"")</f>
        <v>13</v>
      </c>
      <c r="O18" s="101">
        <f>IFERROR(INDEX(Februar!$B$2:$B$21,MATCH($A18,Februar!$A$2:$A$21,0)),"")</f>
        <v>12</v>
      </c>
      <c r="P18" s="101">
        <f>IFERROR(INDEX(Marcius!$B$2:$B$21,MATCH($A18,Marcius!$A$2:$A$21,0)),"")</f>
        <v>16</v>
      </c>
      <c r="Q18" s="101">
        <f>IFERROR(INDEX(Aprilis!$B$2:$B$21,MATCH($A18,Aprilis!$A$2:$A$21,0)),"")</f>
        <v>16</v>
      </c>
      <c r="R18" s="101">
        <f>IFERROR(INDEX(Majus!$B$2:$B$21,MATCH($A18,Majus!$A$2:$A$21,0)),"")</f>
        <v>16</v>
      </c>
      <c r="S18" s="101">
        <f>IFERROR(INDEX(Junius!$B$2:$B$21,MATCH($A18,Junius!$A$2:$A$21,0)),"")</f>
        <v>17</v>
      </c>
      <c r="T18" s="101">
        <f>IFERROR(INDEX(Julius!$B$2:$B$21,MATCH($A18,Julius!$A$2:$A$21,0)),"")</f>
        <v>19</v>
      </c>
      <c r="U18" s="101">
        <f>IFERROR(INDEX(Augusztus!$B$2:$B$21,MATCH($A18,Augusztus!$A$2:$A$21,0)),"")</f>
        <v>16</v>
      </c>
      <c r="V18" s="101">
        <f>IFERROR(INDEX(Szeptember!$B$2:$B$21,MATCH($A18,Szeptember!$A$2:$A$21,0)),"")</f>
        <v>18</v>
      </c>
      <c r="W18" s="101">
        <f>IFERROR(INDEX(Oktober!$B$2:$B$21,MATCH($A18,Oktober!$A$2:$A$21,0)),"")</f>
        <v>17</v>
      </c>
      <c r="X18" s="101">
        <f>IFERROR(INDEX(November!$B$2:$B$21,MATCH($A18,November!$A$2:$A$21,0)),"")</f>
        <v>19</v>
      </c>
      <c r="Y18" s="102">
        <f>IFERROR(INDEX(December!$B$2:$B$21,MATCH($A18,December!$A$2:$A$21,0)),"")</f>
        <v>20</v>
      </c>
      <c r="Z18" s="97">
        <f t="shared" si="0"/>
        <v>15.125</v>
      </c>
      <c r="AA18" s="103">
        <f t="shared" si="1"/>
        <v>2.8912583765550943</v>
      </c>
      <c r="AB18" s="103">
        <f t="shared" si="2"/>
        <v>16</v>
      </c>
      <c r="AC18" s="104">
        <f t="shared" si="3"/>
        <v>16</v>
      </c>
    </row>
    <row r="19" spans="1:29" x14ac:dyDescent="0.25">
      <c r="A19" s="17" t="s">
        <v>21</v>
      </c>
      <c r="B19" s="98">
        <f>IFERROR(INDEX(Januar!$C$2:$C$21,MATCH($A19,Januar!$A$2:$A$21,0)),"")</f>
        <v>18</v>
      </c>
      <c r="C19" s="99">
        <f>IFERROR(INDEX(Februar!$C$2:$C$21,MATCH($A19,Februar!$A$2:$A$21,0)),"")</f>
        <v>16</v>
      </c>
      <c r="D19" s="99">
        <f>IFERROR(INDEX(Marcius!$C$2:$C$21,MATCH($A19,Marcius!$A$2:$A$21,0)),"")</f>
        <v>16</v>
      </c>
      <c r="E19" s="99">
        <f>IFERROR(INDEX(Aprilis!$C$2:$C$21,MATCH($A19,Aprilis!$A$2:$A$21,0)),"")</f>
        <v>15</v>
      </c>
      <c r="F19" s="99">
        <f>IFERROR(INDEX(Majus!$C$2:$C$21,MATCH($A19,Majus!$A$2:$A$21,0)),"")</f>
        <v>19</v>
      </c>
      <c r="G19" s="99">
        <f>IFERROR(INDEX(Junius!$C$2:$C$21,MATCH($A19,Junius!$A$2:$A$21,0)),"")</f>
        <v>19</v>
      </c>
      <c r="H19" s="99">
        <f>IFERROR(INDEX(Julius!$C$2:$C$21,MATCH($A19,Julius!$A$2:$A$21,0)),"")</f>
        <v>15</v>
      </c>
      <c r="I19" s="99">
        <f>IFERROR(INDEX(Augusztus!$C$2:$C$21,MATCH($A19,Augusztus!$A$2:$A$21,0)),"")</f>
        <v>19</v>
      </c>
      <c r="J19" s="99">
        <f>IFERROR(INDEX(Szeptember!$C$2:$C$21,MATCH($A19,Szeptember!$A$2:$A$21,0)),"")</f>
        <v>20</v>
      </c>
      <c r="K19" s="99">
        <f>IFERROR(INDEX(Oktober!$C$2:$C$21,MATCH($A19,Oktober!$A$2:$A$21,0)),"")</f>
        <v>16</v>
      </c>
      <c r="L19" s="99">
        <f>IFERROR(INDEX(November!$C$2:$C$21,MATCH($A19,November!$A$2:$A$21,0)),"")</f>
        <v>19</v>
      </c>
      <c r="M19" s="100">
        <f>IFERROR(INDEX(December!$C$2:$C$21,MATCH($A19,December!$A$2:$A$21,0)),"")</f>
        <v>17</v>
      </c>
      <c r="N19" s="96">
        <f>IFERROR(INDEX(Januar!$B$2:$B$21,MATCH($A19,Januar!$A$2:$A$21,0)),"")</f>
        <v>16</v>
      </c>
      <c r="O19" s="101">
        <f>IFERROR(INDEX(Februar!$B$2:$B$21,MATCH($A19,Februar!$A$2:$A$21,0)),"")</f>
        <v>16</v>
      </c>
      <c r="P19" s="101">
        <f>IFERROR(INDEX(Marcius!$B$2:$B$21,MATCH($A19,Marcius!$A$2:$A$21,0)),"")</f>
        <v>18</v>
      </c>
      <c r="Q19" s="101">
        <f>IFERROR(INDEX(Aprilis!$B$2:$B$21,MATCH($A19,Aprilis!$A$2:$A$21,0)),"")</f>
        <v>18</v>
      </c>
      <c r="R19" s="101">
        <f>IFERROR(INDEX(Majus!$B$2:$B$21,MATCH($A19,Majus!$A$2:$A$21,0)),"")</f>
        <v>18</v>
      </c>
      <c r="S19" s="101">
        <f>IFERROR(INDEX(Junius!$B$2:$B$21,MATCH($A19,Junius!$A$2:$A$21,0)),"")</f>
        <v>18</v>
      </c>
      <c r="T19" s="101">
        <f>IFERROR(INDEX(Julius!$B$2:$B$21,MATCH($A19,Julius!$A$2:$A$21,0)),"")</f>
        <v>16</v>
      </c>
      <c r="U19" s="101">
        <f>IFERROR(INDEX(Augusztus!$B$2:$B$21,MATCH($A19,Augusztus!$A$2:$A$21,0)),"")</f>
        <v>17</v>
      </c>
      <c r="V19" s="101">
        <f>IFERROR(INDEX(Szeptember!$B$2:$B$21,MATCH($A19,Szeptember!$A$2:$A$21,0)),"")</f>
        <v>19</v>
      </c>
      <c r="W19" s="101">
        <f>IFERROR(INDEX(Oktober!$B$2:$B$21,MATCH($A19,Oktober!$A$2:$A$21,0)),"")</f>
        <v>19</v>
      </c>
      <c r="X19" s="101">
        <f>IFERROR(INDEX(November!$B$2:$B$21,MATCH($A19,November!$A$2:$A$21,0)),"")</f>
        <v>18</v>
      </c>
      <c r="Y19" s="102">
        <f>IFERROR(INDEX(December!$B$2:$B$21,MATCH($A19,December!$A$2:$A$21,0)),"")</f>
        <v>19</v>
      </c>
      <c r="Z19" s="97">
        <f t="shared" si="0"/>
        <v>17.541666666666668</v>
      </c>
      <c r="AA19" s="103">
        <f t="shared" si="1"/>
        <v>1.4427741410983985</v>
      </c>
      <c r="AB19" s="103">
        <f t="shared" si="2"/>
        <v>18</v>
      </c>
      <c r="AC19" s="104">
        <f t="shared" si="3"/>
        <v>19</v>
      </c>
    </row>
    <row r="20" spans="1:29" x14ac:dyDescent="0.25">
      <c r="A20" s="17" t="s">
        <v>23</v>
      </c>
      <c r="B20" s="98">
        <f>IFERROR(INDEX(Januar!$C$2:$C$21,MATCH($A20,Januar!$A$2:$A$21,0)),"")</f>
        <v>26</v>
      </c>
      <c r="C20" s="99">
        <f>IFERROR(INDEX(Februar!$C$2:$C$21,MATCH($A20,Februar!$A$2:$A$21,0)),"")</f>
        <v>24</v>
      </c>
      <c r="D20" s="99">
        <f>IFERROR(INDEX(Marcius!$C$2:$C$21,MATCH($A20,Marcius!$A$2:$A$21,0)),"")</f>
        <v>26</v>
      </c>
      <c r="E20" s="99">
        <f>IFERROR(INDEX(Aprilis!$C$2:$C$21,MATCH($A20,Aprilis!$A$2:$A$21,0)),"")</f>
        <v>28</v>
      </c>
      <c r="F20" s="99">
        <f>IFERROR(INDEX(Majus!$C$2:$C$21,MATCH($A20,Majus!$A$2:$A$21,0)),"")</f>
        <v>28</v>
      </c>
      <c r="G20" s="99">
        <f>IFERROR(INDEX(Junius!$C$2:$C$21,MATCH($A20,Junius!$A$2:$A$21,0)),"")</f>
        <v>27</v>
      </c>
      <c r="H20" s="99">
        <f>IFERROR(INDEX(Julius!$C$2:$C$21,MATCH($A20,Julius!$A$2:$A$21,0)),"")</f>
        <v>29</v>
      </c>
      <c r="I20" s="99">
        <f>IFERROR(INDEX(Augusztus!$C$2:$C$21,MATCH($A20,Augusztus!$A$2:$A$21,0)),"")</f>
        <v>22</v>
      </c>
      <c r="J20" s="99">
        <f>IFERROR(INDEX(Szeptember!$C$2:$C$21,MATCH($A20,Szeptember!$A$2:$A$21,0)),"")</f>
        <v>26</v>
      </c>
      <c r="K20" s="99">
        <f>IFERROR(INDEX(Oktober!$C$2:$C$21,MATCH($A20,Oktober!$A$2:$A$21,0)),"")</f>
        <v>20</v>
      </c>
      <c r="L20" s="99">
        <f>IFERROR(INDEX(November!$C$2:$C$21,MATCH($A20,November!$A$2:$A$21,0)),"")</f>
        <v>20</v>
      </c>
      <c r="M20" s="100">
        <f>IFERROR(INDEX(December!$C$2:$C$21,MATCH($A20,December!$A$2:$A$21,0)),"")</f>
        <v>20</v>
      </c>
      <c r="N20" s="96">
        <f>IFERROR(INDEX(Januar!$B$2:$B$21,MATCH($A20,Januar!$A$2:$A$21,0)),"")</f>
        <v>18</v>
      </c>
      <c r="O20" s="101">
        <f>IFERROR(INDEX(Februar!$B$2:$B$21,MATCH($A20,Februar!$A$2:$A$21,0)),"")</f>
        <v>20</v>
      </c>
      <c r="P20" s="101">
        <f>IFERROR(INDEX(Marcius!$B$2:$B$21,MATCH($A20,Marcius!$A$2:$A$21,0)),"")</f>
        <v>19</v>
      </c>
      <c r="Q20" s="101">
        <f>IFERROR(INDEX(Aprilis!$B$2:$B$21,MATCH($A20,Aprilis!$A$2:$A$21,0)),"")</f>
        <v>19</v>
      </c>
      <c r="R20" s="101">
        <f>IFERROR(INDEX(Majus!$B$2:$B$21,MATCH($A20,Majus!$A$2:$A$21,0)),"")</f>
        <v>17</v>
      </c>
      <c r="S20" s="101">
        <f>IFERROR(INDEX(Junius!$B$2:$B$21,MATCH($A20,Junius!$A$2:$A$21,0)),"")</f>
        <v>20</v>
      </c>
      <c r="T20" s="101">
        <f>IFERROR(INDEX(Julius!$B$2:$B$21,MATCH($A20,Julius!$A$2:$A$21,0)),"")</f>
        <v>17</v>
      </c>
      <c r="U20" s="101">
        <f>IFERROR(INDEX(Augusztus!$B$2:$B$21,MATCH($A20,Augusztus!$A$2:$A$21,0)),"")</f>
        <v>19</v>
      </c>
      <c r="V20" s="101">
        <f>IFERROR(INDEX(Szeptember!$B$2:$B$21,MATCH($A20,Szeptember!$A$2:$A$21,0)),"")</f>
        <v>17</v>
      </c>
      <c r="W20" s="101">
        <f>IFERROR(INDEX(Oktober!$B$2:$B$21,MATCH($A20,Oktober!$A$2:$A$21,0)),"")</f>
        <v>20</v>
      </c>
      <c r="X20" s="101">
        <f>IFERROR(INDEX(November!$B$2:$B$21,MATCH($A20,November!$A$2:$A$21,0)),"")</f>
        <v>20</v>
      </c>
      <c r="Y20" s="102">
        <f>IFERROR(INDEX(December!$B$2:$B$21,MATCH($A20,December!$A$2:$A$21,0)),"")</f>
        <v>18</v>
      </c>
      <c r="Z20" s="97">
        <f t="shared" si="0"/>
        <v>21.666666666666668</v>
      </c>
      <c r="AA20" s="103">
        <f t="shared" si="1"/>
        <v>3.858612300930075</v>
      </c>
      <c r="AB20" s="103">
        <f t="shared" si="2"/>
        <v>20</v>
      </c>
      <c r="AC20" s="104">
        <f t="shared" si="3"/>
        <v>20</v>
      </c>
    </row>
    <row r="21" spans="1:29" x14ac:dyDescent="0.25">
      <c r="A21" s="17" t="s">
        <v>25</v>
      </c>
      <c r="B21" s="98">
        <f>IFERROR(INDEX(Januar!$C$2:$C$21,MATCH($A21,Januar!$A$2:$A$21,0)),"")</f>
        <v>23</v>
      </c>
      <c r="C21" s="99">
        <f>IFERROR(INDEX(Februar!$C$2:$C$21,MATCH($A21,Februar!$A$2:$A$21,0)),"")</f>
        <v>22</v>
      </c>
      <c r="D21" s="99">
        <f>IFERROR(INDEX(Marcius!$C$2:$C$21,MATCH($A21,Marcius!$A$2:$A$21,0)),"")</f>
        <v>23</v>
      </c>
      <c r="E21" s="99">
        <f>IFERROR(INDEX(Aprilis!$C$2:$C$21,MATCH($A21,Aprilis!$A$2:$A$21,0)),"")</f>
        <v>24</v>
      </c>
      <c r="F21" s="99">
        <f>IFERROR(INDEX(Majus!$C$2:$C$21,MATCH($A21,Majus!$A$2:$A$21,0)),"")</f>
        <v>24</v>
      </c>
      <c r="G21" s="99">
        <f>IFERROR(INDEX(Junius!$C$2:$C$21,MATCH($A21,Junius!$A$2:$A$21,0)),"")</f>
        <v>25</v>
      </c>
      <c r="H21" s="99">
        <f>IFERROR(INDEX(Julius!$C$2:$C$21,MATCH($A21,Julius!$A$2:$A$21,0)),"")</f>
        <v>21</v>
      </c>
      <c r="I21" s="99">
        <f>IFERROR(INDEX(Augusztus!$C$2:$C$21,MATCH($A21,Augusztus!$A$2:$A$21,0)),"")</f>
        <v>21</v>
      </c>
      <c r="J21" s="99">
        <f>IFERROR(INDEX(Szeptember!$C$2:$C$21,MATCH($A21,Szeptember!$A$2:$A$21,0)),"")</f>
        <v>22</v>
      </c>
      <c r="K21" s="99">
        <f>IFERROR(INDEX(Oktober!$C$2:$C$21,MATCH($A21,Oktober!$A$2:$A$21,0)),"")</f>
        <v>23</v>
      </c>
      <c r="L21" s="99">
        <f>IFERROR(INDEX(November!$C$2:$C$21,MATCH($A21,November!$A$2:$A$21,0)),"")</f>
        <v>17</v>
      </c>
      <c r="M21" s="100">
        <f>IFERROR(INDEX(December!$C$2:$C$21,MATCH($A21,December!$A$2:$A$21,0)),"")</f>
        <v>21</v>
      </c>
      <c r="N21" s="96">
        <f>IFERROR(INDEX(Januar!$B$2:$B$21,MATCH($A21,Januar!$A$2:$A$21,0)),"")</f>
        <v>20</v>
      </c>
      <c r="O21" s="101">
        <f>IFERROR(INDEX(Februar!$B$2:$B$21,MATCH($A21,Februar!$A$2:$A$21,0)),"")</f>
        <v>18</v>
      </c>
      <c r="P21" s="101">
        <f>IFERROR(INDEX(Marcius!$B$2:$B$21,MATCH($A21,Marcius!$A$2:$A$21,0)),"")</f>
        <v>14</v>
      </c>
      <c r="Q21" s="101">
        <f>IFERROR(INDEX(Aprilis!$B$2:$B$21,MATCH($A21,Aprilis!$A$2:$A$21,0)),"")</f>
        <v>15</v>
      </c>
      <c r="R21" s="101">
        <f>IFERROR(INDEX(Majus!$B$2:$B$21,MATCH($A21,Majus!$A$2:$A$21,0)),"")</f>
        <v>13</v>
      </c>
      <c r="S21" s="101">
        <f>IFERROR(INDEX(Junius!$B$2:$B$21,MATCH($A21,Junius!$A$2:$A$21,0)),"")</f>
        <v>13</v>
      </c>
      <c r="T21" s="101">
        <f>IFERROR(INDEX(Julius!$B$2:$B$21,MATCH($A21,Julius!$A$2:$A$21,0)),"")</f>
        <v>12</v>
      </c>
      <c r="U21" s="101">
        <f>IFERROR(INDEX(Augusztus!$B$2:$B$21,MATCH($A21,Augusztus!$A$2:$A$21,0)),"")</f>
        <v>11</v>
      </c>
      <c r="V21" s="101">
        <f>IFERROR(INDEX(Szeptember!$B$2:$B$21,MATCH($A21,Szeptember!$A$2:$A$21,0)),"")</f>
        <v>14</v>
      </c>
      <c r="W21" s="101">
        <f>IFERROR(INDEX(Oktober!$B$2:$B$21,MATCH($A21,Oktober!$A$2:$A$21,0)),"")</f>
        <v>12</v>
      </c>
      <c r="X21" s="101">
        <f>IFERROR(INDEX(November!$B$2:$B$21,MATCH($A21,November!$A$2:$A$21,0)),"")</f>
        <v>11</v>
      </c>
      <c r="Y21" s="102">
        <f>IFERROR(INDEX(December!$B$2:$B$21,MATCH($A21,December!$A$2:$A$21,0)),"")</f>
        <v>11</v>
      </c>
      <c r="Z21" s="97">
        <f t="shared" si="0"/>
        <v>17.916666666666668</v>
      </c>
      <c r="AA21" s="103">
        <f t="shared" si="1"/>
        <v>4.8726846353479063</v>
      </c>
      <c r="AB21" s="103">
        <f t="shared" si="2"/>
        <v>19</v>
      </c>
      <c r="AC21" s="104">
        <f t="shared" si="3"/>
        <v>23</v>
      </c>
    </row>
    <row r="22" spans="1:29" x14ac:dyDescent="0.25">
      <c r="A22" s="17" t="s">
        <v>41</v>
      </c>
      <c r="B22" s="98" t="str">
        <f>IFERROR(INDEX(Januar!$C$2:$C$21,MATCH($A22,Januar!$A$2:$A$21,0)),"")</f>
        <v/>
      </c>
      <c r="C22" s="99" t="str">
        <f>IFERROR(INDEX(Februar!$C$2:$C$21,MATCH($A22,Februar!$A$2:$A$21,0)),"")</f>
        <v/>
      </c>
      <c r="D22" s="99" t="str">
        <f>IFERROR(INDEX(Marcius!$C$2:$C$21,MATCH($A22,Marcius!$A$2:$A$21,0)),"")</f>
        <v/>
      </c>
      <c r="E22" s="99" t="str">
        <f>IFERROR(INDEX(Aprilis!$C$2:$C$21,MATCH($A22,Aprilis!$A$2:$A$21,0)),"")</f>
        <v/>
      </c>
      <c r="F22" s="99" t="str">
        <f>IFERROR(INDEX(Majus!$C$2:$C$21,MATCH($A22,Majus!$A$2:$A$21,0)),"")</f>
        <v/>
      </c>
      <c r="G22" s="99" t="str">
        <f>IFERROR(INDEX(Junius!$C$2:$C$21,MATCH($A22,Junius!$A$2:$A$21,0)),"")</f>
        <v/>
      </c>
      <c r="H22" s="99" t="str">
        <f>IFERROR(INDEX(Julius!$C$2:$C$21,MATCH($A22,Julius!$A$2:$A$21,0)),"")</f>
        <v/>
      </c>
      <c r="I22" s="99" t="str">
        <f>IFERROR(INDEX(Augusztus!$C$2:$C$21,MATCH($A22,Augusztus!$A$2:$A$21,0)),"")</f>
        <v/>
      </c>
      <c r="J22" s="99">
        <f>IFERROR(INDEX(Szeptember!$C$2:$C$21,MATCH($A22,Szeptember!$A$2:$A$21,0)),"")</f>
        <v>34</v>
      </c>
      <c r="K22" s="99">
        <f>IFERROR(INDEX(Oktober!$C$2:$C$21,MATCH($A22,Oktober!$A$2:$A$21,0)),"")</f>
        <v>28</v>
      </c>
      <c r="L22" s="99">
        <f>IFERROR(INDEX(November!$C$2:$C$21,MATCH($A22,November!$A$2:$A$21,0)),"")</f>
        <v>28</v>
      </c>
      <c r="M22" s="100">
        <f>IFERROR(INDEX(December!$C$2:$C$21,MATCH($A22,December!$A$2:$A$21,0)),"")</f>
        <v>23</v>
      </c>
      <c r="N22" s="96" t="str">
        <f>IFERROR(INDEX(Januar!$B$2:$B$21,MATCH($A22,Januar!$A$2:$A$21,0)),"")</f>
        <v/>
      </c>
      <c r="O22" s="101" t="str">
        <f>IFERROR(INDEX(Februar!$B$2:$B$21,MATCH($A22,Februar!$A$2:$A$21,0)),"")</f>
        <v/>
      </c>
      <c r="P22" s="101" t="str">
        <f>IFERROR(INDEX(Marcius!$B$2:$B$21,MATCH($A22,Marcius!$A$2:$A$21,0)),"")</f>
        <v/>
      </c>
      <c r="Q22" s="101" t="str">
        <f>IFERROR(INDEX(Aprilis!$B$2:$B$21,MATCH($A22,Aprilis!$A$2:$A$21,0)),"")</f>
        <v/>
      </c>
      <c r="R22" s="101" t="str">
        <f>IFERROR(INDEX(Majus!$B$2:$B$21,MATCH($A22,Majus!$A$2:$A$21,0)),"")</f>
        <v/>
      </c>
      <c r="S22" s="101" t="str">
        <f>IFERROR(INDEX(Junius!$B$2:$B$21,MATCH($A22,Junius!$A$2:$A$21,0)),"")</f>
        <v/>
      </c>
      <c r="T22" s="101" t="str">
        <f>IFERROR(INDEX(Julius!$B$2:$B$21,MATCH($A22,Julius!$A$2:$A$21,0)),"")</f>
        <v/>
      </c>
      <c r="U22" s="101" t="str">
        <f>IFERROR(INDEX(Augusztus!$B$2:$B$21,MATCH($A22,Augusztus!$A$2:$A$21,0)),"")</f>
        <v/>
      </c>
      <c r="V22" s="101">
        <f>IFERROR(INDEX(Szeptember!$B$2:$B$21,MATCH($A22,Szeptember!$A$2:$A$21,0)),"")</f>
        <v>20</v>
      </c>
      <c r="W22" s="101">
        <f>IFERROR(INDEX(Oktober!$B$2:$B$21,MATCH($A22,Oktober!$A$2:$A$21,0)),"")</f>
        <v>18</v>
      </c>
      <c r="X22" s="101">
        <f>IFERROR(INDEX(November!$B$2:$B$21,MATCH($A22,November!$A$2:$A$21,0)),"")</f>
        <v>15</v>
      </c>
      <c r="Y22" s="102">
        <f>IFERROR(INDEX(December!$B$2:$B$21,MATCH($A22,December!$A$2:$A$21,0)),"")</f>
        <v>15</v>
      </c>
      <c r="Z22" s="97">
        <f t="shared" si="0"/>
        <v>22.625</v>
      </c>
      <c r="AA22" s="103">
        <f t="shared" si="1"/>
        <v>6.4408365139941255</v>
      </c>
      <c r="AB22" s="103">
        <f t="shared" si="2"/>
        <v>21.5</v>
      </c>
      <c r="AC22" s="104">
        <f t="shared" si="3"/>
        <v>28</v>
      </c>
    </row>
    <row r="23" spans="1:29" x14ac:dyDescent="0.25">
      <c r="A23" s="17" t="s">
        <v>28</v>
      </c>
      <c r="B23" s="98" t="str">
        <f>IFERROR(INDEX(Januar!$C$2:$C$21,MATCH($A23,Januar!$A$2:$A$21,0)),"")</f>
        <v/>
      </c>
      <c r="C23" s="99" t="str">
        <f>IFERROR(INDEX(Februar!$C$2:$C$21,MATCH($A23,Februar!$A$2:$A$21,0)),"")</f>
        <v/>
      </c>
      <c r="D23" s="99">
        <f>IFERROR(INDEX(Marcius!$C$2:$C$21,MATCH($A23,Marcius!$A$2:$A$21,0)),"")</f>
        <v>30</v>
      </c>
      <c r="E23" s="99">
        <f>IFERROR(INDEX(Aprilis!$C$2:$C$21,MATCH($A23,Aprilis!$A$2:$A$21,0)),"")</f>
        <v>31</v>
      </c>
      <c r="F23" s="99">
        <f>IFERROR(INDEX(Majus!$C$2:$C$21,MATCH($A23,Majus!$A$2:$A$21,0)),"")</f>
        <v>30</v>
      </c>
      <c r="G23" s="99">
        <f>IFERROR(INDEX(Junius!$C$2:$C$21,MATCH($A23,Junius!$A$2:$A$21,0)),"")</f>
        <v>26</v>
      </c>
      <c r="H23" s="99">
        <f>IFERROR(INDEX(Julius!$C$2:$C$21,MATCH($A23,Julius!$A$2:$A$21,0)),"")</f>
        <v>18</v>
      </c>
      <c r="I23" s="99">
        <f>IFERROR(INDEX(Augusztus!$C$2:$C$21,MATCH($A23,Augusztus!$A$2:$A$21,0)),"")</f>
        <v>18</v>
      </c>
      <c r="J23" s="99">
        <f>IFERROR(INDEX(Szeptember!$C$2:$C$21,MATCH($A23,Szeptember!$A$2:$A$21,0)),"")</f>
        <v>15</v>
      </c>
      <c r="K23" s="99">
        <f>IFERROR(INDEX(Oktober!$C$2:$C$21,MATCH($A23,Oktober!$A$2:$A$21,0)),"")</f>
        <v>19</v>
      </c>
      <c r="L23" s="99">
        <f>IFERROR(INDEX(November!$C$2:$C$21,MATCH($A23,November!$A$2:$A$21,0)),"")</f>
        <v>24</v>
      </c>
      <c r="M23" s="100">
        <f>IFERROR(INDEX(December!$C$2:$C$21,MATCH($A23,December!$A$2:$A$21,0)),"")</f>
        <v>26</v>
      </c>
      <c r="N23" s="96" t="str">
        <f>IFERROR(INDEX(Januar!$B$2:$B$21,MATCH($A23,Januar!$A$2:$A$21,0)),"")</f>
        <v/>
      </c>
      <c r="O23" s="101" t="str">
        <f>IFERROR(INDEX(Februar!$B$2:$B$21,MATCH($A23,Februar!$A$2:$A$21,0)),"")</f>
        <v/>
      </c>
      <c r="P23" s="101">
        <f>IFERROR(INDEX(Marcius!$B$2:$B$21,MATCH($A23,Marcius!$A$2:$A$21,0)),"")</f>
        <v>17</v>
      </c>
      <c r="Q23" s="101">
        <f>IFERROR(INDEX(Aprilis!$B$2:$B$21,MATCH($A23,Aprilis!$A$2:$A$21,0)),"")</f>
        <v>20</v>
      </c>
      <c r="R23" s="101">
        <f>IFERROR(INDEX(Majus!$B$2:$B$21,MATCH($A23,Majus!$A$2:$A$21,0)),"")</f>
        <v>19</v>
      </c>
      <c r="S23" s="101">
        <f>IFERROR(INDEX(Junius!$B$2:$B$21,MATCH($A23,Junius!$A$2:$A$21,0)),"")</f>
        <v>15</v>
      </c>
      <c r="T23" s="101">
        <f>IFERROR(INDEX(Julius!$B$2:$B$21,MATCH($A23,Julius!$A$2:$A$21,0)),"")</f>
        <v>11</v>
      </c>
      <c r="U23" s="101">
        <f>IFERROR(INDEX(Augusztus!$B$2:$B$21,MATCH($A23,Augusztus!$A$2:$A$21,0)),"")</f>
        <v>14</v>
      </c>
      <c r="V23" s="101">
        <f>IFERROR(INDEX(Szeptember!$B$2:$B$21,MATCH($A23,Szeptember!$A$2:$A$21,0)),"")</f>
        <v>11</v>
      </c>
      <c r="W23" s="101">
        <f>IFERROR(INDEX(Oktober!$B$2:$B$21,MATCH($A23,Oktober!$A$2:$A$21,0)),"")</f>
        <v>16</v>
      </c>
      <c r="X23" s="101">
        <f>IFERROR(INDEX(November!$B$2:$B$21,MATCH($A23,November!$A$2:$A$21,0)),"")</f>
        <v>12</v>
      </c>
      <c r="Y23" s="102">
        <f>IFERROR(INDEX(December!$B$2:$B$21,MATCH($A23,December!$A$2:$A$21,0)),"")</f>
        <v>12</v>
      </c>
      <c r="Z23" s="97">
        <f t="shared" si="0"/>
        <v>19.2</v>
      </c>
      <c r="AA23" s="103">
        <f t="shared" si="1"/>
        <v>6.3529520697074364</v>
      </c>
      <c r="AB23" s="103">
        <f t="shared" si="2"/>
        <v>18</v>
      </c>
      <c r="AC23" s="104">
        <f t="shared" si="3"/>
        <v>30</v>
      </c>
    </row>
    <row r="24" spans="1:29" x14ac:dyDescent="0.25">
      <c r="A24" s="17" t="s">
        <v>24</v>
      </c>
      <c r="B24" s="98">
        <f>IFERROR(INDEX(Januar!$C$2:$C$21,MATCH($A24,Januar!$A$2:$A$21,0)),"")</f>
        <v>20</v>
      </c>
      <c r="C24" s="99">
        <f>IFERROR(INDEX(Februar!$C$2:$C$21,MATCH($A24,Februar!$A$2:$A$21,0)),"")</f>
        <v>18</v>
      </c>
      <c r="D24" s="99" t="str">
        <f>IFERROR(INDEX(Marcius!$C$2:$C$21,MATCH($A24,Marcius!$A$2:$A$21,0)),"")</f>
        <v/>
      </c>
      <c r="E24" s="99" t="str">
        <f>IFERROR(INDEX(Aprilis!$C$2:$C$21,MATCH($A24,Aprilis!$A$2:$A$21,0)),"")</f>
        <v/>
      </c>
      <c r="F24" s="99" t="str">
        <f>IFERROR(INDEX(Majus!$C$2:$C$21,MATCH($A24,Majus!$A$2:$A$21,0)),"")</f>
        <v/>
      </c>
      <c r="G24" s="99" t="str">
        <f>IFERROR(INDEX(Junius!$C$2:$C$21,MATCH($A24,Junius!$A$2:$A$21,0)),"")</f>
        <v/>
      </c>
      <c r="H24" s="99" t="str">
        <f>IFERROR(INDEX(Julius!$C$2:$C$21,MATCH($A24,Julius!$A$2:$A$21,0)),"")</f>
        <v/>
      </c>
      <c r="I24" s="99" t="str">
        <f>IFERROR(INDEX(Augusztus!$C$2:$C$21,MATCH($A24,Augusztus!$A$2:$A$21,0)),"")</f>
        <v/>
      </c>
      <c r="J24" s="99" t="str">
        <f>IFERROR(INDEX(Szeptember!$C$2:$C$21,MATCH($A24,Szeptember!$A$2:$A$21,0)),"")</f>
        <v/>
      </c>
      <c r="K24" s="99" t="str">
        <f>IFERROR(INDEX(Oktober!$C$2:$C$21,MATCH($A24,Oktober!$A$2:$A$21,0)),"")</f>
        <v/>
      </c>
      <c r="L24" s="99" t="str">
        <f>IFERROR(INDEX(November!$C$2:$C$21,MATCH($A24,November!$A$2:$A$21,0)),"")</f>
        <v/>
      </c>
      <c r="M24" s="100" t="str">
        <f>IFERROR(INDEX(December!$C$2:$C$21,MATCH($A24,December!$A$2:$A$21,0)),"")</f>
        <v/>
      </c>
      <c r="N24" s="96">
        <f>IFERROR(INDEX(Januar!$B$2:$B$21,MATCH($A24,Januar!$A$2:$A$21,0)),"")</f>
        <v>19</v>
      </c>
      <c r="O24" s="101">
        <f>IFERROR(INDEX(Februar!$B$2:$B$21,MATCH($A24,Februar!$A$2:$A$21,0)),"")</f>
        <v>17</v>
      </c>
      <c r="P24" s="101" t="str">
        <f>IFERROR(INDEX(Marcius!$B$2:$B$21,MATCH($A24,Marcius!$A$2:$A$21,0)),"")</f>
        <v/>
      </c>
      <c r="Q24" s="101" t="str">
        <f>IFERROR(INDEX(Aprilis!$B$2:$B$21,MATCH($A24,Aprilis!$A$2:$A$21,0)),"")</f>
        <v/>
      </c>
      <c r="R24" s="101" t="str">
        <f>IFERROR(INDEX(Majus!$B$2:$B$21,MATCH($A24,Majus!$A$2:$A$21,0)),"")</f>
        <v/>
      </c>
      <c r="S24" s="101" t="str">
        <f>IFERROR(INDEX(Junius!$B$2:$B$21,MATCH($A24,Junius!$A$2:$A$21,0)),"")</f>
        <v/>
      </c>
      <c r="T24" s="101" t="str">
        <f>IFERROR(INDEX(Julius!$B$2:$B$21,MATCH($A24,Julius!$A$2:$A$21,0)),"")</f>
        <v/>
      </c>
      <c r="U24" s="101" t="str">
        <f>IFERROR(INDEX(Augusztus!$B$2:$B$21,MATCH($A24,Augusztus!$A$2:$A$21,0)),"")</f>
        <v/>
      </c>
      <c r="V24" s="101" t="str">
        <f>IFERROR(INDEX(Szeptember!$B$2:$B$21,MATCH($A24,Szeptember!$A$2:$A$21,0)),"")</f>
        <v/>
      </c>
      <c r="W24" s="101" t="str">
        <f>IFERROR(INDEX(Oktober!$B$2:$B$21,MATCH($A24,Oktober!$A$2:$A$21,0)),"")</f>
        <v/>
      </c>
      <c r="X24" s="101" t="str">
        <f>IFERROR(INDEX(November!$B$2:$B$21,MATCH($A24,November!$A$2:$A$21,0)),"")</f>
        <v/>
      </c>
      <c r="Y24" s="102" t="str">
        <f>IFERROR(INDEX(December!$B$2:$B$21,MATCH($A24,December!$A$2:$A$21,0)),"")</f>
        <v/>
      </c>
      <c r="Z24" s="97">
        <f t="shared" si="0"/>
        <v>18.5</v>
      </c>
      <c r="AA24" s="103">
        <f t="shared" si="1"/>
        <v>1.1180339887498949</v>
      </c>
      <c r="AB24" s="103">
        <f t="shared" si="2"/>
        <v>18.5</v>
      </c>
      <c r="AC24" s="104" t="str">
        <f t="shared" si="3"/>
        <v>Nincs módusz</v>
      </c>
    </row>
    <row r="25" spans="1:29" x14ac:dyDescent="0.25">
      <c r="A25" s="17" t="s">
        <v>37</v>
      </c>
      <c r="B25" s="98" t="str">
        <f>IFERROR(INDEX(Januar!$C$2:$C$21,MATCH($A25,Januar!$A$2:$A$21,0)),"")</f>
        <v/>
      </c>
      <c r="C25" s="99" t="str">
        <f>IFERROR(INDEX(Februar!$C$2:$C$21,MATCH($A25,Februar!$A$2:$A$21,0)),"")</f>
        <v/>
      </c>
      <c r="D25" s="99" t="str">
        <f>IFERROR(INDEX(Marcius!$C$2:$C$21,MATCH($A25,Marcius!$A$2:$A$21,0)),"")</f>
        <v/>
      </c>
      <c r="E25" s="99" t="str">
        <f>IFERROR(INDEX(Aprilis!$C$2:$C$21,MATCH($A25,Aprilis!$A$2:$A$21,0)),"")</f>
        <v/>
      </c>
      <c r="F25" s="99" t="str">
        <f>IFERROR(INDEX(Majus!$C$2:$C$21,MATCH($A25,Majus!$A$2:$A$21,0)),"")</f>
        <v/>
      </c>
      <c r="G25" s="99" t="str">
        <f>IFERROR(INDEX(Junius!$C$2:$C$21,MATCH($A25,Junius!$A$2:$A$21,0)),"")</f>
        <v/>
      </c>
      <c r="H25" s="99">
        <f>IFERROR(INDEX(Julius!$C$2:$C$21,MATCH($A25,Julius!$A$2:$A$21,0)),"")</f>
        <v>26</v>
      </c>
      <c r="I25" s="99">
        <f>IFERROR(INDEX(Augusztus!$C$2:$C$21,MATCH($A25,Augusztus!$A$2:$A$21,0)),"")</f>
        <v>21</v>
      </c>
      <c r="J25" s="99" t="str">
        <f>IFERROR(INDEX(Szeptember!$C$2:$C$21,MATCH($A25,Szeptember!$A$2:$A$21,0)),"")</f>
        <v/>
      </c>
      <c r="K25" s="99" t="str">
        <f>IFERROR(INDEX(Oktober!$C$2:$C$21,MATCH($A25,Oktober!$A$2:$A$21,0)),"")</f>
        <v/>
      </c>
      <c r="L25" s="99" t="str">
        <f>IFERROR(INDEX(November!$C$2:$C$21,MATCH($A25,November!$A$2:$A$21,0)),"")</f>
        <v/>
      </c>
      <c r="M25" s="100" t="str">
        <f>IFERROR(INDEX(December!$C$2:$C$21,MATCH($A25,December!$A$2:$A$21,0)),"")</f>
        <v/>
      </c>
      <c r="N25" s="96" t="str">
        <f>IFERROR(INDEX(Januar!$B$2:$B$21,MATCH($A25,Januar!$A$2:$A$21,0)),"")</f>
        <v/>
      </c>
      <c r="O25" s="101" t="str">
        <f>IFERROR(INDEX(Februar!$B$2:$B$21,MATCH($A25,Februar!$A$2:$A$21,0)),"")</f>
        <v/>
      </c>
      <c r="P25" s="101" t="str">
        <f>IFERROR(INDEX(Marcius!$B$2:$B$21,MATCH($A25,Marcius!$A$2:$A$21,0)),"")</f>
        <v/>
      </c>
      <c r="Q25" s="101" t="str">
        <f>IFERROR(INDEX(Aprilis!$B$2:$B$21,MATCH($A25,Aprilis!$A$2:$A$21,0)),"")</f>
        <v/>
      </c>
      <c r="R25" s="101" t="str">
        <f>IFERROR(INDEX(Majus!$B$2:$B$21,MATCH($A25,Majus!$A$2:$A$21,0)),"")</f>
        <v/>
      </c>
      <c r="S25" s="101" t="str">
        <f>IFERROR(INDEX(Junius!$B$2:$B$21,MATCH($A25,Junius!$A$2:$A$21,0)),"")</f>
        <v/>
      </c>
      <c r="T25" s="101">
        <f>IFERROR(INDEX(Julius!$B$2:$B$21,MATCH($A25,Julius!$A$2:$A$21,0)),"")</f>
        <v>20</v>
      </c>
      <c r="U25" s="101">
        <f>IFERROR(INDEX(Augusztus!$B$2:$B$21,MATCH($A25,Augusztus!$A$2:$A$21,0)),"")</f>
        <v>15</v>
      </c>
      <c r="V25" s="101" t="str">
        <f>IFERROR(INDEX(Szeptember!$B$2:$B$21,MATCH($A25,Szeptember!$A$2:$A$21,0)),"")</f>
        <v/>
      </c>
      <c r="W25" s="101" t="str">
        <f>IFERROR(INDEX(Oktober!$B$2:$B$21,MATCH($A25,Oktober!$A$2:$A$21,0)),"")</f>
        <v/>
      </c>
      <c r="X25" s="101" t="str">
        <f>IFERROR(INDEX(November!$B$2:$B$21,MATCH($A25,November!$A$2:$A$21,0)),"")</f>
        <v/>
      </c>
      <c r="Y25" s="102" t="str">
        <f>IFERROR(INDEX(December!$B$2:$B$21,MATCH($A25,December!$A$2:$A$21,0)),"")</f>
        <v/>
      </c>
      <c r="Z25" s="97">
        <f t="shared" si="0"/>
        <v>20.5</v>
      </c>
      <c r="AA25" s="103">
        <f t="shared" si="1"/>
        <v>3.905124837953327</v>
      </c>
      <c r="AB25" s="103">
        <f t="shared" si="2"/>
        <v>20.5</v>
      </c>
      <c r="AC25" s="104" t="str">
        <f t="shared" si="3"/>
        <v>Nincs módusz</v>
      </c>
    </row>
    <row r="26" spans="1:29" ht="15.75" thickBot="1" x14ac:dyDescent="0.3">
      <c r="A26" s="18" t="s">
        <v>38</v>
      </c>
      <c r="B26" s="105" t="str">
        <f>IFERROR(INDEX(Januar!$C$2:$C$21,MATCH($A26,Januar!$A$2:$A$21,0)),"")</f>
        <v/>
      </c>
      <c r="C26" s="106" t="str">
        <f>IFERROR(INDEX(Februar!$C$2:$C$21,MATCH($A26,Februar!$A$2:$A$21,0)),"")</f>
        <v/>
      </c>
      <c r="D26" s="106" t="str">
        <f>IFERROR(INDEX(Marcius!$C$2:$C$21,MATCH($A26,Marcius!$A$2:$A$21,0)),"")</f>
        <v/>
      </c>
      <c r="E26" s="106" t="str">
        <f>IFERROR(INDEX(Aprilis!$C$2:$C$21,MATCH($A26,Aprilis!$A$2:$A$21,0)),"")</f>
        <v/>
      </c>
      <c r="F26" s="106" t="str">
        <f>IFERROR(INDEX(Majus!$C$2:$C$21,MATCH($A26,Majus!$A$2:$A$21,0)),"")</f>
        <v/>
      </c>
      <c r="G26" s="106" t="str">
        <f>IFERROR(INDEX(Junius!$C$2:$C$21,MATCH($A26,Junius!$A$2:$A$21,0)),"")</f>
        <v/>
      </c>
      <c r="H26" s="106" t="str">
        <f>IFERROR(INDEX(Julius!$C$2:$C$21,MATCH($A26,Julius!$A$2:$A$21,0)),"")</f>
        <v/>
      </c>
      <c r="I26" s="106">
        <f>IFERROR(INDEX(Augusztus!$C$2:$C$21,MATCH($A26,Augusztus!$A$2:$A$21,0)),"")</f>
        <v>28</v>
      </c>
      <c r="J26" s="106" t="str">
        <f>IFERROR(INDEX(Szeptember!$C$2:$C$21,MATCH($A26,Szeptember!$A$2:$A$21,0)),"")</f>
        <v/>
      </c>
      <c r="K26" s="106" t="str">
        <f>IFERROR(INDEX(Oktober!$C$2:$C$21,MATCH($A26,Oktober!$A$2:$A$21,0)),"")</f>
        <v/>
      </c>
      <c r="L26" s="106" t="str">
        <f>IFERROR(INDEX(November!$C$2:$C$21,MATCH($A26,November!$A$2:$A$21,0)),"")</f>
        <v/>
      </c>
      <c r="M26" s="107" t="str">
        <f>IFERROR(INDEX(December!$C$2:$C$21,MATCH($A26,December!$A$2:$A$21,0)),"")</f>
        <v/>
      </c>
      <c r="N26" s="108" t="str">
        <f>IFERROR(INDEX(Januar!$B$2:$B$21,MATCH($A26,Januar!$A$2:$A$21,0)),"")</f>
        <v/>
      </c>
      <c r="O26" s="109" t="str">
        <f>IFERROR(INDEX(Februar!$B$2:$B$21,MATCH($A26,Februar!$A$2:$A$21,0)),"")</f>
        <v/>
      </c>
      <c r="P26" s="109" t="str">
        <f>IFERROR(INDEX(Marcius!$B$2:$B$21,MATCH($A26,Marcius!$A$2:$A$21,0)),"")</f>
        <v/>
      </c>
      <c r="Q26" s="109" t="str">
        <f>IFERROR(INDEX(Aprilis!$B$2:$B$21,MATCH($A26,Aprilis!$A$2:$A$21,0)),"")</f>
        <v/>
      </c>
      <c r="R26" s="109" t="str">
        <f>IFERROR(INDEX(Majus!$B$2:$B$21,MATCH($A26,Majus!$A$2:$A$21,0)),"")</f>
        <v/>
      </c>
      <c r="S26" s="109" t="str">
        <f>IFERROR(INDEX(Junius!$B$2:$B$21,MATCH($A26,Junius!$A$2:$A$21,0)),"")</f>
        <v/>
      </c>
      <c r="T26" s="109" t="str">
        <f>IFERROR(INDEX(Julius!$B$2:$B$21,MATCH($A26,Julius!$A$2:$A$21,0)),"")</f>
        <v/>
      </c>
      <c r="U26" s="109">
        <f>IFERROR(INDEX(Augusztus!$B$2:$B$21,MATCH($A26,Augusztus!$A$2:$A$21,0)),"")</f>
        <v>20</v>
      </c>
      <c r="V26" s="109" t="str">
        <f>IFERROR(INDEX(Szeptember!$B$2:$B$21,MATCH($A26,Szeptember!$A$2:$A$21,0)),"")</f>
        <v/>
      </c>
      <c r="W26" s="109" t="str">
        <f>IFERROR(INDEX(Oktober!$B$2:$B$21,MATCH($A26,Oktober!$A$2:$A$21,0)),"")</f>
        <v/>
      </c>
      <c r="X26" s="109" t="str">
        <f>IFERROR(INDEX(November!$B$2:$B$21,MATCH($A26,November!$A$2:$A$21,0)),"")</f>
        <v/>
      </c>
      <c r="Y26" s="110" t="str">
        <f>IFERROR(INDEX(December!$B$2:$B$21,MATCH($A26,December!$A$2:$A$21,0)),"")</f>
        <v/>
      </c>
      <c r="Z26" s="111">
        <f t="shared" si="0"/>
        <v>24</v>
      </c>
      <c r="AA26" s="112">
        <f t="shared" si="1"/>
        <v>4</v>
      </c>
      <c r="AB26" s="112">
        <f t="shared" si="2"/>
        <v>24</v>
      </c>
      <c r="AC26" s="113" t="str">
        <f t="shared" si="3"/>
        <v>Nincs módusz</v>
      </c>
    </row>
    <row r="43" spans="1:13" ht="15.75" thickBot="1" x14ac:dyDescent="0.3"/>
    <row r="44" spans="1:13" ht="15.75" thickBot="1" x14ac:dyDescent="0.3">
      <c r="A44" s="30" t="s">
        <v>3</v>
      </c>
      <c r="B44" s="34">
        <v>44927</v>
      </c>
      <c r="C44" s="35">
        <v>44958</v>
      </c>
      <c r="D44" s="35">
        <v>44986</v>
      </c>
      <c r="E44" s="35">
        <v>45017</v>
      </c>
      <c r="F44" s="35">
        <v>45047</v>
      </c>
      <c r="G44" s="35">
        <v>45078</v>
      </c>
      <c r="H44" s="35">
        <v>45108</v>
      </c>
      <c r="I44" s="35">
        <v>45139</v>
      </c>
      <c r="J44" s="35">
        <v>45170</v>
      </c>
      <c r="K44" s="35">
        <v>45200</v>
      </c>
      <c r="L44" s="35">
        <v>45231</v>
      </c>
      <c r="M44" s="36">
        <v>45261</v>
      </c>
    </row>
    <row r="45" spans="1:13" x14ac:dyDescent="0.25">
      <c r="A45" s="31" t="s">
        <v>6</v>
      </c>
      <c r="B45" s="47">
        <f>IFERROR(ABS(N3-B3),"n.a")</f>
        <v>0</v>
      </c>
      <c r="C45" s="48">
        <f t="shared" ref="C45:M45" si="4">IFERROR(ABS(O3-C3),"n.a")</f>
        <v>0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48">
        <f t="shared" si="4"/>
        <v>0</v>
      </c>
      <c r="I45" s="48">
        <f t="shared" si="4"/>
        <v>0</v>
      </c>
      <c r="J45" s="48">
        <f t="shared" si="4"/>
        <v>0</v>
      </c>
      <c r="K45" s="48">
        <f t="shared" si="4"/>
        <v>0</v>
      </c>
      <c r="L45" s="48">
        <f t="shared" si="4"/>
        <v>0</v>
      </c>
      <c r="M45" s="49">
        <f t="shared" si="4"/>
        <v>0</v>
      </c>
    </row>
    <row r="46" spans="1:13" x14ac:dyDescent="0.25">
      <c r="A46" s="32" t="s">
        <v>7</v>
      </c>
      <c r="B46" s="50">
        <f t="shared" ref="B46:B68" si="5">IFERROR(ABS(N4-B4),"n.a")</f>
        <v>0</v>
      </c>
      <c r="C46" s="51">
        <f t="shared" ref="C46:C68" si="6">IFERROR(ABS(O4-C4),"n.a")</f>
        <v>0</v>
      </c>
      <c r="D46" s="51">
        <f t="shared" ref="D46:D68" si="7">IFERROR(ABS(P4-D4),"n.a")</f>
        <v>0</v>
      </c>
      <c r="E46" s="51">
        <f t="shared" ref="E46:E68" si="8">IFERROR(ABS(Q4-E4),"n.a")</f>
        <v>0</v>
      </c>
      <c r="F46" s="51">
        <f t="shared" ref="F46:F68" si="9">IFERROR(ABS(R4-F4),"n.a")</f>
        <v>0</v>
      </c>
      <c r="G46" s="51">
        <f t="shared" ref="G46:G68" si="10">IFERROR(ABS(S4-G4),"n.a")</f>
        <v>0</v>
      </c>
      <c r="H46" s="51">
        <f t="shared" ref="H46:H68" si="11">IFERROR(ABS(T4-H4),"n.a")</f>
        <v>0</v>
      </c>
      <c r="I46" s="51">
        <f t="shared" ref="I46:I68" si="12">IFERROR(ABS(U4-I4),"n.a")</f>
        <v>0</v>
      </c>
      <c r="J46" s="51">
        <f t="shared" ref="J46:J68" si="13">IFERROR(ABS(V4-J4),"n.a")</f>
        <v>0</v>
      </c>
      <c r="K46" s="51">
        <f t="shared" ref="K46:K68" si="14">IFERROR(ABS(W4-K4),"n.a")</f>
        <v>0</v>
      </c>
      <c r="L46" s="51">
        <f t="shared" ref="L46:L68" si="15">IFERROR(ABS(X4-L4),"n.a")</f>
        <v>0</v>
      </c>
      <c r="M46" s="52">
        <f t="shared" ref="M46:M68" si="16">IFERROR(ABS(Y4-M4),"n.a")</f>
        <v>0</v>
      </c>
    </row>
    <row r="47" spans="1:13" x14ac:dyDescent="0.25">
      <c r="A47" s="32" t="s">
        <v>9</v>
      </c>
      <c r="B47" s="50">
        <f t="shared" si="5"/>
        <v>1</v>
      </c>
      <c r="C47" s="51">
        <f t="shared" si="6"/>
        <v>1</v>
      </c>
      <c r="D47" s="51">
        <f t="shared" si="7"/>
        <v>0</v>
      </c>
      <c r="E47" s="51">
        <f t="shared" si="8"/>
        <v>0</v>
      </c>
      <c r="F47" s="51">
        <f t="shared" si="9"/>
        <v>0</v>
      </c>
      <c r="G47" s="51">
        <f t="shared" si="10"/>
        <v>1</v>
      </c>
      <c r="H47" s="51">
        <f t="shared" si="11"/>
        <v>1</v>
      </c>
      <c r="I47" s="51">
        <f t="shared" si="12"/>
        <v>1</v>
      </c>
      <c r="J47" s="51">
        <f t="shared" si="13"/>
        <v>1</v>
      </c>
      <c r="K47" s="51">
        <f t="shared" si="14"/>
        <v>1</v>
      </c>
      <c r="L47" s="51">
        <f t="shared" si="15"/>
        <v>1</v>
      </c>
      <c r="M47" s="52">
        <f t="shared" si="16"/>
        <v>0</v>
      </c>
    </row>
    <row r="48" spans="1:13" x14ac:dyDescent="0.25">
      <c r="A48" s="32" t="s">
        <v>8</v>
      </c>
      <c r="B48" s="50">
        <f t="shared" si="5"/>
        <v>1</v>
      </c>
      <c r="C48" s="51">
        <f t="shared" si="6"/>
        <v>1</v>
      </c>
      <c r="D48" s="51">
        <f t="shared" si="7"/>
        <v>0</v>
      </c>
      <c r="E48" s="51">
        <f t="shared" si="8"/>
        <v>0</v>
      </c>
      <c r="F48" s="51">
        <f t="shared" si="9"/>
        <v>0</v>
      </c>
      <c r="G48" s="51">
        <f t="shared" si="10"/>
        <v>1</v>
      </c>
      <c r="H48" s="51">
        <f t="shared" si="11"/>
        <v>1</v>
      </c>
      <c r="I48" s="51">
        <f t="shared" si="12"/>
        <v>1</v>
      </c>
      <c r="J48" s="51">
        <f t="shared" si="13"/>
        <v>1</v>
      </c>
      <c r="K48" s="51">
        <f t="shared" si="14"/>
        <v>1</v>
      </c>
      <c r="L48" s="51">
        <f t="shared" si="15"/>
        <v>1</v>
      </c>
      <c r="M48" s="52">
        <f t="shared" si="16"/>
        <v>0</v>
      </c>
    </row>
    <row r="49" spans="1:13" x14ac:dyDescent="0.25">
      <c r="A49" s="32" t="s">
        <v>10</v>
      </c>
      <c r="B49" s="50">
        <f t="shared" si="5"/>
        <v>0</v>
      </c>
      <c r="C49" s="51">
        <f t="shared" si="6"/>
        <v>0</v>
      </c>
      <c r="D49" s="51">
        <f t="shared" si="7"/>
        <v>0</v>
      </c>
      <c r="E49" s="51">
        <f t="shared" si="8"/>
        <v>0</v>
      </c>
      <c r="F49" s="51">
        <f t="shared" si="9"/>
        <v>0</v>
      </c>
      <c r="G49" s="51">
        <f t="shared" si="10"/>
        <v>0</v>
      </c>
      <c r="H49" s="51">
        <f t="shared" si="11"/>
        <v>0</v>
      </c>
      <c r="I49" s="51">
        <f t="shared" si="12"/>
        <v>0</v>
      </c>
      <c r="J49" s="51">
        <f t="shared" si="13"/>
        <v>0</v>
      </c>
      <c r="K49" s="51">
        <f t="shared" si="14"/>
        <v>0</v>
      </c>
      <c r="L49" s="51">
        <f t="shared" si="15"/>
        <v>0</v>
      </c>
      <c r="M49" s="52">
        <f t="shared" si="16"/>
        <v>0</v>
      </c>
    </row>
    <row r="50" spans="1:13" x14ac:dyDescent="0.25">
      <c r="A50" s="32" t="s">
        <v>11</v>
      </c>
      <c r="B50" s="50">
        <f t="shared" si="5"/>
        <v>0</v>
      </c>
      <c r="C50" s="51">
        <f t="shared" si="6"/>
        <v>0</v>
      </c>
      <c r="D50" s="51">
        <f t="shared" si="7"/>
        <v>0</v>
      </c>
      <c r="E50" s="51">
        <f t="shared" si="8"/>
        <v>0</v>
      </c>
      <c r="F50" s="51">
        <f t="shared" si="9"/>
        <v>0</v>
      </c>
      <c r="G50" s="51">
        <f t="shared" si="10"/>
        <v>0</v>
      </c>
      <c r="H50" s="51">
        <f t="shared" si="11"/>
        <v>1</v>
      </c>
      <c r="I50" s="51">
        <f t="shared" si="12"/>
        <v>1</v>
      </c>
      <c r="J50" s="51">
        <f t="shared" si="13"/>
        <v>1</v>
      </c>
      <c r="K50" s="51">
        <f t="shared" si="14"/>
        <v>1</v>
      </c>
      <c r="L50" s="51">
        <f t="shared" si="15"/>
        <v>2</v>
      </c>
      <c r="M50" s="52">
        <f t="shared" si="16"/>
        <v>2</v>
      </c>
    </row>
    <row r="51" spans="1:13" x14ac:dyDescent="0.25">
      <c r="A51" s="32" t="s">
        <v>12</v>
      </c>
      <c r="B51" s="50">
        <f t="shared" si="5"/>
        <v>0</v>
      </c>
      <c r="C51" s="51">
        <f t="shared" si="6"/>
        <v>0</v>
      </c>
      <c r="D51" s="51">
        <f t="shared" si="7"/>
        <v>0</v>
      </c>
      <c r="E51" s="51">
        <f t="shared" si="8"/>
        <v>0</v>
      </c>
      <c r="F51" s="51">
        <f t="shared" si="9"/>
        <v>0</v>
      </c>
      <c r="G51" s="51">
        <f t="shared" si="10"/>
        <v>0</v>
      </c>
      <c r="H51" s="51">
        <f t="shared" si="11"/>
        <v>1</v>
      </c>
      <c r="I51" s="51">
        <f t="shared" si="12"/>
        <v>2</v>
      </c>
      <c r="J51" s="51">
        <f t="shared" si="13"/>
        <v>1</v>
      </c>
      <c r="K51" s="51">
        <f t="shared" si="14"/>
        <v>1</v>
      </c>
      <c r="L51" s="51">
        <f t="shared" si="15"/>
        <v>1</v>
      </c>
      <c r="M51" s="52">
        <f t="shared" si="16"/>
        <v>1</v>
      </c>
    </row>
    <row r="52" spans="1:13" x14ac:dyDescent="0.25">
      <c r="A52" s="32" t="s">
        <v>13</v>
      </c>
      <c r="B52" s="50">
        <f t="shared" si="5"/>
        <v>1</v>
      </c>
      <c r="C52" s="51">
        <f t="shared" si="6"/>
        <v>2</v>
      </c>
      <c r="D52" s="51">
        <f t="shared" si="7"/>
        <v>2</v>
      </c>
      <c r="E52" s="51">
        <f t="shared" si="8"/>
        <v>0</v>
      </c>
      <c r="F52" s="51">
        <f t="shared" si="9"/>
        <v>0</v>
      </c>
      <c r="G52" s="51">
        <f t="shared" si="10"/>
        <v>1</v>
      </c>
      <c r="H52" s="51">
        <f t="shared" si="11"/>
        <v>1</v>
      </c>
      <c r="I52" s="51">
        <f t="shared" si="12"/>
        <v>1</v>
      </c>
      <c r="J52" s="51">
        <f t="shared" si="13"/>
        <v>1</v>
      </c>
      <c r="K52" s="51">
        <f t="shared" si="14"/>
        <v>1</v>
      </c>
      <c r="L52" s="51">
        <f t="shared" si="15"/>
        <v>0</v>
      </c>
      <c r="M52" s="52">
        <f t="shared" si="16"/>
        <v>1</v>
      </c>
    </row>
    <row r="53" spans="1:13" x14ac:dyDescent="0.25">
      <c r="A53" s="32" t="s">
        <v>14</v>
      </c>
      <c r="B53" s="50">
        <f t="shared" si="5"/>
        <v>1</v>
      </c>
      <c r="C53" s="51">
        <f t="shared" si="6"/>
        <v>0</v>
      </c>
      <c r="D53" s="51">
        <f t="shared" si="7"/>
        <v>2</v>
      </c>
      <c r="E53" s="51">
        <f t="shared" si="8"/>
        <v>4</v>
      </c>
      <c r="F53" s="51">
        <f t="shared" si="9"/>
        <v>2</v>
      </c>
      <c r="G53" s="51">
        <f t="shared" si="10"/>
        <v>1</v>
      </c>
      <c r="H53" s="51">
        <f t="shared" si="11"/>
        <v>6</v>
      </c>
      <c r="I53" s="51">
        <f t="shared" si="12"/>
        <v>2</v>
      </c>
      <c r="J53" s="51">
        <f t="shared" si="13"/>
        <v>1</v>
      </c>
      <c r="K53" s="51">
        <f t="shared" si="14"/>
        <v>2</v>
      </c>
      <c r="L53" s="51">
        <f t="shared" si="15"/>
        <v>2</v>
      </c>
      <c r="M53" s="52">
        <f t="shared" si="16"/>
        <v>1</v>
      </c>
    </row>
    <row r="54" spans="1:13" x14ac:dyDescent="0.25">
      <c r="A54" s="32" t="s">
        <v>15</v>
      </c>
      <c r="B54" s="50">
        <f t="shared" si="5"/>
        <v>1</v>
      </c>
      <c r="C54" s="51">
        <f t="shared" si="6"/>
        <v>2</v>
      </c>
      <c r="D54" s="51">
        <f t="shared" si="7"/>
        <v>1</v>
      </c>
      <c r="E54" s="51">
        <f t="shared" si="8"/>
        <v>1</v>
      </c>
      <c r="F54" s="51">
        <f t="shared" si="9"/>
        <v>2</v>
      </c>
      <c r="G54" s="51">
        <f t="shared" si="10"/>
        <v>5</v>
      </c>
      <c r="H54" s="51">
        <f t="shared" si="11"/>
        <v>2</v>
      </c>
      <c r="I54" s="51">
        <f t="shared" si="12"/>
        <v>0</v>
      </c>
      <c r="J54" s="51">
        <f t="shared" si="13"/>
        <v>2</v>
      </c>
      <c r="K54" s="51">
        <f t="shared" si="14"/>
        <v>1</v>
      </c>
      <c r="L54" s="51">
        <f t="shared" si="15"/>
        <v>3</v>
      </c>
      <c r="M54" s="52">
        <f t="shared" si="16"/>
        <v>3</v>
      </c>
    </row>
    <row r="55" spans="1:13" x14ac:dyDescent="0.25">
      <c r="A55" s="32" t="s">
        <v>17</v>
      </c>
      <c r="B55" s="50">
        <f t="shared" si="5"/>
        <v>1</v>
      </c>
      <c r="C55" s="51">
        <f t="shared" si="6"/>
        <v>0</v>
      </c>
      <c r="D55" s="51">
        <f t="shared" si="7"/>
        <v>3</v>
      </c>
      <c r="E55" s="51">
        <f t="shared" si="8"/>
        <v>3</v>
      </c>
      <c r="F55" s="51">
        <f t="shared" si="9"/>
        <v>2</v>
      </c>
      <c r="G55" s="51">
        <f t="shared" si="10"/>
        <v>1</v>
      </c>
      <c r="H55" s="51">
        <f t="shared" si="11"/>
        <v>1</v>
      </c>
      <c r="I55" s="51">
        <f t="shared" si="12"/>
        <v>3</v>
      </c>
      <c r="J55" s="51">
        <f t="shared" si="13"/>
        <v>0</v>
      </c>
      <c r="K55" s="51">
        <f t="shared" si="14"/>
        <v>0</v>
      </c>
      <c r="L55" s="51">
        <f t="shared" si="15"/>
        <v>2</v>
      </c>
      <c r="M55" s="52">
        <f t="shared" si="16"/>
        <v>1</v>
      </c>
    </row>
    <row r="56" spans="1:13" x14ac:dyDescent="0.25">
      <c r="A56" s="32" t="s">
        <v>22</v>
      </c>
      <c r="B56" s="50">
        <f t="shared" si="5"/>
        <v>3</v>
      </c>
      <c r="C56" s="51">
        <f t="shared" si="6"/>
        <v>1</v>
      </c>
      <c r="D56" s="51">
        <f t="shared" si="7"/>
        <v>1</v>
      </c>
      <c r="E56" s="51">
        <f t="shared" si="8"/>
        <v>1</v>
      </c>
      <c r="F56" s="51">
        <f t="shared" si="9"/>
        <v>0</v>
      </c>
      <c r="G56" s="51">
        <f t="shared" si="10"/>
        <v>1</v>
      </c>
      <c r="H56" s="51">
        <f t="shared" si="11"/>
        <v>1</v>
      </c>
      <c r="I56" s="51" t="str">
        <f t="shared" si="12"/>
        <v>n.a</v>
      </c>
      <c r="J56" s="51">
        <f t="shared" si="13"/>
        <v>2</v>
      </c>
      <c r="K56" s="51">
        <f t="shared" si="14"/>
        <v>5</v>
      </c>
      <c r="L56" s="51">
        <f t="shared" si="15"/>
        <v>2</v>
      </c>
      <c r="M56" s="52">
        <f t="shared" si="16"/>
        <v>0</v>
      </c>
    </row>
    <row r="57" spans="1:13" x14ac:dyDescent="0.25">
      <c r="A57" s="32" t="s">
        <v>20</v>
      </c>
      <c r="B57" s="50">
        <f t="shared" si="5"/>
        <v>1</v>
      </c>
      <c r="C57" s="51">
        <f t="shared" si="6"/>
        <v>1</v>
      </c>
      <c r="D57" s="51">
        <f t="shared" si="7"/>
        <v>3</v>
      </c>
      <c r="E57" s="51">
        <f t="shared" si="8"/>
        <v>6</v>
      </c>
      <c r="F57" s="51">
        <f t="shared" si="9"/>
        <v>5</v>
      </c>
      <c r="G57" s="51">
        <f t="shared" si="10"/>
        <v>12</v>
      </c>
      <c r="H57" s="51">
        <f t="shared" si="11"/>
        <v>10</v>
      </c>
      <c r="I57" s="51">
        <f t="shared" si="12"/>
        <v>4</v>
      </c>
      <c r="J57" s="51">
        <f t="shared" si="13"/>
        <v>1</v>
      </c>
      <c r="K57" s="51">
        <f t="shared" si="14"/>
        <v>0</v>
      </c>
      <c r="L57" s="51">
        <f t="shared" si="15"/>
        <v>1</v>
      </c>
      <c r="M57" s="52">
        <f t="shared" si="16"/>
        <v>0</v>
      </c>
    </row>
    <row r="58" spans="1:13" x14ac:dyDescent="0.25">
      <c r="A58" s="32" t="s">
        <v>16</v>
      </c>
      <c r="B58" s="50">
        <f t="shared" si="5"/>
        <v>1</v>
      </c>
      <c r="C58" s="51">
        <f t="shared" si="6"/>
        <v>3</v>
      </c>
      <c r="D58" s="51">
        <f t="shared" si="7"/>
        <v>6</v>
      </c>
      <c r="E58" s="51">
        <f t="shared" si="8"/>
        <v>3</v>
      </c>
      <c r="F58" s="51">
        <f t="shared" si="9"/>
        <v>2</v>
      </c>
      <c r="G58" s="51">
        <f t="shared" si="10"/>
        <v>9</v>
      </c>
      <c r="H58" s="51">
        <f t="shared" si="11"/>
        <v>8</v>
      </c>
      <c r="I58" s="51">
        <f t="shared" si="12"/>
        <v>7</v>
      </c>
      <c r="J58" s="51">
        <f t="shared" si="13"/>
        <v>0</v>
      </c>
      <c r="K58" s="51">
        <f t="shared" si="14"/>
        <v>0</v>
      </c>
      <c r="L58" s="51">
        <f t="shared" si="15"/>
        <v>1</v>
      </c>
      <c r="M58" s="52">
        <f t="shared" si="16"/>
        <v>2</v>
      </c>
    </row>
    <row r="59" spans="1:13" x14ac:dyDescent="0.25">
      <c r="A59" s="32" t="s">
        <v>19</v>
      </c>
      <c r="B59" s="50">
        <f t="shared" si="5"/>
        <v>1</v>
      </c>
      <c r="C59" s="51">
        <f t="shared" si="6"/>
        <v>2</v>
      </c>
      <c r="D59" s="51">
        <f t="shared" si="7"/>
        <v>2</v>
      </c>
      <c r="E59" s="51">
        <f t="shared" si="8"/>
        <v>3</v>
      </c>
      <c r="F59" s="51">
        <f t="shared" si="9"/>
        <v>5</v>
      </c>
      <c r="G59" s="51">
        <f t="shared" si="10"/>
        <v>5</v>
      </c>
      <c r="H59" s="51" t="str">
        <f t="shared" si="11"/>
        <v>n.a</v>
      </c>
      <c r="I59" s="51" t="str">
        <f t="shared" si="12"/>
        <v>n.a</v>
      </c>
      <c r="J59" s="51" t="str">
        <f t="shared" si="13"/>
        <v>n.a</v>
      </c>
      <c r="K59" s="51" t="str">
        <f t="shared" si="14"/>
        <v>n.a</v>
      </c>
      <c r="L59" s="51" t="str">
        <f t="shared" si="15"/>
        <v>n.a</v>
      </c>
      <c r="M59" s="52" t="str">
        <f t="shared" si="16"/>
        <v>n.a</v>
      </c>
    </row>
    <row r="60" spans="1:13" x14ac:dyDescent="0.25">
      <c r="A60" s="32" t="s">
        <v>18</v>
      </c>
      <c r="B60" s="50">
        <f t="shared" si="5"/>
        <v>1</v>
      </c>
      <c r="C60" s="51">
        <f t="shared" si="6"/>
        <v>1</v>
      </c>
      <c r="D60" s="51">
        <f t="shared" si="7"/>
        <v>5</v>
      </c>
      <c r="E60" s="51">
        <f t="shared" si="8"/>
        <v>5</v>
      </c>
      <c r="F60" s="51">
        <f t="shared" si="9"/>
        <v>3</v>
      </c>
      <c r="G60" s="51">
        <f t="shared" si="10"/>
        <v>1</v>
      </c>
      <c r="H60" s="51">
        <f t="shared" si="11"/>
        <v>0</v>
      </c>
      <c r="I60" s="51">
        <f t="shared" si="12"/>
        <v>0</v>
      </c>
      <c r="J60" s="51">
        <f t="shared" si="13"/>
        <v>0</v>
      </c>
      <c r="K60" s="51">
        <f t="shared" si="14"/>
        <v>5</v>
      </c>
      <c r="L60" s="51">
        <f t="shared" si="15"/>
        <v>7</v>
      </c>
      <c r="M60" s="52">
        <f t="shared" si="16"/>
        <v>9</v>
      </c>
    </row>
    <row r="61" spans="1:13" x14ac:dyDescent="0.25">
      <c r="A61" s="32" t="s">
        <v>21</v>
      </c>
      <c r="B61" s="50">
        <f t="shared" si="5"/>
        <v>2</v>
      </c>
      <c r="C61" s="51">
        <f t="shared" si="6"/>
        <v>0</v>
      </c>
      <c r="D61" s="51">
        <f t="shared" si="7"/>
        <v>2</v>
      </c>
      <c r="E61" s="51">
        <f t="shared" si="8"/>
        <v>3</v>
      </c>
      <c r="F61" s="51">
        <f t="shared" si="9"/>
        <v>1</v>
      </c>
      <c r="G61" s="51">
        <f t="shared" si="10"/>
        <v>1</v>
      </c>
      <c r="H61" s="51">
        <f t="shared" si="11"/>
        <v>1</v>
      </c>
      <c r="I61" s="51">
        <f t="shared" si="12"/>
        <v>2</v>
      </c>
      <c r="J61" s="51">
        <f t="shared" si="13"/>
        <v>1</v>
      </c>
      <c r="K61" s="51">
        <f t="shared" si="14"/>
        <v>3</v>
      </c>
      <c r="L61" s="51">
        <f t="shared" si="15"/>
        <v>1</v>
      </c>
      <c r="M61" s="52">
        <f t="shared" si="16"/>
        <v>2</v>
      </c>
    </row>
    <row r="62" spans="1:13" x14ac:dyDescent="0.25">
      <c r="A62" s="32" t="s">
        <v>23</v>
      </c>
      <c r="B62" s="50">
        <f t="shared" si="5"/>
        <v>8</v>
      </c>
      <c r="C62" s="51">
        <f t="shared" si="6"/>
        <v>4</v>
      </c>
      <c r="D62" s="51">
        <f t="shared" si="7"/>
        <v>7</v>
      </c>
      <c r="E62" s="51">
        <f t="shared" si="8"/>
        <v>9</v>
      </c>
      <c r="F62" s="51">
        <f t="shared" si="9"/>
        <v>11</v>
      </c>
      <c r="G62" s="51">
        <f t="shared" si="10"/>
        <v>7</v>
      </c>
      <c r="H62" s="51">
        <f t="shared" si="11"/>
        <v>12</v>
      </c>
      <c r="I62" s="51">
        <f t="shared" si="12"/>
        <v>3</v>
      </c>
      <c r="J62" s="51">
        <f t="shared" si="13"/>
        <v>9</v>
      </c>
      <c r="K62" s="51">
        <f t="shared" si="14"/>
        <v>0</v>
      </c>
      <c r="L62" s="51">
        <f t="shared" si="15"/>
        <v>0</v>
      </c>
      <c r="M62" s="52">
        <f t="shared" si="16"/>
        <v>2</v>
      </c>
    </row>
    <row r="63" spans="1:13" x14ac:dyDescent="0.25">
      <c r="A63" s="32" t="s">
        <v>25</v>
      </c>
      <c r="B63" s="50">
        <f t="shared" si="5"/>
        <v>3</v>
      </c>
      <c r="C63" s="51">
        <f t="shared" si="6"/>
        <v>4</v>
      </c>
      <c r="D63" s="51">
        <f t="shared" si="7"/>
        <v>9</v>
      </c>
      <c r="E63" s="51">
        <f t="shared" si="8"/>
        <v>9</v>
      </c>
      <c r="F63" s="51">
        <f t="shared" si="9"/>
        <v>11</v>
      </c>
      <c r="G63" s="51">
        <f t="shared" si="10"/>
        <v>12</v>
      </c>
      <c r="H63" s="51">
        <f t="shared" si="11"/>
        <v>9</v>
      </c>
      <c r="I63" s="51">
        <f t="shared" si="12"/>
        <v>10</v>
      </c>
      <c r="J63" s="51">
        <f t="shared" si="13"/>
        <v>8</v>
      </c>
      <c r="K63" s="51">
        <f t="shared" si="14"/>
        <v>11</v>
      </c>
      <c r="L63" s="51">
        <f t="shared" si="15"/>
        <v>6</v>
      </c>
      <c r="M63" s="52">
        <f t="shared" si="16"/>
        <v>10</v>
      </c>
    </row>
    <row r="64" spans="1:13" x14ac:dyDescent="0.25">
      <c r="A64" s="32" t="s">
        <v>41</v>
      </c>
      <c r="B64" s="50" t="str">
        <f t="shared" si="5"/>
        <v>n.a</v>
      </c>
      <c r="C64" s="51" t="str">
        <f t="shared" si="6"/>
        <v>n.a</v>
      </c>
      <c r="D64" s="51" t="str">
        <f t="shared" si="7"/>
        <v>n.a</v>
      </c>
      <c r="E64" s="51" t="str">
        <f t="shared" si="8"/>
        <v>n.a</v>
      </c>
      <c r="F64" s="51" t="str">
        <f t="shared" si="9"/>
        <v>n.a</v>
      </c>
      <c r="G64" s="51" t="str">
        <f t="shared" si="10"/>
        <v>n.a</v>
      </c>
      <c r="H64" s="51" t="str">
        <f t="shared" si="11"/>
        <v>n.a</v>
      </c>
      <c r="I64" s="51" t="str">
        <f t="shared" si="12"/>
        <v>n.a</v>
      </c>
      <c r="J64" s="51">
        <f t="shared" si="13"/>
        <v>14</v>
      </c>
      <c r="K64" s="51">
        <f t="shared" si="14"/>
        <v>10</v>
      </c>
      <c r="L64" s="51">
        <f t="shared" si="15"/>
        <v>13</v>
      </c>
      <c r="M64" s="52">
        <f t="shared" si="16"/>
        <v>8</v>
      </c>
    </row>
    <row r="65" spans="1:13" x14ac:dyDescent="0.25">
      <c r="A65" s="32" t="s">
        <v>28</v>
      </c>
      <c r="B65" s="50" t="str">
        <f t="shared" si="5"/>
        <v>n.a</v>
      </c>
      <c r="C65" s="51" t="str">
        <f t="shared" si="6"/>
        <v>n.a</v>
      </c>
      <c r="D65" s="51">
        <f t="shared" si="7"/>
        <v>13</v>
      </c>
      <c r="E65" s="51">
        <f t="shared" si="8"/>
        <v>11</v>
      </c>
      <c r="F65" s="51">
        <f t="shared" si="9"/>
        <v>11</v>
      </c>
      <c r="G65" s="51">
        <f t="shared" si="10"/>
        <v>11</v>
      </c>
      <c r="H65" s="51">
        <f t="shared" si="11"/>
        <v>7</v>
      </c>
      <c r="I65" s="51">
        <f t="shared" si="12"/>
        <v>4</v>
      </c>
      <c r="J65" s="51">
        <f t="shared" si="13"/>
        <v>4</v>
      </c>
      <c r="K65" s="51">
        <f t="shared" si="14"/>
        <v>3</v>
      </c>
      <c r="L65" s="51">
        <f t="shared" si="15"/>
        <v>12</v>
      </c>
      <c r="M65" s="52">
        <f t="shared" si="16"/>
        <v>14</v>
      </c>
    </row>
    <row r="66" spans="1:13" x14ac:dyDescent="0.25">
      <c r="A66" s="32" t="s">
        <v>24</v>
      </c>
      <c r="B66" s="50">
        <f t="shared" si="5"/>
        <v>1</v>
      </c>
      <c r="C66" s="51">
        <f t="shared" si="6"/>
        <v>1</v>
      </c>
      <c r="D66" s="51" t="str">
        <f t="shared" si="7"/>
        <v>n.a</v>
      </c>
      <c r="E66" s="51" t="str">
        <f t="shared" si="8"/>
        <v>n.a</v>
      </c>
      <c r="F66" s="51" t="str">
        <f t="shared" si="9"/>
        <v>n.a</v>
      </c>
      <c r="G66" s="51" t="str">
        <f t="shared" si="10"/>
        <v>n.a</v>
      </c>
      <c r="H66" s="51" t="str">
        <f t="shared" si="11"/>
        <v>n.a</v>
      </c>
      <c r="I66" s="51" t="str">
        <f t="shared" si="12"/>
        <v>n.a</v>
      </c>
      <c r="J66" s="51" t="str">
        <f t="shared" si="13"/>
        <v>n.a</v>
      </c>
      <c r="K66" s="51" t="str">
        <f t="shared" si="14"/>
        <v>n.a</v>
      </c>
      <c r="L66" s="51" t="str">
        <f t="shared" si="15"/>
        <v>n.a</v>
      </c>
      <c r="M66" s="52" t="str">
        <f t="shared" si="16"/>
        <v>n.a</v>
      </c>
    </row>
    <row r="67" spans="1:13" x14ac:dyDescent="0.25">
      <c r="A67" s="32" t="s">
        <v>37</v>
      </c>
      <c r="B67" s="50" t="str">
        <f t="shared" si="5"/>
        <v>n.a</v>
      </c>
      <c r="C67" s="51" t="str">
        <f t="shared" si="6"/>
        <v>n.a</v>
      </c>
      <c r="D67" s="51" t="str">
        <f t="shared" si="7"/>
        <v>n.a</v>
      </c>
      <c r="E67" s="51" t="str">
        <f t="shared" si="8"/>
        <v>n.a</v>
      </c>
      <c r="F67" s="51" t="str">
        <f t="shared" si="9"/>
        <v>n.a</v>
      </c>
      <c r="G67" s="51" t="str">
        <f t="shared" si="10"/>
        <v>n.a</v>
      </c>
      <c r="H67" s="51">
        <f t="shared" si="11"/>
        <v>6</v>
      </c>
      <c r="I67" s="51">
        <f t="shared" si="12"/>
        <v>6</v>
      </c>
      <c r="J67" s="51" t="str">
        <f t="shared" si="13"/>
        <v>n.a</v>
      </c>
      <c r="K67" s="51" t="str">
        <f t="shared" si="14"/>
        <v>n.a</v>
      </c>
      <c r="L67" s="51" t="str">
        <f t="shared" si="15"/>
        <v>n.a</v>
      </c>
      <c r="M67" s="52" t="str">
        <f t="shared" si="16"/>
        <v>n.a</v>
      </c>
    </row>
    <row r="68" spans="1:13" ht="15.75" thickBot="1" x14ac:dyDescent="0.3">
      <c r="A68" s="33" t="s">
        <v>38</v>
      </c>
      <c r="B68" s="53" t="str">
        <f t="shared" si="5"/>
        <v>n.a</v>
      </c>
      <c r="C68" s="54" t="str">
        <f t="shared" si="6"/>
        <v>n.a</v>
      </c>
      <c r="D68" s="54" t="str">
        <f t="shared" si="7"/>
        <v>n.a</v>
      </c>
      <c r="E68" s="54" t="str">
        <f t="shared" si="8"/>
        <v>n.a</v>
      </c>
      <c r="F68" s="54" t="str">
        <f t="shared" si="9"/>
        <v>n.a</v>
      </c>
      <c r="G68" s="54" t="str">
        <f t="shared" si="10"/>
        <v>n.a</v>
      </c>
      <c r="H68" s="54" t="str">
        <f t="shared" si="11"/>
        <v>n.a</v>
      </c>
      <c r="I68" s="54">
        <f t="shared" si="12"/>
        <v>8</v>
      </c>
      <c r="J68" s="54" t="str">
        <f t="shared" si="13"/>
        <v>n.a</v>
      </c>
      <c r="K68" s="54" t="str">
        <f t="shared" si="14"/>
        <v>n.a</v>
      </c>
      <c r="L68" s="54" t="str">
        <f t="shared" si="15"/>
        <v>n.a</v>
      </c>
      <c r="M68" s="55" t="str">
        <f t="shared" si="16"/>
        <v>n.a</v>
      </c>
    </row>
  </sheetData>
  <autoFilter ref="A2:AC26" xr:uid="{8526E5BC-6AA7-4BFD-8945-9A20D94DD4D9}">
    <sortState xmlns:xlrd2="http://schemas.microsoft.com/office/spreadsheetml/2017/richdata2" ref="A3:AC26">
      <sortCondition ref="AC3:AC26"/>
      <sortCondition ref="AB3:AB26"/>
      <sortCondition ref="Z3:Z26"/>
    </sortState>
  </autoFilter>
  <mergeCells count="1">
    <mergeCell ref="A1:A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A45CC-8821-4D91-B3EC-D9179240FEB1}">
  <dimension ref="A2:P46"/>
  <sheetViews>
    <sheetView zoomScaleNormal="100" workbookViewId="0">
      <selection activeCell="D11" sqref="D11"/>
    </sheetView>
  </sheetViews>
  <sheetFormatPr defaultRowHeight="15" x14ac:dyDescent="0.25"/>
  <cols>
    <col min="1" max="1" width="26.5703125" bestFit="1" customWidth="1"/>
    <col min="2" max="13" width="20" customWidth="1"/>
    <col min="14" max="14" width="9.5703125" customWidth="1"/>
    <col min="15" max="15" width="23.7109375" bestFit="1" customWidth="1"/>
    <col min="16" max="16" width="21.85546875" bestFit="1" customWidth="1"/>
  </cols>
  <sheetData>
    <row r="2" spans="1:16" ht="18.75" x14ac:dyDescent="0.3">
      <c r="A2" s="83" t="s">
        <v>133</v>
      </c>
      <c r="B2" s="83"/>
      <c r="C2" s="83"/>
      <c r="D2" s="83"/>
      <c r="E2" s="83"/>
      <c r="F2" s="83"/>
    </row>
    <row r="3" spans="1:16" ht="15.75" thickBot="1" x14ac:dyDescent="0.3">
      <c r="B3" s="60" t="s">
        <v>129</v>
      </c>
      <c r="C3" s="60" t="s">
        <v>129</v>
      </c>
      <c r="D3" s="60" t="s">
        <v>129</v>
      </c>
      <c r="E3" s="60" t="s">
        <v>129</v>
      </c>
      <c r="F3" s="60" t="s">
        <v>129</v>
      </c>
      <c r="G3" s="60" t="s">
        <v>129</v>
      </c>
      <c r="H3" s="60" t="s">
        <v>129</v>
      </c>
      <c r="I3" s="60" t="s">
        <v>129</v>
      </c>
      <c r="J3" s="60" t="s">
        <v>129</v>
      </c>
      <c r="K3" s="60" t="s">
        <v>129</v>
      </c>
      <c r="L3" s="60" t="s">
        <v>129</v>
      </c>
      <c r="M3" s="60" t="s">
        <v>129</v>
      </c>
      <c r="O3" s="91" t="s">
        <v>129</v>
      </c>
    </row>
    <row r="4" spans="1:16" ht="15.75" thickBot="1" x14ac:dyDescent="0.3">
      <c r="A4" s="29" t="s">
        <v>3</v>
      </c>
      <c r="B4" s="57">
        <v>44927</v>
      </c>
      <c r="C4" s="58">
        <v>44958</v>
      </c>
      <c r="D4" s="58">
        <v>44986</v>
      </c>
      <c r="E4" s="58">
        <v>45017</v>
      </c>
      <c r="F4" s="58">
        <v>45047</v>
      </c>
      <c r="G4" s="58">
        <v>45078</v>
      </c>
      <c r="H4" s="58">
        <v>45108</v>
      </c>
      <c r="I4" s="58">
        <v>45139</v>
      </c>
      <c r="J4" s="58">
        <v>45170</v>
      </c>
      <c r="K4" s="58">
        <v>45200</v>
      </c>
      <c r="L4" s="58">
        <v>45231</v>
      </c>
      <c r="M4" s="58">
        <v>45261</v>
      </c>
      <c r="N4" s="79" t="s">
        <v>143</v>
      </c>
      <c r="O4" s="59" t="s">
        <v>134</v>
      </c>
      <c r="P4" s="59" t="s">
        <v>136</v>
      </c>
    </row>
    <row r="5" spans="1:16" x14ac:dyDescent="0.25">
      <c r="A5" s="68" t="s">
        <v>6</v>
      </c>
      <c r="B5" s="86">
        <f>IFERROR(INDEX(Januar!$D$2:$D$21,MATCH($A5,Januar!$A$2:$A$21,0)),"")</f>
        <v>16.36</v>
      </c>
      <c r="C5" s="86">
        <f>IFERROR(INDEX(Februar!$D$2:$D$21,MATCH($A5,Februar!$A$2:$A$21,0)),"")</f>
        <v>15.49</v>
      </c>
      <c r="D5" s="86">
        <f>IFERROR(INDEX(Marcius!$D$2:$D$21,MATCH($A5,Marcius!$A$2:$A$21,0)),"")</f>
        <v>14.83</v>
      </c>
      <c r="E5" s="86">
        <f>IFERROR(INDEX(Aprilis!$D$2:$D$21,MATCH($A5,Aprilis!$A$2:$A$21,0)),"")</f>
        <v>14.51</v>
      </c>
      <c r="F5" s="86">
        <f>IFERROR(INDEX(Majus!$D$2:$D$21,MATCH($A5,Majus!$A$2:$A$21,0)),"")</f>
        <v>13.45</v>
      </c>
      <c r="G5" s="86">
        <f>IFERROR(INDEX(Junius!$D$2:$D$21,MATCH($A5,Junius!$A$2:$A$21,0)),"")</f>
        <v>12.46</v>
      </c>
      <c r="H5" s="86">
        <f>IFERROR(INDEX(Julius!$D$2:$D$21,MATCH($A5,Julius!$A$2:$A$21,0)),"")</f>
        <v>13.42</v>
      </c>
      <c r="I5" s="86">
        <f>IFERROR(INDEX(Augusztus!$D$2:$D$21,MATCH($A5,Augusztus!$A$2:$A$21,0)),"")</f>
        <v>13.33</v>
      </c>
      <c r="J5" s="86">
        <f>IFERROR(INDEX(Szeptember!$D$2:$D$21,MATCH($A5,Szeptember!$A$2:$A$21,0)),"")</f>
        <v>14.16</v>
      </c>
      <c r="K5" s="86">
        <f>IFERROR(INDEX(Oktober!$D$2:$D$21,MATCH($A5,Oktober!$A$2:$A$21,0)),"")</f>
        <v>14.82</v>
      </c>
      <c r="L5" s="86">
        <f>IFERROR(INDEX(November!$D$2:$D$21,MATCH($A5,November!$A$2:$A$21,0)),"")</f>
        <v>14.16</v>
      </c>
      <c r="M5" s="86">
        <f>IFERROR(INDEX(December!$D$2:$D$21,MATCH($A5,December!$A$2:$A$21,0)),"")</f>
        <v>13.86</v>
      </c>
      <c r="N5" s="80">
        <f>SUM(B5:M5)</f>
        <v>170.84999999999997</v>
      </c>
      <c r="O5" s="75">
        <f t="shared" ref="O5:O14" si="0">AVERAGE(B5:M5)</f>
        <v>14.237499999999997</v>
      </c>
      <c r="P5" s="75">
        <f t="shared" ref="P5:P14" si="1">(_xlfn.STDEV.P(B5:M5))</f>
        <v>1.0109576730341712</v>
      </c>
    </row>
    <row r="6" spans="1:16" x14ac:dyDescent="0.25">
      <c r="A6" s="69" t="s">
        <v>7</v>
      </c>
      <c r="B6" s="86">
        <f>IFERROR(INDEX(Januar!$D$2:$D$21,MATCH($A6,Januar!$A$2:$A$21,0)),"")</f>
        <v>16.260000000000002</v>
      </c>
      <c r="C6" s="86">
        <f>IFERROR(INDEX(Februar!$D$2:$D$21,MATCH($A6,Februar!$A$2:$A$21,0)),"")</f>
        <v>15.39</v>
      </c>
      <c r="D6" s="86">
        <f>IFERROR(INDEX(Marcius!$D$2:$D$21,MATCH($A6,Marcius!$A$2:$A$21,0)),"")</f>
        <v>14.73</v>
      </c>
      <c r="E6" s="86">
        <f>IFERROR(INDEX(Aprilis!$D$2:$D$21,MATCH($A6,Aprilis!$A$2:$A$21,0)),"")</f>
        <v>14.41</v>
      </c>
      <c r="F6" s="86">
        <f>IFERROR(INDEX(Majus!$D$2:$D$21,MATCH($A6,Majus!$A$2:$A$21,0)),"")</f>
        <v>13.35</v>
      </c>
      <c r="G6" s="86">
        <f>IFERROR(INDEX(Junius!$D$2:$D$21,MATCH($A6,Junius!$A$2:$A$21,0)),"")</f>
        <v>12.37</v>
      </c>
      <c r="H6" s="86">
        <f>IFERROR(INDEX(Julius!$D$2:$D$21,MATCH($A6,Julius!$A$2:$A$21,0)),"")</f>
        <v>11.56</v>
      </c>
      <c r="I6" s="86">
        <f>IFERROR(INDEX(Augusztus!$D$2:$D$21,MATCH($A6,Augusztus!$A$2:$A$21,0)),"")</f>
        <v>11.41</v>
      </c>
      <c r="J6" s="86">
        <f>IFERROR(INDEX(Szeptember!$D$2:$D$21,MATCH($A6,Szeptember!$A$2:$A$21,0)),"")</f>
        <v>11.27</v>
      </c>
      <c r="K6" s="86">
        <f>IFERROR(INDEX(Oktober!$D$2:$D$21,MATCH($A6,Oktober!$A$2:$A$21,0)),"")</f>
        <v>12.08</v>
      </c>
      <c r="L6" s="86">
        <f>IFERROR(INDEX(November!$D$2:$D$21,MATCH($A6,November!$A$2:$A$21,0)),"")</f>
        <v>11.77</v>
      </c>
      <c r="M6" s="86">
        <f>IFERROR(INDEX(December!$D$2:$D$21,MATCH($A6,December!$A$2:$A$21,0)),"")</f>
        <v>11.44</v>
      </c>
      <c r="N6" s="80">
        <f t="shared" ref="N6:N14" si="2">SUM(B6:M6)</f>
        <v>156.04000000000002</v>
      </c>
      <c r="O6" s="75">
        <f t="shared" si="0"/>
        <v>13.003333333333336</v>
      </c>
      <c r="P6" s="75">
        <f t="shared" si="1"/>
        <v>1.6888720759396951</v>
      </c>
    </row>
    <row r="7" spans="1:16" x14ac:dyDescent="0.25">
      <c r="A7" s="69" t="s">
        <v>9</v>
      </c>
      <c r="B7" s="86">
        <f>IFERROR(INDEX(Januar!$D$2:$D$21,MATCH($A7,Januar!$A$2:$A$21,0)),"")</f>
        <v>12.21</v>
      </c>
      <c r="C7" s="86">
        <f>IFERROR(INDEX(Februar!$D$2:$D$21,MATCH($A7,Februar!$A$2:$A$21,0)),"")</f>
        <v>13.21</v>
      </c>
      <c r="D7" s="86">
        <f>IFERROR(INDEX(Marcius!$D$2:$D$21,MATCH($A7,Marcius!$A$2:$A$21,0)),"")</f>
        <v>13.56</v>
      </c>
      <c r="E7" s="86">
        <f>IFERROR(INDEX(Aprilis!$D$2:$D$21,MATCH($A7,Aprilis!$A$2:$A$21,0)),"")</f>
        <v>13.23</v>
      </c>
      <c r="F7" s="86">
        <f>IFERROR(INDEX(Majus!$D$2:$D$21,MATCH($A7,Majus!$A$2:$A$21,0)),"")</f>
        <v>12.22</v>
      </c>
      <c r="G7" s="86">
        <f>IFERROR(INDEX(Junius!$D$2:$D$21,MATCH($A7,Junius!$A$2:$A$21,0)),"")</f>
        <v>11.28</v>
      </c>
      <c r="H7" s="86">
        <f>IFERROR(INDEX(Julius!$D$2:$D$21,MATCH($A7,Julius!$A$2:$A$21,0)),"")</f>
        <v>10.5</v>
      </c>
      <c r="I7" s="86">
        <f>IFERROR(INDEX(Augusztus!$D$2:$D$21,MATCH($A7,Augusztus!$A$2:$A$21,0)),"")</f>
        <v>10.33</v>
      </c>
      <c r="J7" s="86">
        <f>IFERROR(INDEX(Szeptember!$D$2:$D$21,MATCH($A7,Szeptember!$A$2:$A$21,0)),"")</f>
        <v>9.49</v>
      </c>
      <c r="K7" s="86">
        <f>IFERROR(INDEX(Oktober!$D$2:$D$21,MATCH($A7,Oktober!$A$2:$A$21,0)),"")</f>
        <v>8.92</v>
      </c>
      <c r="L7" s="86">
        <f>IFERROR(INDEX(November!$D$2:$D$21,MATCH($A7,November!$A$2:$A$21,0)),"")</f>
        <v>8.35</v>
      </c>
      <c r="M7" s="86">
        <f>IFERROR(INDEX(December!$D$2:$D$21,MATCH($A7,December!$A$2:$A$21,0)),"")</f>
        <v>7.99</v>
      </c>
      <c r="N7" s="80">
        <f t="shared" si="2"/>
        <v>131.29</v>
      </c>
      <c r="O7" s="75">
        <f t="shared" si="0"/>
        <v>10.940833333333332</v>
      </c>
      <c r="P7" s="75">
        <f t="shared" si="1"/>
        <v>1.8882860761959648</v>
      </c>
    </row>
    <row r="8" spans="1:16" x14ac:dyDescent="0.25">
      <c r="A8" s="69" t="s">
        <v>8</v>
      </c>
      <c r="B8" s="86">
        <f>IFERROR(INDEX(Januar!$D$2:$D$21,MATCH($A8,Januar!$A$2:$A$21,0)),"")</f>
        <v>12.91</v>
      </c>
      <c r="C8" s="86">
        <f>IFERROR(INDEX(Februar!$D$2:$D$21,MATCH($A8,Februar!$A$2:$A$21,0)),"")</f>
        <v>13.94</v>
      </c>
      <c r="D8" s="86">
        <f>IFERROR(INDEX(Marcius!$D$2:$D$21,MATCH($A8,Marcius!$A$2:$A$21,0)),"")</f>
        <v>13.29</v>
      </c>
      <c r="E8" s="86">
        <f>IFERROR(INDEX(Aprilis!$D$2:$D$21,MATCH($A8,Aprilis!$A$2:$A$21,0)),"")</f>
        <v>12.96</v>
      </c>
      <c r="F8" s="86">
        <f>IFERROR(INDEX(Majus!$D$2:$D$21,MATCH($A8,Majus!$A$2:$A$21,0)),"")</f>
        <v>11.96</v>
      </c>
      <c r="G8" s="86">
        <f>IFERROR(INDEX(Junius!$D$2:$D$21,MATCH($A8,Junius!$A$2:$A$21,0)),"")</f>
        <v>11.36</v>
      </c>
      <c r="H8" s="86">
        <f>IFERROR(INDEX(Julius!$D$2:$D$21,MATCH($A8,Julius!$A$2:$A$21,0)),"")</f>
        <v>10.8</v>
      </c>
      <c r="I8" s="86">
        <f>IFERROR(INDEX(Augusztus!$D$2:$D$21,MATCH($A8,Augusztus!$A$2:$A$21,0)),"")</f>
        <v>10.63</v>
      </c>
      <c r="J8" s="86">
        <f>IFERROR(INDEX(Szeptember!$D$2:$D$21,MATCH($A8,Szeptember!$A$2:$A$21,0)),"")</f>
        <v>10.65</v>
      </c>
      <c r="K8" s="86">
        <f>IFERROR(INDEX(Oktober!$D$2:$D$21,MATCH($A8,Oktober!$A$2:$A$21,0)),"")</f>
        <v>10.67</v>
      </c>
      <c r="L8" s="86">
        <f>IFERROR(INDEX(November!$D$2:$D$21,MATCH($A8,November!$A$2:$A$21,0)),"")</f>
        <v>10.36</v>
      </c>
      <c r="M8" s="86">
        <f>IFERROR(INDEX(December!$D$2:$D$21,MATCH($A8,December!$A$2:$A$21,0)),"")</f>
        <v>10.01</v>
      </c>
      <c r="N8" s="80">
        <f t="shared" si="2"/>
        <v>139.54</v>
      </c>
      <c r="O8" s="75">
        <f t="shared" si="0"/>
        <v>11.628333333333332</v>
      </c>
      <c r="P8" s="75">
        <f t="shared" si="1"/>
        <v>1.2743941915889254</v>
      </c>
    </row>
    <row r="9" spans="1:16" x14ac:dyDescent="0.25">
      <c r="A9" s="69" t="s">
        <v>10</v>
      </c>
      <c r="B9" s="86">
        <f>IFERROR(INDEX(Januar!$D$2:$D$21,MATCH($A9,Januar!$A$2:$A$21,0)),"")</f>
        <v>5.73</v>
      </c>
      <c r="C9" s="86">
        <f>IFERROR(INDEX(Februar!$D$2:$D$21,MATCH($A9,Februar!$A$2:$A$21,0)),"")</f>
        <v>6.38</v>
      </c>
      <c r="D9" s="86">
        <f>IFERROR(INDEX(Marcius!$D$2:$D$21,MATCH($A9,Marcius!$A$2:$A$21,0)),"")</f>
        <v>7.17</v>
      </c>
      <c r="E9" s="86">
        <f>IFERROR(INDEX(Aprilis!$D$2:$D$21,MATCH($A9,Aprilis!$A$2:$A$21,0)),"")</f>
        <v>8.2100000000000009</v>
      </c>
      <c r="F9" s="86">
        <f>IFERROR(INDEX(Majus!$D$2:$D$21,MATCH($A9,Majus!$A$2:$A$21,0)),"")</f>
        <v>7.43</v>
      </c>
      <c r="G9" s="86">
        <f>IFERROR(INDEX(Junius!$D$2:$D$21,MATCH($A9,Junius!$A$2:$A$21,0)),"")</f>
        <v>6.71</v>
      </c>
      <c r="H9" s="86">
        <f>IFERROR(INDEX(Julius!$D$2:$D$21,MATCH($A9,Julius!$A$2:$A$21,0)),"")</f>
        <v>6.87</v>
      </c>
      <c r="I9" s="86">
        <f>IFERROR(INDEX(Augusztus!$D$2:$D$21,MATCH($A9,Augusztus!$A$2:$A$21,0)),"")</f>
        <v>7.04</v>
      </c>
      <c r="J9" s="86">
        <f>IFERROR(INDEX(Szeptember!$D$2:$D$21,MATCH($A9,Szeptember!$A$2:$A$21,0)),"")</f>
        <v>7.31</v>
      </c>
      <c r="K9" s="86">
        <f>IFERROR(INDEX(Oktober!$D$2:$D$21,MATCH($A9,Oktober!$A$2:$A$21,0)),"")</f>
        <v>7.71</v>
      </c>
      <c r="L9" s="86">
        <f>IFERROR(INDEX(November!$D$2:$D$21,MATCH($A9,November!$A$2:$A$21,0)),"")</f>
        <v>7.65</v>
      </c>
      <c r="M9" s="86">
        <f>IFERROR(INDEX(December!$D$2:$D$21,MATCH($A9,December!$A$2:$A$21,0)),"")</f>
        <v>7.3</v>
      </c>
      <c r="N9" s="80">
        <f t="shared" si="2"/>
        <v>85.51</v>
      </c>
      <c r="O9" s="75">
        <f t="shared" si="0"/>
        <v>7.1258333333333335</v>
      </c>
      <c r="P9" s="75">
        <f t="shared" si="1"/>
        <v>0.62586551182253913</v>
      </c>
    </row>
    <row r="10" spans="1:16" x14ac:dyDescent="0.25">
      <c r="A10" s="69" t="s">
        <v>11</v>
      </c>
      <c r="B10" s="86">
        <f>IFERROR(INDEX(Januar!$D$2:$D$21,MATCH($A10,Januar!$A$2:$A$21,0)),"")</f>
        <v>4.6399999999999997</v>
      </c>
      <c r="C10" s="86">
        <f>IFERROR(INDEX(Februar!$D$2:$D$21,MATCH($A10,Februar!$A$2:$A$21,0)),"")</f>
        <v>4.1399999999999997</v>
      </c>
      <c r="D10" s="86">
        <f>IFERROR(INDEX(Marcius!$D$2:$D$21,MATCH($A10,Marcius!$A$2:$A$21,0)),"")</f>
        <v>4.75</v>
      </c>
      <c r="E10" s="86">
        <f>IFERROR(INDEX(Aprilis!$D$2:$D$21,MATCH($A10,Aprilis!$A$2:$A$21,0)),"")</f>
        <v>4.4000000000000004</v>
      </c>
      <c r="F10" s="86">
        <f>IFERROR(INDEX(Majus!$D$2:$D$21,MATCH($A10,Majus!$A$2:$A$21,0)),"")</f>
        <v>3.84</v>
      </c>
      <c r="G10" s="86">
        <f>IFERROR(INDEX(Junius!$D$2:$D$21,MATCH($A10,Junius!$A$2:$A$21,0)),"")</f>
        <v>3.34</v>
      </c>
      <c r="H10" s="86">
        <f>IFERROR(INDEX(Julius!$D$2:$D$21,MATCH($A10,Julius!$A$2:$A$21,0)),"")</f>
        <v>2.9</v>
      </c>
      <c r="I10" s="86">
        <f>IFERROR(INDEX(Augusztus!$D$2:$D$21,MATCH($A10,Augusztus!$A$2:$A$21,0)),"")</f>
        <v>2.63</v>
      </c>
      <c r="J10" s="86">
        <f>IFERROR(INDEX(Szeptember!$D$2:$D$21,MATCH($A10,Szeptember!$A$2:$A$21,0)),"")</f>
        <v>2.2200000000000002</v>
      </c>
      <c r="K10" s="86">
        <f>IFERROR(INDEX(Oktober!$D$2:$D$21,MATCH($A10,Oktober!$A$2:$A$21,0)),"")</f>
        <v>2.13</v>
      </c>
      <c r="L10" s="86">
        <f>IFERROR(INDEX(November!$D$2:$D$21,MATCH($A10,November!$A$2:$A$21,0)),"")</f>
        <v>2.1</v>
      </c>
      <c r="M10" s="86">
        <f>IFERROR(INDEX(December!$D$2:$D$21,MATCH($A10,December!$A$2:$A$21,0)),"")</f>
        <v>1.82</v>
      </c>
      <c r="N10" s="80">
        <f t="shared" si="2"/>
        <v>38.910000000000004</v>
      </c>
      <c r="O10" s="75">
        <f t="shared" si="0"/>
        <v>3.2425000000000002</v>
      </c>
      <c r="P10" s="75">
        <f t="shared" si="1"/>
        <v>1.0344815529207514</v>
      </c>
    </row>
    <row r="11" spans="1:16" x14ac:dyDescent="0.25">
      <c r="A11" s="69" t="s">
        <v>12</v>
      </c>
      <c r="B11" s="86">
        <f>IFERROR(INDEX(Januar!$D$2:$D$21,MATCH($A11,Januar!$A$2:$A$21,0)),"")</f>
        <v>2.87</v>
      </c>
      <c r="C11" s="86">
        <f>IFERROR(INDEX(Februar!$D$2:$D$21,MATCH($A11,Februar!$A$2:$A$21,0)),"")</f>
        <v>2.52</v>
      </c>
      <c r="D11" s="86">
        <f>IFERROR(INDEX(Marcius!$D$2:$D$21,MATCH($A11,Marcius!$A$2:$A$21,0)),"")</f>
        <v>2.17</v>
      </c>
      <c r="E11" s="86">
        <f>IFERROR(INDEX(Aprilis!$D$2:$D$21,MATCH($A11,Aprilis!$A$2:$A$21,0)),"")</f>
        <v>2.1</v>
      </c>
      <c r="F11" s="86">
        <f>IFERROR(INDEX(Majus!$D$2:$D$21,MATCH($A11,Majus!$A$2:$A$21,0)),"")</f>
        <v>2.44</v>
      </c>
      <c r="G11" s="86">
        <f>IFERROR(INDEX(Junius!$D$2:$D$21,MATCH($A11,Junius!$A$2:$A$21,0)),"")</f>
        <v>2.82</v>
      </c>
      <c r="H11" s="86">
        <f>IFERROR(INDEX(Julius!$D$2:$D$21,MATCH($A11,Julius!$A$2:$A$21,0)),"")</f>
        <v>3.11</v>
      </c>
      <c r="I11" s="86">
        <f>IFERROR(INDEX(Augusztus!$D$2:$D$21,MATCH($A11,Augusztus!$A$2:$A$21,0)),"")</f>
        <v>3.29</v>
      </c>
      <c r="J11" s="86">
        <f>IFERROR(INDEX(Szeptember!$D$2:$D$21,MATCH($A11,Szeptember!$A$2:$A$21,0)),"")</f>
        <v>3.3</v>
      </c>
      <c r="K11" s="86">
        <f>IFERROR(INDEX(Oktober!$D$2:$D$21,MATCH($A11,Oktober!$A$2:$A$21,0)),"")</f>
        <v>2.91</v>
      </c>
      <c r="L11" s="86">
        <f>IFERROR(INDEX(November!$D$2:$D$21,MATCH($A11,November!$A$2:$A$21,0)),"")</f>
        <v>3.21</v>
      </c>
      <c r="M11" s="86">
        <f>IFERROR(INDEX(December!$D$2:$D$21,MATCH($A11,December!$A$2:$A$21,0)),"")</f>
        <v>2.9</v>
      </c>
      <c r="N11" s="80">
        <f t="shared" si="2"/>
        <v>33.64</v>
      </c>
      <c r="O11" s="75">
        <f t="shared" si="0"/>
        <v>2.8033333333333332</v>
      </c>
      <c r="P11" s="75">
        <f t="shared" si="1"/>
        <v>0.39543927754109298</v>
      </c>
    </row>
    <row r="12" spans="1:16" x14ac:dyDescent="0.25">
      <c r="A12" s="69" t="s">
        <v>13</v>
      </c>
      <c r="B12" s="86">
        <f>IFERROR(INDEX(Januar!$D$2:$D$21,MATCH($A12,Januar!$A$2:$A$21,0)),"")</f>
        <v>2.5</v>
      </c>
      <c r="C12" s="86">
        <f>IFERROR(INDEX(Februar!$D$2:$D$21,MATCH($A12,Februar!$A$2:$A$21,0)),"")</f>
        <v>2.12</v>
      </c>
      <c r="D12" s="86">
        <f>IFERROR(INDEX(Marcius!$D$2:$D$21,MATCH($A12,Marcius!$A$2:$A$21,0)),"")</f>
        <v>1.95</v>
      </c>
      <c r="E12" s="86">
        <f>IFERROR(INDEX(Aprilis!$D$2:$D$21,MATCH($A12,Aprilis!$A$2:$A$21,0)),"")</f>
        <v>1.68</v>
      </c>
      <c r="F12" s="86">
        <f>IFERROR(INDEX(Majus!$D$2:$D$21,MATCH($A12,Majus!$A$2:$A$21,0)),"")</f>
        <v>1.48</v>
      </c>
      <c r="G12" s="86">
        <f>IFERROR(INDEX(Junius!$D$2:$D$21,MATCH($A12,Junius!$A$2:$A$21,0)),"")</f>
        <v>1.47</v>
      </c>
      <c r="H12" s="86">
        <f>IFERROR(INDEX(Julius!$D$2:$D$21,MATCH($A12,Julius!$A$2:$A$21,0)),"")</f>
        <v>1.48</v>
      </c>
      <c r="I12" s="86">
        <f>IFERROR(INDEX(Augusztus!$D$2:$D$21,MATCH($A12,Augusztus!$A$2:$A$21,0)),"")</f>
        <v>1.53</v>
      </c>
      <c r="J12" s="86">
        <f>IFERROR(INDEX(Szeptember!$D$2:$D$21,MATCH($A12,Szeptember!$A$2:$A$21,0)),"")</f>
        <v>1.44</v>
      </c>
      <c r="K12" s="86">
        <f>IFERROR(INDEX(Oktober!$D$2:$D$21,MATCH($A12,Oktober!$A$2:$A$21,0)),"")</f>
        <v>1.78</v>
      </c>
      <c r="L12" s="86">
        <f>IFERROR(INDEX(November!$D$2:$D$21,MATCH($A12,November!$A$2:$A$21,0)),"")</f>
        <v>1.88</v>
      </c>
      <c r="M12" s="86">
        <f>IFERROR(INDEX(December!$D$2:$D$21,MATCH($A12,December!$A$2:$A$21,0)),"")</f>
        <v>1.61</v>
      </c>
      <c r="N12" s="80">
        <f t="shared" si="2"/>
        <v>20.919999999999998</v>
      </c>
      <c r="O12" s="75">
        <f t="shared" si="0"/>
        <v>1.7433333333333332</v>
      </c>
      <c r="P12" s="75">
        <f t="shared" si="1"/>
        <v>0.30955164709983812</v>
      </c>
    </row>
    <row r="13" spans="1:16" x14ac:dyDescent="0.25">
      <c r="A13" s="69" t="s">
        <v>14</v>
      </c>
      <c r="B13" s="86">
        <f>IFERROR(INDEX(Januar!$D$2:$D$21,MATCH($A13,Januar!$A$2:$A$21,0)),"")</f>
        <v>1.6</v>
      </c>
      <c r="C13" s="86">
        <f>IFERROR(INDEX(Februar!$D$2:$D$21,MATCH($A13,Februar!$A$2:$A$21,0)),"")</f>
        <v>1.38</v>
      </c>
      <c r="D13" s="86">
        <f>IFERROR(INDEX(Marcius!$D$2:$D$21,MATCH($A13,Marcius!$A$2:$A$21,0)),"")</f>
        <v>1.1100000000000001</v>
      </c>
      <c r="E13" s="86">
        <f>IFERROR(INDEX(Aprilis!$D$2:$D$21,MATCH($A13,Aprilis!$A$2:$A$21,0)),"")</f>
        <v>1.03</v>
      </c>
      <c r="F13" s="86">
        <f>IFERROR(INDEX(Majus!$D$2:$D$21,MATCH($A13,Majus!$A$2:$A$21,0)),"")</f>
        <v>1.2</v>
      </c>
      <c r="G13" s="86">
        <f>IFERROR(INDEX(Junius!$D$2:$D$21,MATCH($A13,Junius!$A$2:$A$21,0)),"")</f>
        <v>1.29</v>
      </c>
      <c r="H13" s="86">
        <f>IFERROR(INDEX(Julius!$D$2:$D$21,MATCH($A13,Julius!$A$2:$A$21,0)),"")</f>
        <v>1.01</v>
      </c>
      <c r="I13" s="86">
        <f>IFERROR(INDEX(Augusztus!$D$2:$D$21,MATCH($A13,Augusztus!$A$2:$A$21,0)),"")</f>
        <v>1.34</v>
      </c>
      <c r="J13" s="86">
        <f>IFERROR(INDEX(Szeptember!$D$2:$D$21,MATCH($A13,Szeptember!$A$2:$A$21,0)),"")</f>
        <v>1.53</v>
      </c>
      <c r="K13" s="86">
        <f>IFERROR(INDEX(Oktober!$D$2:$D$21,MATCH($A13,Oktober!$A$2:$A$21,0)),"")</f>
        <v>1.64</v>
      </c>
      <c r="L13" s="86">
        <f>IFERROR(INDEX(November!$D$2:$D$21,MATCH($A13,November!$A$2:$A$21,0)),"")</f>
        <v>1.35</v>
      </c>
      <c r="M13" s="86">
        <f>IFERROR(INDEX(December!$D$2:$D$21,MATCH($A13,December!$A$2:$A$21,0)),"")</f>
        <v>1.1100000000000001</v>
      </c>
      <c r="N13" s="80">
        <f t="shared" si="2"/>
        <v>15.59</v>
      </c>
      <c r="O13" s="75">
        <f t="shared" si="0"/>
        <v>1.2991666666666666</v>
      </c>
      <c r="P13" s="75">
        <f t="shared" si="1"/>
        <v>0.20580971524417629</v>
      </c>
    </row>
    <row r="14" spans="1:16" x14ac:dyDescent="0.25">
      <c r="A14" s="69" t="s">
        <v>15</v>
      </c>
      <c r="B14" s="86">
        <f>IFERROR(INDEX(Januar!$D$2:$D$21,MATCH($A14,Januar!$A$2:$A$21,0)),"")</f>
        <v>1.39</v>
      </c>
      <c r="C14" s="86">
        <f>IFERROR(INDEX(Februar!$D$2:$D$21,MATCH($A14,Februar!$A$2:$A$21,0)),"")</f>
        <v>1.29</v>
      </c>
      <c r="D14" s="86">
        <f>IFERROR(INDEX(Marcius!$D$2:$D$21,MATCH($A14,Marcius!$A$2:$A$21,0)),"")</f>
        <v>1.61</v>
      </c>
      <c r="E14" s="86">
        <f>IFERROR(INDEX(Aprilis!$D$2:$D$21,MATCH($A14,Aprilis!$A$2:$A$21,0)),"")</f>
        <v>1.36</v>
      </c>
      <c r="F14" s="86">
        <f>IFERROR(INDEX(Majus!$D$2:$D$21,MATCH($A14,Majus!$A$2:$A$21,0)),"")</f>
        <v>1.59</v>
      </c>
      <c r="G14" s="86">
        <f>IFERROR(INDEX(Junius!$D$2:$D$21,MATCH($A14,Junius!$A$2:$A$21,0)),"")</f>
        <v>1.74</v>
      </c>
      <c r="H14" s="86">
        <f>IFERROR(INDEX(Julius!$D$2:$D$21,MATCH($A14,Julius!$A$2:$A$21,0)),"")</f>
        <v>1.41</v>
      </c>
      <c r="I14" s="86">
        <f>IFERROR(INDEX(Augusztus!$D$2:$D$21,MATCH($A14,Augusztus!$A$2:$A$21,0)),"")</f>
        <v>1.27</v>
      </c>
      <c r="J14" s="86">
        <f>IFERROR(INDEX(Szeptember!$D$2:$D$21,MATCH($A14,Szeptember!$A$2:$A$21,0)),"")</f>
        <v>1.55</v>
      </c>
      <c r="K14" s="86">
        <f>IFERROR(INDEX(Oktober!$D$2:$D$21,MATCH($A14,Oktober!$A$2:$A$21,0)),"")</f>
        <v>1.9</v>
      </c>
      <c r="L14" s="86">
        <f>IFERROR(INDEX(November!$D$2:$D$21,MATCH($A14,November!$A$2:$A$21,0)),"")</f>
        <v>2.2999999999999998</v>
      </c>
      <c r="M14" s="86">
        <f>IFERROR(INDEX(December!$D$2:$D$21,MATCH($A14,December!$A$2:$A$21,0)),"")</f>
        <v>2.0099999999999998</v>
      </c>
      <c r="N14" s="80">
        <f t="shared" si="2"/>
        <v>19.420000000000002</v>
      </c>
      <c r="O14" s="75">
        <f t="shared" si="0"/>
        <v>1.6183333333333334</v>
      </c>
      <c r="P14" s="75">
        <f t="shared" si="1"/>
        <v>0.30402393911591036</v>
      </c>
    </row>
    <row r="15" spans="1:16" x14ac:dyDescent="0.25">
      <c r="A15" s="70" t="s">
        <v>130</v>
      </c>
      <c r="B15" s="87">
        <f t="shared" ref="B15:M15" si="3">SUM(B5:B14)</f>
        <v>76.470000000000013</v>
      </c>
      <c r="C15" s="87">
        <f t="shared" si="3"/>
        <v>75.86</v>
      </c>
      <c r="D15" s="87">
        <f t="shared" si="3"/>
        <v>75.170000000000016</v>
      </c>
      <c r="E15" s="87">
        <f t="shared" si="3"/>
        <v>73.890000000000015</v>
      </c>
      <c r="F15" s="87">
        <f t="shared" si="3"/>
        <v>68.960000000000008</v>
      </c>
      <c r="G15" s="87">
        <f t="shared" si="3"/>
        <v>64.839999999999989</v>
      </c>
      <c r="H15" s="87">
        <f t="shared" si="3"/>
        <v>63.059999999999988</v>
      </c>
      <c r="I15" s="87">
        <f t="shared" si="3"/>
        <v>62.800000000000011</v>
      </c>
      <c r="J15" s="87">
        <f t="shared" si="3"/>
        <v>62.919999999999995</v>
      </c>
      <c r="K15" s="87">
        <f t="shared" si="3"/>
        <v>64.560000000000016</v>
      </c>
      <c r="L15" s="87">
        <f t="shared" si="3"/>
        <v>63.13</v>
      </c>
      <c r="M15" s="87">
        <f t="shared" si="3"/>
        <v>60.04999999999999</v>
      </c>
      <c r="N15" s="74"/>
    </row>
    <row r="16" spans="1:16" ht="15.75" thickBot="1" x14ac:dyDescent="0.3">
      <c r="A16" s="73" t="s">
        <v>131</v>
      </c>
      <c r="B16" s="88">
        <f t="shared" ref="B16:M16" si="4">100-SUM(B5:B14)</f>
        <v>23.529999999999987</v>
      </c>
      <c r="C16" s="88">
        <f t="shared" si="4"/>
        <v>24.14</v>
      </c>
      <c r="D16" s="88">
        <f t="shared" si="4"/>
        <v>24.829999999999984</v>
      </c>
      <c r="E16" s="88">
        <f t="shared" si="4"/>
        <v>26.109999999999985</v>
      </c>
      <c r="F16" s="88">
        <f t="shared" si="4"/>
        <v>31.039999999999992</v>
      </c>
      <c r="G16" s="88">
        <f t="shared" si="4"/>
        <v>35.160000000000011</v>
      </c>
      <c r="H16" s="88">
        <f t="shared" si="4"/>
        <v>36.940000000000012</v>
      </c>
      <c r="I16" s="88">
        <f t="shared" si="4"/>
        <v>37.199999999999989</v>
      </c>
      <c r="J16" s="88">
        <f t="shared" si="4"/>
        <v>37.080000000000005</v>
      </c>
      <c r="K16" s="88">
        <f t="shared" si="4"/>
        <v>35.439999999999984</v>
      </c>
      <c r="L16" s="88">
        <f t="shared" si="4"/>
        <v>36.869999999999997</v>
      </c>
      <c r="M16" s="88">
        <f t="shared" si="4"/>
        <v>39.95000000000001</v>
      </c>
      <c r="N16" s="67"/>
    </row>
    <row r="17" spans="2:13" x14ac:dyDescent="0.25">
      <c r="B17" s="71">
        <f>SUM(B15:B16)</f>
        <v>100</v>
      </c>
      <c r="C17" s="71">
        <f t="shared" ref="C17:M17" si="5">SUM(C15:C16)</f>
        <v>100</v>
      </c>
      <c r="D17" s="71">
        <f t="shared" si="5"/>
        <v>100</v>
      </c>
      <c r="E17" s="71">
        <f t="shared" si="5"/>
        <v>100</v>
      </c>
      <c r="F17" s="71">
        <f t="shared" si="5"/>
        <v>100</v>
      </c>
      <c r="G17" s="71">
        <f t="shared" si="5"/>
        <v>100</v>
      </c>
      <c r="H17" s="71">
        <f t="shared" si="5"/>
        <v>100</v>
      </c>
      <c r="I17" s="71">
        <f t="shared" si="5"/>
        <v>100</v>
      </c>
      <c r="J17" s="71">
        <f t="shared" si="5"/>
        <v>100</v>
      </c>
      <c r="K17" s="71">
        <f t="shared" si="5"/>
        <v>100</v>
      </c>
      <c r="L17" s="71">
        <f t="shared" si="5"/>
        <v>100</v>
      </c>
      <c r="M17" s="71">
        <f t="shared" si="5"/>
        <v>100</v>
      </c>
    </row>
    <row r="33" spans="2:13" x14ac:dyDescent="0.25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6" spans="2:13" ht="26.25" x14ac:dyDescent="0.4">
      <c r="E36" s="82" t="s">
        <v>68</v>
      </c>
      <c r="F36" s="82"/>
      <c r="G36" s="82"/>
      <c r="H36" s="82"/>
      <c r="I36" s="82"/>
      <c r="J36" s="82"/>
      <c r="K36" s="82"/>
    </row>
    <row r="37" spans="2:13" x14ac:dyDescent="0.25">
      <c r="B37">
        <f t="shared" ref="B37:M37" si="6">RANK(B5,B$5:B$14,0)</f>
        <v>1</v>
      </c>
      <c r="C37">
        <f t="shared" si="6"/>
        <v>1</v>
      </c>
      <c r="D37">
        <f t="shared" si="6"/>
        <v>1</v>
      </c>
      <c r="E37">
        <f t="shared" si="6"/>
        <v>1</v>
      </c>
      <c r="F37">
        <f t="shared" si="6"/>
        <v>1</v>
      </c>
      <c r="G37">
        <f t="shared" si="6"/>
        <v>1</v>
      </c>
      <c r="H37">
        <f t="shared" si="6"/>
        <v>1</v>
      </c>
      <c r="I37">
        <f t="shared" si="6"/>
        <v>1</v>
      </c>
      <c r="J37">
        <f t="shared" si="6"/>
        <v>1</v>
      </c>
      <c r="K37">
        <f t="shared" si="6"/>
        <v>1</v>
      </c>
      <c r="L37">
        <f t="shared" si="6"/>
        <v>1</v>
      </c>
      <c r="M37">
        <f t="shared" si="6"/>
        <v>1</v>
      </c>
    </row>
    <row r="38" spans="2:13" x14ac:dyDescent="0.25">
      <c r="B38">
        <f t="shared" ref="B38:M38" si="7">RANK(B6,B$5:B$14,0)</f>
        <v>2</v>
      </c>
      <c r="C38">
        <f t="shared" si="7"/>
        <v>2</v>
      </c>
      <c r="D38">
        <f t="shared" si="7"/>
        <v>2</v>
      </c>
      <c r="E38">
        <f t="shared" si="7"/>
        <v>2</v>
      </c>
      <c r="F38">
        <f t="shared" si="7"/>
        <v>2</v>
      </c>
      <c r="G38">
        <f t="shared" si="7"/>
        <v>2</v>
      </c>
      <c r="H38">
        <f t="shared" si="7"/>
        <v>2</v>
      </c>
      <c r="I38">
        <f t="shared" si="7"/>
        <v>2</v>
      </c>
      <c r="J38">
        <f t="shared" si="7"/>
        <v>2</v>
      </c>
      <c r="K38">
        <f t="shared" si="7"/>
        <v>2</v>
      </c>
      <c r="L38">
        <f t="shared" si="7"/>
        <v>2</v>
      </c>
      <c r="M38">
        <f t="shared" si="7"/>
        <v>2</v>
      </c>
    </row>
    <row r="39" spans="2:13" x14ac:dyDescent="0.25">
      <c r="B39">
        <f t="shared" ref="B39:M39" si="8">RANK(B7,B$5:B$14,0)</f>
        <v>4</v>
      </c>
      <c r="C39">
        <f t="shared" si="8"/>
        <v>4</v>
      </c>
      <c r="D39">
        <f t="shared" si="8"/>
        <v>3</v>
      </c>
      <c r="E39">
        <f t="shared" si="8"/>
        <v>3</v>
      </c>
      <c r="F39">
        <f t="shared" si="8"/>
        <v>3</v>
      </c>
      <c r="G39">
        <f t="shared" si="8"/>
        <v>4</v>
      </c>
      <c r="H39">
        <f t="shared" si="8"/>
        <v>4</v>
      </c>
      <c r="I39">
        <f t="shared" si="8"/>
        <v>4</v>
      </c>
      <c r="J39">
        <f t="shared" si="8"/>
        <v>4</v>
      </c>
      <c r="K39">
        <f t="shared" si="8"/>
        <v>4</v>
      </c>
      <c r="L39">
        <f t="shared" si="8"/>
        <v>4</v>
      </c>
      <c r="M39">
        <f t="shared" si="8"/>
        <v>4</v>
      </c>
    </row>
    <row r="40" spans="2:13" x14ac:dyDescent="0.25">
      <c r="B40">
        <f t="shared" ref="B40:M40" si="9">RANK(B8,B$5:B$14,0)</f>
        <v>3</v>
      </c>
      <c r="C40">
        <f t="shared" si="9"/>
        <v>3</v>
      </c>
      <c r="D40">
        <f t="shared" si="9"/>
        <v>4</v>
      </c>
      <c r="E40">
        <f t="shared" si="9"/>
        <v>4</v>
      </c>
      <c r="F40">
        <f t="shared" si="9"/>
        <v>4</v>
      </c>
      <c r="G40">
        <f t="shared" si="9"/>
        <v>3</v>
      </c>
      <c r="H40">
        <f t="shared" si="9"/>
        <v>3</v>
      </c>
      <c r="I40">
        <f t="shared" si="9"/>
        <v>3</v>
      </c>
      <c r="J40">
        <f t="shared" si="9"/>
        <v>3</v>
      </c>
      <c r="K40">
        <f t="shared" si="9"/>
        <v>3</v>
      </c>
      <c r="L40">
        <f t="shared" si="9"/>
        <v>3</v>
      </c>
      <c r="M40">
        <f t="shared" si="9"/>
        <v>3</v>
      </c>
    </row>
    <row r="41" spans="2:13" x14ac:dyDescent="0.25">
      <c r="B41">
        <f t="shared" ref="B41:M41" si="10">RANK(B9,B$5:B$14,0)</f>
        <v>5</v>
      </c>
      <c r="C41">
        <f t="shared" si="10"/>
        <v>5</v>
      </c>
      <c r="D41">
        <f t="shared" si="10"/>
        <v>5</v>
      </c>
      <c r="E41">
        <f t="shared" si="10"/>
        <v>5</v>
      </c>
      <c r="F41">
        <f t="shared" si="10"/>
        <v>5</v>
      </c>
      <c r="G41">
        <f t="shared" si="10"/>
        <v>5</v>
      </c>
      <c r="H41">
        <f t="shared" si="10"/>
        <v>5</v>
      </c>
      <c r="I41">
        <f t="shared" si="10"/>
        <v>5</v>
      </c>
      <c r="J41">
        <f t="shared" si="10"/>
        <v>5</v>
      </c>
      <c r="K41">
        <f t="shared" si="10"/>
        <v>5</v>
      </c>
      <c r="L41">
        <f t="shared" si="10"/>
        <v>5</v>
      </c>
      <c r="M41">
        <f t="shared" si="10"/>
        <v>5</v>
      </c>
    </row>
    <row r="42" spans="2:13" x14ac:dyDescent="0.25">
      <c r="B42">
        <f t="shared" ref="B42:M42" si="11">RANK(B10,B$5:B$14,0)</f>
        <v>6</v>
      </c>
      <c r="C42">
        <f t="shared" si="11"/>
        <v>6</v>
      </c>
      <c r="D42">
        <f t="shared" si="11"/>
        <v>6</v>
      </c>
      <c r="E42">
        <f t="shared" si="11"/>
        <v>6</v>
      </c>
      <c r="F42">
        <f t="shared" si="11"/>
        <v>6</v>
      </c>
      <c r="G42">
        <f t="shared" si="11"/>
        <v>6</v>
      </c>
      <c r="H42">
        <f t="shared" si="11"/>
        <v>7</v>
      </c>
      <c r="I42">
        <f t="shared" si="11"/>
        <v>7</v>
      </c>
      <c r="J42">
        <f t="shared" si="11"/>
        <v>7</v>
      </c>
      <c r="K42">
        <f t="shared" si="11"/>
        <v>7</v>
      </c>
      <c r="L42">
        <f t="shared" si="11"/>
        <v>8</v>
      </c>
      <c r="M42">
        <f t="shared" si="11"/>
        <v>8</v>
      </c>
    </row>
    <row r="43" spans="2:13" x14ac:dyDescent="0.25">
      <c r="B43">
        <f t="shared" ref="B43:M43" si="12">RANK(B11,B$5:B$14,0)</f>
        <v>7</v>
      </c>
      <c r="C43">
        <f t="shared" si="12"/>
        <v>7</v>
      </c>
      <c r="D43">
        <f t="shared" si="12"/>
        <v>7</v>
      </c>
      <c r="E43">
        <f t="shared" si="12"/>
        <v>7</v>
      </c>
      <c r="F43">
        <f t="shared" si="12"/>
        <v>7</v>
      </c>
      <c r="G43">
        <f t="shared" si="12"/>
        <v>7</v>
      </c>
      <c r="H43">
        <f t="shared" si="12"/>
        <v>6</v>
      </c>
      <c r="I43">
        <f t="shared" si="12"/>
        <v>6</v>
      </c>
      <c r="J43">
        <f t="shared" si="12"/>
        <v>6</v>
      </c>
      <c r="K43">
        <f t="shared" si="12"/>
        <v>6</v>
      </c>
      <c r="L43">
        <f t="shared" si="12"/>
        <v>6</v>
      </c>
      <c r="M43">
        <f t="shared" si="12"/>
        <v>6</v>
      </c>
    </row>
    <row r="44" spans="2:13" x14ac:dyDescent="0.25">
      <c r="B44">
        <f t="shared" ref="B44:M44" si="13">RANK(B12,B$5:B$14,0)</f>
        <v>8</v>
      </c>
      <c r="C44">
        <f t="shared" si="13"/>
        <v>8</v>
      </c>
      <c r="D44">
        <f t="shared" si="13"/>
        <v>8</v>
      </c>
      <c r="E44">
        <f t="shared" si="13"/>
        <v>8</v>
      </c>
      <c r="F44">
        <f t="shared" si="13"/>
        <v>9</v>
      </c>
      <c r="G44">
        <f t="shared" si="13"/>
        <v>9</v>
      </c>
      <c r="H44">
        <f t="shared" si="13"/>
        <v>8</v>
      </c>
      <c r="I44">
        <f t="shared" si="13"/>
        <v>8</v>
      </c>
      <c r="J44">
        <f t="shared" si="13"/>
        <v>10</v>
      </c>
      <c r="K44">
        <f t="shared" si="13"/>
        <v>9</v>
      </c>
      <c r="L44">
        <f t="shared" si="13"/>
        <v>9</v>
      </c>
      <c r="M44">
        <f t="shared" si="13"/>
        <v>9</v>
      </c>
    </row>
    <row r="45" spans="2:13" x14ac:dyDescent="0.25">
      <c r="B45">
        <f t="shared" ref="B45:M45" si="14">RANK(B13,B$5:B$14,0)</f>
        <v>9</v>
      </c>
      <c r="C45">
        <f t="shared" si="14"/>
        <v>9</v>
      </c>
      <c r="D45">
        <f t="shared" si="14"/>
        <v>10</v>
      </c>
      <c r="E45">
        <f t="shared" si="14"/>
        <v>10</v>
      </c>
      <c r="F45">
        <f t="shared" si="14"/>
        <v>10</v>
      </c>
      <c r="G45">
        <f t="shared" si="14"/>
        <v>10</v>
      </c>
      <c r="H45">
        <f t="shared" si="14"/>
        <v>10</v>
      </c>
      <c r="I45">
        <f t="shared" si="14"/>
        <v>9</v>
      </c>
      <c r="J45">
        <f t="shared" si="14"/>
        <v>9</v>
      </c>
      <c r="K45">
        <f t="shared" si="14"/>
        <v>10</v>
      </c>
      <c r="L45">
        <f t="shared" si="14"/>
        <v>10</v>
      </c>
      <c r="M45">
        <f t="shared" si="14"/>
        <v>10</v>
      </c>
    </row>
    <row r="46" spans="2:13" x14ac:dyDescent="0.25">
      <c r="B46">
        <f t="shared" ref="B46:M46" si="15">RANK(B14,B$5:B$14,0)</f>
        <v>10</v>
      </c>
      <c r="C46">
        <f t="shared" si="15"/>
        <v>10</v>
      </c>
      <c r="D46">
        <f t="shared" si="15"/>
        <v>9</v>
      </c>
      <c r="E46">
        <f t="shared" si="15"/>
        <v>9</v>
      </c>
      <c r="F46">
        <f t="shared" si="15"/>
        <v>8</v>
      </c>
      <c r="G46">
        <f t="shared" si="15"/>
        <v>8</v>
      </c>
      <c r="H46">
        <f t="shared" si="15"/>
        <v>9</v>
      </c>
      <c r="I46">
        <f t="shared" si="15"/>
        <v>10</v>
      </c>
      <c r="J46">
        <f t="shared" si="15"/>
        <v>8</v>
      </c>
      <c r="K46">
        <f t="shared" si="15"/>
        <v>8</v>
      </c>
      <c r="L46">
        <f t="shared" si="15"/>
        <v>7</v>
      </c>
      <c r="M46">
        <f t="shared" si="15"/>
        <v>7</v>
      </c>
    </row>
  </sheetData>
  <autoFilter ref="A4:P16" xr:uid="{1ABA45CC-8821-4D91-B3EC-D9179240FEB1}"/>
  <mergeCells count="2">
    <mergeCell ref="E36:K36"/>
    <mergeCell ref="A2:F2"/>
  </mergeCells>
  <conditionalFormatting sqref="N5:N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P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M4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{8A41131B-BF77-40DA-924F-CEA2371C7152}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41131B-BF77-40DA-924F-CEA2371C71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B37:M46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A3D7-BE1B-493B-BC02-38253FFF128E}">
  <dimension ref="A1:W19"/>
  <sheetViews>
    <sheetView tabSelected="1" zoomScale="85" zoomScaleNormal="85" workbookViewId="0">
      <selection sqref="A1:E1"/>
    </sheetView>
  </sheetViews>
  <sheetFormatPr defaultRowHeight="15" x14ac:dyDescent="0.25"/>
  <cols>
    <col min="1" max="1" width="17.140625" customWidth="1"/>
    <col min="2" max="13" width="11.7109375" customWidth="1"/>
    <col min="14" max="14" width="6" bestFit="1" customWidth="1"/>
    <col min="16" max="16" width="10.5703125" bestFit="1" customWidth="1"/>
    <col min="17" max="17" width="23.28515625" bestFit="1" customWidth="1"/>
    <col min="18" max="18" width="8.42578125" bestFit="1" customWidth="1"/>
    <col min="19" max="19" width="16.5703125" bestFit="1" customWidth="1"/>
    <col min="20" max="20" width="17.85546875" bestFit="1" customWidth="1"/>
    <col min="21" max="21" width="35.85546875" bestFit="1" customWidth="1"/>
    <col min="22" max="22" width="17" bestFit="1" customWidth="1"/>
  </cols>
  <sheetData>
    <row r="1" spans="1:23" ht="18.75" x14ac:dyDescent="0.3">
      <c r="A1" s="84" t="s">
        <v>137</v>
      </c>
      <c r="B1" s="84"/>
      <c r="C1" s="84"/>
      <c r="D1" s="84"/>
      <c r="E1" s="84"/>
      <c r="F1" s="76"/>
    </row>
    <row r="3" spans="1:23" ht="51.75" x14ac:dyDescent="0.3">
      <c r="A3" s="78" t="s">
        <v>138</v>
      </c>
      <c r="B3" s="94" t="s">
        <v>174</v>
      </c>
      <c r="C3" s="94" t="s">
        <v>175</v>
      </c>
      <c r="D3" s="94" t="s">
        <v>176</v>
      </c>
      <c r="E3" s="94" t="s">
        <v>177</v>
      </c>
      <c r="F3" s="94" t="s">
        <v>178</v>
      </c>
      <c r="G3" s="94" t="s">
        <v>179</v>
      </c>
      <c r="H3" s="94" t="s">
        <v>180</v>
      </c>
      <c r="I3" s="94" t="s">
        <v>181</v>
      </c>
      <c r="J3" s="94" t="s">
        <v>182</v>
      </c>
      <c r="K3" s="94" t="s">
        <v>183</v>
      </c>
      <c r="L3" s="94" t="s">
        <v>184</v>
      </c>
      <c r="M3" s="94" t="s">
        <v>185</v>
      </c>
      <c r="N3" s="78" t="s">
        <v>118</v>
      </c>
      <c r="O3" s="78" t="s">
        <v>103</v>
      </c>
      <c r="P3" s="78" t="s">
        <v>144</v>
      </c>
      <c r="Q3" s="78" t="s">
        <v>139</v>
      </c>
      <c r="R3" s="78" t="s">
        <v>55</v>
      </c>
      <c r="S3" s="78" t="s">
        <v>140</v>
      </c>
      <c r="T3" s="78" t="s">
        <v>135</v>
      </c>
      <c r="U3" s="94" t="s">
        <v>172</v>
      </c>
      <c r="V3" s="78" t="s">
        <v>121</v>
      </c>
      <c r="W3" s="77"/>
    </row>
    <row r="4" spans="1:23" x14ac:dyDescent="0.25">
      <c r="A4" s="67" t="str">
        <f>'OAM2'!A5</f>
        <v>Python</v>
      </c>
      <c r="B4" s="90">
        <f>RANK('OAM2'!B5,'OAM2'!B$5:'OAM2'!B$14,0)</f>
        <v>1</v>
      </c>
      <c r="C4" s="90">
        <f>RANK('OAM2'!C5,'OAM2'!C$5:'OAM2'!C$14,0)</f>
        <v>1</v>
      </c>
      <c r="D4" s="90">
        <f>RANK('OAM2'!D5,'OAM2'!D$5:'OAM2'!D$14,0)</f>
        <v>1</v>
      </c>
      <c r="E4" s="90">
        <f>RANK('OAM2'!E5,'OAM2'!E$5:'OAM2'!E$14,0)</f>
        <v>1</v>
      </c>
      <c r="F4" s="90">
        <f>RANK('OAM2'!F5,'OAM2'!F$5:'OAM2'!F$14,0)</f>
        <v>1</v>
      </c>
      <c r="G4" s="90">
        <f>RANK('OAM2'!G5,'OAM2'!G$5:'OAM2'!G$14,0)</f>
        <v>1</v>
      </c>
      <c r="H4" s="90">
        <f>RANK('OAM2'!H5,'OAM2'!H$5:'OAM2'!H$14,0)</f>
        <v>1</v>
      </c>
      <c r="I4" s="90">
        <f>RANK('OAM2'!I5,'OAM2'!I$5:'OAM2'!I$14,0)</f>
        <v>1</v>
      </c>
      <c r="J4" s="90">
        <f>RANK('OAM2'!J5,'OAM2'!J$5:'OAM2'!J$14,0)</f>
        <v>1</v>
      </c>
      <c r="K4" s="90">
        <f>RANK('OAM2'!K5,'OAM2'!K$5:'OAM2'!K$14,0)</f>
        <v>1</v>
      </c>
      <c r="L4" s="90">
        <f>RANK('OAM2'!L5,'OAM2'!L$5:'OAM2'!L$14,0)</f>
        <v>1</v>
      </c>
      <c r="M4" s="90">
        <f>RANK('OAM2'!M5,'OAM2'!M$5:'OAM2'!M$14,0)</f>
        <v>1</v>
      </c>
      <c r="N4" s="67">
        <v>4000</v>
      </c>
      <c r="O4" s="67">
        <f>'Coco eredmenye'!N44</f>
        <v>4055.3</v>
      </c>
      <c r="P4" s="71">
        <f>'OAM2'!N5</f>
        <v>170.84999999999997</v>
      </c>
      <c r="Q4" s="89">
        <f>AVERAGE(B4:M4)</f>
        <v>1</v>
      </c>
      <c r="R4" s="89">
        <f>_xlfn.STDEV.P(B4:M4)</f>
        <v>0</v>
      </c>
      <c r="S4" s="67">
        <f>RANK(P4,P$4:P$13,0)</f>
        <v>1</v>
      </c>
      <c r="T4" s="67">
        <f>RANK(Q4,Q$4:Q$13,1)</f>
        <v>1</v>
      </c>
      <c r="U4" s="67">
        <f>S4-T4</f>
        <v>0</v>
      </c>
      <c r="V4" s="67">
        <f>RANK(O4,O$4:O$13,0)</f>
        <v>1</v>
      </c>
    </row>
    <row r="5" spans="1:23" x14ac:dyDescent="0.25">
      <c r="A5" s="67" t="str">
        <f>'OAM2'!A6</f>
        <v>C</v>
      </c>
      <c r="B5" s="90">
        <f>RANK('OAM2'!B6,'OAM2'!B$5:'OAM2'!B$14,0)</f>
        <v>2</v>
      </c>
      <c r="C5" s="90">
        <f>RANK('OAM2'!C6,'OAM2'!C$5:'OAM2'!C$14,0)</f>
        <v>2</v>
      </c>
      <c r="D5" s="90">
        <f>RANK('OAM2'!D6,'OAM2'!D$5:'OAM2'!D$14,0)</f>
        <v>2</v>
      </c>
      <c r="E5" s="90">
        <f>RANK('OAM2'!E6,'OAM2'!E$5:'OAM2'!E$14,0)</f>
        <v>2</v>
      </c>
      <c r="F5" s="90">
        <f>RANK('OAM2'!F6,'OAM2'!F$5:'OAM2'!F$14,0)</f>
        <v>2</v>
      </c>
      <c r="G5" s="90">
        <f>RANK('OAM2'!G6,'OAM2'!G$5:'OAM2'!G$14,0)</f>
        <v>2</v>
      </c>
      <c r="H5" s="90">
        <f>RANK('OAM2'!H6,'OAM2'!H$5:'OAM2'!H$14,0)</f>
        <v>2</v>
      </c>
      <c r="I5" s="90">
        <f>RANK('OAM2'!I6,'OAM2'!I$5:'OAM2'!I$14,0)</f>
        <v>2</v>
      </c>
      <c r="J5" s="90">
        <f>RANK('OAM2'!J6,'OAM2'!J$5:'OAM2'!J$14,0)</f>
        <v>2</v>
      </c>
      <c r="K5" s="90">
        <f>RANK('OAM2'!K6,'OAM2'!K$5:'OAM2'!K$14,0)</f>
        <v>2</v>
      </c>
      <c r="L5" s="90">
        <f>RANK('OAM2'!L6,'OAM2'!L$5:'OAM2'!L$14,0)</f>
        <v>2</v>
      </c>
      <c r="M5" s="90">
        <f>RANK('OAM2'!M6,'OAM2'!M$5:'OAM2'!M$14,0)</f>
        <v>2</v>
      </c>
      <c r="N5" s="67">
        <v>4000</v>
      </c>
      <c r="O5" s="67">
        <f>'Coco eredmenye'!N45</f>
        <v>4043.3</v>
      </c>
      <c r="P5" s="71">
        <f>'OAM2'!N6</f>
        <v>156.04000000000002</v>
      </c>
      <c r="Q5" s="89">
        <f t="shared" ref="Q5:Q13" si="0">AVERAGE(B5:M5)</f>
        <v>2</v>
      </c>
      <c r="R5" s="89">
        <f t="shared" ref="R5:R13" si="1">_xlfn.STDEV.P(B5:M5)</f>
        <v>0</v>
      </c>
      <c r="S5" s="67">
        <f t="shared" ref="S5:S13" si="2">RANK(P5,P$4:P$13,0)</f>
        <v>2</v>
      </c>
      <c r="T5" s="67">
        <f t="shared" ref="T5:T13" si="3">RANK(Q5,Q$4:Q$13,1)</f>
        <v>2</v>
      </c>
      <c r="U5" s="67">
        <f t="shared" ref="U5:U13" si="4">S5-T5</f>
        <v>0</v>
      </c>
      <c r="V5" s="67">
        <f t="shared" ref="V5:V13" si="5">RANK(O5,O$4:O$13,0)</f>
        <v>2</v>
      </c>
    </row>
    <row r="6" spans="1:23" x14ac:dyDescent="0.25">
      <c r="A6" s="67" t="str">
        <f>'OAM2'!A7</f>
        <v>Java</v>
      </c>
      <c r="B6" s="90">
        <f>RANK('OAM2'!B7,'OAM2'!B$5:'OAM2'!B$14,0)</f>
        <v>4</v>
      </c>
      <c r="C6" s="90">
        <f>RANK('OAM2'!C7,'OAM2'!C$5:'OAM2'!C$14,0)</f>
        <v>4</v>
      </c>
      <c r="D6" s="90">
        <f>RANK('OAM2'!D7,'OAM2'!D$5:'OAM2'!D$14,0)</f>
        <v>3</v>
      </c>
      <c r="E6" s="90">
        <f>RANK('OAM2'!E7,'OAM2'!E$5:'OAM2'!E$14,0)</f>
        <v>3</v>
      </c>
      <c r="F6" s="90">
        <f>RANK('OAM2'!F7,'OAM2'!F$5:'OAM2'!F$14,0)</f>
        <v>3</v>
      </c>
      <c r="G6" s="90">
        <f>RANK('OAM2'!G7,'OAM2'!G$5:'OAM2'!G$14,0)</f>
        <v>4</v>
      </c>
      <c r="H6" s="90">
        <f>RANK('OAM2'!H7,'OAM2'!H$5:'OAM2'!H$14,0)</f>
        <v>4</v>
      </c>
      <c r="I6" s="90">
        <f>RANK('OAM2'!I7,'OAM2'!I$5:'OAM2'!I$14,0)</f>
        <v>4</v>
      </c>
      <c r="J6" s="90">
        <f>RANK('OAM2'!J7,'OAM2'!J$5:'OAM2'!J$14,0)</f>
        <v>4</v>
      </c>
      <c r="K6" s="90">
        <f>RANK('OAM2'!K7,'OAM2'!K$5:'OAM2'!K$14,0)</f>
        <v>4</v>
      </c>
      <c r="L6" s="90">
        <f>RANK('OAM2'!L7,'OAM2'!L$5:'OAM2'!L$14,0)</f>
        <v>4</v>
      </c>
      <c r="M6" s="90">
        <f>RANK('OAM2'!M7,'OAM2'!M$5:'OAM2'!M$14,0)</f>
        <v>4</v>
      </c>
      <c r="N6" s="67">
        <v>4000</v>
      </c>
      <c r="O6" s="67">
        <f>'Coco eredmenye'!N46</f>
        <v>4022.3</v>
      </c>
      <c r="P6" s="71">
        <f>'OAM2'!N7</f>
        <v>131.29</v>
      </c>
      <c r="Q6" s="89">
        <f t="shared" si="0"/>
        <v>3.75</v>
      </c>
      <c r="R6" s="89">
        <f t="shared" si="1"/>
        <v>0.4330127018922193</v>
      </c>
      <c r="S6" s="67">
        <f t="shared" si="2"/>
        <v>4</v>
      </c>
      <c r="T6" s="67">
        <f t="shared" si="3"/>
        <v>4</v>
      </c>
      <c r="U6" s="67">
        <f t="shared" si="4"/>
        <v>0</v>
      </c>
      <c r="V6" s="67">
        <f t="shared" si="5"/>
        <v>4</v>
      </c>
    </row>
    <row r="7" spans="1:23" x14ac:dyDescent="0.25">
      <c r="A7" s="67" t="str">
        <f>'OAM2'!A8</f>
        <v>C++</v>
      </c>
      <c r="B7" s="90">
        <f>RANK('OAM2'!B8,'OAM2'!B$5:'OAM2'!B$14,0)</f>
        <v>3</v>
      </c>
      <c r="C7" s="90">
        <f>RANK('OAM2'!C8,'OAM2'!C$5:'OAM2'!C$14,0)</f>
        <v>3</v>
      </c>
      <c r="D7" s="90">
        <f>RANK('OAM2'!D8,'OAM2'!D$5:'OAM2'!D$14,0)</f>
        <v>4</v>
      </c>
      <c r="E7" s="90">
        <f>RANK('OAM2'!E8,'OAM2'!E$5:'OAM2'!E$14,0)</f>
        <v>4</v>
      </c>
      <c r="F7" s="90">
        <f>RANK('OAM2'!F8,'OAM2'!F$5:'OAM2'!F$14,0)</f>
        <v>4</v>
      </c>
      <c r="G7" s="90">
        <f>RANK('OAM2'!G8,'OAM2'!G$5:'OAM2'!G$14,0)</f>
        <v>3</v>
      </c>
      <c r="H7" s="90">
        <f>RANK('OAM2'!H8,'OAM2'!H$5:'OAM2'!H$14,0)</f>
        <v>3</v>
      </c>
      <c r="I7" s="90">
        <f>RANK('OAM2'!I8,'OAM2'!I$5:'OAM2'!I$14,0)</f>
        <v>3</v>
      </c>
      <c r="J7" s="90">
        <f>RANK('OAM2'!J8,'OAM2'!J$5:'OAM2'!J$14,0)</f>
        <v>3</v>
      </c>
      <c r="K7" s="90">
        <f>RANK('OAM2'!K8,'OAM2'!K$5:'OAM2'!K$14,0)</f>
        <v>3</v>
      </c>
      <c r="L7" s="90">
        <f>RANK('OAM2'!L8,'OAM2'!L$5:'OAM2'!L$14,0)</f>
        <v>3</v>
      </c>
      <c r="M7" s="90">
        <f>RANK('OAM2'!M8,'OAM2'!M$5:'OAM2'!M$14,0)</f>
        <v>3</v>
      </c>
      <c r="N7" s="67">
        <v>4000</v>
      </c>
      <c r="O7" s="67">
        <f>'Coco eredmenye'!N47</f>
        <v>4028.3</v>
      </c>
      <c r="P7" s="71">
        <f>'OAM2'!N8</f>
        <v>139.54</v>
      </c>
      <c r="Q7" s="89">
        <f t="shared" si="0"/>
        <v>3.25</v>
      </c>
      <c r="R7" s="89">
        <f t="shared" si="1"/>
        <v>0.4330127018922193</v>
      </c>
      <c r="S7" s="67">
        <f t="shared" si="2"/>
        <v>3</v>
      </c>
      <c r="T7" s="67">
        <f t="shared" si="3"/>
        <v>3</v>
      </c>
      <c r="U7" s="67">
        <f t="shared" si="4"/>
        <v>0</v>
      </c>
      <c r="V7" s="67">
        <f t="shared" si="5"/>
        <v>3</v>
      </c>
    </row>
    <row r="8" spans="1:23" x14ac:dyDescent="0.25">
      <c r="A8" s="67" t="str">
        <f>'OAM2'!A9</f>
        <v>C#</v>
      </c>
      <c r="B8" s="90">
        <f>RANK('OAM2'!B9,'OAM2'!B$5:'OAM2'!B$14,0)</f>
        <v>5</v>
      </c>
      <c r="C8" s="90">
        <f>RANK('OAM2'!C9,'OAM2'!C$5:'OAM2'!C$14,0)</f>
        <v>5</v>
      </c>
      <c r="D8" s="90">
        <f>RANK('OAM2'!D9,'OAM2'!D$5:'OAM2'!D$14,0)</f>
        <v>5</v>
      </c>
      <c r="E8" s="90">
        <f>RANK('OAM2'!E9,'OAM2'!E$5:'OAM2'!E$14,0)</f>
        <v>5</v>
      </c>
      <c r="F8" s="90">
        <f>RANK('OAM2'!F9,'OAM2'!F$5:'OAM2'!F$14,0)</f>
        <v>5</v>
      </c>
      <c r="G8" s="90">
        <f>RANK('OAM2'!G9,'OAM2'!G$5:'OAM2'!G$14,0)</f>
        <v>5</v>
      </c>
      <c r="H8" s="90">
        <f>RANK('OAM2'!H9,'OAM2'!H$5:'OAM2'!H$14,0)</f>
        <v>5</v>
      </c>
      <c r="I8" s="90">
        <f>RANK('OAM2'!I9,'OAM2'!I$5:'OAM2'!I$14,0)</f>
        <v>5</v>
      </c>
      <c r="J8" s="90">
        <f>RANK('OAM2'!J9,'OAM2'!J$5:'OAM2'!J$14,0)</f>
        <v>5</v>
      </c>
      <c r="K8" s="90">
        <f>RANK('OAM2'!K9,'OAM2'!K$5:'OAM2'!K$14,0)</f>
        <v>5</v>
      </c>
      <c r="L8" s="90">
        <f>RANK('OAM2'!L9,'OAM2'!L$5:'OAM2'!L$14,0)</f>
        <v>5</v>
      </c>
      <c r="M8" s="90">
        <f>RANK('OAM2'!M9,'OAM2'!M$5:'OAM2'!M$14,0)</f>
        <v>5</v>
      </c>
      <c r="N8" s="67">
        <v>4000</v>
      </c>
      <c r="O8" s="67">
        <f>'Coco eredmenye'!N48</f>
        <v>4007.3</v>
      </c>
      <c r="P8" s="71">
        <f>'OAM2'!N9</f>
        <v>85.51</v>
      </c>
      <c r="Q8" s="89">
        <f t="shared" si="0"/>
        <v>5</v>
      </c>
      <c r="R8" s="89">
        <f t="shared" si="1"/>
        <v>0</v>
      </c>
      <c r="S8" s="67">
        <f t="shared" si="2"/>
        <v>5</v>
      </c>
      <c r="T8" s="67">
        <f t="shared" si="3"/>
        <v>5</v>
      </c>
      <c r="U8" s="67">
        <f t="shared" si="4"/>
        <v>0</v>
      </c>
      <c r="V8" s="67">
        <f t="shared" si="5"/>
        <v>5</v>
      </c>
    </row>
    <row r="9" spans="1:23" x14ac:dyDescent="0.25">
      <c r="A9" s="67" t="str">
        <f>'OAM2'!A10</f>
        <v>Visual Basic</v>
      </c>
      <c r="B9" s="90">
        <f>RANK('OAM2'!B10,'OAM2'!B$5:'OAM2'!B$14,0)</f>
        <v>6</v>
      </c>
      <c r="C9" s="90">
        <f>RANK('OAM2'!C10,'OAM2'!C$5:'OAM2'!C$14,0)</f>
        <v>6</v>
      </c>
      <c r="D9" s="90">
        <f>RANK('OAM2'!D10,'OAM2'!D$5:'OAM2'!D$14,0)</f>
        <v>6</v>
      </c>
      <c r="E9" s="90">
        <f>RANK('OAM2'!E10,'OAM2'!E$5:'OAM2'!E$14,0)</f>
        <v>6</v>
      </c>
      <c r="F9" s="90">
        <f>RANK('OAM2'!F10,'OAM2'!F$5:'OAM2'!F$14,0)</f>
        <v>6</v>
      </c>
      <c r="G9" s="90">
        <f>RANK('OAM2'!G10,'OAM2'!G$5:'OAM2'!G$14,0)</f>
        <v>6</v>
      </c>
      <c r="H9" s="90">
        <f>RANK('OAM2'!H10,'OAM2'!H$5:'OAM2'!H$14,0)</f>
        <v>7</v>
      </c>
      <c r="I9" s="90">
        <f>RANK('OAM2'!I10,'OAM2'!I$5:'OAM2'!I$14,0)</f>
        <v>7</v>
      </c>
      <c r="J9" s="90">
        <f>RANK('OAM2'!J10,'OAM2'!J$5:'OAM2'!J$14,0)</f>
        <v>7</v>
      </c>
      <c r="K9" s="90">
        <f>RANK('OAM2'!K10,'OAM2'!K$5:'OAM2'!K$14,0)</f>
        <v>7</v>
      </c>
      <c r="L9" s="90">
        <f>RANK('OAM2'!L10,'OAM2'!L$5:'OAM2'!L$14,0)</f>
        <v>8</v>
      </c>
      <c r="M9" s="90">
        <f>RANK('OAM2'!M10,'OAM2'!M$5:'OAM2'!M$14,0)</f>
        <v>8</v>
      </c>
      <c r="N9" s="67">
        <v>4000</v>
      </c>
      <c r="O9" s="67">
        <f>'Coco eredmenye'!N49</f>
        <v>3987.3</v>
      </c>
      <c r="P9" s="71">
        <f>'OAM2'!N10</f>
        <v>38.910000000000004</v>
      </c>
      <c r="Q9" s="89">
        <f t="shared" si="0"/>
        <v>6.666666666666667</v>
      </c>
      <c r="R9" s="89">
        <f t="shared" si="1"/>
        <v>0.7453559924999299</v>
      </c>
      <c r="S9" s="67">
        <f t="shared" si="2"/>
        <v>6</v>
      </c>
      <c r="T9" s="67">
        <f t="shared" si="3"/>
        <v>7</v>
      </c>
      <c r="U9" s="67">
        <f t="shared" si="4"/>
        <v>-1</v>
      </c>
      <c r="V9" s="67">
        <f t="shared" si="5"/>
        <v>7</v>
      </c>
    </row>
    <row r="10" spans="1:23" x14ac:dyDescent="0.25">
      <c r="A10" s="67" t="str">
        <f>'OAM2'!A11</f>
        <v>JavaScript</v>
      </c>
      <c r="B10" s="90">
        <f>RANK('OAM2'!B11,'OAM2'!B$5:'OAM2'!B$14,0)</f>
        <v>7</v>
      </c>
      <c r="C10" s="90">
        <f>RANK('OAM2'!C11,'OAM2'!C$5:'OAM2'!C$14,0)</f>
        <v>7</v>
      </c>
      <c r="D10" s="90">
        <f>RANK('OAM2'!D11,'OAM2'!D$5:'OAM2'!D$14,0)</f>
        <v>7</v>
      </c>
      <c r="E10" s="90">
        <f>RANK('OAM2'!E11,'OAM2'!E$5:'OAM2'!E$14,0)</f>
        <v>7</v>
      </c>
      <c r="F10" s="90">
        <f>RANK('OAM2'!F11,'OAM2'!F$5:'OAM2'!F$14,0)</f>
        <v>7</v>
      </c>
      <c r="G10" s="90">
        <f>RANK('OAM2'!G11,'OAM2'!G$5:'OAM2'!G$14,0)</f>
        <v>7</v>
      </c>
      <c r="H10" s="90">
        <f>RANK('OAM2'!H11,'OAM2'!H$5:'OAM2'!H$14,0)</f>
        <v>6</v>
      </c>
      <c r="I10" s="90">
        <f>RANK('OAM2'!I11,'OAM2'!I$5:'OAM2'!I$14,0)</f>
        <v>6</v>
      </c>
      <c r="J10" s="90">
        <f>RANK('OAM2'!J11,'OAM2'!J$5:'OAM2'!J$14,0)</f>
        <v>6</v>
      </c>
      <c r="K10" s="90">
        <f>RANK('OAM2'!K11,'OAM2'!K$5:'OAM2'!K$14,0)</f>
        <v>6</v>
      </c>
      <c r="L10" s="90">
        <f>RANK('OAM2'!L11,'OAM2'!L$5:'OAM2'!L$14,0)</f>
        <v>6</v>
      </c>
      <c r="M10" s="90">
        <f>RANK('OAM2'!M11,'OAM2'!M$5:'OAM2'!M$14,0)</f>
        <v>6</v>
      </c>
      <c r="N10" s="67">
        <v>4000</v>
      </c>
      <c r="O10" s="67">
        <f>'Coco eredmenye'!N50</f>
        <v>3989.3</v>
      </c>
      <c r="P10" s="71">
        <f>'OAM2'!N11</f>
        <v>33.64</v>
      </c>
      <c r="Q10" s="89">
        <f t="shared" si="0"/>
        <v>6.5</v>
      </c>
      <c r="R10" s="89">
        <f t="shared" si="1"/>
        <v>0.5</v>
      </c>
      <c r="S10" s="67">
        <f t="shared" si="2"/>
        <v>7</v>
      </c>
      <c r="T10" s="67">
        <f t="shared" si="3"/>
        <v>6</v>
      </c>
      <c r="U10" s="67">
        <f t="shared" si="4"/>
        <v>1</v>
      </c>
      <c r="V10" s="67">
        <f t="shared" si="5"/>
        <v>6</v>
      </c>
    </row>
    <row r="11" spans="1:23" x14ac:dyDescent="0.25">
      <c r="A11" s="67" t="str">
        <f>'OAM2'!A12</f>
        <v>SQL</v>
      </c>
      <c r="B11" s="90">
        <f>RANK('OAM2'!B12,'OAM2'!B$5:'OAM2'!B$14,0)</f>
        <v>8</v>
      </c>
      <c r="C11" s="90">
        <f>RANK('OAM2'!C12,'OAM2'!C$5:'OAM2'!C$14,0)</f>
        <v>8</v>
      </c>
      <c r="D11" s="90">
        <f>RANK('OAM2'!D12,'OAM2'!D$5:'OAM2'!D$14,0)</f>
        <v>8</v>
      </c>
      <c r="E11" s="90">
        <f>RANK('OAM2'!E12,'OAM2'!E$5:'OAM2'!E$14,0)</f>
        <v>8</v>
      </c>
      <c r="F11" s="90">
        <f>RANK('OAM2'!F12,'OAM2'!F$5:'OAM2'!F$14,0)</f>
        <v>9</v>
      </c>
      <c r="G11" s="90">
        <f>RANK('OAM2'!G12,'OAM2'!G$5:'OAM2'!G$14,0)</f>
        <v>9</v>
      </c>
      <c r="H11" s="90">
        <f>RANK('OAM2'!H12,'OAM2'!H$5:'OAM2'!H$14,0)</f>
        <v>8</v>
      </c>
      <c r="I11" s="90">
        <f>RANK('OAM2'!I12,'OAM2'!I$5:'OAM2'!I$14,0)</f>
        <v>8</v>
      </c>
      <c r="J11" s="90">
        <f>RANK('OAM2'!J12,'OAM2'!J$5:'OAM2'!J$14,0)</f>
        <v>10</v>
      </c>
      <c r="K11" s="90">
        <f>RANK('OAM2'!K12,'OAM2'!K$5:'OAM2'!K$14,0)</f>
        <v>9</v>
      </c>
      <c r="L11" s="90">
        <f>RANK('OAM2'!L12,'OAM2'!L$5:'OAM2'!L$14,0)</f>
        <v>9</v>
      </c>
      <c r="M11" s="90">
        <f>RANK('OAM2'!M12,'OAM2'!M$5:'OAM2'!M$14,0)</f>
        <v>9</v>
      </c>
      <c r="N11" s="67">
        <v>4000</v>
      </c>
      <c r="O11" s="67">
        <f>'Coco eredmenye'!N51</f>
        <v>3957.8</v>
      </c>
      <c r="P11" s="71">
        <f>'OAM2'!N12</f>
        <v>20.919999999999998</v>
      </c>
      <c r="Q11" s="89">
        <f t="shared" si="0"/>
        <v>8.5833333333333339</v>
      </c>
      <c r="R11" s="89">
        <f t="shared" si="1"/>
        <v>0.64009547898905073</v>
      </c>
      <c r="S11" s="67">
        <f t="shared" si="2"/>
        <v>8</v>
      </c>
      <c r="T11" s="67">
        <f t="shared" si="3"/>
        <v>8</v>
      </c>
      <c r="U11" s="67">
        <f t="shared" si="4"/>
        <v>0</v>
      </c>
      <c r="V11" s="67">
        <f t="shared" si="5"/>
        <v>8</v>
      </c>
    </row>
    <row r="12" spans="1:23" x14ac:dyDescent="0.25">
      <c r="A12" s="67" t="str">
        <f>'OAM2'!A13</f>
        <v>Assembly Language</v>
      </c>
      <c r="B12" s="90">
        <f>RANK('OAM2'!B13,'OAM2'!B$5:'OAM2'!B$14,0)</f>
        <v>9</v>
      </c>
      <c r="C12" s="90">
        <f>RANK('OAM2'!C13,'OAM2'!C$5:'OAM2'!C$14,0)</f>
        <v>9</v>
      </c>
      <c r="D12" s="90">
        <f>RANK('OAM2'!D13,'OAM2'!D$5:'OAM2'!D$14,0)</f>
        <v>10</v>
      </c>
      <c r="E12" s="90">
        <f>RANK('OAM2'!E13,'OAM2'!E$5:'OAM2'!E$14,0)</f>
        <v>10</v>
      </c>
      <c r="F12" s="90">
        <f>RANK('OAM2'!F13,'OAM2'!F$5:'OAM2'!F$14,0)</f>
        <v>10</v>
      </c>
      <c r="G12" s="90">
        <f>RANK('OAM2'!G13,'OAM2'!G$5:'OAM2'!G$14,0)</f>
        <v>10</v>
      </c>
      <c r="H12" s="90">
        <f>RANK('OAM2'!H13,'OAM2'!H$5:'OAM2'!H$14,0)</f>
        <v>10</v>
      </c>
      <c r="I12" s="90">
        <f>RANK('OAM2'!I13,'OAM2'!I$5:'OAM2'!I$14,0)</f>
        <v>9</v>
      </c>
      <c r="J12" s="90">
        <f>RANK('OAM2'!J13,'OAM2'!J$5:'OAM2'!J$14,0)</f>
        <v>9</v>
      </c>
      <c r="K12" s="90">
        <f>RANK('OAM2'!K13,'OAM2'!K$5:'OAM2'!K$14,0)</f>
        <v>10</v>
      </c>
      <c r="L12" s="90">
        <f>RANK('OAM2'!L13,'OAM2'!L$5:'OAM2'!L$14,0)</f>
        <v>10</v>
      </c>
      <c r="M12" s="90">
        <f>RANK('OAM2'!M13,'OAM2'!M$5:'OAM2'!M$14,0)</f>
        <v>10</v>
      </c>
      <c r="N12" s="67">
        <v>4000</v>
      </c>
      <c r="O12" s="67">
        <f>'Coco eredmenye'!N52</f>
        <v>3951.3</v>
      </c>
      <c r="P12" s="71">
        <f>'OAM2'!N13</f>
        <v>15.59</v>
      </c>
      <c r="Q12" s="89">
        <f t="shared" si="0"/>
        <v>9.6666666666666661</v>
      </c>
      <c r="R12" s="89">
        <f t="shared" si="1"/>
        <v>0.47140452079103173</v>
      </c>
      <c r="S12" s="67">
        <f t="shared" si="2"/>
        <v>10</v>
      </c>
      <c r="T12" s="67">
        <f t="shared" si="3"/>
        <v>10</v>
      </c>
      <c r="U12" s="67">
        <f t="shared" si="4"/>
        <v>0</v>
      </c>
      <c r="V12" s="67">
        <f t="shared" si="5"/>
        <v>10</v>
      </c>
    </row>
    <row r="13" spans="1:23" x14ac:dyDescent="0.25">
      <c r="A13" s="67" t="str">
        <f>'OAM2'!A14</f>
        <v>PHP</v>
      </c>
      <c r="B13" s="90">
        <f>RANK('OAM2'!B14,'OAM2'!B$5:'OAM2'!B$14,0)</f>
        <v>10</v>
      </c>
      <c r="C13" s="90">
        <f>RANK('OAM2'!C14,'OAM2'!C$5:'OAM2'!C$14,0)</f>
        <v>10</v>
      </c>
      <c r="D13" s="90">
        <f>RANK('OAM2'!D14,'OAM2'!D$5:'OAM2'!D$14,0)</f>
        <v>9</v>
      </c>
      <c r="E13" s="90">
        <f>RANK('OAM2'!E14,'OAM2'!E$5:'OAM2'!E$14,0)</f>
        <v>9</v>
      </c>
      <c r="F13" s="90">
        <f>RANK('OAM2'!F14,'OAM2'!F$5:'OAM2'!F$14,0)</f>
        <v>8</v>
      </c>
      <c r="G13" s="90">
        <f>RANK('OAM2'!G14,'OAM2'!G$5:'OAM2'!G$14,0)</f>
        <v>8</v>
      </c>
      <c r="H13" s="90">
        <f>RANK('OAM2'!H14,'OAM2'!H$5:'OAM2'!H$14,0)</f>
        <v>9</v>
      </c>
      <c r="I13" s="90">
        <f>RANK('OAM2'!I14,'OAM2'!I$5:'OAM2'!I$14,0)</f>
        <v>10</v>
      </c>
      <c r="J13" s="90">
        <f>RANK('OAM2'!J14,'OAM2'!J$5:'OAM2'!J$14,0)</f>
        <v>8</v>
      </c>
      <c r="K13" s="90">
        <f>RANK('OAM2'!K14,'OAM2'!K$5:'OAM2'!K$14,0)</f>
        <v>8</v>
      </c>
      <c r="L13" s="90">
        <f>RANK('OAM2'!L14,'OAM2'!L$5:'OAM2'!L$14,0)</f>
        <v>7</v>
      </c>
      <c r="M13" s="90">
        <f>RANK('OAM2'!M14,'OAM2'!M$5:'OAM2'!M$14,0)</f>
        <v>7</v>
      </c>
      <c r="N13" s="67">
        <v>4000</v>
      </c>
      <c r="O13" s="67">
        <f>'Coco eredmenye'!N53</f>
        <v>3957.8</v>
      </c>
      <c r="P13" s="71">
        <f>'OAM2'!N14</f>
        <v>19.420000000000002</v>
      </c>
      <c r="Q13" s="89">
        <f t="shared" si="0"/>
        <v>8.5833333333333339</v>
      </c>
      <c r="R13" s="89">
        <f t="shared" si="1"/>
        <v>1.0374916331657276</v>
      </c>
      <c r="S13" s="67">
        <f t="shared" si="2"/>
        <v>9</v>
      </c>
      <c r="T13" s="67">
        <f t="shared" si="3"/>
        <v>8</v>
      </c>
      <c r="U13" s="67">
        <f t="shared" si="4"/>
        <v>1</v>
      </c>
      <c r="V13" s="67">
        <f t="shared" si="5"/>
        <v>8</v>
      </c>
    </row>
    <row r="14" spans="1:23" x14ac:dyDescent="0.25">
      <c r="P14" t="s">
        <v>145</v>
      </c>
      <c r="Q14" s="92">
        <f>CORREL(Q4:Q13,P4:P13)</f>
        <v>-0.97312878854460438</v>
      </c>
      <c r="U14" t="s">
        <v>145</v>
      </c>
      <c r="V14" s="92">
        <f>CORREL(V4:V13,S4:S13)</f>
        <v>0.9824737353473173</v>
      </c>
    </row>
    <row r="15" spans="1:23" ht="21" x14ac:dyDescent="0.35">
      <c r="A15" s="85" t="s">
        <v>173</v>
      </c>
      <c r="B15" s="85"/>
      <c r="C15" s="85"/>
      <c r="D15" s="85"/>
      <c r="E15" s="85"/>
      <c r="F15" s="85"/>
      <c r="G15" s="85"/>
      <c r="H15" s="85"/>
      <c r="I15" s="85"/>
      <c r="P15" t="s">
        <v>146</v>
      </c>
      <c r="Q15" s="67" t="s">
        <v>171</v>
      </c>
      <c r="U15" t="s">
        <v>146</v>
      </c>
      <c r="V15" s="67" t="s">
        <v>171</v>
      </c>
    </row>
    <row r="19" spans="20:20" x14ac:dyDescent="0.25">
      <c r="T19" s="93"/>
    </row>
  </sheetData>
  <mergeCells count="2">
    <mergeCell ref="A1:E1"/>
    <mergeCell ref="A15:I15"/>
  </mergeCells>
  <conditionalFormatting sqref="O4:O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P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:V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M1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{EAA7F19F-B93E-485F-A395-4CC1E23B8EB6}</x14:id>
        </ext>
      </extLst>
    </cfRule>
  </conditionalFormatting>
  <conditionalFormatting sqref="Q4:Q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A7F19F-B93E-485F-A395-4CC1E23B8E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B4:M13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6857-A4E7-484F-9124-1A21FE2220B4}">
  <dimension ref="A1:Q67"/>
  <sheetViews>
    <sheetView workbookViewId="0">
      <selection activeCell="D1" sqref="D1"/>
    </sheetView>
  </sheetViews>
  <sheetFormatPr defaultRowHeight="15" x14ac:dyDescent="0.25"/>
  <sheetData>
    <row r="1" spans="1:14" ht="18.75" x14ac:dyDescent="0.25">
      <c r="A1" s="37"/>
    </row>
    <row r="2" spans="1:14" x14ac:dyDescent="0.25">
      <c r="A2" s="38"/>
    </row>
    <row r="5" spans="1:14" ht="31.5" x14ac:dyDescent="0.25">
      <c r="A5" s="39" t="s">
        <v>62</v>
      </c>
      <c r="B5" s="40">
        <v>3546143</v>
      </c>
      <c r="C5" s="39" t="s">
        <v>63</v>
      </c>
      <c r="D5" s="40">
        <v>10</v>
      </c>
      <c r="E5" s="39" t="s">
        <v>64</v>
      </c>
      <c r="F5" s="40">
        <v>12</v>
      </c>
      <c r="G5" s="39" t="s">
        <v>65</v>
      </c>
      <c r="H5" s="40">
        <v>10</v>
      </c>
      <c r="I5" s="39" t="s">
        <v>66</v>
      </c>
      <c r="J5" s="40">
        <v>0</v>
      </c>
      <c r="K5" s="39" t="s">
        <v>67</v>
      </c>
      <c r="L5" s="40" t="s">
        <v>147</v>
      </c>
    </row>
    <row r="6" spans="1:14" ht="19.5" thickBot="1" x14ac:dyDescent="0.3">
      <c r="A6" s="37"/>
    </row>
    <row r="7" spans="1:14" ht="15.75" thickBot="1" x14ac:dyDescent="0.3">
      <c r="A7" s="41" t="s">
        <v>68</v>
      </c>
      <c r="B7" s="41" t="s">
        <v>69</v>
      </c>
      <c r="C7" s="41" t="s">
        <v>70</v>
      </c>
      <c r="D7" s="41" t="s">
        <v>71</v>
      </c>
      <c r="E7" s="41" t="s">
        <v>72</v>
      </c>
      <c r="F7" s="41" t="s">
        <v>73</v>
      </c>
      <c r="G7" s="41" t="s">
        <v>74</v>
      </c>
      <c r="H7" s="41" t="s">
        <v>75</v>
      </c>
      <c r="I7" s="41" t="s">
        <v>76</v>
      </c>
      <c r="J7" s="41" t="s">
        <v>77</v>
      </c>
      <c r="K7" s="41" t="s">
        <v>78</v>
      </c>
      <c r="L7" s="41" t="s">
        <v>79</v>
      </c>
      <c r="M7" s="41" t="s">
        <v>119</v>
      </c>
      <c r="N7" s="41" t="s">
        <v>120</v>
      </c>
    </row>
    <row r="8" spans="1:14" ht="15.75" thickBot="1" x14ac:dyDescent="0.3">
      <c r="A8" s="41" t="s">
        <v>80</v>
      </c>
      <c r="B8" s="42">
        <v>1</v>
      </c>
      <c r="C8" s="42">
        <v>1</v>
      </c>
      <c r="D8" s="42">
        <v>1</v>
      </c>
      <c r="E8" s="42">
        <v>1</v>
      </c>
      <c r="F8" s="42">
        <v>1</v>
      </c>
      <c r="G8" s="42">
        <v>1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4000</v>
      </c>
    </row>
    <row r="9" spans="1:14" ht="15.75" thickBot="1" x14ac:dyDescent="0.3">
      <c r="A9" s="41" t="s">
        <v>81</v>
      </c>
      <c r="B9" s="42">
        <v>2</v>
      </c>
      <c r="C9" s="42">
        <v>2</v>
      </c>
      <c r="D9" s="42">
        <v>2</v>
      </c>
      <c r="E9" s="42">
        <v>2</v>
      </c>
      <c r="F9" s="42">
        <v>2</v>
      </c>
      <c r="G9" s="42">
        <v>2</v>
      </c>
      <c r="H9" s="42">
        <v>2</v>
      </c>
      <c r="I9" s="42">
        <v>2</v>
      </c>
      <c r="J9" s="42">
        <v>2</v>
      </c>
      <c r="K9" s="42">
        <v>2</v>
      </c>
      <c r="L9" s="42">
        <v>2</v>
      </c>
      <c r="M9" s="42">
        <v>2</v>
      </c>
      <c r="N9" s="42">
        <v>4000</v>
      </c>
    </row>
    <row r="10" spans="1:14" ht="15.75" thickBot="1" x14ac:dyDescent="0.3">
      <c r="A10" s="41" t="s">
        <v>82</v>
      </c>
      <c r="B10" s="42">
        <v>4</v>
      </c>
      <c r="C10" s="42">
        <v>4</v>
      </c>
      <c r="D10" s="42">
        <v>3</v>
      </c>
      <c r="E10" s="42">
        <v>3</v>
      </c>
      <c r="F10" s="42">
        <v>3</v>
      </c>
      <c r="G10" s="42">
        <v>4</v>
      </c>
      <c r="H10" s="42">
        <v>4</v>
      </c>
      <c r="I10" s="42">
        <v>4</v>
      </c>
      <c r="J10" s="42">
        <v>4</v>
      </c>
      <c r="K10" s="42">
        <v>4</v>
      </c>
      <c r="L10" s="42">
        <v>4</v>
      </c>
      <c r="M10" s="42">
        <v>4</v>
      </c>
      <c r="N10" s="42">
        <v>4000</v>
      </c>
    </row>
    <row r="11" spans="1:14" ht="15.75" thickBot="1" x14ac:dyDescent="0.3">
      <c r="A11" s="41" t="s">
        <v>83</v>
      </c>
      <c r="B11" s="42">
        <v>3</v>
      </c>
      <c r="C11" s="42">
        <v>3</v>
      </c>
      <c r="D11" s="42">
        <v>4</v>
      </c>
      <c r="E11" s="42">
        <v>4</v>
      </c>
      <c r="F11" s="42">
        <v>4</v>
      </c>
      <c r="G11" s="42">
        <v>3</v>
      </c>
      <c r="H11" s="42">
        <v>3</v>
      </c>
      <c r="I11" s="42">
        <v>3</v>
      </c>
      <c r="J11" s="42">
        <v>3</v>
      </c>
      <c r="K11" s="42">
        <v>3</v>
      </c>
      <c r="L11" s="42">
        <v>3</v>
      </c>
      <c r="M11" s="42">
        <v>3</v>
      </c>
      <c r="N11" s="42">
        <v>4000</v>
      </c>
    </row>
    <row r="12" spans="1:14" ht="15.75" thickBot="1" x14ac:dyDescent="0.3">
      <c r="A12" s="41" t="s">
        <v>84</v>
      </c>
      <c r="B12" s="42">
        <v>5</v>
      </c>
      <c r="C12" s="42">
        <v>5</v>
      </c>
      <c r="D12" s="42">
        <v>5</v>
      </c>
      <c r="E12" s="42">
        <v>5</v>
      </c>
      <c r="F12" s="42">
        <v>5</v>
      </c>
      <c r="G12" s="42">
        <v>5</v>
      </c>
      <c r="H12" s="42">
        <v>5</v>
      </c>
      <c r="I12" s="42">
        <v>5</v>
      </c>
      <c r="J12" s="42">
        <v>5</v>
      </c>
      <c r="K12" s="42">
        <v>5</v>
      </c>
      <c r="L12" s="42">
        <v>5</v>
      </c>
      <c r="M12" s="42">
        <v>5</v>
      </c>
      <c r="N12" s="42">
        <v>4000</v>
      </c>
    </row>
    <row r="13" spans="1:14" ht="15.75" thickBot="1" x14ac:dyDescent="0.3">
      <c r="A13" s="41" t="s">
        <v>85</v>
      </c>
      <c r="B13" s="42">
        <v>6</v>
      </c>
      <c r="C13" s="42">
        <v>6</v>
      </c>
      <c r="D13" s="42">
        <v>6</v>
      </c>
      <c r="E13" s="42">
        <v>6</v>
      </c>
      <c r="F13" s="42">
        <v>6</v>
      </c>
      <c r="G13" s="42">
        <v>6</v>
      </c>
      <c r="H13" s="42">
        <v>7</v>
      </c>
      <c r="I13" s="42">
        <v>7</v>
      </c>
      <c r="J13" s="42">
        <v>7</v>
      </c>
      <c r="K13" s="42">
        <v>7</v>
      </c>
      <c r="L13" s="42">
        <v>8</v>
      </c>
      <c r="M13" s="42">
        <v>8</v>
      </c>
      <c r="N13" s="42">
        <v>4000</v>
      </c>
    </row>
    <row r="14" spans="1:14" ht="15.75" thickBot="1" x14ac:dyDescent="0.3">
      <c r="A14" s="41" t="s">
        <v>86</v>
      </c>
      <c r="B14" s="42">
        <v>7</v>
      </c>
      <c r="C14" s="42">
        <v>7</v>
      </c>
      <c r="D14" s="42">
        <v>7</v>
      </c>
      <c r="E14" s="42">
        <v>7</v>
      </c>
      <c r="F14" s="42">
        <v>7</v>
      </c>
      <c r="G14" s="42">
        <v>7</v>
      </c>
      <c r="H14" s="42">
        <v>6</v>
      </c>
      <c r="I14" s="42">
        <v>6</v>
      </c>
      <c r="J14" s="42">
        <v>6</v>
      </c>
      <c r="K14" s="42">
        <v>6</v>
      </c>
      <c r="L14" s="42">
        <v>6</v>
      </c>
      <c r="M14" s="42">
        <v>6</v>
      </c>
      <c r="N14" s="42">
        <v>4000</v>
      </c>
    </row>
    <row r="15" spans="1:14" ht="15.75" thickBot="1" x14ac:dyDescent="0.3">
      <c r="A15" s="41" t="s">
        <v>87</v>
      </c>
      <c r="B15" s="42">
        <v>8</v>
      </c>
      <c r="C15" s="42">
        <v>8</v>
      </c>
      <c r="D15" s="42">
        <v>8</v>
      </c>
      <c r="E15" s="42">
        <v>8</v>
      </c>
      <c r="F15" s="42">
        <v>9</v>
      </c>
      <c r="G15" s="42">
        <v>9</v>
      </c>
      <c r="H15" s="42">
        <v>8</v>
      </c>
      <c r="I15" s="42">
        <v>8</v>
      </c>
      <c r="J15" s="42">
        <v>10</v>
      </c>
      <c r="K15" s="42">
        <v>9</v>
      </c>
      <c r="L15" s="42">
        <v>9</v>
      </c>
      <c r="M15" s="42">
        <v>9</v>
      </c>
      <c r="N15" s="42">
        <v>4000</v>
      </c>
    </row>
    <row r="16" spans="1:14" ht="15.75" thickBot="1" x14ac:dyDescent="0.3">
      <c r="A16" s="41" t="s">
        <v>88</v>
      </c>
      <c r="B16" s="42">
        <v>9</v>
      </c>
      <c r="C16" s="42">
        <v>9</v>
      </c>
      <c r="D16" s="42">
        <v>10</v>
      </c>
      <c r="E16" s="42">
        <v>10</v>
      </c>
      <c r="F16" s="42">
        <v>10</v>
      </c>
      <c r="G16" s="42">
        <v>10</v>
      </c>
      <c r="H16" s="42">
        <v>10</v>
      </c>
      <c r="I16" s="42">
        <v>9</v>
      </c>
      <c r="J16" s="42">
        <v>9</v>
      </c>
      <c r="K16" s="42">
        <v>10</v>
      </c>
      <c r="L16" s="42">
        <v>10</v>
      </c>
      <c r="M16" s="42">
        <v>10</v>
      </c>
      <c r="N16" s="42">
        <v>4000</v>
      </c>
    </row>
    <row r="17" spans="1:14" ht="15.75" thickBot="1" x14ac:dyDescent="0.3">
      <c r="A17" s="41" t="s">
        <v>89</v>
      </c>
      <c r="B17" s="42">
        <v>10</v>
      </c>
      <c r="C17" s="42">
        <v>10</v>
      </c>
      <c r="D17" s="42">
        <v>9</v>
      </c>
      <c r="E17" s="42">
        <v>9</v>
      </c>
      <c r="F17" s="42">
        <v>8</v>
      </c>
      <c r="G17" s="42">
        <v>8</v>
      </c>
      <c r="H17" s="42">
        <v>9</v>
      </c>
      <c r="I17" s="42">
        <v>10</v>
      </c>
      <c r="J17" s="42">
        <v>8</v>
      </c>
      <c r="K17" s="42">
        <v>8</v>
      </c>
      <c r="L17" s="42">
        <v>7</v>
      </c>
      <c r="M17" s="42">
        <v>7</v>
      </c>
      <c r="N17" s="42">
        <v>4000</v>
      </c>
    </row>
    <row r="18" spans="1:14" ht="19.5" thickBot="1" x14ac:dyDescent="0.3">
      <c r="A18" s="37"/>
    </row>
    <row r="19" spans="1:14" ht="15.75" thickBot="1" x14ac:dyDescent="0.3">
      <c r="A19" s="41" t="s">
        <v>90</v>
      </c>
      <c r="B19" s="41" t="s">
        <v>69</v>
      </c>
      <c r="C19" s="41" t="s">
        <v>70</v>
      </c>
      <c r="D19" s="41" t="s">
        <v>71</v>
      </c>
      <c r="E19" s="41" t="s">
        <v>72</v>
      </c>
      <c r="F19" s="41" t="s">
        <v>73</v>
      </c>
      <c r="G19" s="41" t="s">
        <v>74</v>
      </c>
      <c r="H19" s="41" t="s">
        <v>75</v>
      </c>
      <c r="I19" s="41" t="s">
        <v>76</v>
      </c>
      <c r="J19" s="41" t="s">
        <v>77</v>
      </c>
      <c r="K19" s="41" t="s">
        <v>78</v>
      </c>
      <c r="L19" s="41" t="s">
        <v>79</v>
      </c>
      <c r="M19" s="41" t="s">
        <v>119</v>
      </c>
    </row>
    <row r="20" spans="1:14" ht="32.25" thickBot="1" x14ac:dyDescent="0.3">
      <c r="A20" s="41" t="s">
        <v>91</v>
      </c>
      <c r="B20" s="42" t="s">
        <v>148</v>
      </c>
      <c r="C20" s="42" t="s">
        <v>149</v>
      </c>
      <c r="D20" s="42" t="s">
        <v>149</v>
      </c>
      <c r="E20" s="42" t="s">
        <v>149</v>
      </c>
      <c r="F20" s="42" t="s">
        <v>149</v>
      </c>
      <c r="G20" s="42" t="s">
        <v>149</v>
      </c>
      <c r="H20" s="42" t="s">
        <v>149</v>
      </c>
      <c r="I20" s="42" t="s">
        <v>149</v>
      </c>
      <c r="J20" s="42" t="s">
        <v>150</v>
      </c>
      <c r="K20" s="42" t="s">
        <v>149</v>
      </c>
      <c r="L20" s="42" t="s">
        <v>149</v>
      </c>
      <c r="M20" s="42" t="s">
        <v>149</v>
      </c>
    </row>
    <row r="21" spans="1:14" ht="32.25" thickBot="1" x14ac:dyDescent="0.3">
      <c r="A21" s="41" t="s">
        <v>92</v>
      </c>
      <c r="B21" s="42" t="s">
        <v>151</v>
      </c>
      <c r="C21" s="42" t="s">
        <v>152</v>
      </c>
      <c r="D21" s="42" t="s">
        <v>152</v>
      </c>
      <c r="E21" s="42" t="s">
        <v>152</v>
      </c>
      <c r="F21" s="42" t="s">
        <v>152</v>
      </c>
      <c r="G21" s="42" t="s">
        <v>152</v>
      </c>
      <c r="H21" s="42" t="s">
        <v>152</v>
      </c>
      <c r="I21" s="42" t="s">
        <v>152</v>
      </c>
      <c r="J21" s="42" t="s">
        <v>153</v>
      </c>
      <c r="K21" s="42" t="s">
        <v>152</v>
      </c>
      <c r="L21" s="42" t="s">
        <v>152</v>
      </c>
      <c r="M21" s="42" t="s">
        <v>152</v>
      </c>
    </row>
    <row r="22" spans="1:14" ht="32.25" thickBot="1" x14ac:dyDescent="0.3">
      <c r="A22" s="41" t="s">
        <v>93</v>
      </c>
      <c r="B22" s="42" t="s">
        <v>154</v>
      </c>
      <c r="C22" s="42" t="s">
        <v>155</v>
      </c>
      <c r="D22" s="42" t="s">
        <v>155</v>
      </c>
      <c r="E22" s="42" t="s">
        <v>155</v>
      </c>
      <c r="F22" s="42" t="s">
        <v>155</v>
      </c>
      <c r="G22" s="42" t="s">
        <v>155</v>
      </c>
      <c r="H22" s="42" t="s">
        <v>155</v>
      </c>
      <c r="I22" s="42" t="s">
        <v>155</v>
      </c>
      <c r="J22" s="42" t="s">
        <v>156</v>
      </c>
      <c r="K22" s="42" t="s">
        <v>155</v>
      </c>
      <c r="L22" s="42" t="s">
        <v>155</v>
      </c>
      <c r="M22" s="42" t="s">
        <v>155</v>
      </c>
    </row>
    <row r="23" spans="1:14" ht="32.25" thickBot="1" x14ac:dyDescent="0.3">
      <c r="A23" s="41" t="s">
        <v>94</v>
      </c>
      <c r="B23" s="42" t="s">
        <v>157</v>
      </c>
      <c r="C23" s="42" t="s">
        <v>123</v>
      </c>
      <c r="D23" s="42" t="s">
        <v>123</v>
      </c>
      <c r="E23" s="42" t="s">
        <v>123</v>
      </c>
      <c r="F23" s="42" t="s">
        <v>123</v>
      </c>
      <c r="G23" s="42" t="s">
        <v>123</v>
      </c>
      <c r="H23" s="42" t="s">
        <v>123</v>
      </c>
      <c r="I23" s="42" t="s">
        <v>123</v>
      </c>
      <c r="J23" s="42" t="s">
        <v>158</v>
      </c>
      <c r="K23" s="42" t="s">
        <v>123</v>
      </c>
      <c r="L23" s="42" t="s">
        <v>123</v>
      </c>
      <c r="M23" s="42" t="s">
        <v>123</v>
      </c>
    </row>
    <row r="24" spans="1:14" ht="32.25" thickBot="1" x14ac:dyDescent="0.3">
      <c r="A24" s="41" t="s">
        <v>95</v>
      </c>
      <c r="B24" s="42" t="s">
        <v>159</v>
      </c>
      <c r="C24" s="42" t="s">
        <v>124</v>
      </c>
      <c r="D24" s="42" t="s">
        <v>124</v>
      </c>
      <c r="E24" s="42" t="s">
        <v>124</v>
      </c>
      <c r="F24" s="42" t="s">
        <v>124</v>
      </c>
      <c r="G24" s="42" t="s">
        <v>124</v>
      </c>
      <c r="H24" s="42" t="s">
        <v>124</v>
      </c>
      <c r="I24" s="42" t="s">
        <v>124</v>
      </c>
      <c r="J24" s="42" t="s">
        <v>160</v>
      </c>
      <c r="K24" s="42" t="s">
        <v>124</v>
      </c>
      <c r="L24" s="42" t="s">
        <v>124</v>
      </c>
      <c r="M24" s="42" t="s">
        <v>124</v>
      </c>
    </row>
    <row r="25" spans="1:14" ht="32.25" thickBot="1" x14ac:dyDescent="0.3">
      <c r="A25" s="41" t="s">
        <v>96</v>
      </c>
      <c r="B25" s="42" t="s">
        <v>161</v>
      </c>
      <c r="C25" s="42" t="s">
        <v>125</v>
      </c>
      <c r="D25" s="42" t="s">
        <v>125</v>
      </c>
      <c r="E25" s="42" t="s">
        <v>125</v>
      </c>
      <c r="F25" s="42" t="s">
        <v>125</v>
      </c>
      <c r="G25" s="42" t="s">
        <v>125</v>
      </c>
      <c r="H25" s="42" t="s">
        <v>125</v>
      </c>
      <c r="I25" s="42" t="s">
        <v>125</v>
      </c>
      <c r="J25" s="42" t="s">
        <v>162</v>
      </c>
      <c r="K25" s="42" t="s">
        <v>125</v>
      </c>
      <c r="L25" s="42" t="s">
        <v>125</v>
      </c>
      <c r="M25" s="42" t="s">
        <v>125</v>
      </c>
    </row>
    <row r="26" spans="1:14" ht="32.25" thickBot="1" x14ac:dyDescent="0.3">
      <c r="A26" s="41" t="s">
        <v>97</v>
      </c>
      <c r="B26" s="42" t="s">
        <v>163</v>
      </c>
      <c r="C26" s="42" t="s">
        <v>126</v>
      </c>
      <c r="D26" s="42" t="s">
        <v>126</v>
      </c>
      <c r="E26" s="42" t="s">
        <v>126</v>
      </c>
      <c r="F26" s="42" t="s">
        <v>126</v>
      </c>
      <c r="G26" s="42" t="s">
        <v>126</v>
      </c>
      <c r="H26" s="42" t="s">
        <v>126</v>
      </c>
      <c r="I26" s="42" t="s">
        <v>126</v>
      </c>
      <c r="J26" s="42" t="s">
        <v>164</v>
      </c>
      <c r="K26" s="42" t="s">
        <v>126</v>
      </c>
      <c r="L26" s="42" t="s">
        <v>126</v>
      </c>
      <c r="M26" s="42" t="s">
        <v>126</v>
      </c>
    </row>
    <row r="27" spans="1:14" ht="32.25" thickBot="1" x14ac:dyDescent="0.3">
      <c r="A27" s="41" t="s">
        <v>98</v>
      </c>
      <c r="B27" s="42" t="s">
        <v>165</v>
      </c>
      <c r="C27" s="42" t="s">
        <v>127</v>
      </c>
      <c r="D27" s="42" t="s">
        <v>127</v>
      </c>
      <c r="E27" s="42" t="s">
        <v>127</v>
      </c>
      <c r="F27" s="42" t="s">
        <v>127</v>
      </c>
      <c r="G27" s="42" t="s">
        <v>127</v>
      </c>
      <c r="H27" s="42" t="s">
        <v>127</v>
      </c>
      <c r="I27" s="42" t="s">
        <v>127</v>
      </c>
      <c r="J27" s="42" t="s">
        <v>166</v>
      </c>
      <c r="K27" s="42" t="s">
        <v>127</v>
      </c>
      <c r="L27" s="42" t="s">
        <v>127</v>
      </c>
      <c r="M27" s="42" t="s">
        <v>127</v>
      </c>
    </row>
    <row r="28" spans="1:14" ht="32.25" thickBot="1" x14ac:dyDescent="0.3">
      <c r="A28" s="41" t="s">
        <v>99</v>
      </c>
      <c r="B28" s="42" t="s">
        <v>167</v>
      </c>
      <c r="C28" s="42" t="s">
        <v>128</v>
      </c>
      <c r="D28" s="42" t="s">
        <v>128</v>
      </c>
      <c r="E28" s="42" t="s">
        <v>128</v>
      </c>
      <c r="F28" s="42" t="s">
        <v>128</v>
      </c>
      <c r="G28" s="42" t="s">
        <v>128</v>
      </c>
      <c r="H28" s="42" t="s">
        <v>128</v>
      </c>
      <c r="I28" s="42" t="s">
        <v>128</v>
      </c>
      <c r="J28" s="42" t="s">
        <v>168</v>
      </c>
      <c r="K28" s="42" t="s">
        <v>128</v>
      </c>
      <c r="L28" s="42" t="s">
        <v>128</v>
      </c>
      <c r="M28" s="42" t="s">
        <v>128</v>
      </c>
    </row>
    <row r="29" spans="1:14" ht="32.25" thickBot="1" x14ac:dyDescent="0.3">
      <c r="A29" s="41" t="s">
        <v>100</v>
      </c>
      <c r="B29" s="42" t="s">
        <v>169</v>
      </c>
      <c r="C29" s="42" t="s">
        <v>122</v>
      </c>
      <c r="D29" s="42" t="s">
        <v>122</v>
      </c>
      <c r="E29" s="42" t="s">
        <v>122</v>
      </c>
      <c r="F29" s="42" t="s">
        <v>122</v>
      </c>
      <c r="G29" s="42" t="s">
        <v>122</v>
      </c>
      <c r="H29" s="42" t="s">
        <v>122</v>
      </c>
      <c r="I29" s="42" t="s">
        <v>122</v>
      </c>
      <c r="J29" s="42" t="s">
        <v>122</v>
      </c>
      <c r="K29" s="42" t="s">
        <v>122</v>
      </c>
      <c r="L29" s="42" t="s">
        <v>122</v>
      </c>
      <c r="M29" s="42" t="s">
        <v>122</v>
      </c>
    </row>
    <row r="30" spans="1:14" ht="19.5" thickBot="1" x14ac:dyDescent="0.3">
      <c r="A30" s="37"/>
    </row>
    <row r="31" spans="1:14" ht="15.75" thickBot="1" x14ac:dyDescent="0.3">
      <c r="A31" s="41" t="s">
        <v>101</v>
      </c>
      <c r="B31" s="41" t="s">
        <v>69</v>
      </c>
      <c r="C31" s="41" t="s">
        <v>70</v>
      </c>
      <c r="D31" s="41" t="s">
        <v>71</v>
      </c>
      <c r="E31" s="41" t="s">
        <v>72</v>
      </c>
      <c r="F31" s="41" t="s">
        <v>73</v>
      </c>
      <c r="G31" s="41" t="s">
        <v>74</v>
      </c>
      <c r="H31" s="41" t="s">
        <v>75</v>
      </c>
      <c r="I31" s="41" t="s">
        <v>76</v>
      </c>
      <c r="J31" s="41" t="s">
        <v>77</v>
      </c>
      <c r="K31" s="41" t="s">
        <v>78</v>
      </c>
      <c r="L31" s="41" t="s">
        <v>79</v>
      </c>
      <c r="M31" s="41" t="s">
        <v>119</v>
      </c>
    </row>
    <row r="32" spans="1:14" ht="15.75" thickBot="1" x14ac:dyDescent="0.3">
      <c r="A32" s="41" t="s">
        <v>91</v>
      </c>
      <c r="B32" s="42">
        <v>3949.8</v>
      </c>
      <c r="C32" s="42">
        <v>9</v>
      </c>
      <c r="D32" s="42">
        <v>9</v>
      </c>
      <c r="E32" s="42">
        <v>9</v>
      </c>
      <c r="F32" s="42">
        <v>9</v>
      </c>
      <c r="G32" s="42">
        <v>9</v>
      </c>
      <c r="H32" s="42">
        <v>9</v>
      </c>
      <c r="I32" s="42">
        <v>9</v>
      </c>
      <c r="J32" s="42">
        <v>15.5</v>
      </c>
      <c r="K32" s="42">
        <v>9</v>
      </c>
      <c r="L32" s="42">
        <v>9</v>
      </c>
      <c r="M32" s="42">
        <v>9</v>
      </c>
    </row>
    <row r="33" spans="1:17" ht="15.75" thickBot="1" x14ac:dyDescent="0.3">
      <c r="A33" s="41" t="s">
        <v>92</v>
      </c>
      <c r="B33" s="42">
        <v>3948.8</v>
      </c>
      <c r="C33" s="42">
        <v>8</v>
      </c>
      <c r="D33" s="42">
        <v>8</v>
      </c>
      <c r="E33" s="42">
        <v>8</v>
      </c>
      <c r="F33" s="42">
        <v>8</v>
      </c>
      <c r="G33" s="42">
        <v>8</v>
      </c>
      <c r="H33" s="42">
        <v>8</v>
      </c>
      <c r="I33" s="42">
        <v>8</v>
      </c>
      <c r="J33" s="42">
        <v>14.5</v>
      </c>
      <c r="K33" s="42">
        <v>8</v>
      </c>
      <c r="L33" s="42">
        <v>8</v>
      </c>
      <c r="M33" s="42">
        <v>8</v>
      </c>
    </row>
    <row r="34" spans="1:17" ht="15.75" thickBot="1" x14ac:dyDescent="0.3">
      <c r="A34" s="41" t="s">
        <v>93</v>
      </c>
      <c r="B34" s="42">
        <v>3947.8</v>
      </c>
      <c r="C34" s="42">
        <v>7</v>
      </c>
      <c r="D34" s="42">
        <v>7</v>
      </c>
      <c r="E34" s="42">
        <v>7</v>
      </c>
      <c r="F34" s="42">
        <v>7</v>
      </c>
      <c r="G34" s="42">
        <v>7</v>
      </c>
      <c r="H34" s="42">
        <v>7</v>
      </c>
      <c r="I34" s="42">
        <v>7</v>
      </c>
      <c r="J34" s="42">
        <v>13.5</v>
      </c>
      <c r="K34" s="42">
        <v>7</v>
      </c>
      <c r="L34" s="42">
        <v>7</v>
      </c>
      <c r="M34" s="42">
        <v>7</v>
      </c>
    </row>
    <row r="35" spans="1:17" ht="15.75" thickBot="1" x14ac:dyDescent="0.3">
      <c r="A35" s="41" t="s">
        <v>94</v>
      </c>
      <c r="B35" s="42">
        <v>3946.8</v>
      </c>
      <c r="C35" s="42">
        <v>6</v>
      </c>
      <c r="D35" s="42">
        <v>6</v>
      </c>
      <c r="E35" s="42">
        <v>6</v>
      </c>
      <c r="F35" s="42">
        <v>6</v>
      </c>
      <c r="G35" s="42">
        <v>6</v>
      </c>
      <c r="H35" s="42">
        <v>6</v>
      </c>
      <c r="I35" s="42">
        <v>6</v>
      </c>
      <c r="J35" s="42">
        <v>12.5</v>
      </c>
      <c r="K35" s="42">
        <v>6</v>
      </c>
      <c r="L35" s="42">
        <v>6</v>
      </c>
      <c r="M35" s="42">
        <v>6</v>
      </c>
    </row>
    <row r="36" spans="1:17" ht="15.75" thickBot="1" x14ac:dyDescent="0.3">
      <c r="A36" s="41" t="s">
        <v>95</v>
      </c>
      <c r="B36" s="42">
        <v>3945.8</v>
      </c>
      <c r="C36" s="42">
        <v>5</v>
      </c>
      <c r="D36" s="42">
        <v>5</v>
      </c>
      <c r="E36" s="42">
        <v>5</v>
      </c>
      <c r="F36" s="42">
        <v>5</v>
      </c>
      <c r="G36" s="42">
        <v>5</v>
      </c>
      <c r="H36" s="42">
        <v>5</v>
      </c>
      <c r="I36" s="42">
        <v>5</v>
      </c>
      <c r="J36" s="42">
        <v>11.5</v>
      </c>
      <c r="K36" s="42">
        <v>5</v>
      </c>
      <c r="L36" s="42">
        <v>5</v>
      </c>
      <c r="M36" s="42">
        <v>5</v>
      </c>
    </row>
    <row r="37" spans="1:17" ht="15.75" thickBot="1" x14ac:dyDescent="0.3">
      <c r="A37" s="41" t="s">
        <v>96</v>
      </c>
      <c r="B37" s="42">
        <v>3944.8</v>
      </c>
      <c r="C37" s="42">
        <v>4</v>
      </c>
      <c r="D37" s="42">
        <v>4</v>
      </c>
      <c r="E37" s="42">
        <v>4</v>
      </c>
      <c r="F37" s="42">
        <v>4</v>
      </c>
      <c r="G37" s="42">
        <v>4</v>
      </c>
      <c r="H37" s="42">
        <v>4</v>
      </c>
      <c r="I37" s="42">
        <v>4</v>
      </c>
      <c r="J37" s="42">
        <v>10.5</v>
      </c>
      <c r="K37" s="42">
        <v>4</v>
      </c>
      <c r="L37" s="42">
        <v>4</v>
      </c>
      <c r="M37" s="42">
        <v>4</v>
      </c>
    </row>
    <row r="38" spans="1:17" ht="15.75" thickBot="1" x14ac:dyDescent="0.3">
      <c r="A38" s="41" t="s">
        <v>97</v>
      </c>
      <c r="B38" s="42">
        <v>3943.8</v>
      </c>
      <c r="C38" s="42">
        <v>3</v>
      </c>
      <c r="D38" s="42">
        <v>3</v>
      </c>
      <c r="E38" s="42">
        <v>3</v>
      </c>
      <c r="F38" s="42">
        <v>3</v>
      </c>
      <c r="G38" s="42">
        <v>3</v>
      </c>
      <c r="H38" s="42">
        <v>3</v>
      </c>
      <c r="I38" s="42">
        <v>3</v>
      </c>
      <c r="J38" s="42">
        <v>9.5</v>
      </c>
      <c r="K38" s="42">
        <v>3</v>
      </c>
      <c r="L38" s="42">
        <v>3</v>
      </c>
      <c r="M38" s="42">
        <v>3</v>
      </c>
    </row>
    <row r="39" spans="1:17" ht="15.75" thickBot="1" x14ac:dyDescent="0.3">
      <c r="A39" s="41" t="s">
        <v>98</v>
      </c>
      <c r="B39" s="42">
        <v>3942.8</v>
      </c>
      <c r="C39" s="42">
        <v>2</v>
      </c>
      <c r="D39" s="42">
        <v>2</v>
      </c>
      <c r="E39" s="42">
        <v>2</v>
      </c>
      <c r="F39" s="42">
        <v>2</v>
      </c>
      <c r="G39" s="42">
        <v>2</v>
      </c>
      <c r="H39" s="42">
        <v>2</v>
      </c>
      <c r="I39" s="42">
        <v>2</v>
      </c>
      <c r="J39" s="42">
        <v>8.5</v>
      </c>
      <c r="K39" s="42">
        <v>2</v>
      </c>
      <c r="L39" s="42">
        <v>2</v>
      </c>
      <c r="M39" s="42">
        <v>2</v>
      </c>
    </row>
    <row r="40" spans="1:17" ht="15.75" thickBot="1" x14ac:dyDescent="0.3">
      <c r="A40" s="41" t="s">
        <v>99</v>
      </c>
      <c r="B40" s="42">
        <v>3941.8</v>
      </c>
      <c r="C40" s="42">
        <v>1</v>
      </c>
      <c r="D40" s="42">
        <v>1</v>
      </c>
      <c r="E40" s="42">
        <v>1</v>
      </c>
      <c r="F40" s="42">
        <v>1</v>
      </c>
      <c r="G40" s="42">
        <v>1</v>
      </c>
      <c r="H40" s="42">
        <v>1</v>
      </c>
      <c r="I40" s="42">
        <v>1</v>
      </c>
      <c r="J40" s="42">
        <v>7.5</v>
      </c>
      <c r="K40" s="42">
        <v>1</v>
      </c>
      <c r="L40" s="42">
        <v>1</v>
      </c>
      <c r="M40" s="42">
        <v>1</v>
      </c>
    </row>
    <row r="41" spans="1:17" ht="15.75" thickBot="1" x14ac:dyDescent="0.3">
      <c r="A41" s="41" t="s">
        <v>100</v>
      </c>
      <c r="B41" s="42">
        <v>3934.2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</row>
    <row r="42" spans="1:17" ht="19.5" thickBot="1" x14ac:dyDescent="0.3">
      <c r="A42" s="37"/>
    </row>
    <row r="43" spans="1:17" ht="15.75" thickBot="1" x14ac:dyDescent="0.3">
      <c r="A43" s="41" t="s">
        <v>102</v>
      </c>
      <c r="B43" s="41" t="s">
        <v>69</v>
      </c>
      <c r="C43" s="41" t="s">
        <v>70</v>
      </c>
      <c r="D43" s="41" t="s">
        <v>71</v>
      </c>
      <c r="E43" s="41" t="s">
        <v>72</v>
      </c>
      <c r="F43" s="41" t="s">
        <v>73</v>
      </c>
      <c r="G43" s="41" t="s">
        <v>74</v>
      </c>
      <c r="H43" s="41" t="s">
        <v>75</v>
      </c>
      <c r="I43" s="41" t="s">
        <v>76</v>
      </c>
      <c r="J43" s="41" t="s">
        <v>77</v>
      </c>
      <c r="K43" s="41" t="s">
        <v>78</v>
      </c>
      <c r="L43" s="41" t="s">
        <v>79</v>
      </c>
      <c r="M43" s="41" t="s">
        <v>119</v>
      </c>
      <c r="N43" s="41" t="s">
        <v>103</v>
      </c>
      <c r="O43" s="41" t="s">
        <v>104</v>
      </c>
      <c r="P43" s="41" t="s">
        <v>105</v>
      </c>
      <c r="Q43" s="41" t="s">
        <v>106</v>
      </c>
    </row>
    <row r="44" spans="1:17" ht="15.75" thickBot="1" x14ac:dyDescent="0.3">
      <c r="A44" s="41" t="s">
        <v>80</v>
      </c>
      <c r="B44" s="42">
        <v>3949.8</v>
      </c>
      <c r="C44" s="42">
        <v>9</v>
      </c>
      <c r="D44" s="42">
        <v>9</v>
      </c>
      <c r="E44" s="42">
        <v>9</v>
      </c>
      <c r="F44" s="42">
        <v>9</v>
      </c>
      <c r="G44" s="42">
        <v>9</v>
      </c>
      <c r="H44" s="42">
        <v>9</v>
      </c>
      <c r="I44" s="42">
        <v>9</v>
      </c>
      <c r="J44" s="42">
        <v>15.5</v>
      </c>
      <c r="K44" s="42">
        <v>9</v>
      </c>
      <c r="L44" s="42">
        <v>9</v>
      </c>
      <c r="M44" s="42">
        <v>9</v>
      </c>
      <c r="N44" s="42">
        <v>4055.3</v>
      </c>
      <c r="O44" s="42">
        <v>4000</v>
      </c>
      <c r="P44" s="42">
        <v>-55.3</v>
      </c>
      <c r="Q44" s="42">
        <v>-1.38</v>
      </c>
    </row>
    <row r="45" spans="1:17" ht="15.75" thickBot="1" x14ac:dyDescent="0.3">
      <c r="A45" s="41" t="s">
        <v>81</v>
      </c>
      <c r="B45" s="42">
        <v>3948.8</v>
      </c>
      <c r="C45" s="42">
        <v>8</v>
      </c>
      <c r="D45" s="42">
        <v>8</v>
      </c>
      <c r="E45" s="42">
        <v>8</v>
      </c>
      <c r="F45" s="42">
        <v>8</v>
      </c>
      <c r="G45" s="42">
        <v>8</v>
      </c>
      <c r="H45" s="42">
        <v>8</v>
      </c>
      <c r="I45" s="42">
        <v>8</v>
      </c>
      <c r="J45" s="42">
        <v>14.5</v>
      </c>
      <c r="K45" s="42">
        <v>8</v>
      </c>
      <c r="L45" s="42">
        <v>8</v>
      </c>
      <c r="M45" s="42">
        <v>8</v>
      </c>
      <c r="N45" s="42">
        <v>4043.3</v>
      </c>
      <c r="O45" s="42">
        <v>4000</v>
      </c>
      <c r="P45" s="42">
        <v>-43.3</v>
      </c>
      <c r="Q45" s="42">
        <v>-1.08</v>
      </c>
    </row>
    <row r="46" spans="1:17" ht="15.75" thickBot="1" x14ac:dyDescent="0.3">
      <c r="A46" s="41" t="s">
        <v>82</v>
      </c>
      <c r="B46" s="42">
        <v>3946.8</v>
      </c>
      <c r="C46" s="42">
        <v>6</v>
      </c>
      <c r="D46" s="42">
        <v>7</v>
      </c>
      <c r="E46" s="42">
        <v>7</v>
      </c>
      <c r="F46" s="42">
        <v>7</v>
      </c>
      <c r="G46" s="42">
        <v>6</v>
      </c>
      <c r="H46" s="42">
        <v>6</v>
      </c>
      <c r="I46" s="42">
        <v>6</v>
      </c>
      <c r="J46" s="42">
        <v>12.5</v>
      </c>
      <c r="K46" s="42">
        <v>6</v>
      </c>
      <c r="L46" s="42">
        <v>6</v>
      </c>
      <c r="M46" s="42">
        <v>6</v>
      </c>
      <c r="N46" s="42">
        <v>4022.3</v>
      </c>
      <c r="O46" s="42">
        <v>4000</v>
      </c>
      <c r="P46" s="42">
        <v>-22.3</v>
      </c>
      <c r="Q46" s="42">
        <v>-0.56000000000000005</v>
      </c>
    </row>
    <row r="47" spans="1:17" ht="15.75" thickBot="1" x14ac:dyDescent="0.3">
      <c r="A47" s="41" t="s">
        <v>83</v>
      </c>
      <c r="B47" s="42">
        <v>3947.8</v>
      </c>
      <c r="C47" s="42">
        <v>7</v>
      </c>
      <c r="D47" s="42">
        <v>6</v>
      </c>
      <c r="E47" s="42">
        <v>6</v>
      </c>
      <c r="F47" s="42">
        <v>6</v>
      </c>
      <c r="G47" s="42">
        <v>7</v>
      </c>
      <c r="H47" s="42">
        <v>7</v>
      </c>
      <c r="I47" s="42">
        <v>7</v>
      </c>
      <c r="J47" s="42">
        <v>13.5</v>
      </c>
      <c r="K47" s="42">
        <v>7</v>
      </c>
      <c r="L47" s="42">
        <v>7</v>
      </c>
      <c r="M47" s="42">
        <v>7</v>
      </c>
      <c r="N47" s="42">
        <v>4028.3</v>
      </c>
      <c r="O47" s="42">
        <v>4000</v>
      </c>
      <c r="P47" s="42">
        <v>-28.3</v>
      </c>
      <c r="Q47" s="42">
        <v>-0.71</v>
      </c>
    </row>
    <row r="48" spans="1:17" ht="15.75" thickBot="1" x14ac:dyDescent="0.3">
      <c r="A48" s="41" t="s">
        <v>84</v>
      </c>
      <c r="B48" s="42">
        <v>3945.8</v>
      </c>
      <c r="C48" s="42">
        <v>5</v>
      </c>
      <c r="D48" s="42">
        <v>5</v>
      </c>
      <c r="E48" s="42">
        <v>5</v>
      </c>
      <c r="F48" s="42">
        <v>5</v>
      </c>
      <c r="G48" s="42">
        <v>5</v>
      </c>
      <c r="H48" s="42">
        <v>5</v>
      </c>
      <c r="I48" s="42">
        <v>5</v>
      </c>
      <c r="J48" s="42">
        <v>11.5</v>
      </c>
      <c r="K48" s="42">
        <v>5</v>
      </c>
      <c r="L48" s="42">
        <v>5</v>
      </c>
      <c r="M48" s="42">
        <v>5</v>
      </c>
      <c r="N48" s="42">
        <v>4007.3</v>
      </c>
      <c r="O48" s="42">
        <v>4000</v>
      </c>
      <c r="P48" s="42">
        <v>-7.3</v>
      </c>
      <c r="Q48" s="42">
        <v>-0.18</v>
      </c>
    </row>
    <row r="49" spans="1:17" ht="15.75" thickBot="1" x14ac:dyDescent="0.3">
      <c r="A49" s="41" t="s">
        <v>85</v>
      </c>
      <c r="B49" s="42">
        <v>3944.8</v>
      </c>
      <c r="C49" s="42">
        <v>4</v>
      </c>
      <c r="D49" s="42">
        <v>4</v>
      </c>
      <c r="E49" s="42">
        <v>4</v>
      </c>
      <c r="F49" s="42">
        <v>4</v>
      </c>
      <c r="G49" s="42">
        <v>4</v>
      </c>
      <c r="H49" s="42">
        <v>3</v>
      </c>
      <c r="I49" s="42">
        <v>3</v>
      </c>
      <c r="J49" s="42">
        <v>9.5</v>
      </c>
      <c r="K49" s="42">
        <v>3</v>
      </c>
      <c r="L49" s="42">
        <v>2</v>
      </c>
      <c r="M49" s="42">
        <v>2</v>
      </c>
      <c r="N49" s="42">
        <v>3987.3</v>
      </c>
      <c r="O49" s="42">
        <v>4000</v>
      </c>
      <c r="P49" s="42">
        <v>12.7</v>
      </c>
      <c r="Q49" s="42">
        <v>0.32</v>
      </c>
    </row>
    <row r="50" spans="1:17" ht="15.75" thickBot="1" x14ac:dyDescent="0.3">
      <c r="A50" s="41" t="s">
        <v>86</v>
      </c>
      <c r="B50" s="42">
        <v>3943.8</v>
      </c>
      <c r="C50" s="42">
        <v>3</v>
      </c>
      <c r="D50" s="42">
        <v>3</v>
      </c>
      <c r="E50" s="42">
        <v>3</v>
      </c>
      <c r="F50" s="42">
        <v>3</v>
      </c>
      <c r="G50" s="42">
        <v>3</v>
      </c>
      <c r="H50" s="42">
        <v>4</v>
      </c>
      <c r="I50" s="42">
        <v>4</v>
      </c>
      <c r="J50" s="42">
        <v>10.5</v>
      </c>
      <c r="K50" s="42">
        <v>4</v>
      </c>
      <c r="L50" s="42">
        <v>4</v>
      </c>
      <c r="M50" s="42">
        <v>4</v>
      </c>
      <c r="N50" s="42">
        <v>3989.3</v>
      </c>
      <c r="O50" s="42">
        <v>4000</v>
      </c>
      <c r="P50" s="42">
        <v>10.7</v>
      </c>
      <c r="Q50" s="42">
        <v>0.27</v>
      </c>
    </row>
    <row r="51" spans="1:17" ht="15.75" thickBot="1" x14ac:dyDescent="0.3">
      <c r="A51" s="41" t="s">
        <v>87</v>
      </c>
      <c r="B51" s="42">
        <v>3942.8</v>
      </c>
      <c r="C51" s="42">
        <v>2</v>
      </c>
      <c r="D51" s="42">
        <v>2</v>
      </c>
      <c r="E51" s="42">
        <v>2</v>
      </c>
      <c r="F51" s="42">
        <v>1</v>
      </c>
      <c r="G51" s="42">
        <v>1</v>
      </c>
      <c r="H51" s="42">
        <v>2</v>
      </c>
      <c r="I51" s="42">
        <v>2</v>
      </c>
      <c r="J51" s="42">
        <v>0</v>
      </c>
      <c r="K51" s="42">
        <v>1</v>
      </c>
      <c r="L51" s="42">
        <v>1</v>
      </c>
      <c r="M51" s="42">
        <v>1</v>
      </c>
      <c r="N51" s="42">
        <v>3957.8</v>
      </c>
      <c r="O51" s="42">
        <v>4000</v>
      </c>
      <c r="P51" s="42">
        <v>42.2</v>
      </c>
      <c r="Q51" s="42">
        <v>1.06</v>
      </c>
    </row>
    <row r="52" spans="1:17" ht="15.75" thickBot="1" x14ac:dyDescent="0.3">
      <c r="A52" s="41" t="s">
        <v>88</v>
      </c>
      <c r="B52" s="42">
        <v>3941.8</v>
      </c>
      <c r="C52" s="42">
        <v>1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1</v>
      </c>
      <c r="J52" s="42">
        <v>7.5</v>
      </c>
      <c r="K52" s="42">
        <v>0</v>
      </c>
      <c r="L52" s="42">
        <v>0</v>
      </c>
      <c r="M52" s="42">
        <v>0</v>
      </c>
      <c r="N52" s="42">
        <v>3951.3</v>
      </c>
      <c r="O52" s="42">
        <v>4000</v>
      </c>
      <c r="P52" s="42">
        <v>48.7</v>
      </c>
      <c r="Q52" s="42">
        <v>1.22</v>
      </c>
    </row>
    <row r="53" spans="1:17" ht="15.75" thickBot="1" x14ac:dyDescent="0.3">
      <c r="A53" s="41" t="s">
        <v>89</v>
      </c>
      <c r="B53" s="42">
        <v>3934.2</v>
      </c>
      <c r="C53" s="42">
        <v>0</v>
      </c>
      <c r="D53" s="42">
        <v>1</v>
      </c>
      <c r="E53" s="42">
        <v>1</v>
      </c>
      <c r="F53" s="42">
        <v>2</v>
      </c>
      <c r="G53" s="42">
        <v>2</v>
      </c>
      <c r="H53" s="42">
        <v>1</v>
      </c>
      <c r="I53" s="42">
        <v>0</v>
      </c>
      <c r="J53" s="42">
        <v>8.5</v>
      </c>
      <c r="K53" s="42">
        <v>2</v>
      </c>
      <c r="L53" s="42">
        <v>3</v>
      </c>
      <c r="M53" s="42">
        <v>3</v>
      </c>
      <c r="N53" s="42">
        <v>3957.8</v>
      </c>
      <c r="O53" s="42">
        <v>4000</v>
      </c>
      <c r="P53" s="42">
        <v>42.2</v>
      </c>
      <c r="Q53" s="42">
        <v>1.06</v>
      </c>
    </row>
    <row r="54" spans="1:17" ht="15.75" thickBot="1" x14ac:dyDescent="0.3"/>
    <row r="55" spans="1:17" ht="15.75" thickBot="1" x14ac:dyDescent="0.3">
      <c r="A55" s="43" t="s">
        <v>107</v>
      </c>
      <c r="B55" s="44">
        <v>4055.3</v>
      </c>
    </row>
    <row r="56" spans="1:17" ht="21.75" thickBot="1" x14ac:dyDescent="0.3">
      <c r="A56" s="43" t="s">
        <v>141</v>
      </c>
      <c r="B56" s="44">
        <v>3934.2</v>
      </c>
    </row>
    <row r="57" spans="1:17" ht="21.75" thickBot="1" x14ac:dyDescent="0.3">
      <c r="A57" s="43" t="s">
        <v>108</v>
      </c>
      <c r="B57" s="44">
        <v>40000</v>
      </c>
    </row>
    <row r="58" spans="1:17" ht="21.75" thickBot="1" x14ac:dyDescent="0.3">
      <c r="A58" s="43" t="s">
        <v>109</v>
      </c>
      <c r="B58" s="44">
        <v>40000</v>
      </c>
    </row>
    <row r="59" spans="1:17" ht="32.25" thickBot="1" x14ac:dyDescent="0.3">
      <c r="A59" s="43" t="s">
        <v>110</v>
      </c>
      <c r="B59" s="44">
        <v>0</v>
      </c>
    </row>
    <row r="60" spans="1:17" ht="32.25" thickBot="1" x14ac:dyDescent="0.3">
      <c r="A60" s="43" t="s">
        <v>111</v>
      </c>
      <c r="B60" s="44"/>
    </row>
    <row r="61" spans="1:17" ht="32.25" thickBot="1" x14ac:dyDescent="0.3">
      <c r="A61" s="43" t="s">
        <v>112</v>
      </c>
      <c r="B61" s="44"/>
    </row>
    <row r="62" spans="1:17" ht="21.75" thickBot="1" x14ac:dyDescent="0.3">
      <c r="A62" s="43" t="s">
        <v>113</v>
      </c>
      <c r="B62" s="44">
        <v>0</v>
      </c>
    </row>
    <row r="64" spans="1:17" x14ac:dyDescent="0.25">
      <c r="A64" s="1" t="s">
        <v>114</v>
      </c>
    </row>
    <row r="66" spans="1:1" x14ac:dyDescent="0.25">
      <c r="A66" s="45" t="s">
        <v>142</v>
      </c>
    </row>
    <row r="67" spans="1:1" x14ac:dyDescent="0.25">
      <c r="A67" s="45" t="s">
        <v>170</v>
      </c>
    </row>
  </sheetData>
  <hyperlinks>
    <hyperlink ref="A64" r:id="rId1" display="https://miau.my-x.hu/myx-free/coco/test/354614320240116144858.html" xr:uid="{D6C0ECFC-6BF2-4C1D-B973-DEB1F5DFCE0E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272D-D763-4AA2-8020-536AB3EFEDC3}">
  <dimension ref="A1:E24"/>
  <sheetViews>
    <sheetView workbookViewId="0"/>
  </sheetViews>
  <sheetFormatPr defaultRowHeight="15" x14ac:dyDescent="0.25"/>
  <cols>
    <col min="1" max="1" width="22" bestFit="1" customWidth="1"/>
    <col min="2" max="3" width="8.2851562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12" t="s">
        <v>3</v>
      </c>
      <c r="B1" s="13" t="s">
        <v>44</v>
      </c>
      <c r="C1" s="13" t="s">
        <v>45</v>
      </c>
      <c r="D1" s="14" t="s">
        <v>4</v>
      </c>
      <c r="E1" s="15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16.36</v>
      </c>
      <c r="E2" s="64">
        <v>2.78</v>
      </c>
    </row>
    <row r="3" spans="1:5" x14ac:dyDescent="0.25">
      <c r="A3" s="3" t="s">
        <v>7</v>
      </c>
      <c r="B3" s="2">
        <v>2</v>
      </c>
      <c r="C3" s="2">
        <v>2</v>
      </c>
      <c r="D3" s="62">
        <v>16.260000000000002</v>
      </c>
      <c r="E3" s="65">
        <v>3.82</v>
      </c>
    </row>
    <row r="4" spans="1:5" x14ac:dyDescent="0.25">
      <c r="A4" s="3" t="s">
        <v>8</v>
      </c>
      <c r="B4" s="2">
        <v>3</v>
      </c>
      <c r="C4" s="2">
        <v>4</v>
      </c>
      <c r="D4" s="62">
        <v>12.91</v>
      </c>
      <c r="E4" s="65">
        <v>4.62</v>
      </c>
    </row>
    <row r="5" spans="1:5" x14ac:dyDescent="0.25">
      <c r="A5" s="3" t="s">
        <v>9</v>
      </c>
      <c r="B5" s="2">
        <v>4</v>
      </c>
      <c r="C5" s="2">
        <v>3</v>
      </c>
      <c r="D5" s="62">
        <v>12.21</v>
      </c>
      <c r="E5" s="65">
        <v>1.55</v>
      </c>
    </row>
    <row r="6" spans="1:5" x14ac:dyDescent="0.25">
      <c r="A6" s="3" t="s">
        <v>10</v>
      </c>
      <c r="B6" s="2">
        <v>5</v>
      </c>
      <c r="C6" s="2">
        <v>5</v>
      </c>
      <c r="D6" s="62">
        <v>5.73</v>
      </c>
      <c r="E6" s="65">
        <v>0.05</v>
      </c>
    </row>
    <row r="7" spans="1:5" x14ac:dyDescent="0.25">
      <c r="A7" s="3" t="s">
        <v>11</v>
      </c>
      <c r="B7" s="2">
        <v>6</v>
      </c>
      <c r="C7" s="2">
        <v>6</v>
      </c>
      <c r="D7" s="62">
        <v>4.6399999999999997</v>
      </c>
      <c r="E7" s="65">
        <v>-0.1</v>
      </c>
    </row>
    <row r="8" spans="1:5" x14ac:dyDescent="0.25">
      <c r="A8" s="3" t="s">
        <v>12</v>
      </c>
      <c r="B8" s="2">
        <v>7</v>
      </c>
      <c r="C8" s="2">
        <v>7</v>
      </c>
      <c r="D8" s="62">
        <v>2.87</v>
      </c>
      <c r="E8" s="65">
        <v>0.78</v>
      </c>
    </row>
    <row r="9" spans="1:5" x14ac:dyDescent="0.25">
      <c r="A9" s="3" t="s">
        <v>13</v>
      </c>
      <c r="B9" s="2">
        <v>8</v>
      </c>
      <c r="C9" s="2">
        <v>9</v>
      </c>
      <c r="D9" s="62">
        <v>2.5</v>
      </c>
      <c r="E9" s="65">
        <v>0.7</v>
      </c>
    </row>
    <row r="10" spans="1:5" x14ac:dyDescent="0.25">
      <c r="A10" s="3" t="s">
        <v>14</v>
      </c>
      <c r="B10" s="2">
        <v>9</v>
      </c>
      <c r="C10" s="2">
        <v>8</v>
      </c>
      <c r="D10" s="62">
        <v>1.6</v>
      </c>
      <c r="E10" s="65">
        <v>-0.25</v>
      </c>
    </row>
    <row r="11" spans="1:5" x14ac:dyDescent="0.25">
      <c r="A11" s="3" t="s">
        <v>15</v>
      </c>
      <c r="B11" s="2">
        <v>10</v>
      </c>
      <c r="C11" s="2">
        <v>11</v>
      </c>
      <c r="D11" s="62">
        <v>1.39</v>
      </c>
      <c r="E11" s="65">
        <v>0</v>
      </c>
    </row>
    <row r="12" spans="1:5" x14ac:dyDescent="0.25">
      <c r="A12" s="3" t="s">
        <v>16</v>
      </c>
      <c r="B12" s="2">
        <v>11</v>
      </c>
      <c r="C12" s="2">
        <v>10</v>
      </c>
      <c r="D12" s="62">
        <v>1.2</v>
      </c>
      <c r="E12" s="65">
        <v>-0.21</v>
      </c>
    </row>
    <row r="13" spans="1:5" x14ac:dyDescent="0.25">
      <c r="A13" s="3" t="s">
        <v>17</v>
      </c>
      <c r="B13" s="2">
        <v>12</v>
      </c>
      <c r="C13" s="2">
        <v>13</v>
      </c>
      <c r="D13" s="62">
        <v>1.1399999999999999</v>
      </c>
      <c r="E13" s="65">
        <v>0.1</v>
      </c>
    </row>
    <row r="14" spans="1:5" x14ac:dyDescent="0.25">
      <c r="A14" s="3" t="s">
        <v>18</v>
      </c>
      <c r="B14" s="2">
        <v>13</v>
      </c>
      <c r="C14" s="2">
        <v>12</v>
      </c>
      <c r="D14" s="62">
        <v>1.04</v>
      </c>
      <c r="E14" s="65">
        <v>-0.21</v>
      </c>
    </row>
    <row r="15" spans="1:5" x14ac:dyDescent="0.25">
      <c r="A15" s="3" t="s">
        <v>19</v>
      </c>
      <c r="B15" s="2">
        <v>14</v>
      </c>
      <c r="C15" s="2">
        <v>15</v>
      </c>
      <c r="D15" s="62">
        <v>0.98</v>
      </c>
      <c r="E15" s="65">
        <v>0.01</v>
      </c>
    </row>
    <row r="16" spans="1:5" x14ac:dyDescent="0.25">
      <c r="A16" s="3" t="s">
        <v>20</v>
      </c>
      <c r="B16" s="2">
        <v>15</v>
      </c>
      <c r="C16" s="2">
        <v>16</v>
      </c>
      <c r="D16" s="62">
        <v>0.91</v>
      </c>
      <c r="E16" s="65">
        <v>-0.05</v>
      </c>
    </row>
    <row r="17" spans="1:5" x14ac:dyDescent="0.25">
      <c r="A17" s="3" t="s">
        <v>21</v>
      </c>
      <c r="B17" s="2">
        <v>16</v>
      </c>
      <c r="C17" s="2">
        <v>18</v>
      </c>
      <c r="D17" s="62">
        <v>0.8</v>
      </c>
      <c r="E17" s="65">
        <v>-0.08</v>
      </c>
    </row>
    <row r="18" spans="1:5" x14ac:dyDescent="0.25">
      <c r="A18" s="3" t="s">
        <v>22</v>
      </c>
      <c r="B18" s="2">
        <v>17</v>
      </c>
      <c r="C18" s="2">
        <v>14</v>
      </c>
      <c r="D18" s="62">
        <v>0.73</v>
      </c>
      <c r="E18" s="65">
        <v>-0.27</v>
      </c>
    </row>
    <row r="19" spans="1:5" x14ac:dyDescent="0.25">
      <c r="A19" s="3" t="s">
        <v>23</v>
      </c>
      <c r="B19" s="2">
        <v>18</v>
      </c>
      <c r="C19" s="2">
        <v>26</v>
      </c>
      <c r="D19" s="62">
        <v>0.61</v>
      </c>
      <c r="E19" s="65">
        <v>0.11</v>
      </c>
    </row>
    <row r="20" spans="1:5" x14ac:dyDescent="0.25">
      <c r="A20" s="3" t="s">
        <v>24</v>
      </c>
      <c r="B20" s="2">
        <v>19</v>
      </c>
      <c r="C20" s="2">
        <v>20</v>
      </c>
      <c r="D20" s="62">
        <v>0.59</v>
      </c>
      <c r="E20" s="65">
        <v>-0.12</v>
      </c>
    </row>
    <row r="21" spans="1:5" ht="15.75" thickBot="1" x14ac:dyDescent="0.3">
      <c r="A21" s="4" t="s">
        <v>25</v>
      </c>
      <c r="B21" s="5">
        <v>20</v>
      </c>
      <c r="C21" s="5">
        <v>23</v>
      </c>
      <c r="D21" s="63">
        <v>0.57999999999999996</v>
      </c>
      <c r="E21" s="66">
        <v>-0.01</v>
      </c>
    </row>
    <row r="22" spans="1:5" x14ac:dyDescent="0.25">
      <c r="D22" s="72">
        <f>SUM(D2:D21)</f>
        <v>85.050000000000011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phoneticPr fontId="4" type="noConversion"/>
  <hyperlinks>
    <hyperlink ref="A24" r:id="rId1" xr:uid="{54DB8C40-5623-4AC9-BE05-25F2F44FACE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FF7D-0FE6-4DE0-A6D9-AFEE3EDED0B5}">
  <dimension ref="A1:E24"/>
  <sheetViews>
    <sheetView workbookViewId="0"/>
  </sheetViews>
  <sheetFormatPr defaultRowHeight="15" x14ac:dyDescent="0.25"/>
  <cols>
    <col min="1" max="1" width="22" bestFit="1" customWidth="1"/>
    <col min="2" max="3" width="8.710937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9" t="s">
        <v>46</v>
      </c>
      <c r="C1" s="9" t="s">
        <v>47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15.49</v>
      </c>
      <c r="E2" s="64">
        <v>0.16</v>
      </c>
    </row>
    <row r="3" spans="1:5" x14ac:dyDescent="0.25">
      <c r="A3" s="3" t="s">
        <v>7</v>
      </c>
      <c r="B3" s="2">
        <v>2</v>
      </c>
      <c r="C3" s="2">
        <v>2</v>
      </c>
      <c r="D3" s="62">
        <v>15.39</v>
      </c>
      <c r="E3" s="65">
        <v>1.31</v>
      </c>
    </row>
    <row r="4" spans="1:5" x14ac:dyDescent="0.25">
      <c r="A4" s="3" t="s">
        <v>8</v>
      </c>
      <c r="B4" s="2">
        <v>3</v>
      </c>
      <c r="C4" s="2">
        <v>4</v>
      </c>
      <c r="D4" s="62">
        <v>13.94</v>
      </c>
      <c r="E4" s="65">
        <v>5.93</v>
      </c>
    </row>
    <row r="5" spans="1:5" x14ac:dyDescent="0.25">
      <c r="A5" s="3" t="s">
        <v>9</v>
      </c>
      <c r="B5" s="2">
        <v>4</v>
      </c>
      <c r="C5" s="2">
        <v>3</v>
      </c>
      <c r="D5" s="62">
        <v>13.21</v>
      </c>
      <c r="E5" s="65">
        <v>1.07</v>
      </c>
    </row>
    <row r="6" spans="1:5" x14ac:dyDescent="0.25">
      <c r="A6" s="3" t="s">
        <v>10</v>
      </c>
      <c r="B6" s="2">
        <v>5</v>
      </c>
      <c r="C6" s="2">
        <v>5</v>
      </c>
      <c r="D6" s="62">
        <v>6.38</v>
      </c>
      <c r="E6" s="65">
        <v>1.01</v>
      </c>
    </row>
    <row r="7" spans="1:5" x14ac:dyDescent="0.25">
      <c r="A7" s="3" t="s">
        <v>11</v>
      </c>
      <c r="B7" s="2">
        <v>6</v>
      </c>
      <c r="C7" s="2">
        <v>6</v>
      </c>
      <c r="D7" s="62">
        <v>4.1399999999999997</v>
      </c>
      <c r="E7" s="65">
        <v>-1.0900000000000001</v>
      </c>
    </row>
    <row r="8" spans="1:5" x14ac:dyDescent="0.25">
      <c r="A8" s="3" t="s">
        <v>12</v>
      </c>
      <c r="B8" s="2">
        <v>7</v>
      </c>
      <c r="C8" s="2">
        <v>7</v>
      </c>
      <c r="D8" s="62">
        <v>2.52</v>
      </c>
      <c r="E8" s="65">
        <v>0.7</v>
      </c>
    </row>
    <row r="9" spans="1:5" x14ac:dyDescent="0.25">
      <c r="A9" s="3" t="s">
        <v>13</v>
      </c>
      <c r="B9" s="2">
        <v>8</v>
      </c>
      <c r="C9" s="2">
        <v>10</v>
      </c>
      <c r="D9" s="62">
        <v>2.12</v>
      </c>
      <c r="E9" s="65">
        <v>0.57999999999999996</v>
      </c>
    </row>
    <row r="10" spans="1:5" x14ac:dyDescent="0.25">
      <c r="A10" t="s">
        <v>14</v>
      </c>
      <c r="B10" s="2">
        <v>9</v>
      </c>
      <c r="C10" s="2">
        <v>9</v>
      </c>
      <c r="D10" s="62">
        <v>1.38</v>
      </c>
      <c r="E10" s="65">
        <v>-0.21</v>
      </c>
    </row>
    <row r="11" spans="1:5" x14ac:dyDescent="0.25">
      <c r="A11" s="3" t="s">
        <v>15</v>
      </c>
      <c r="B11" s="2">
        <v>10</v>
      </c>
      <c r="C11" s="2">
        <v>8</v>
      </c>
      <c r="D11" s="62">
        <v>1.29</v>
      </c>
      <c r="E11" s="65">
        <v>-0.49</v>
      </c>
    </row>
    <row r="12" spans="1:5" x14ac:dyDescent="0.25">
      <c r="A12" s="3" t="s">
        <v>17</v>
      </c>
      <c r="B12" s="2">
        <v>11</v>
      </c>
      <c r="C12" s="2">
        <v>11</v>
      </c>
      <c r="D12" s="62">
        <v>1.1100000000000001</v>
      </c>
      <c r="E12" s="65">
        <v>-0.12</v>
      </c>
    </row>
    <row r="13" spans="1:5" x14ac:dyDescent="0.25">
      <c r="A13" s="3" t="s">
        <v>18</v>
      </c>
      <c r="B13" s="2">
        <v>12</v>
      </c>
      <c r="C13" s="2">
        <v>13</v>
      </c>
      <c r="D13" s="62">
        <v>1.08</v>
      </c>
      <c r="E13" s="65">
        <v>-0.04</v>
      </c>
    </row>
    <row r="14" spans="1:5" x14ac:dyDescent="0.25">
      <c r="A14" s="3" t="s">
        <v>20</v>
      </c>
      <c r="B14" s="2">
        <v>13</v>
      </c>
      <c r="C14" s="2">
        <v>14</v>
      </c>
      <c r="D14" s="62">
        <v>0.99</v>
      </c>
      <c r="E14" s="65">
        <v>-0.04</v>
      </c>
    </row>
    <row r="15" spans="1:5" x14ac:dyDescent="0.25">
      <c r="A15" s="3" t="s">
        <v>22</v>
      </c>
      <c r="B15" s="2">
        <v>14</v>
      </c>
      <c r="C15" s="2">
        <v>15</v>
      </c>
      <c r="D15" s="62">
        <v>0.95</v>
      </c>
      <c r="E15" s="65">
        <v>0.05</v>
      </c>
    </row>
    <row r="16" spans="1:5" x14ac:dyDescent="0.25">
      <c r="A16" s="3" t="s">
        <v>16</v>
      </c>
      <c r="B16" s="2">
        <v>15</v>
      </c>
      <c r="C16" s="2">
        <v>12</v>
      </c>
      <c r="D16" s="62">
        <v>0.93</v>
      </c>
      <c r="E16" s="65">
        <v>-0.25</v>
      </c>
    </row>
    <row r="17" spans="1:5" x14ac:dyDescent="0.25">
      <c r="A17" s="3" t="s">
        <v>21</v>
      </c>
      <c r="B17" s="2">
        <v>16</v>
      </c>
      <c r="C17" s="2">
        <v>16</v>
      </c>
      <c r="D17" s="62">
        <v>0.83</v>
      </c>
      <c r="E17" s="65">
        <v>-0.06</v>
      </c>
    </row>
    <row r="18" spans="1:5" x14ac:dyDescent="0.25">
      <c r="A18" s="3" t="s">
        <v>24</v>
      </c>
      <c r="B18" s="2">
        <v>17</v>
      </c>
      <c r="C18" s="2">
        <v>18</v>
      </c>
      <c r="D18" s="62">
        <v>0.89</v>
      </c>
      <c r="E18" s="65">
        <v>-0.01</v>
      </c>
    </row>
    <row r="19" spans="1:5" x14ac:dyDescent="0.25">
      <c r="A19" s="3" t="s">
        <v>25</v>
      </c>
      <c r="B19" s="2">
        <v>18</v>
      </c>
      <c r="C19" s="2">
        <v>22</v>
      </c>
      <c r="D19" s="62">
        <v>0.86</v>
      </c>
      <c r="E19" s="65">
        <v>0.13</v>
      </c>
    </row>
    <row r="20" spans="1:5" x14ac:dyDescent="0.25">
      <c r="A20" s="3" t="s">
        <v>19</v>
      </c>
      <c r="B20" s="2">
        <v>19</v>
      </c>
      <c r="C20" s="2">
        <v>17</v>
      </c>
      <c r="D20" s="62">
        <v>0.74</v>
      </c>
      <c r="E20" s="65">
        <v>-0.09</v>
      </c>
    </row>
    <row r="21" spans="1:5" ht="15.75" thickBot="1" x14ac:dyDescent="0.3">
      <c r="A21" s="4" t="s">
        <v>23</v>
      </c>
      <c r="B21" s="5">
        <v>20</v>
      </c>
      <c r="C21" s="5">
        <v>24</v>
      </c>
      <c r="D21" s="63">
        <v>0.7</v>
      </c>
      <c r="E21" s="66">
        <v>0.16</v>
      </c>
    </row>
    <row r="22" spans="1:5" x14ac:dyDescent="0.25">
      <c r="D22" s="72">
        <f>SUM(D2:D21)</f>
        <v>84.94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phoneticPr fontId="4" type="noConversion"/>
  <hyperlinks>
    <hyperlink ref="A24" r:id="rId1" xr:uid="{00BE4562-485E-4BAB-B14F-32AD4BB3D4A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DFA3-86BF-49F0-ACC6-EE8CEA52A027}">
  <dimension ref="A1:E24"/>
  <sheetViews>
    <sheetView workbookViewId="0"/>
  </sheetViews>
  <sheetFormatPr defaultRowHeight="15" x14ac:dyDescent="0.25"/>
  <cols>
    <col min="1" max="1" width="22" bestFit="1" customWidth="1"/>
    <col min="2" max="3" width="9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26</v>
      </c>
      <c r="C1" s="10" t="s">
        <v>27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14.83</v>
      </c>
      <c r="E2" s="64">
        <v>0.56999999999999995</v>
      </c>
    </row>
    <row r="3" spans="1:5" x14ac:dyDescent="0.25">
      <c r="A3" s="3" t="s">
        <v>7</v>
      </c>
      <c r="B3" s="2">
        <v>2</v>
      </c>
      <c r="C3" s="2">
        <v>2</v>
      </c>
      <c r="D3" s="62">
        <v>14.73</v>
      </c>
      <c r="E3" s="65">
        <v>1.67</v>
      </c>
    </row>
    <row r="4" spans="1:5" x14ac:dyDescent="0.25">
      <c r="A4" s="3" t="s">
        <v>9</v>
      </c>
      <c r="B4" s="2">
        <v>3</v>
      </c>
      <c r="C4" s="2">
        <v>3</v>
      </c>
      <c r="D4" s="62">
        <v>13.56</v>
      </c>
      <c r="E4" s="65">
        <v>2.37</v>
      </c>
    </row>
    <row r="5" spans="1:5" x14ac:dyDescent="0.25">
      <c r="A5" s="3" t="s">
        <v>8</v>
      </c>
      <c r="B5" s="2">
        <v>4</v>
      </c>
      <c r="C5" s="2">
        <v>4</v>
      </c>
      <c r="D5" s="62">
        <v>13.29</v>
      </c>
      <c r="E5" s="65">
        <v>4.6399999999999997</v>
      </c>
    </row>
    <row r="6" spans="1:5" x14ac:dyDescent="0.25">
      <c r="A6" s="3" t="s">
        <v>10</v>
      </c>
      <c r="B6" s="2">
        <v>5</v>
      </c>
      <c r="C6" s="2">
        <v>5</v>
      </c>
      <c r="D6" s="62">
        <v>7.17</v>
      </c>
      <c r="E6" s="65">
        <v>1.25</v>
      </c>
    </row>
    <row r="7" spans="1:5" x14ac:dyDescent="0.25">
      <c r="A7" s="3" t="s">
        <v>11</v>
      </c>
      <c r="B7" s="2">
        <v>6</v>
      </c>
      <c r="C7" s="2">
        <v>6</v>
      </c>
      <c r="D7" s="62">
        <v>4.75</v>
      </c>
      <c r="E7" s="65">
        <v>-1.01</v>
      </c>
    </row>
    <row r="8" spans="1:5" x14ac:dyDescent="0.25">
      <c r="A8" s="3" t="s">
        <v>12</v>
      </c>
      <c r="B8" s="2">
        <v>7</v>
      </c>
      <c r="C8" s="2">
        <v>7</v>
      </c>
      <c r="D8" s="62">
        <v>2.17</v>
      </c>
      <c r="E8" s="65">
        <v>0.09</v>
      </c>
    </row>
    <row r="9" spans="1:5" x14ac:dyDescent="0.25">
      <c r="A9" s="3" t="s">
        <v>13</v>
      </c>
      <c r="B9" s="2">
        <v>8</v>
      </c>
      <c r="C9" s="2">
        <v>10</v>
      </c>
      <c r="D9" s="62">
        <v>1.95</v>
      </c>
      <c r="E9" s="65">
        <v>0.11</v>
      </c>
    </row>
    <row r="10" spans="1:5" x14ac:dyDescent="0.25">
      <c r="A10" s="3" t="s">
        <v>15</v>
      </c>
      <c r="B10" s="2">
        <v>9</v>
      </c>
      <c r="C10" s="2">
        <v>8</v>
      </c>
      <c r="D10" s="62">
        <v>1.61</v>
      </c>
      <c r="E10" s="65">
        <v>-0.3</v>
      </c>
    </row>
    <row r="11" spans="1:5" x14ac:dyDescent="0.25">
      <c r="A11" s="3" t="s">
        <v>17</v>
      </c>
      <c r="B11" s="2">
        <v>10</v>
      </c>
      <c r="C11" s="2">
        <v>13</v>
      </c>
      <c r="D11" s="62">
        <v>1.24</v>
      </c>
      <c r="E11" s="65">
        <v>0.26</v>
      </c>
    </row>
    <row r="12" spans="1:5" x14ac:dyDescent="0.25">
      <c r="A12" s="3" t="s">
        <v>14</v>
      </c>
      <c r="B12" s="2">
        <v>11</v>
      </c>
      <c r="C12" s="2">
        <v>9</v>
      </c>
      <c r="D12" s="62">
        <v>1.1100000000000001</v>
      </c>
      <c r="E12" s="65">
        <v>-0.79</v>
      </c>
    </row>
    <row r="13" spans="1:5" x14ac:dyDescent="0.25">
      <c r="A13" s="3" t="s">
        <v>20</v>
      </c>
      <c r="B13" s="2">
        <v>12</v>
      </c>
      <c r="C13" s="2">
        <v>15</v>
      </c>
      <c r="D13" s="62">
        <v>1.08</v>
      </c>
      <c r="E13" s="65">
        <v>0.28000000000000003</v>
      </c>
    </row>
    <row r="14" spans="1:5" x14ac:dyDescent="0.25">
      <c r="A14" s="3" t="s">
        <v>22</v>
      </c>
      <c r="B14" s="2">
        <v>13</v>
      </c>
      <c r="C14" s="2">
        <v>12</v>
      </c>
      <c r="D14" s="62">
        <v>1.06</v>
      </c>
      <c r="E14" s="65">
        <v>-0.06</v>
      </c>
    </row>
    <row r="15" spans="1:5" x14ac:dyDescent="0.25">
      <c r="A15" s="3" t="s">
        <v>25</v>
      </c>
      <c r="B15" s="2">
        <v>14</v>
      </c>
      <c r="C15" s="2">
        <v>23</v>
      </c>
      <c r="D15" s="62">
        <v>1</v>
      </c>
      <c r="E15" s="65">
        <v>0.47</v>
      </c>
    </row>
    <row r="16" spans="1:5" x14ac:dyDescent="0.25">
      <c r="A16" s="3" t="s">
        <v>19</v>
      </c>
      <c r="B16" s="2">
        <v>15</v>
      </c>
      <c r="C16" s="2">
        <v>17</v>
      </c>
      <c r="D16" s="62">
        <v>0.98</v>
      </c>
      <c r="E16" s="65">
        <v>0.38</v>
      </c>
    </row>
    <row r="17" spans="1:5" x14ac:dyDescent="0.25">
      <c r="A17" s="3" t="s">
        <v>18</v>
      </c>
      <c r="B17" s="2">
        <v>16</v>
      </c>
      <c r="C17" s="2">
        <v>11</v>
      </c>
      <c r="D17" s="62">
        <v>0.93</v>
      </c>
      <c r="E17" s="65">
        <v>-0.44</v>
      </c>
    </row>
    <row r="18" spans="1:5" x14ac:dyDescent="0.25">
      <c r="A18" s="3" t="s">
        <v>28</v>
      </c>
      <c r="B18" s="2">
        <v>17</v>
      </c>
      <c r="C18" s="2">
        <v>30</v>
      </c>
      <c r="D18" s="62">
        <v>0.79</v>
      </c>
      <c r="E18" s="65">
        <v>0.4</v>
      </c>
    </row>
    <row r="19" spans="1:5" x14ac:dyDescent="0.25">
      <c r="A19" s="3" t="s">
        <v>21</v>
      </c>
      <c r="B19" s="2">
        <v>18</v>
      </c>
      <c r="C19" s="2">
        <v>16</v>
      </c>
      <c r="D19" s="62">
        <v>0.76</v>
      </c>
      <c r="E19" s="65">
        <v>0.1</v>
      </c>
    </row>
    <row r="20" spans="1:5" x14ac:dyDescent="0.25">
      <c r="A20" s="3" t="s">
        <v>23</v>
      </c>
      <c r="B20" s="2">
        <v>19</v>
      </c>
      <c r="C20" s="2">
        <v>26</v>
      </c>
      <c r="D20" s="62">
        <v>0.73</v>
      </c>
      <c r="E20" s="65">
        <v>0.22</v>
      </c>
    </row>
    <row r="21" spans="1:5" ht="15.75" thickBot="1" x14ac:dyDescent="0.3">
      <c r="A21" s="4" t="s">
        <v>16</v>
      </c>
      <c r="B21" s="5">
        <v>20</v>
      </c>
      <c r="C21" s="5">
        <v>14</v>
      </c>
      <c r="D21" s="63">
        <v>0.71</v>
      </c>
      <c r="E21" s="66">
        <v>-0.2</v>
      </c>
    </row>
    <row r="22" spans="1:5" x14ac:dyDescent="0.25">
      <c r="D22" s="72">
        <f>SUM(D2:D21)</f>
        <v>84.450000000000031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7C04CACC-0A8A-423D-BE72-CCD4975D15D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E2FE-42E2-4D62-858F-59C9DE66A989}">
  <dimension ref="A1:E24"/>
  <sheetViews>
    <sheetView workbookViewId="0"/>
  </sheetViews>
  <sheetFormatPr defaultRowHeight="15" x14ac:dyDescent="0.25"/>
  <cols>
    <col min="1" max="1" width="22" bestFit="1" customWidth="1"/>
    <col min="2" max="3" width="8.5703125" bestFit="1" customWidth="1"/>
    <col min="4" max="4" width="10.42578125" bestFit="1" customWidth="1"/>
    <col min="5" max="5" width="10.5703125" bestFit="1" customWidth="1"/>
  </cols>
  <sheetData>
    <row r="1" spans="1:5" ht="15.75" thickBot="1" x14ac:dyDescent="0.3">
      <c r="A1" s="8" t="s">
        <v>3</v>
      </c>
      <c r="B1" s="10" t="s">
        <v>29</v>
      </c>
      <c r="C1" s="10" t="s">
        <v>30</v>
      </c>
      <c r="D1" s="10" t="s">
        <v>4</v>
      </c>
      <c r="E1" s="11" t="s">
        <v>5</v>
      </c>
    </row>
    <row r="2" spans="1:5" x14ac:dyDescent="0.25">
      <c r="A2" s="6" t="s">
        <v>6</v>
      </c>
      <c r="B2" s="7">
        <v>1</v>
      </c>
      <c r="C2" s="7">
        <v>1</v>
      </c>
      <c r="D2" s="61">
        <v>14.51</v>
      </c>
      <c r="E2" s="64">
        <v>0.59</v>
      </c>
    </row>
    <row r="3" spans="1:5" x14ac:dyDescent="0.25">
      <c r="A3" s="3" t="s">
        <v>7</v>
      </c>
      <c r="B3" s="2">
        <v>2</v>
      </c>
      <c r="C3" s="2">
        <v>2</v>
      </c>
      <c r="D3" s="62">
        <v>14.41</v>
      </c>
      <c r="E3" s="65">
        <v>1.71</v>
      </c>
    </row>
    <row r="4" spans="1:5" x14ac:dyDescent="0.25">
      <c r="A4" s="3" t="s">
        <v>9</v>
      </c>
      <c r="B4" s="2">
        <v>3</v>
      </c>
      <c r="C4" s="2">
        <v>3</v>
      </c>
      <c r="D4" s="62">
        <v>13.23</v>
      </c>
      <c r="E4" s="65">
        <v>2.41</v>
      </c>
    </row>
    <row r="5" spans="1:5" x14ac:dyDescent="0.25">
      <c r="A5" s="3" t="s">
        <v>8</v>
      </c>
      <c r="B5" s="2">
        <v>4</v>
      </c>
      <c r="C5" s="2">
        <v>4</v>
      </c>
      <c r="D5" s="62">
        <v>12.96</v>
      </c>
      <c r="E5" s="65">
        <v>4.68</v>
      </c>
    </row>
    <row r="6" spans="1:5" x14ac:dyDescent="0.25">
      <c r="A6" s="3" t="s">
        <v>10</v>
      </c>
      <c r="B6" s="2">
        <v>5</v>
      </c>
      <c r="C6" s="2">
        <v>5</v>
      </c>
      <c r="D6" s="62">
        <v>8.2100000000000009</v>
      </c>
      <c r="E6" s="65">
        <v>1.39</v>
      </c>
    </row>
    <row r="7" spans="1:5" x14ac:dyDescent="0.25">
      <c r="A7" s="3" t="s">
        <v>11</v>
      </c>
      <c r="B7" s="2">
        <v>6</v>
      </c>
      <c r="C7" s="2">
        <v>6</v>
      </c>
      <c r="D7" s="62">
        <v>4.4000000000000004</v>
      </c>
      <c r="E7" s="65">
        <v>-1</v>
      </c>
    </row>
    <row r="8" spans="1:5" x14ac:dyDescent="0.25">
      <c r="A8" s="3" t="s">
        <v>12</v>
      </c>
      <c r="B8" s="2">
        <v>7</v>
      </c>
      <c r="C8" s="2">
        <v>7</v>
      </c>
      <c r="D8" s="62">
        <v>2.1</v>
      </c>
      <c r="E8" s="65">
        <v>-0.31</v>
      </c>
    </row>
    <row r="9" spans="1:5" x14ac:dyDescent="0.25">
      <c r="A9" s="3" t="s">
        <v>13</v>
      </c>
      <c r="B9" s="2">
        <v>8</v>
      </c>
      <c r="C9" s="2">
        <v>8</v>
      </c>
      <c r="D9" s="62">
        <v>1.68</v>
      </c>
      <c r="E9" s="65">
        <v>-0.61</v>
      </c>
    </row>
    <row r="10" spans="1:5" x14ac:dyDescent="0.25">
      <c r="A10" s="3" t="s">
        <v>15</v>
      </c>
      <c r="B10" s="2">
        <v>9</v>
      </c>
      <c r="C10" s="2">
        <v>10</v>
      </c>
      <c r="D10" s="62">
        <v>1.36</v>
      </c>
      <c r="E10" s="65">
        <v>-0.28000000000000003</v>
      </c>
    </row>
    <row r="11" spans="1:5" x14ac:dyDescent="0.25">
      <c r="A11" s="3" t="s">
        <v>17</v>
      </c>
      <c r="B11" s="2">
        <v>10</v>
      </c>
      <c r="C11" s="2">
        <v>13</v>
      </c>
      <c r="D11" s="62">
        <v>1.28</v>
      </c>
      <c r="E11" s="65">
        <v>0.2</v>
      </c>
    </row>
    <row r="12" spans="1:5" x14ac:dyDescent="0.25">
      <c r="A12" s="3" t="s">
        <v>22</v>
      </c>
      <c r="B12" s="2">
        <v>11</v>
      </c>
      <c r="C12" s="2">
        <v>12</v>
      </c>
      <c r="D12" s="62">
        <v>1.23</v>
      </c>
      <c r="E12" s="65">
        <v>0.05</v>
      </c>
    </row>
    <row r="13" spans="1:5" x14ac:dyDescent="0.25">
      <c r="A13" s="3" t="s">
        <v>14</v>
      </c>
      <c r="B13" s="2">
        <v>12</v>
      </c>
      <c r="C13" s="2">
        <v>8</v>
      </c>
      <c r="D13" s="62">
        <v>1.03</v>
      </c>
      <c r="E13" s="65">
        <v>-1.31</v>
      </c>
    </row>
    <row r="14" spans="1:5" x14ac:dyDescent="0.25">
      <c r="A14" s="3" t="s">
        <v>19</v>
      </c>
      <c r="B14" s="2">
        <v>13</v>
      </c>
      <c r="C14" s="2">
        <v>16</v>
      </c>
      <c r="D14" s="62">
        <v>0.92</v>
      </c>
      <c r="E14" s="65">
        <v>0.09</v>
      </c>
    </row>
    <row r="15" spans="1:5" x14ac:dyDescent="0.25">
      <c r="A15" s="3" t="s">
        <v>20</v>
      </c>
      <c r="B15" s="2">
        <v>14</v>
      </c>
      <c r="C15" s="2">
        <v>20</v>
      </c>
      <c r="D15" s="62">
        <v>0.86</v>
      </c>
      <c r="E15" s="65">
        <v>0.12</v>
      </c>
    </row>
    <row r="16" spans="1:5" x14ac:dyDescent="0.25">
      <c r="A16" s="3" t="s">
        <v>25</v>
      </c>
      <c r="B16" s="2">
        <v>15</v>
      </c>
      <c r="C16" s="2">
        <v>24</v>
      </c>
      <c r="D16" s="62">
        <v>0.79</v>
      </c>
      <c r="E16" s="65">
        <v>0.13</v>
      </c>
    </row>
    <row r="17" spans="1:5" x14ac:dyDescent="0.25">
      <c r="A17" s="3" t="s">
        <v>18</v>
      </c>
      <c r="B17" s="2">
        <v>16</v>
      </c>
      <c r="C17" s="2">
        <v>11</v>
      </c>
      <c r="D17" s="62">
        <v>0.76</v>
      </c>
      <c r="E17" s="65">
        <v>-0.79</v>
      </c>
    </row>
    <row r="18" spans="1:5" x14ac:dyDescent="0.25">
      <c r="A18" s="3" t="s">
        <v>16</v>
      </c>
      <c r="B18" s="2">
        <v>17</v>
      </c>
      <c r="C18" s="2">
        <v>14</v>
      </c>
      <c r="D18" s="62">
        <v>0.72</v>
      </c>
      <c r="E18" s="65">
        <v>-0.28000000000000003</v>
      </c>
    </row>
    <row r="19" spans="1:5" x14ac:dyDescent="0.25">
      <c r="A19" s="3" t="s">
        <v>21</v>
      </c>
      <c r="B19" s="2">
        <v>18</v>
      </c>
      <c r="C19" s="2">
        <v>15</v>
      </c>
      <c r="D19" s="62">
        <v>0.66</v>
      </c>
      <c r="E19" s="65">
        <v>-0.22</v>
      </c>
    </row>
    <row r="20" spans="1:5" x14ac:dyDescent="0.25">
      <c r="A20" s="3" t="s">
        <v>23</v>
      </c>
      <c r="B20" s="2">
        <v>19</v>
      </c>
      <c r="C20" s="2">
        <v>28</v>
      </c>
      <c r="D20" s="62">
        <v>0.63</v>
      </c>
      <c r="E20" s="65">
        <v>0.18</v>
      </c>
    </row>
    <row r="21" spans="1:5" ht="15.75" thickBot="1" x14ac:dyDescent="0.3">
      <c r="A21" s="4" t="s">
        <v>28</v>
      </c>
      <c r="B21" s="5">
        <v>20</v>
      </c>
      <c r="C21" s="5">
        <v>31</v>
      </c>
      <c r="D21" s="63">
        <v>0.59</v>
      </c>
      <c r="E21" s="66">
        <v>0.24</v>
      </c>
    </row>
    <row r="22" spans="1:5" x14ac:dyDescent="0.25">
      <c r="D22" s="72">
        <f>SUM(D2:D21)</f>
        <v>82.330000000000027</v>
      </c>
    </row>
    <row r="23" spans="1:5" x14ac:dyDescent="0.25">
      <c r="A23" t="s">
        <v>1</v>
      </c>
    </row>
    <row r="24" spans="1:5" x14ac:dyDescent="0.25">
      <c r="A24" s="1" t="s">
        <v>2</v>
      </c>
    </row>
  </sheetData>
  <hyperlinks>
    <hyperlink ref="A24" r:id="rId1" xr:uid="{B684C309-CE9E-4B05-9C50-60569F81E8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Informacio</vt:lpstr>
      <vt:lpstr>OAM</vt:lpstr>
      <vt:lpstr>OAM2</vt:lpstr>
      <vt:lpstr>Rangsorok</vt:lpstr>
      <vt:lpstr>Coco eredmenye</vt:lpstr>
      <vt:lpstr>Januar</vt:lpstr>
      <vt:lpstr>Februar</vt:lpstr>
      <vt:lpstr>Marcius</vt:lpstr>
      <vt:lpstr>Aprilis</vt:lpstr>
      <vt:lpstr>Majus</vt:lpstr>
      <vt:lpstr>Junius</vt:lpstr>
      <vt:lpstr>Julius</vt:lpstr>
      <vt:lpstr>Augusztus</vt:lpstr>
      <vt:lpstr>Szeptember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Kálvári Áron</dc:creator>
  <cp:lastModifiedBy>Kálvári Áron</cp:lastModifiedBy>
  <dcterms:created xsi:type="dcterms:W3CDTF">2015-06-05T18:19:34Z</dcterms:created>
  <dcterms:modified xsi:type="dcterms:W3CDTF">2024-01-16T14:36:24Z</dcterms:modified>
</cp:coreProperties>
</file>