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7B3C5C17-163A-4AF4-9276-3249C45400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AM" sheetId="1" r:id="rId1"/>
    <sheet name="OAM2" sheetId="6" r:id="rId2"/>
    <sheet name="Ár tábla" sheetId="2" r:id="rId3"/>
  </sheets>
  <definedNames>
    <definedName name="_xlnm._FilterDatabase" localSheetId="0" hidden="1">OAM!$A$1:$H$1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" i="6"/>
  <c r="K3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" i="6"/>
  <c r="J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" i="2"/>
  <c r="P36" i="1" a="1"/>
  <c r="P36" i="1" s="1"/>
  <c r="P35" i="1" a="1"/>
  <c r="P35" i="1" s="1"/>
  <c r="P34" i="1" a="1"/>
  <c r="P34" i="1" s="1"/>
  <c r="P33" i="1" a="1"/>
  <c r="P33" i="1" s="1"/>
  <c r="P32" i="1" a="1"/>
  <c r="P32" i="1" s="1"/>
  <c r="P31" i="1" a="1"/>
  <c r="P31" i="1" s="1"/>
  <c r="P30" i="1" a="1"/>
  <c r="P30" i="1" s="1"/>
  <c r="P29" i="1"/>
  <c r="P29" i="1" a="1"/>
  <c r="P28" i="1" a="1"/>
  <c r="P28" i="1" s="1"/>
  <c r="P27" i="1" a="1"/>
  <c r="P27" i="1" s="1"/>
  <c r="P26" i="1" a="1"/>
  <c r="P26" i="1" s="1"/>
  <c r="P25" i="1" a="1"/>
  <c r="P25" i="1" s="1"/>
  <c r="P24" i="1" a="1"/>
  <c r="P24" i="1" s="1"/>
  <c r="P23" i="1" a="1"/>
  <c r="P23" i="1" s="1"/>
  <c r="P22" i="1" a="1"/>
  <c r="P22" i="1" s="1"/>
  <c r="P21" i="1" a="1"/>
  <c r="P21" i="1" s="1"/>
  <c r="P20" i="1" a="1"/>
  <c r="P20" i="1" s="1"/>
  <c r="P19" i="1" a="1"/>
  <c r="P19" i="1" s="1"/>
  <c r="P18" i="1" a="1"/>
  <c r="P18" i="1" s="1"/>
  <c r="P17" i="1" a="1"/>
  <c r="P17" i="1" s="1"/>
  <c r="P16" i="1" a="1"/>
  <c r="P16" i="1" s="1"/>
  <c r="P15" i="1" a="1"/>
  <c r="P15" i="1" s="1"/>
  <c r="P14" i="1" a="1"/>
  <c r="P14" i="1" s="1"/>
  <c r="P13" i="1" a="1"/>
  <c r="P13" i="1" s="1"/>
  <c r="P12" i="1" a="1"/>
  <c r="P12" i="1" s="1"/>
  <c r="P11" i="1" a="1"/>
  <c r="P11" i="1" s="1"/>
  <c r="P10" i="1" a="1"/>
  <c r="P10" i="1" s="1"/>
  <c r="P9" i="1" a="1"/>
  <c r="P9" i="1" s="1"/>
  <c r="P8" i="1" a="1"/>
  <c r="P8" i="1" s="1"/>
  <c r="P7" i="1" a="1"/>
  <c r="P7" i="1" s="1"/>
  <c r="P6" i="1" a="1"/>
  <c r="P6" i="1" s="1"/>
  <c r="P5" i="1" a="1"/>
  <c r="P5" i="1" s="1"/>
  <c r="P4" i="1" a="1"/>
  <c r="P4" i="1" s="1"/>
  <c r="P3" i="1" a="1"/>
  <c r="P3" i="1" s="1"/>
  <c r="P2" i="1"/>
  <c r="P2" i="1" a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4" i="2"/>
  <c r="M4" i="2"/>
  <c r="Q7" i="1" l="1"/>
  <c r="Q30" i="1"/>
  <c r="Q22" i="1"/>
  <c r="Q14" i="1"/>
  <c r="Q6" i="1"/>
  <c r="Q2" i="1"/>
  <c r="Q29" i="1"/>
  <c r="Q21" i="1"/>
  <c r="Q13" i="1"/>
  <c r="Q5" i="1"/>
  <c r="Q36" i="1"/>
  <c r="Q28" i="1"/>
  <c r="Q20" i="1"/>
  <c r="Q12" i="1"/>
  <c r="Q4" i="1"/>
  <c r="Q35" i="1"/>
  <c r="Q27" i="1"/>
  <c r="Q19" i="1"/>
  <c r="Q11" i="1"/>
  <c r="Q3" i="1"/>
  <c r="Q34" i="1"/>
  <c r="Q26" i="1"/>
  <c r="Q18" i="1"/>
  <c r="Q10" i="1"/>
  <c r="Q33" i="1"/>
  <c r="Q25" i="1"/>
  <c r="Q17" i="1"/>
  <c r="Q9" i="1"/>
  <c r="Q32" i="1"/>
  <c r="Q24" i="1"/>
  <c r="Q16" i="1"/>
  <c r="Q8" i="1"/>
  <c r="Q31" i="1"/>
  <c r="Q23" i="1"/>
  <c r="Q15" i="1"/>
  <c r="F3" i="1" l="1" a="1"/>
  <c r="F3" i="1" s="1"/>
  <c r="F11" i="1" a="1"/>
  <c r="F11" i="1" s="1"/>
  <c r="F19" i="1" a="1"/>
  <c r="F19" i="1" s="1"/>
  <c r="F27" i="1" a="1"/>
  <c r="F27" i="1" s="1"/>
  <c r="F35" i="1" a="1"/>
  <c r="F35" i="1" s="1"/>
  <c r="F43" i="1" a="1"/>
  <c r="F43" i="1" s="1"/>
  <c r="F51" i="1" a="1"/>
  <c r="F51" i="1" s="1"/>
  <c r="F59" i="1" a="1"/>
  <c r="F59" i="1" s="1"/>
  <c r="F67" i="1" a="1"/>
  <c r="F67" i="1" s="1"/>
  <c r="F75" i="1" a="1"/>
  <c r="F75" i="1" s="1"/>
  <c r="F83" i="1" a="1"/>
  <c r="F83" i="1" s="1"/>
  <c r="F91" i="1" a="1"/>
  <c r="F91" i="1" s="1"/>
  <c r="F99" i="1" a="1"/>
  <c r="F99" i="1" s="1"/>
  <c r="F4" i="1" a="1"/>
  <c r="F4" i="1" s="1"/>
  <c r="F12" i="1" a="1"/>
  <c r="F12" i="1" s="1"/>
  <c r="F20" i="1" a="1"/>
  <c r="F20" i="1" s="1"/>
  <c r="F28" i="1" a="1"/>
  <c r="F28" i="1" s="1"/>
  <c r="F36" i="1" a="1"/>
  <c r="F36" i="1" s="1"/>
  <c r="F44" i="1" a="1"/>
  <c r="F44" i="1" s="1"/>
  <c r="F52" i="1" a="1"/>
  <c r="F52" i="1" s="1"/>
  <c r="F60" i="1" a="1"/>
  <c r="F60" i="1" s="1"/>
  <c r="F68" i="1" a="1"/>
  <c r="F68" i="1" s="1"/>
  <c r="F76" i="1" a="1"/>
  <c r="F76" i="1" s="1"/>
  <c r="F84" i="1" a="1"/>
  <c r="F84" i="1" s="1"/>
  <c r="F92" i="1" a="1"/>
  <c r="F92" i="1" s="1"/>
  <c r="F100" i="1" a="1"/>
  <c r="F100" i="1" s="1"/>
  <c r="F5" i="1" a="1"/>
  <c r="F5" i="1" s="1"/>
  <c r="F13" i="1" a="1"/>
  <c r="F13" i="1" s="1"/>
  <c r="F21" i="1" a="1"/>
  <c r="F21" i="1" s="1"/>
  <c r="F29" i="1" a="1"/>
  <c r="F29" i="1" s="1"/>
  <c r="F37" i="1" a="1"/>
  <c r="F37" i="1" s="1"/>
  <c r="F45" i="1" a="1"/>
  <c r="F45" i="1" s="1"/>
  <c r="F53" i="1" a="1"/>
  <c r="F53" i="1" s="1"/>
  <c r="F61" i="1" a="1"/>
  <c r="F61" i="1" s="1"/>
  <c r="F69" i="1" a="1"/>
  <c r="F69" i="1" s="1"/>
  <c r="F77" i="1" a="1"/>
  <c r="F77" i="1" s="1"/>
  <c r="F85" i="1" a="1"/>
  <c r="F85" i="1" s="1"/>
  <c r="F93" i="1" a="1"/>
  <c r="F93" i="1" s="1"/>
  <c r="F101" i="1" a="1"/>
  <c r="F101" i="1" s="1"/>
  <c r="F6" i="1" a="1"/>
  <c r="F6" i="1" s="1"/>
  <c r="F14" i="1" a="1"/>
  <c r="F14" i="1" s="1"/>
  <c r="F22" i="1" a="1"/>
  <c r="F22" i="1" s="1"/>
  <c r="F30" i="1" a="1"/>
  <c r="F30" i="1" s="1"/>
  <c r="F38" i="1" a="1"/>
  <c r="F38" i="1" s="1"/>
  <c r="F46" i="1" a="1"/>
  <c r="F46" i="1" s="1"/>
  <c r="F54" i="1" a="1"/>
  <c r="F54" i="1" s="1"/>
  <c r="F62" i="1" a="1"/>
  <c r="F62" i="1" s="1"/>
  <c r="F70" i="1" a="1"/>
  <c r="F70" i="1" s="1"/>
  <c r="F78" i="1" a="1"/>
  <c r="F78" i="1" s="1"/>
  <c r="F86" i="1" a="1"/>
  <c r="F86" i="1" s="1"/>
  <c r="F94" i="1" a="1"/>
  <c r="F94" i="1" s="1"/>
  <c r="F2" i="1" a="1"/>
  <c r="F2" i="1" s="1"/>
  <c r="F7" i="1" a="1"/>
  <c r="F7" i="1" s="1"/>
  <c r="F15" i="1" a="1"/>
  <c r="F15" i="1" s="1"/>
  <c r="F23" i="1" a="1"/>
  <c r="F23" i="1" s="1"/>
  <c r="F31" i="1" a="1"/>
  <c r="F31" i="1" s="1"/>
  <c r="F39" i="1" a="1"/>
  <c r="F39" i="1" s="1"/>
  <c r="F47" i="1" a="1"/>
  <c r="F47" i="1" s="1"/>
  <c r="F55" i="1" a="1"/>
  <c r="F55" i="1" s="1"/>
  <c r="F63" i="1" a="1"/>
  <c r="F63" i="1" s="1"/>
  <c r="F71" i="1" a="1"/>
  <c r="F71" i="1" s="1"/>
  <c r="F79" i="1" a="1"/>
  <c r="F79" i="1" s="1"/>
  <c r="F87" i="1" a="1"/>
  <c r="F87" i="1" s="1"/>
  <c r="F95" i="1" a="1"/>
  <c r="F95" i="1" s="1"/>
  <c r="F8" i="1" a="1"/>
  <c r="F8" i="1" s="1"/>
  <c r="F16" i="1" a="1"/>
  <c r="F16" i="1" s="1"/>
  <c r="F24" i="1" a="1"/>
  <c r="F24" i="1" s="1"/>
  <c r="F32" i="1" a="1"/>
  <c r="F32" i="1" s="1"/>
  <c r="F40" i="1" a="1"/>
  <c r="F40" i="1" s="1"/>
  <c r="F48" i="1" a="1"/>
  <c r="F48" i="1" s="1"/>
  <c r="F56" i="1" a="1"/>
  <c r="F56" i="1" s="1"/>
  <c r="F64" i="1" a="1"/>
  <c r="F64" i="1" s="1"/>
  <c r="F72" i="1" a="1"/>
  <c r="F72" i="1" s="1"/>
  <c r="F80" i="1" a="1"/>
  <c r="F80" i="1" s="1"/>
  <c r="F88" i="1" a="1"/>
  <c r="F88" i="1" s="1"/>
  <c r="F96" i="1" a="1"/>
  <c r="F96" i="1" s="1"/>
  <c r="F9" i="1" a="1"/>
  <c r="F9" i="1" s="1"/>
  <c r="F17" i="1" a="1"/>
  <c r="F17" i="1" s="1"/>
  <c r="F25" i="1" a="1"/>
  <c r="F25" i="1" s="1"/>
  <c r="F33" i="1" a="1"/>
  <c r="F33" i="1" s="1"/>
  <c r="F41" i="1" a="1"/>
  <c r="F41" i="1" s="1"/>
  <c r="F49" i="1" a="1"/>
  <c r="F49" i="1" s="1"/>
  <c r="F57" i="1" a="1"/>
  <c r="F57" i="1" s="1"/>
  <c r="F65" i="1" a="1"/>
  <c r="F65" i="1" s="1"/>
  <c r="F73" i="1" a="1"/>
  <c r="F73" i="1" s="1"/>
  <c r="F81" i="1" a="1"/>
  <c r="F81" i="1" s="1"/>
  <c r="F89" i="1" a="1"/>
  <c r="F89" i="1" s="1"/>
  <c r="F97" i="1" a="1"/>
  <c r="F97" i="1" s="1"/>
  <c r="F10" i="1" a="1"/>
  <c r="F10" i="1" s="1"/>
  <c r="F18" i="1" a="1"/>
  <c r="F18" i="1" s="1"/>
  <c r="F26" i="1" a="1"/>
  <c r="F26" i="1" s="1"/>
  <c r="F34" i="1" a="1"/>
  <c r="F34" i="1" s="1"/>
  <c r="F42" i="1" a="1"/>
  <c r="F42" i="1" s="1"/>
  <c r="F50" i="1" a="1"/>
  <c r="F50" i="1" s="1"/>
  <c r="F58" i="1" a="1"/>
  <c r="F58" i="1" s="1"/>
  <c r="F66" i="1" a="1"/>
  <c r="F66" i="1" s="1"/>
  <c r="F74" i="1" a="1"/>
  <c r="F74" i="1" s="1"/>
  <c r="F82" i="1" a="1"/>
  <c r="F82" i="1" s="1"/>
  <c r="F90" i="1" a="1"/>
  <c r="F90" i="1" s="1"/>
  <c r="F98" i="1" a="1"/>
  <c r="F98" i="1" s="1"/>
  <c r="B2" i="1"/>
  <c r="I3" i="2"/>
  <c r="G4" i="2"/>
  <c r="J4" i="2" s="1"/>
  <c r="M33" i="2"/>
  <c r="M34" i="2"/>
  <c r="M35" i="2"/>
  <c r="M36" i="2"/>
  <c r="M37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10" i="2"/>
  <c r="M11" i="2"/>
  <c r="M12" i="2"/>
  <c r="M13" i="2"/>
  <c r="M14" i="2"/>
  <c r="M15" i="2"/>
  <c r="M16" i="2"/>
  <c r="M5" i="2"/>
  <c r="M6" i="2"/>
  <c r="M7" i="2"/>
  <c r="M8" i="2"/>
  <c r="M9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B101" i="1"/>
  <c r="A1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2" i="1"/>
  <c r="R33" i="1" l="1"/>
  <c r="S33" i="1" s="1"/>
  <c r="R31" i="1"/>
  <c r="S31" i="1" s="1"/>
  <c r="R29" i="1"/>
  <c r="S29" i="1" s="1"/>
  <c r="R4" i="1"/>
  <c r="S4" i="1" s="1"/>
  <c r="R14" i="1"/>
  <c r="S14" i="1" s="1"/>
  <c r="R8" i="1"/>
  <c r="S8" i="1" s="1"/>
  <c r="R25" i="1"/>
  <c r="S25" i="1" s="1"/>
  <c r="R23" i="1"/>
  <c r="S23" i="1" s="1"/>
  <c r="R21" i="1"/>
  <c r="S21" i="1" s="1"/>
  <c r="R35" i="1"/>
  <c r="S35" i="1" s="1"/>
  <c r="R11" i="1"/>
  <c r="S11" i="1" s="1"/>
  <c r="R18" i="1"/>
  <c r="S18" i="1" s="1"/>
  <c r="R17" i="1"/>
  <c r="S17" i="1" s="1"/>
  <c r="R15" i="1"/>
  <c r="S15" i="1" s="1"/>
  <c r="R13" i="1"/>
  <c r="S13" i="1" s="1"/>
  <c r="R27" i="1"/>
  <c r="S27" i="1" s="1"/>
  <c r="R12" i="1"/>
  <c r="S12" i="1" s="1"/>
  <c r="R9" i="1"/>
  <c r="S9" i="1" s="1"/>
  <c r="R2" i="1"/>
  <c r="S2" i="1" s="1"/>
  <c r="R7" i="1"/>
  <c r="S7" i="1" s="1"/>
  <c r="R5" i="1"/>
  <c r="S5" i="1" s="1"/>
  <c r="R19" i="1"/>
  <c r="S19" i="1" s="1"/>
  <c r="B115" i="1"/>
  <c r="R34" i="1"/>
  <c r="S34" i="1" s="1"/>
  <c r="R32" i="1"/>
  <c r="S32" i="1" s="1"/>
  <c r="R30" i="1"/>
  <c r="S30" i="1" s="1"/>
  <c r="R36" i="1"/>
  <c r="S36" i="1" s="1"/>
  <c r="R16" i="1"/>
  <c r="S16" i="1" s="1"/>
  <c r="R6" i="1"/>
  <c r="S6" i="1" s="1"/>
  <c r="R26" i="1"/>
  <c r="S26" i="1" s="1"/>
  <c r="R24" i="1"/>
  <c r="S24" i="1" s="1"/>
  <c r="R22" i="1"/>
  <c r="S22" i="1" s="1"/>
  <c r="R28" i="1"/>
  <c r="S28" i="1" s="1"/>
  <c r="R3" i="1"/>
  <c r="S3" i="1" s="1"/>
  <c r="R20" i="1"/>
  <c r="S20" i="1" s="1"/>
  <c r="R10" i="1"/>
  <c r="S10" i="1" s="1"/>
  <c r="G5" i="2"/>
  <c r="J5" i="2" s="1"/>
  <c r="I4" i="2"/>
  <c r="E115" i="1"/>
  <c r="F115" i="1"/>
  <c r="D115" i="1"/>
  <c r="C115" i="1"/>
  <c r="C116" i="1" l="1"/>
  <c r="C117" i="1" s="1"/>
  <c r="E116" i="1"/>
  <c r="E117" i="1" s="1"/>
  <c r="D116" i="1"/>
  <c r="D117" i="1" s="1"/>
  <c r="G6" i="2"/>
  <c r="J6" i="2" s="1"/>
  <c r="I5" i="2"/>
  <c r="F116" i="1"/>
  <c r="F117" i="1" s="1"/>
  <c r="G7" i="2" l="1"/>
  <c r="J7" i="2" s="1"/>
  <c r="I6" i="2"/>
  <c r="G8" i="2" l="1"/>
  <c r="J8" i="2" s="1"/>
  <c r="I7" i="2"/>
  <c r="G9" i="2" l="1"/>
  <c r="J9" i="2" s="1"/>
  <c r="I8" i="2"/>
  <c r="G10" i="2" l="1"/>
  <c r="J10" i="2" s="1"/>
  <c r="I9" i="2"/>
  <c r="G11" i="2" l="1"/>
  <c r="I10" i="2"/>
  <c r="B116" i="1" l="1"/>
  <c r="B117" i="1" s="1"/>
  <c r="G117" i="1" s="1"/>
  <c r="J11" i="2"/>
  <c r="I11" i="2"/>
  <c r="G12" i="2"/>
  <c r="J12" i="2" s="1"/>
  <c r="G116" i="1" l="1"/>
  <c r="G13" i="2"/>
  <c r="J13" i="2" s="1"/>
  <c r="I12" i="2"/>
  <c r="G14" i="2" l="1"/>
  <c r="J14" i="2" s="1"/>
  <c r="I13" i="2"/>
  <c r="G15" i="2" l="1"/>
  <c r="J15" i="2" s="1"/>
  <c r="I14" i="2"/>
  <c r="G16" i="2" l="1"/>
  <c r="J16" i="2" s="1"/>
  <c r="I15" i="2"/>
  <c r="G17" i="2" l="1"/>
  <c r="I16" i="2"/>
  <c r="J17" i="2" l="1"/>
  <c r="G18" i="2"/>
  <c r="I17" i="2"/>
  <c r="J18" i="2" l="1"/>
  <c r="G19" i="2"/>
  <c r="I18" i="2"/>
  <c r="J19" i="2" l="1"/>
  <c r="G20" i="2"/>
  <c r="J20" i="2" s="1"/>
  <c r="I19" i="2"/>
  <c r="G21" i="2" l="1"/>
  <c r="J21" i="2" s="1"/>
  <c r="I20" i="2"/>
  <c r="G22" i="2" l="1"/>
  <c r="I21" i="2"/>
  <c r="J22" i="2" l="1"/>
  <c r="G23" i="2"/>
  <c r="I22" i="2"/>
  <c r="J23" i="2" l="1"/>
  <c r="G24" i="2"/>
  <c r="I23" i="2"/>
  <c r="J24" i="2" l="1"/>
  <c r="G25" i="2"/>
  <c r="I24" i="2"/>
  <c r="J25" i="2" l="1"/>
  <c r="G26" i="2"/>
  <c r="G67" i="1" s="1"/>
  <c r="H67" i="1" s="1"/>
  <c r="I67" i="1" s="1"/>
  <c r="J67" i="1" s="1"/>
  <c r="I25" i="2"/>
  <c r="J26" i="2" l="1"/>
  <c r="G27" i="2"/>
  <c r="I26" i="2"/>
  <c r="J27" i="2" l="1"/>
  <c r="G28" i="2"/>
  <c r="I27" i="2"/>
  <c r="J28" i="2" l="1"/>
  <c r="G29" i="2"/>
  <c r="I28" i="2"/>
  <c r="G22" i="1" l="1"/>
  <c r="H22" i="1" s="1"/>
  <c r="I22" i="1" s="1"/>
  <c r="J22" i="1" s="1"/>
  <c r="G17" i="1"/>
  <c r="H17" i="1" s="1"/>
  <c r="I17" i="1" s="1"/>
  <c r="J17" i="1" s="1"/>
  <c r="J29" i="2"/>
  <c r="G30" i="2"/>
  <c r="I29" i="2"/>
  <c r="G7" i="1" l="1"/>
  <c r="H7" i="1" s="1"/>
  <c r="I7" i="1" s="1"/>
  <c r="J7" i="1" s="1"/>
  <c r="J30" i="2"/>
  <c r="G95" i="1"/>
  <c r="H95" i="1" s="1"/>
  <c r="I95" i="1" s="1"/>
  <c r="J95" i="1" s="1"/>
  <c r="G82" i="1"/>
  <c r="H82" i="1" s="1"/>
  <c r="I82" i="1" s="1"/>
  <c r="J82" i="1" s="1"/>
  <c r="G31" i="2"/>
  <c r="G88" i="1" s="1"/>
  <c r="H88" i="1" s="1"/>
  <c r="I88" i="1" s="1"/>
  <c r="J88" i="1" s="1"/>
  <c r="I30" i="2"/>
  <c r="G46" i="1" l="1"/>
  <c r="H46" i="1" s="1"/>
  <c r="I46" i="1" s="1"/>
  <c r="J46" i="1" s="1"/>
  <c r="J31" i="2"/>
  <c r="G5" i="1"/>
  <c r="H5" i="1" s="1"/>
  <c r="I5" i="1" s="1"/>
  <c r="J5" i="1" s="1"/>
  <c r="G32" i="2"/>
  <c r="G81" i="1" s="1"/>
  <c r="H81" i="1" s="1"/>
  <c r="I81" i="1" s="1"/>
  <c r="J81" i="1" s="1"/>
  <c r="I31" i="2"/>
  <c r="J32" i="2" l="1"/>
  <c r="G34" i="1"/>
  <c r="H34" i="1" s="1"/>
  <c r="I34" i="1" s="1"/>
  <c r="J34" i="1" s="1"/>
  <c r="G33" i="2"/>
  <c r="I32" i="2"/>
  <c r="G37" i="1" l="1"/>
  <c r="H37" i="1" s="1"/>
  <c r="I37" i="1" s="1"/>
  <c r="J37" i="1" s="1"/>
  <c r="G31" i="1"/>
  <c r="H31" i="1" s="1"/>
  <c r="I31" i="1" s="1"/>
  <c r="J31" i="1" s="1"/>
  <c r="G15" i="1"/>
  <c r="H15" i="1" s="1"/>
  <c r="I15" i="1" s="1"/>
  <c r="J15" i="1" s="1"/>
  <c r="G59" i="1"/>
  <c r="H59" i="1" s="1"/>
  <c r="I59" i="1" s="1"/>
  <c r="J59" i="1" s="1"/>
  <c r="G20" i="1"/>
  <c r="H20" i="1" s="1"/>
  <c r="I20" i="1" s="1"/>
  <c r="J20" i="1" s="1"/>
  <c r="G45" i="1"/>
  <c r="H45" i="1" s="1"/>
  <c r="I45" i="1" s="1"/>
  <c r="J45" i="1" s="1"/>
  <c r="G72" i="1"/>
  <c r="H72" i="1" s="1"/>
  <c r="I72" i="1" s="1"/>
  <c r="J72" i="1" s="1"/>
  <c r="G38" i="1"/>
  <c r="H38" i="1" s="1"/>
  <c r="I38" i="1" s="1"/>
  <c r="J38" i="1" s="1"/>
  <c r="J33" i="2"/>
  <c r="G30" i="1"/>
  <c r="H30" i="1" s="1"/>
  <c r="I30" i="1" s="1"/>
  <c r="J30" i="1" s="1"/>
  <c r="G34" i="2"/>
  <c r="I33" i="2"/>
  <c r="G53" i="1" l="1"/>
  <c r="H53" i="1" s="1"/>
  <c r="I53" i="1" s="1"/>
  <c r="J53" i="1" s="1"/>
  <c r="G28" i="1"/>
  <c r="H28" i="1" s="1"/>
  <c r="I28" i="1" s="1"/>
  <c r="J28" i="1" s="1"/>
  <c r="G48" i="1"/>
  <c r="H48" i="1" s="1"/>
  <c r="I48" i="1" s="1"/>
  <c r="J48" i="1" s="1"/>
  <c r="G96" i="1"/>
  <c r="H96" i="1" s="1"/>
  <c r="I96" i="1" s="1"/>
  <c r="J96" i="1" s="1"/>
  <c r="G79" i="1"/>
  <c r="H79" i="1" s="1"/>
  <c r="I79" i="1" s="1"/>
  <c r="J79" i="1" s="1"/>
  <c r="G12" i="1"/>
  <c r="H12" i="1" s="1"/>
  <c r="I12" i="1" s="1"/>
  <c r="J12" i="1" s="1"/>
  <c r="G52" i="1"/>
  <c r="H52" i="1" s="1"/>
  <c r="I52" i="1" s="1"/>
  <c r="J52" i="1" s="1"/>
  <c r="G62" i="1"/>
  <c r="H62" i="1" s="1"/>
  <c r="I62" i="1" s="1"/>
  <c r="J62" i="1" s="1"/>
  <c r="G64" i="1"/>
  <c r="H64" i="1" s="1"/>
  <c r="I64" i="1" s="1"/>
  <c r="J64" i="1" s="1"/>
  <c r="G47" i="1"/>
  <c r="H47" i="1" s="1"/>
  <c r="I47" i="1" s="1"/>
  <c r="J47" i="1" s="1"/>
  <c r="J34" i="2"/>
  <c r="G35" i="2"/>
  <c r="G84" i="1" s="1"/>
  <c r="H84" i="1" s="1"/>
  <c r="I84" i="1" s="1"/>
  <c r="J84" i="1" s="1"/>
  <c r="I34" i="2"/>
  <c r="G69" i="1" l="1"/>
  <c r="H69" i="1" s="1"/>
  <c r="I69" i="1" s="1"/>
  <c r="J69" i="1" s="1"/>
  <c r="G10" i="1"/>
  <c r="H10" i="1" s="1"/>
  <c r="I10" i="1" s="1"/>
  <c r="J10" i="1" s="1"/>
  <c r="G26" i="1"/>
  <c r="H26" i="1" s="1"/>
  <c r="I26" i="1" s="1"/>
  <c r="J26" i="1" s="1"/>
  <c r="G63" i="1"/>
  <c r="H63" i="1" s="1"/>
  <c r="I63" i="1" s="1"/>
  <c r="J63" i="1" s="1"/>
  <c r="G90" i="1"/>
  <c r="H90" i="1" s="1"/>
  <c r="I90" i="1" s="1"/>
  <c r="J90" i="1" s="1"/>
  <c r="J35" i="2"/>
  <c r="G50" i="1"/>
  <c r="H50" i="1" s="1"/>
  <c r="I50" i="1" s="1"/>
  <c r="J50" i="1" s="1"/>
  <c r="G9" i="1"/>
  <c r="H9" i="1" s="1"/>
  <c r="I9" i="1" s="1"/>
  <c r="J9" i="1" s="1"/>
  <c r="G36" i="2"/>
  <c r="G23" i="1" s="1"/>
  <c r="H23" i="1" s="1"/>
  <c r="I23" i="1" s="1"/>
  <c r="J23" i="1" s="1"/>
  <c r="I35" i="2"/>
  <c r="G70" i="1" l="1"/>
  <c r="H70" i="1" s="1"/>
  <c r="I70" i="1" s="1"/>
  <c r="J70" i="1" s="1"/>
  <c r="G56" i="1"/>
  <c r="H56" i="1" s="1"/>
  <c r="I56" i="1" s="1"/>
  <c r="J56" i="1" s="1"/>
  <c r="G54" i="1"/>
  <c r="H54" i="1" s="1"/>
  <c r="I54" i="1" s="1"/>
  <c r="J54" i="1" s="1"/>
  <c r="G14" i="1"/>
  <c r="H14" i="1" s="1"/>
  <c r="I14" i="1" s="1"/>
  <c r="J14" i="1" s="1"/>
  <c r="G36" i="1"/>
  <c r="H36" i="1" s="1"/>
  <c r="I36" i="1" s="1"/>
  <c r="J36" i="1" s="1"/>
  <c r="G93" i="1"/>
  <c r="H93" i="1" s="1"/>
  <c r="I93" i="1" s="1"/>
  <c r="J93" i="1" s="1"/>
  <c r="G86" i="1"/>
  <c r="H86" i="1" s="1"/>
  <c r="I86" i="1" s="1"/>
  <c r="J86" i="1" s="1"/>
  <c r="G32" i="1"/>
  <c r="H32" i="1" s="1"/>
  <c r="I32" i="1" s="1"/>
  <c r="J32" i="1" s="1"/>
  <c r="G8" i="1"/>
  <c r="H8" i="1" s="1"/>
  <c r="I8" i="1" s="1"/>
  <c r="J8" i="1" s="1"/>
  <c r="G80" i="1"/>
  <c r="H80" i="1" s="1"/>
  <c r="I80" i="1" s="1"/>
  <c r="J80" i="1" s="1"/>
  <c r="G71" i="1"/>
  <c r="H71" i="1" s="1"/>
  <c r="I71" i="1" s="1"/>
  <c r="J71" i="1" s="1"/>
  <c r="G89" i="1"/>
  <c r="H89" i="1" s="1"/>
  <c r="I89" i="1" s="1"/>
  <c r="J89" i="1" s="1"/>
  <c r="G99" i="1"/>
  <c r="H99" i="1" s="1"/>
  <c r="I99" i="1" s="1"/>
  <c r="J99" i="1" s="1"/>
  <c r="G75" i="1"/>
  <c r="H75" i="1" s="1"/>
  <c r="I75" i="1" s="1"/>
  <c r="J75" i="1" s="1"/>
  <c r="G3" i="1"/>
  <c r="H3" i="1" s="1"/>
  <c r="I3" i="1" s="1"/>
  <c r="J3" i="1" s="1"/>
  <c r="G44" i="1"/>
  <c r="H44" i="1" s="1"/>
  <c r="I44" i="1" s="1"/>
  <c r="J44" i="1" s="1"/>
  <c r="J36" i="2"/>
  <c r="G51" i="1"/>
  <c r="H51" i="1" s="1"/>
  <c r="I51" i="1" s="1"/>
  <c r="J51" i="1" s="1"/>
  <c r="G42" i="1"/>
  <c r="H42" i="1" s="1"/>
  <c r="I42" i="1" s="1"/>
  <c r="J42" i="1" s="1"/>
  <c r="G100" i="1"/>
  <c r="H100" i="1" s="1"/>
  <c r="I100" i="1" s="1"/>
  <c r="J100" i="1" s="1"/>
  <c r="G68" i="1"/>
  <c r="H68" i="1" s="1"/>
  <c r="I68" i="1" s="1"/>
  <c r="J68" i="1" s="1"/>
  <c r="G2" i="1"/>
  <c r="G97" i="1"/>
  <c r="H97" i="1" s="1"/>
  <c r="I97" i="1" s="1"/>
  <c r="J97" i="1" s="1"/>
  <c r="G40" i="1"/>
  <c r="H40" i="1" s="1"/>
  <c r="I40" i="1" s="1"/>
  <c r="J40" i="1" s="1"/>
  <c r="G43" i="1"/>
  <c r="H43" i="1" s="1"/>
  <c r="I43" i="1" s="1"/>
  <c r="J43" i="1" s="1"/>
  <c r="G37" i="2"/>
  <c r="G58" i="1" s="1"/>
  <c r="H58" i="1" s="1"/>
  <c r="I58" i="1" s="1"/>
  <c r="J58" i="1" s="1"/>
  <c r="I36" i="2"/>
  <c r="G94" i="1" l="1"/>
  <c r="H94" i="1" s="1"/>
  <c r="I94" i="1" s="1"/>
  <c r="J94" i="1" s="1"/>
  <c r="G35" i="1"/>
  <c r="H35" i="1" s="1"/>
  <c r="I35" i="1" s="1"/>
  <c r="J35" i="1" s="1"/>
  <c r="G101" i="1"/>
  <c r="H101" i="1" s="1"/>
  <c r="I101" i="1" s="1"/>
  <c r="J101" i="1" s="1"/>
  <c r="G18" i="1"/>
  <c r="H18" i="1" s="1"/>
  <c r="I18" i="1" s="1"/>
  <c r="J18" i="1" s="1"/>
  <c r="G98" i="1"/>
  <c r="H98" i="1" s="1"/>
  <c r="I98" i="1" s="1"/>
  <c r="J98" i="1" s="1"/>
  <c r="G87" i="1"/>
  <c r="H87" i="1" s="1"/>
  <c r="I87" i="1" s="1"/>
  <c r="J87" i="1" s="1"/>
  <c r="G65" i="1"/>
  <c r="H65" i="1" s="1"/>
  <c r="I65" i="1" s="1"/>
  <c r="J65" i="1" s="1"/>
  <c r="G19" i="1"/>
  <c r="H19" i="1" s="1"/>
  <c r="I19" i="1" s="1"/>
  <c r="J19" i="1" s="1"/>
  <c r="G76" i="1"/>
  <c r="H76" i="1" s="1"/>
  <c r="G24" i="1"/>
  <c r="H24" i="1" s="1"/>
  <c r="I24" i="1" s="1"/>
  <c r="J24" i="1" s="1"/>
  <c r="G61" i="1"/>
  <c r="H61" i="1" s="1"/>
  <c r="I61" i="1" s="1"/>
  <c r="J61" i="1" s="1"/>
  <c r="G83" i="1"/>
  <c r="H83" i="1" s="1"/>
  <c r="I83" i="1" s="1"/>
  <c r="J83" i="1" s="1"/>
  <c r="G73" i="1"/>
  <c r="H73" i="1" s="1"/>
  <c r="I73" i="1" s="1"/>
  <c r="J73" i="1" s="1"/>
  <c r="G29" i="1"/>
  <c r="H29" i="1" s="1"/>
  <c r="I29" i="1" s="1"/>
  <c r="J29" i="1" s="1"/>
  <c r="G41" i="1"/>
  <c r="H41" i="1" s="1"/>
  <c r="I41" i="1" s="1"/>
  <c r="J41" i="1" s="1"/>
  <c r="G16" i="1"/>
  <c r="H16" i="1" s="1"/>
  <c r="I16" i="1" s="1"/>
  <c r="J16" i="1" s="1"/>
  <c r="G66" i="1"/>
  <c r="H66" i="1" s="1"/>
  <c r="I66" i="1" s="1"/>
  <c r="J66" i="1" s="1"/>
  <c r="G55" i="1"/>
  <c r="H55" i="1" s="1"/>
  <c r="I55" i="1" s="1"/>
  <c r="J55" i="1" s="1"/>
  <c r="G6" i="1"/>
  <c r="H6" i="1" s="1"/>
  <c r="I6" i="1" s="1"/>
  <c r="J6" i="1" s="1"/>
  <c r="G60" i="1"/>
  <c r="H60" i="1" s="1"/>
  <c r="I60" i="1" s="1"/>
  <c r="J60" i="1" s="1"/>
  <c r="J37" i="2"/>
  <c r="G4" i="1"/>
  <c r="H4" i="1" s="1"/>
  <c r="I4" i="1" s="1"/>
  <c r="J4" i="1" s="1"/>
  <c r="G25" i="1"/>
  <c r="H25" i="1" s="1"/>
  <c r="I25" i="1" s="1"/>
  <c r="J25" i="1" s="1"/>
  <c r="G13" i="1"/>
  <c r="H13" i="1" s="1"/>
  <c r="I13" i="1" s="1"/>
  <c r="J13" i="1" s="1"/>
  <c r="G27" i="1"/>
  <c r="H27" i="1" s="1"/>
  <c r="I27" i="1" s="1"/>
  <c r="J27" i="1" s="1"/>
  <c r="G39" i="1"/>
  <c r="H39" i="1" s="1"/>
  <c r="I39" i="1" s="1"/>
  <c r="J39" i="1" s="1"/>
  <c r="G33" i="1"/>
  <c r="H33" i="1" s="1"/>
  <c r="I33" i="1" s="1"/>
  <c r="J33" i="1" s="1"/>
  <c r="G92" i="1"/>
  <c r="H92" i="1" s="1"/>
  <c r="I92" i="1" s="1"/>
  <c r="J92" i="1" s="1"/>
  <c r="G49" i="1"/>
  <c r="H49" i="1" s="1"/>
  <c r="I49" i="1" s="1"/>
  <c r="J49" i="1" s="1"/>
  <c r="G21" i="1"/>
  <c r="H21" i="1" s="1"/>
  <c r="I21" i="1" s="1"/>
  <c r="J21" i="1" s="1"/>
  <c r="H2" i="1"/>
  <c r="I2" i="1" s="1"/>
  <c r="J2" i="1" s="1"/>
  <c r="G74" i="1"/>
  <c r="H74" i="1" s="1"/>
  <c r="I74" i="1" s="1"/>
  <c r="J74" i="1" s="1"/>
  <c r="G11" i="1"/>
  <c r="H11" i="1" s="1"/>
  <c r="I11" i="1" s="1"/>
  <c r="J11" i="1" s="1"/>
  <c r="G78" i="1"/>
  <c r="H78" i="1" s="1"/>
  <c r="I78" i="1" s="1"/>
  <c r="J78" i="1" s="1"/>
  <c r="G85" i="1"/>
  <c r="H85" i="1" s="1"/>
  <c r="I85" i="1" s="1"/>
  <c r="J85" i="1" s="1"/>
  <c r="G57" i="1"/>
  <c r="H57" i="1" s="1"/>
  <c r="I57" i="1" s="1"/>
  <c r="J57" i="1" s="1"/>
  <c r="G91" i="1"/>
  <c r="H91" i="1" s="1"/>
  <c r="I91" i="1" s="1"/>
  <c r="J91" i="1" s="1"/>
  <c r="G77" i="1"/>
  <c r="H77" i="1" s="1"/>
  <c r="I77" i="1" s="1"/>
  <c r="J77" i="1" s="1"/>
  <c r="I37" i="2"/>
  <c r="I76" i="1" l="1"/>
  <c r="J76" i="1" s="1"/>
  <c r="G102" i="1"/>
  <c r="H10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<sst xmlns="http://schemas.openxmlformats.org/spreadsheetml/2006/main" count="317" uniqueCount="133">
  <si>
    <t>Olajcsere</t>
  </si>
  <si>
    <t>Ár</t>
  </si>
  <si>
    <t>Kutya megörző</t>
  </si>
  <si>
    <t>Gumizás</t>
  </si>
  <si>
    <t>Ár/egység</t>
  </si>
  <si>
    <t>Szolgáltatás</t>
  </si>
  <si>
    <t>Rendszám (id)</t>
  </si>
  <si>
    <t>Kutya megőrzés</t>
  </si>
  <si>
    <t>Autókozmetika</t>
  </si>
  <si>
    <t>Számolt ár</t>
  </si>
  <si>
    <t>Időtartam (nap)</t>
  </si>
  <si>
    <t>Bevétel</t>
  </si>
  <si>
    <t>Átlagos kozmetika</t>
  </si>
  <si>
    <t>Átlagos megőrző</t>
  </si>
  <si>
    <t>Olajcserék száma</t>
  </si>
  <si>
    <t>Gumizások száma</t>
  </si>
  <si>
    <t>Mennyiség</t>
  </si>
  <si>
    <t>Átlagos bevétel</t>
  </si>
  <si>
    <t>Összes bevétel</t>
  </si>
  <si>
    <t>Átlag parkolóban töltött napok</t>
  </si>
  <si>
    <t>Hajlam</t>
  </si>
  <si>
    <t>Autokozmetika</t>
  </si>
  <si>
    <t>Hajlam:</t>
  </si>
  <si>
    <t>Projekt parking</t>
  </si>
  <si>
    <t>Kezdő ár</t>
  </si>
  <si>
    <t>diff to BUD</t>
  </si>
  <si>
    <t>diff to EUROPA</t>
  </si>
  <si>
    <t>Számolt napidíj</t>
  </si>
  <si>
    <t>Napok</t>
  </si>
  <si>
    <t>Napok % aránya</t>
  </si>
  <si>
    <t>Kumultatív %</t>
  </si>
  <si>
    <t>Átlagos előfordulás</t>
  </si>
  <si>
    <t>Átlagos előfordulás %</t>
  </si>
  <si>
    <t>100% - Mindig Igaz</t>
  </si>
  <si>
    <t>0% - Mindig Hamis</t>
  </si>
  <si>
    <t>BUD Parking</t>
  </si>
  <si>
    <t>Nap szám</t>
  </si>
  <si>
    <t>Bevétel 1 autóra</t>
  </si>
  <si>
    <t>Európa parking</t>
  </si>
  <si>
    <t>Ár növekedés</t>
  </si>
  <si>
    <t>50% - ~ 50% eloszlás</t>
  </si>
  <si>
    <t>Fizetett összeg</t>
  </si>
  <si>
    <t>Számolt Napidíj</t>
  </si>
  <si>
    <t>Ellenőrzés</t>
  </si>
  <si>
    <t>Számolt összeg</t>
  </si>
  <si>
    <t>VJVK-113</t>
  </si>
  <si>
    <t>YUAJ-597</t>
  </si>
  <si>
    <t>XZHU-657</t>
  </si>
  <si>
    <t>HQQ-798</t>
  </si>
  <si>
    <t>GFPS-745</t>
  </si>
  <si>
    <t>ZJL-823</t>
  </si>
  <si>
    <t>PQYC-148</t>
  </si>
  <si>
    <t>PQU-679</t>
  </si>
  <si>
    <t>EDTI-035</t>
  </si>
  <si>
    <t>MQY-575</t>
  </si>
  <si>
    <t>GUT-760</t>
  </si>
  <si>
    <t>IWTJ-753</t>
  </si>
  <si>
    <t>JIIA-338</t>
  </si>
  <si>
    <t>QVI-412</t>
  </si>
  <si>
    <t>ZOJ-515</t>
  </si>
  <si>
    <t>IMA-912</t>
  </si>
  <si>
    <t>DQNR-701</t>
  </si>
  <si>
    <t>BGEW-366</t>
  </si>
  <si>
    <t>AGJ-498</t>
  </si>
  <si>
    <t>VIH-362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</si>
  <si>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</si>
  <si>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</si>
  <si>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</si>
  <si>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</si>
  <si>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</si>
  <si>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</si>
  <si>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</si>
  <si>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</si>
  <si>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</si>
  <si>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</si>
  <si>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</si>
  <si>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</si>
  <si>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Y(A6)</t>
  </si>
  <si>
    <t>Lépcsôk(1)</t>
  </si>
  <si>
    <t>S1</t>
  </si>
  <si>
    <t>(0+11500)/(1)=11500</t>
  </si>
  <si>
    <t>(0+10000)/(1)=10000</t>
  </si>
  <si>
    <t>(0+32500)/(1)=32500</t>
  </si>
  <si>
    <t>(0+15100)/(1)=15100</t>
  </si>
  <si>
    <t>S2</t>
  </si>
  <si>
    <t>(0+0)/(1)=0</t>
  </si>
  <si>
    <t>(0+28200)/(1)=28200</t>
  </si>
  <si>
    <t>(0+14700)/(1)=14700</t>
  </si>
  <si>
    <t>S3</t>
  </si>
  <si>
    <t>(0+12200)/(1)=12200</t>
  </si>
  <si>
    <t>S4</t>
  </si>
  <si>
    <t>(0+15500)/(1)=15500</t>
  </si>
  <si>
    <t>S5</t>
  </si>
  <si>
    <t>(0+12000)/(1)=12000</t>
  </si>
  <si>
    <t>S6</t>
  </si>
  <si>
    <t>(0+3000)/(1)=3000</t>
  </si>
  <si>
    <t>S7</t>
  </si>
  <si>
    <t>S8</t>
  </si>
  <si>
    <t>S9</t>
  </si>
  <si>
    <t>(0+10800)/(1)=10800</t>
  </si>
  <si>
    <t>S10</t>
  </si>
  <si>
    <t>S11</t>
  </si>
  <si>
    <t>S12</t>
  </si>
  <si>
    <t>S13</t>
  </si>
  <si>
    <t>(0+9900)/(1)=9900</t>
  </si>
  <si>
    <t>S14</t>
  </si>
  <si>
    <t>(0+9100)/(1)=9100</t>
  </si>
  <si>
    <t>S15</t>
  </si>
  <si>
    <t>S16</t>
  </si>
  <si>
    <t>(0+8400)/(1)=8400</t>
  </si>
  <si>
    <t>S17</t>
  </si>
  <si>
    <t>S18</t>
  </si>
  <si>
    <t>(0+7700)/(1)=7700</t>
  </si>
  <si>
    <t>S19</t>
  </si>
  <si>
    <t>S20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</si>
  <si>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</si>
  <si>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</si>
  <si>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</si>
  <si>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</si>
  <si>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</si>
  <si>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</si>
  <si>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</si>
  <si>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</si>
  <si>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</si>
  <si>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</si>
  <si>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</si>
  <si>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</si>
  <si>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</si>
  <si>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</si>
  <si>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</si>
  <si>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</si>
  <si>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0.03 mp (0 p)</t>
    </r>
  </si>
  <si>
    <t>COCO STD: 7568007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</si>
</sst>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HUF&quot;_-;\-* #,##0.00\ &quot;HUF&quot;_-;_-* &quot;-&quot;??\ &quot;HUF&quot;_-;_-@_-"/>
    <numFmt numFmtId="165" formatCode="#,##0\ &quot;HUF&quot;"/>
    <numFmt numFmtId="166" formatCode="General\ &quot;nap&quot;"/>
    <numFmt numFmtId="167" formatCode="General\.\ &quot;nap&quot;"/>
    <numFmt numFmtId="168" formatCode="0.0%"/>
    <numFmt numFmtId="169" formatCode="0.0000%"/>
    <numFmt numFmtId="170" formatCode="_-* #,##0\ &quot;HUF&quot;_-;\-* #,##0\ &quot;HUF&quot;_-;_-* &quot;-&quot;??\ &quot;HUF&quot;_-;_-@_-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165" fontId="0" fillId="0" borderId="0" xfId="0" applyNumberFormat="1"/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6" fontId="0" fillId="0" borderId="0" xfId="0" applyNumberFormat="1"/>
    <xf numFmtId="0" fontId="1" fillId="2" borderId="10" xfId="0" applyFont="1" applyFill="1" applyBorder="1" applyAlignment="1">
      <alignment vertical="center"/>
    </xf>
    <xf numFmtId="167" fontId="0" fillId="0" borderId="0" xfId="0" applyNumberFormat="1"/>
    <xf numFmtId="0" fontId="0" fillId="4" borderId="0" xfId="0" applyFill="1"/>
    <xf numFmtId="0" fontId="2" fillId="4" borderId="0" xfId="0" applyFont="1" applyFill="1"/>
    <xf numFmtId="165" fontId="0" fillId="3" borderId="6" xfId="0" applyNumberFormat="1" applyFill="1" applyBorder="1" applyAlignment="1">
      <alignment horizontal="center"/>
    </xf>
    <xf numFmtId="14" fontId="0" fillId="0" borderId="0" xfId="0" applyNumberFormat="1"/>
    <xf numFmtId="9" fontId="0" fillId="0" borderId="0" xfId="2" applyFont="1"/>
    <xf numFmtId="168" fontId="0" fillId="0" borderId="0" xfId="2" applyNumberFormat="1" applyFont="1"/>
    <xf numFmtId="1" fontId="0" fillId="0" borderId="0" xfId="0" applyNumberFormat="1"/>
    <xf numFmtId="169" fontId="0" fillId="0" borderId="0" xfId="2" applyNumberFormat="1" applyFont="1"/>
    <xf numFmtId="169" fontId="0" fillId="0" borderId="0" xfId="0" applyNumberFormat="1"/>
    <xf numFmtId="0" fontId="2" fillId="4" borderId="0" xfId="0" applyFont="1" applyFill="1" applyAlignment="1">
      <alignment horizontal="center"/>
    </xf>
    <xf numFmtId="170" fontId="0" fillId="0" borderId="0" xfId="1" applyNumberFormat="1" applyFont="1"/>
    <xf numFmtId="170" fontId="0" fillId="0" borderId="0" xfId="1" applyNumberFormat="1" applyFont="1" applyAlignment="1">
      <alignment vertical="top"/>
    </xf>
    <xf numFmtId="170" fontId="0" fillId="0" borderId="0" xfId="1" applyNumberFormat="1" applyFont="1" applyAlignment="1"/>
    <xf numFmtId="170" fontId="0" fillId="3" borderId="6" xfId="1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vertical="center"/>
    </xf>
    <xf numFmtId="165" fontId="0" fillId="6" borderId="6" xfId="0" applyNumberFormat="1" applyFill="1" applyBorder="1" applyAlignment="1">
      <alignment horizontal="center"/>
    </xf>
    <xf numFmtId="0" fontId="4" fillId="0" borderId="0" xfId="3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 cent" xfId="2" builtinId="5"/>
  </cellStyles>
  <dxfs count="9">
    <dxf>
      <font>
        <u val="none"/>
        <color theme="8" tint="-0.499984740745262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u val="none"/>
        <color theme="8" tint="-0.499984740745262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</a:t>
            </a:r>
            <a:r>
              <a:rPr lang="en-GB" baseline="0"/>
              <a:t> változás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'Ár tábla'!$M$4:$M$37</c:f>
              <c:numCache>
                <c:formatCode>#\ ##0\ "HUF"</c:formatCode>
                <c:ptCount val="34"/>
                <c:pt idx="0">
                  <c:v>2300</c:v>
                </c:pt>
                <c:pt idx="1">
                  <c:v>1700</c:v>
                </c:pt>
                <c:pt idx="2">
                  <c:v>1600</c:v>
                </c:pt>
                <c:pt idx="3">
                  <c:v>1600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1400</c:v>
                </c:pt>
                <c:pt idx="8">
                  <c:v>1400</c:v>
                </c:pt>
                <c:pt idx="9">
                  <c:v>1300</c:v>
                </c:pt>
                <c:pt idx="10">
                  <c:v>1300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8-B642-BAB8-C729E865A124}"/>
            </c:ext>
          </c:extLst>
        </c:ser>
        <c:ser>
          <c:idx val="1"/>
          <c:order val="1"/>
          <c:tx>
            <c:v>Projekt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'Ár tábla'!$H$4:$H$37</c:f>
              <c:numCache>
                <c:formatCode>_-* #\ ##0\ "HUF"_-;\-* #\ ##0\ "HUF"_-;_-* "-"??\ "HUF"_-;_-@_-</c:formatCode>
                <c:ptCount val="34"/>
                <c:pt idx="0">
                  <c:v>700</c:v>
                </c:pt>
                <c:pt idx="1">
                  <c:v>700</c:v>
                </c:pt>
                <c:pt idx="2">
                  <c:v>1300</c:v>
                </c:pt>
                <c:pt idx="3">
                  <c:v>900</c:v>
                </c:pt>
                <c:pt idx="4">
                  <c:v>900</c:v>
                </c:pt>
                <c:pt idx="5">
                  <c:v>500</c:v>
                </c:pt>
                <c:pt idx="6">
                  <c:v>800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8-B642-BAB8-C729E865A124}"/>
            </c:ext>
          </c:extLst>
        </c:ser>
        <c:ser>
          <c:idx val="2"/>
          <c:order val="2"/>
          <c:tx>
            <c:v>EUROPA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'Ár tábla'!$P$4:$P$37</c:f>
              <c:numCache>
                <c:formatCode>_-* #\ ##0\ "HUF"_-;\-* #\ ##0\ "HUF"_-;_-* "-"??\ "HUF"_-;_-@_-</c:formatCode>
                <c:ptCount val="34"/>
                <c:pt idx="0">
                  <c:v>900</c:v>
                </c:pt>
                <c:pt idx="1">
                  <c:v>900</c:v>
                </c:pt>
                <c:pt idx="2">
                  <c:v>1400</c:v>
                </c:pt>
                <c:pt idx="3">
                  <c:v>1000</c:v>
                </c:pt>
                <c:pt idx="4">
                  <c:v>1000</c:v>
                </c:pt>
                <c:pt idx="5">
                  <c:v>600</c:v>
                </c:pt>
                <c:pt idx="6">
                  <c:v>900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041-91A3-B62E89A3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63232"/>
        <c:axId val="126565616"/>
      </c:lineChart>
      <c:catAx>
        <c:axId val="1265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65616"/>
        <c:crosses val="autoZero"/>
        <c:auto val="1"/>
        <c:lblAlgn val="ctr"/>
        <c:lblOffset val="100"/>
        <c:noMultiLvlLbl val="0"/>
      </c:catAx>
      <c:valAx>
        <c:axId val="12656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HUF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</a:t>
            </a:r>
            <a:r>
              <a:rPr lang="en-GB" baseline="0"/>
              <a:t> különbség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BUD árak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'Ár tábla'!$L$3:$L$37</c:f>
              <c:numCache>
                <c:formatCode>#\ ##0\ "HUF"</c:formatCode>
                <c:ptCount val="35"/>
                <c:pt idx="0">
                  <c:v>5600</c:v>
                </c:pt>
                <c:pt idx="1">
                  <c:v>7900</c:v>
                </c:pt>
                <c:pt idx="2">
                  <c:v>9600</c:v>
                </c:pt>
                <c:pt idx="3">
                  <c:v>11200</c:v>
                </c:pt>
                <c:pt idx="4">
                  <c:v>12800</c:v>
                </c:pt>
                <c:pt idx="5">
                  <c:v>14300</c:v>
                </c:pt>
                <c:pt idx="6">
                  <c:v>15800</c:v>
                </c:pt>
                <c:pt idx="7">
                  <c:v>17300</c:v>
                </c:pt>
                <c:pt idx="8">
                  <c:v>18700</c:v>
                </c:pt>
                <c:pt idx="9">
                  <c:v>20100</c:v>
                </c:pt>
                <c:pt idx="10">
                  <c:v>21400</c:v>
                </c:pt>
                <c:pt idx="11">
                  <c:v>22700</c:v>
                </c:pt>
                <c:pt idx="12">
                  <c:v>23900</c:v>
                </c:pt>
                <c:pt idx="13">
                  <c:v>25100</c:v>
                </c:pt>
                <c:pt idx="14">
                  <c:v>26300</c:v>
                </c:pt>
                <c:pt idx="15">
                  <c:v>27400</c:v>
                </c:pt>
                <c:pt idx="16">
                  <c:v>28500</c:v>
                </c:pt>
                <c:pt idx="17">
                  <c:v>29500</c:v>
                </c:pt>
                <c:pt idx="18">
                  <c:v>30500</c:v>
                </c:pt>
                <c:pt idx="19">
                  <c:v>31500</c:v>
                </c:pt>
                <c:pt idx="20">
                  <c:v>32400</c:v>
                </c:pt>
                <c:pt idx="21">
                  <c:v>33300</c:v>
                </c:pt>
                <c:pt idx="22">
                  <c:v>34200</c:v>
                </c:pt>
                <c:pt idx="23">
                  <c:v>35000</c:v>
                </c:pt>
                <c:pt idx="24">
                  <c:v>35800</c:v>
                </c:pt>
                <c:pt idx="25">
                  <c:v>36600</c:v>
                </c:pt>
                <c:pt idx="26">
                  <c:v>37300</c:v>
                </c:pt>
                <c:pt idx="27">
                  <c:v>38000</c:v>
                </c:pt>
                <c:pt idx="28">
                  <c:v>38700</c:v>
                </c:pt>
                <c:pt idx="29">
                  <c:v>39400</c:v>
                </c:pt>
                <c:pt idx="30">
                  <c:v>40100</c:v>
                </c:pt>
                <c:pt idx="31">
                  <c:v>40800</c:v>
                </c:pt>
                <c:pt idx="32">
                  <c:v>41500</c:v>
                </c:pt>
                <c:pt idx="33">
                  <c:v>42200</c:v>
                </c:pt>
                <c:pt idx="34">
                  <c:v>42900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9-694D-A14C-E4A5FCA4F12B}"/>
            </c:ext>
          </c:extLst>
        </c:ser>
        <c:ser>
          <c:idx val="0"/>
          <c:order val="1"/>
          <c:tx>
            <c:v>Projekt árak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'Ár tábla'!$G$3:$G$37</c:f>
              <c:numCache>
                <c:formatCode>_-* #\ ##0\ "HUF"_-;\-* #\ ##0\ "HUF"_-;_-* "-"??\ "HUF"_-;_-@_-</c:formatCode>
                <c:ptCount val="35"/>
                <c:pt idx="0">
                  <c:v>7200</c:v>
                </c:pt>
                <c:pt idx="1">
                  <c:v>7900</c:v>
                </c:pt>
                <c:pt idx="2">
                  <c:v>8600</c:v>
                </c:pt>
                <c:pt idx="3">
                  <c:v>9900</c:v>
                </c:pt>
                <c:pt idx="4">
                  <c:v>10800</c:v>
                </c:pt>
                <c:pt idx="5">
                  <c:v>11700</c:v>
                </c:pt>
                <c:pt idx="6">
                  <c:v>12200</c:v>
                </c:pt>
                <c:pt idx="7">
                  <c:v>13000</c:v>
                </c:pt>
                <c:pt idx="8">
                  <c:v>13400</c:v>
                </c:pt>
                <c:pt idx="9">
                  <c:v>13800</c:v>
                </c:pt>
                <c:pt idx="10">
                  <c:v>14200</c:v>
                </c:pt>
                <c:pt idx="11">
                  <c:v>14600</c:v>
                </c:pt>
                <c:pt idx="12">
                  <c:v>15000</c:v>
                </c:pt>
                <c:pt idx="13">
                  <c:v>15400</c:v>
                </c:pt>
                <c:pt idx="14">
                  <c:v>15400</c:v>
                </c:pt>
                <c:pt idx="15">
                  <c:v>15400</c:v>
                </c:pt>
                <c:pt idx="16">
                  <c:v>15400</c:v>
                </c:pt>
                <c:pt idx="17">
                  <c:v>15400</c:v>
                </c:pt>
                <c:pt idx="18">
                  <c:v>15400</c:v>
                </c:pt>
                <c:pt idx="19">
                  <c:v>15400</c:v>
                </c:pt>
                <c:pt idx="20">
                  <c:v>15400</c:v>
                </c:pt>
                <c:pt idx="21">
                  <c:v>15400</c:v>
                </c:pt>
                <c:pt idx="22">
                  <c:v>15400</c:v>
                </c:pt>
                <c:pt idx="23">
                  <c:v>15400</c:v>
                </c:pt>
                <c:pt idx="24">
                  <c:v>15400</c:v>
                </c:pt>
                <c:pt idx="25">
                  <c:v>15400</c:v>
                </c:pt>
                <c:pt idx="26">
                  <c:v>15400</c:v>
                </c:pt>
                <c:pt idx="27">
                  <c:v>15400</c:v>
                </c:pt>
                <c:pt idx="28">
                  <c:v>15400</c:v>
                </c:pt>
                <c:pt idx="29">
                  <c:v>15400</c:v>
                </c:pt>
                <c:pt idx="30">
                  <c:v>15400</c:v>
                </c:pt>
                <c:pt idx="31">
                  <c:v>15400</c:v>
                </c:pt>
                <c:pt idx="32">
                  <c:v>15400</c:v>
                </c:pt>
                <c:pt idx="33">
                  <c:v>15400</c:v>
                </c:pt>
                <c:pt idx="34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9-694D-A14C-E4A5FCA4F12B}"/>
            </c:ext>
          </c:extLst>
        </c:ser>
        <c:ser>
          <c:idx val="2"/>
          <c:order val="2"/>
          <c:tx>
            <c:v>EUROPA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'Ár tábla'!$O$3:$O$37</c:f>
              <c:numCache>
                <c:formatCode>_-* #\ ##0\ "HUF"_-;\-* #\ ##0\ "HUF"_-;_-* "-"??\ "HUF"_-;_-@_-</c:formatCode>
                <c:ptCount val="35"/>
                <c:pt idx="0">
                  <c:v>8800</c:v>
                </c:pt>
                <c:pt idx="1">
                  <c:v>9700</c:v>
                </c:pt>
                <c:pt idx="2">
                  <c:v>10600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14600</c:v>
                </c:pt>
                <c:pt idx="7">
                  <c:v>15500</c:v>
                </c:pt>
                <c:pt idx="8">
                  <c:v>16000</c:v>
                </c:pt>
                <c:pt idx="9">
                  <c:v>16500</c:v>
                </c:pt>
                <c:pt idx="10">
                  <c:v>17000</c:v>
                </c:pt>
                <c:pt idx="11">
                  <c:v>17500</c:v>
                </c:pt>
                <c:pt idx="12">
                  <c:v>18000</c:v>
                </c:pt>
                <c:pt idx="13">
                  <c:v>18500</c:v>
                </c:pt>
                <c:pt idx="14">
                  <c:v>18500</c:v>
                </c:pt>
                <c:pt idx="15">
                  <c:v>18500</c:v>
                </c:pt>
                <c:pt idx="16">
                  <c:v>18500</c:v>
                </c:pt>
                <c:pt idx="17">
                  <c:v>18500</c:v>
                </c:pt>
                <c:pt idx="18">
                  <c:v>18500</c:v>
                </c:pt>
                <c:pt idx="19">
                  <c:v>18500</c:v>
                </c:pt>
                <c:pt idx="20">
                  <c:v>18500</c:v>
                </c:pt>
                <c:pt idx="21">
                  <c:v>18500</c:v>
                </c:pt>
                <c:pt idx="22">
                  <c:v>18500</c:v>
                </c:pt>
                <c:pt idx="23">
                  <c:v>18500</c:v>
                </c:pt>
                <c:pt idx="24">
                  <c:v>18500</c:v>
                </c:pt>
                <c:pt idx="25">
                  <c:v>18500</c:v>
                </c:pt>
                <c:pt idx="26">
                  <c:v>18500</c:v>
                </c:pt>
                <c:pt idx="27">
                  <c:v>18500</c:v>
                </c:pt>
                <c:pt idx="28">
                  <c:v>18500</c:v>
                </c:pt>
                <c:pt idx="29">
                  <c:v>18500</c:v>
                </c:pt>
                <c:pt idx="30">
                  <c:v>18500</c:v>
                </c:pt>
                <c:pt idx="31">
                  <c:v>18500</c:v>
                </c:pt>
                <c:pt idx="32">
                  <c:v>18500</c:v>
                </c:pt>
                <c:pt idx="33">
                  <c:v>18500</c:v>
                </c:pt>
                <c:pt idx="34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7-7546-806A-5EDD7CF5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507743"/>
        <c:axId val="1952358399"/>
      </c:lineChart>
      <c:catAx>
        <c:axId val="19515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58399"/>
        <c:crosses val="autoZero"/>
        <c:auto val="1"/>
        <c:lblAlgn val="ctr"/>
        <c:lblOffset val="100"/>
        <c:noMultiLvlLbl val="0"/>
      </c:catAx>
      <c:valAx>
        <c:axId val="19523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HUF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50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21</xdr:col>
      <xdr:colOff>228600</xdr:colOff>
      <xdr:row>2</xdr:row>
      <xdr:rowOff>171450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39</xdr:row>
      <xdr:rowOff>0</xdr:rowOff>
    </xdr:from>
    <xdr:to>
      <xdr:col>18</xdr:col>
      <xdr:colOff>0</xdr:colOff>
      <xdr:row>60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71D8A-D25C-7D24-7CFB-B749BB92D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61</xdr:row>
      <xdr:rowOff>10258</xdr:rowOff>
    </xdr:from>
    <xdr:to>
      <xdr:col>18</xdr:col>
      <xdr:colOff>0</xdr:colOff>
      <xdr:row>82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59394B7-4A9D-1B42-07F0-718A6D44B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756800720231119012205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workbookViewId="0">
      <selection activeCell="B2" sqref="B2"/>
    </sheetView>
  </sheetViews>
  <sheetFormatPr defaultColWidth="11" defaultRowHeight="15.6" x14ac:dyDescent="0.3"/>
  <cols>
    <col min="1" max="1" width="14.5" bestFit="1" customWidth="1"/>
    <col min="2" max="2" width="12.09765625" bestFit="1" customWidth="1"/>
    <col min="3" max="3" width="15.5" bestFit="1" customWidth="1"/>
    <col min="4" max="4" width="14.5" bestFit="1" customWidth="1"/>
    <col min="5" max="6" width="14.3984375" bestFit="1" customWidth="1"/>
    <col min="7" max="7" width="14" bestFit="1" customWidth="1"/>
    <col min="8" max="9" width="13.3984375" bestFit="1" customWidth="1"/>
    <col min="10" max="10" width="14.09765625" bestFit="1" customWidth="1"/>
    <col min="11" max="11" width="14.3984375" bestFit="1" customWidth="1"/>
    <col min="12" max="12" width="7.09765625" bestFit="1" customWidth="1"/>
    <col min="13" max="14" width="15" bestFit="1" customWidth="1"/>
    <col min="15" max="15" width="14" bestFit="1" customWidth="1"/>
    <col min="16" max="16" width="14.3984375" hidden="1" customWidth="1"/>
    <col min="17" max="17" width="12" hidden="1" customWidth="1"/>
    <col min="18" max="18" width="17" bestFit="1" customWidth="1"/>
    <col min="19" max="19" width="18.8984375" bestFit="1" customWidth="1"/>
  </cols>
  <sheetData>
    <row r="1" spans="1:19" ht="17.100000000000001" customHeight="1" thickBot="1" x14ac:dyDescent="0.35">
      <c r="A1" s="1" t="s">
        <v>6</v>
      </c>
      <c r="B1" s="2" t="s">
        <v>0</v>
      </c>
      <c r="C1" s="2" t="s">
        <v>3</v>
      </c>
      <c r="D1" s="2" t="s">
        <v>8</v>
      </c>
      <c r="E1" s="2" t="s">
        <v>7</v>
      </c>
      <c r="F1" s="2" t="s">
        <v>10</v>
      </c>
      <c r="G1" s="2" t="s">
        <v>27</v>
      </c>
      <c r="H1" s="2" t="s">
        <v>9</v>
      </c>
      <c r="I1" s="2" t="s">
        <v>41</v>
      </c>
      <c r="J1" s="2" t="s">
        <v>43</v>
      </c>
      <c r="K1" s="14" t="s">
        <v>5</v>
      </c>
      <c r="L1" s="3" t="s">
        <v>20</v>
      </c>
      <c r="M1" s="45" t="s">
        <v>22</v>
      </c>
      <c r="N1" s="46"/>
      <c r="O1" t="s">
        <v>28</v>
      </c>
      <c r="P1" t="s">
        <v>29</v>
      </c>
      <c r="Q1" t="s">
        <v>30</v>
      </c>
      <c r="R1" t="s">
        <v>31</v>
      </c>
      <c r="S1" t="s">
        <v>32</v>
      </c>
    </row>
    <row r="2" spans="1:19" ht="15.9" customHeight="1" x14ac:dyDescent="0.3">
      <c r="A2" t="str">
        <f ca="1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XDTA-394</v>
      </c>
      <c r="B2" t="b">
        <f t="shared" ref="B2:B33" ca="1" si="0">$L$2&gt;RAND()</f>
        <v>0</v>
      </c>
      <c r="C2" t="b">
        <f t="shared" ref="C2:C33" ca="1" si="1">$L$3&gt;RAND()</f>
        <v>0</v>
      </c>
      <c r="D2" t="b">
        <f t="shared" ref="D2:D33" ca="1" si="2">$L$4&gt;RAND()</f>
        <v>1</v>
      </c>
      <c r="E2" t="b">
        <f t="shared" ref="E2:E33" ca="1" si="3">$L$5&gt;RAND()</f>
        <v>0</v>
      </c>
      <c r="F2" s="13" cm="1">
        <f t="array" aca="1" ref="F2" ca="1">INDEX($O$2:$O$36,COUNTIF($Q$2:$Q$36,"&lt;="&amp;RAND())+1)</f>
        <v>1</v>
      </c>
      <c r="G2" s="31">
        <f ca="1">LOOKUP(F2,'Ár tábla'!F$3:F$37,'Ár tábla'!G$3:G$37)</f>
        <v>7200</v>
      </c>
      <c r="H2" s="31">
        <f ca="1">IF(E2=TRUE,F2*'Ár tábla'!$B$3,0)+IF(D2=TRUE,'Ár tábla'!$B$5,0)+IF(C2=TRUE,'Ár tábla'!$B$4,0)+IF(B2=TRUE,'Ár tábla'!$B$2,0)+G2</f>
        <v>17200</v>
      </c>
      <c r="I2" s="31">
        <f t="shared" ref="I2:I65" ca="1" si="4">IF(RAND()&lt;0.7,H2,CEILING((RANDBETWEEN(5000,10000)),100))</f>
        <v>9800</v>
      </c>
      <c r="J2" s="9">
        <f ca="1">I2-H2</f>
        <v>-7400</v>
      </c>
      <c r="K2" s="14" t="s">
        <v>0</v>
      </c>
      <c r="L2" s="20">
        <v>0.01</v>
      </c>
      <c r="M2" s="45" t="s">
        <v>33</v>
      </c>
      <c r="N2" s="46"/>
      <c r="O2" s="22">
        <v>1</v>
      </c>
      <c r="P2" s="23" cm="1">
        <f t="array" ref="P2">(1/O2) / SUM(1/O$2:O$36)</f>
        <v>0.24115088280613664</v>
      </c>
      <c r="Q2" s="24">
        <f>SUM($P$2:P2)</f>
        <v>0.24115088280613664</v>
      </c>
      <c r="R2">
        <f ca="1">COUNTIF(F$2:F$101,"="&amp;O2)</f>
        <v>24</v>
      </c>
      <c r="S2" s="21">
        <f ca="1">R2/100</f>
        <v>0.24</v>
      </c>
    </row>
    <row r="3" spans="1:19" ht="15.9" customHeight="1" x14ac:dyDescent="0.3">
      <c r="A3" t="str">
        <f t="shared" ref="A3:A66" ca="1" si="5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MQP-987</v>
      </c>
      <c r="B3" t="b">
        <f t="shared" ca="1" si="0"/>
        <v>0</v>
      </c>
      <c r="C3" t="b">
        <f t="shared" ca="1" si="1"/>
        <v>0</v>
      </c>
      <c r="D3" t="b">
        <f t="shared" ca="1" si="2"/>
        <v>1</v>
      </c>
      <c r="E3" t="b">
        <f t="shared" ca="1" si="3"/>
        <v>0</v>
      </c>
      <c r="F3" s="13" cm="1">
        <f t="array" aca="1" ref="F3" ca="1">INDEX($O$2:$O$36,COUNTIF($Q$2:$Q$36,"&lt;="&amp;RAND())+1)</f>
        <v>1</v>
      </c>
      <c r="G3" s="31">
        <f ca="1">LOOKUP(F3,'Ár tábla'!F$3:F$37,'Ár tábla'!G$3:G$37)</f>
        <v>7200</v>
      </c>
      <c r="H3" s="31">
        <f ca="1">IF(E3=TRUE,F3*'Ár tábla'!$B$3,0)+IF(D3=TRUE,'Ár tábla'!$B$5,0)+IF(C3=TRUE,'Ár tábla'!$B$4,0)+IF(B3=TRUE,'Ár tábla'!$B$2,0)+G3</f>
        <v>17200</v>
      </c>
      <c r="I3" s="31">
        <f t="shared" ca="1" si="4"/>
        <v>17200</v>
      </c>
      <c r="J3" s="9">
        <f t="shared" ref="J3:J66" ca="1" si="6">I3-H3</f>
        <v>0</v>
      </c>
      <c r="K3" s="14" t="s">
        <v>3</v>
      </c>
      <c r="L3" s="20">
        <v>0.01</v>
      </c>
      <c r="M3" s="45" t="s">
        <v>40</v>
      </c>
      <c r="N3" s="46"/>
      <c r="O3" s="22">
        <v>2</v>
      </c>
      <c r="P3" s="23" cm="1">
        <f t="array" ref="P3">(1/O3) / SUM(1/O$2:O$36)</f>
        <v>0.12057544140306832</v>
      </c>
      <c r="Q3" s="24">
        <f>SUM($P$2:P3)</f>
        <v>0.36172632420920497</v>
      </c>
      <c r="R3">
        <f t="shared" ref="R3:R36" ca="1" si="7">COUNTIF(F$2:F$101,"="&amp;O3)</f>
        <v>16</v>
      </c>
      <c r="S3" s="21">
        <f t="shared" ref="S3:S36" ca="1" si="8">R3/100</f>
        <v>0.16</v>
      </c>
    </row>
    <row r="4" spans="1:19" x14ac:dyDescent="0.3">
      <c r="A4" t="str">
        <f t="shared" ca="1" si="5"/>
        <v>MNQX-482</v>
      </c>
      <c r="B4" t="b">
        <f t="shared" ca="1" si="0"/>
        <v>0</v>
      </c>
      <c r="C4" t="b">
        <f t="shared" ca="1" si="1"/>
        <v>0</v>
      </c>
      <c r="D4" t="b">
        <f t="shared" ca="1" si="2"/>
        <v>0</v>
      </c>
      <c r="E4" t="b">
        <f t="shared" ca="1" si="3"/>
        <v>0</v>
      </c>
      <c r="F4" s="13" cm="1">
        <f t="array" aca="1" ref="F4" ca="1">INDEX($O$2:$O$36,COUNTIF($Q$2:$Q$36,"&lt;="&amp;RAND())+1)</f>
        <v>2</v>
      </c>
      <c r="G4" s="31">
        <f ca="1">LOOKUP(F4,'Ár tábla'!F$3:F$37,'Ár tábla'!G$3:G$37)</f>
        <v>7900</v>
      </c>
      <c r="H4" s="31">
        <f ca="1">IF(E4=TRUE,F4*'Ár tábla'!$B$3,0)+IF(D4=TRUE,'Ár tábla'!$B$5,0)+IF(C4=TRUE,'Ár tábla'!$B$4,0)+IF(B4=TRUE,'Ár tábla'!$B$2,0)+G4</f>
        <v>7900</v>
      </c>
      <c r="I4" s="31">
        <f t="shared" ca="1" si="4"/>
        <v>8900</v>
      </c>
      <c r="J4" s="9">
        <f t="shared" ca="1" si="6"/>
        <v>1000</v>
      </c>
      <c r="K4" s="14" t="s">
        <v>21</v>
      </c>
      <c r="L4" s="20">
        <v>0.6</v>
      </c>
      <c r="M4" s="47" t="s">
        <v>34</v>
      </c>
      <c r="N4" s="48"/>
      <c r="O4" s="22">
        <v>3</v>
      </c>
      <c r="P4" s="23" cm="1">
        <f t="array" ref="P4">(1/O4) / SUM(1/O$2:O$36)</f>
        <v>8.0383627602045538E-2</v>
      </c>
      <c r="Q4" s="24">
        <f>SUM($P$2:P4)</f>
        <v>0.44210995181125051</v>
      </c>
      <c r="R4">
        <f t="shared" ca="1" si="7"/>
        <v>9</v>
      </c>
      <c r="S4" s="21">
        <f t="shared" ca="1" si="8"/>
        <v>0.09</v>
      </c>
    </row>
    <row r="5" spans="1:19" x14ac:dyDescent="0.3">
      <c r="A5" t="str">
        <f t="shared" ca="1" si="5"/>
        <v>FAIY-442</v>
      </c>
      <c r="B5" t="b">
        <f t="shared" ca="1" si="0"/>
        <v>0</v>
      </c>
      <c r="C5" t="b">
        <f t="shared" ca="1" si="1"/>
        <v>0</v>
      </c>
      <c r="D5" t="b">
        <f t="shared" ca="1" si="2"/>
        <v>0</v>
      </c>
      <c r="E5" t="b">
        <f t="shared" ca="1" si="3"/>
        <v>0</v>
      </c>
      <c r="F5" s="13" cm="1">
        <f t="array" aca="1" ref="F5" ca="1">INDEX($O$2:$O$36,COUNTIF($Q$2:$Q$36,"&lt;="&amp;RAND())+1)</f>
        <v>20</v>
      </c>
      <c r="G5" s="31">
        <f ca="1">LOOKUP(F5,'Ár tábla'!F$3:F$37,'Ár tábla'!G$3:G$37)</f>
        <v>15400</v>
      </c>
      <c r="H5" s="31">
        <f ca="1">IF(E5=TRUE,F5*'Ár tábla'!$B$3,0)+IF(D5=TRUE,'Ár tábla'!$B$5,0)+IF(C5=TRUE,'Ár tábla'!$B$4,0)+IF(B5=TRUE,'Ár tábla'!$B$2,0)+G5</f>
        <v>15400</v>
      </c>
      <c r="I5" s="31">
        <f t="shared" ca="1" si="4"/>
        <v>15400</v>
      </c>
      <c r="J5" s="9">
        <f t="shared" ca="1" si="6"/>
        <v>0</v>
      </c>
      <c r="K5" s="14" t="s">
        <v>7</v>
      </c>
      <c r="L5" s="20">
        <v>0.01</v>
      </c>
      <c r="M5" s="45"/>
      <c r="N5" s="46"/>
      <c r="O5" s="22">
        <v>4</v>
      </c>
      <c r="P5" s="23" cm="1">
        <f t="array" ref="P5">(1/O5) / SUM(1/O$2:O$36)</f>
        <v>6.028772070153416E-2</v>
      </c>
      <c r="Q5" s="24">
        <f>SUM($P$2:P5)</f>
        <v>0.50239767251278467</v>
      </c>
      <c r="R5">
        <f t="shared" ca="1" si="7"/>
        <v>7</v>
      </c>
      <c r="S5" s="21">
        <f t="shared" ca="1" si="8"/>
        <v>7.0000000000000007E-2</v>
      </c>
    </row>
    <row r="6" spans="1:19" x14ac:dyDescent="0.3">
      <c r="A6" t="str">
        <f t="shared" ca="1" si="5"/>
        <v>VPP-936</v>
      </c>
      <c r="B6" t="b">
        <f t="shared" ca="1" si="0"/>
        <v>0</v>
      </c>
      <c r="C6" t="b">
        <f t="shared" ca="1" si="1"/>
        <v>0</v>
      </c>
      <c r="D6" t="b">
        <f t="shared" ca="1" si="2"/>
        <v>0</v>
      </c>
      <c r="E6" t="b">
        <f t="shared" ca="1" si="3"/>
        <v>0</v>
      </c>
      <c r="F6" s="13" cm="1">
        <f t="array" aca="1" ref="F6" ca="1">INDEX($O$2:$O$36,COUNTIF($Q$2:$Q$36,"&lt;="&amp;RAND())+1)</f>
        <v>21</v>
      </c>
      <c r="G6" s="31">
        <f ca="1">LOOKUP(F6,'Ár tábla'!F$3:F$37,'Ár tábla'!G$3:G$37)</f>
        <v>15400</v>
      </c>
      <c r="H6" s="31">
        <f ca="1">IF(E6=TRUE,F6*'Ár tábla'!$B$3,0)+IF(D6=TRUE,'Ár tábla'!$B$5,0)+IF(C6=TRUE,'Ár tábla'!$B$4,0)+IF(B6=TRUE,'Ár tábla'!$B$2,0)+G6</f>
        <v>15400</v>
      </c>
      <c r="I6" s="31">
        <f t="shared" ca="1" si="4"/>
        <v>15400</v>
      </c>
      <c r="J6" s="9">
        <f t="shared" ca="1" si="6"/>
        <v>0</v>
      </c>
      <c r="O6" s="22">
        <v>5</v>
      </c>
      <c r="P6" s="23" cm="1">
        <f t="array" ref="P6">(1/O6) / SUM(1/O$2:O$36)</f>
        <v>4.8230176561227328E-2</v>
      </c>
      <c r="Q6" s="24">
        <f>SUM($P$2:P6)</f>
        <v>0.55062784907401197</v>
      </c>
      <c r="R6">
        <f t="shared" ca="1" si="7"/>
        <v>5</v>
      </c>
      <c r="S6" s="21">
        <f t="shared" ca="1" si="8"/>
        <v>0.05</v>
      </c>
    </row>
    <row r="7" spans="1:19" x14ac:dyDescent="0.3">
      <c r="A7" t="str">
        <f t="shared" ca="1" si="5"/>
        <v>KRXV-201</v>
      </c>
      <c r="B7" t="b">
        <f t="shared" ca="1" si="0"/>
        <v>0</v>
      </c>
      <c r="C7" t="b">
        <f t="shared" ca="1" si="1"/>
        <v>0</v>
      </c>
      <c r="D7" t="b">
        <f t="shared" ca="1" si="2"/>
        <v>1</v>
      </c>
      <c r="E7" t="b">
        <f t="shared" ca="1" si="3"/>
        <v>0</v>
      </c>
      <c r="F7" s="13" cm="1">
        <f t="array" aca="1" ref="F7" ca="1">INDEX($O$2:$O$36,COUNTIF($Q$2:$Q$36,"&lt;="&amp;RAND())+1)</f>
        <v>2</v>
      </c>
      <c r="G7" s="31">
        <f ca="1">LOOKUP(F7,'Ár tábla'!F$3:F$37,'Ár tábla'!G$3:G$37)</f>
        <v>7900</v>
      </c>
      <c r="H7" s="31">
        <f ca="1">IF(E7=TRUE,F7*'Ár tábla'!$B$3,0)+IF(D7=TRUE,'Ár tábla'!$B$5,0)+IF(C7=TRUE,'Ár tábla'!$B$4,0)+IF(B7=TRUE,'Ár tábla'!$B$2,0)+G7</f>
        <v>17900</v>
      </c>
      <c r="I7" s="31">
        <f t="shared" ca="1" si="4"/>
        <v>6700</v>
      </c>
      <c r="J7" s="9">
        <f t="shared" ca="1" si="6"/>
        <v>-11200</v>
      </c>
      <c r="O7" s="22">
        <v>6</v>
      </c>
      <c r="P7" s="23" cm="1">
        <f t="array" ref="P7">(1/O7) / SUM(1/O$2:O$36)</f>
        <v>4.0191813801022769E-2</v>
      </c>
      <c r="Q7" s="24">
        <f>SUM($P$2:P7)</f>
        <v>0.59081966287503473</v>
      </c>
      <c r="R7">
        <f t="shared" ca="1" si="7"/>
        <v>1</v>
      </c>
      <c r="S7" s="21">
        <f t="shared" ca="1" si="8"/>
        <v>0.01</v>
      </c>
    </row>
    <row r="8" spans="1:19" x14ac:dyDescent="0.3">
      <c r="A8" t="str">
        <f t="shared" ca="1" si="5"/>
        <v>IUUU-890</v>
      </c>
      <c r="B8" t="b">
        <f t="shared" ca="1" si="0"/>
        <v>0</v>
      </c>
      <c r="C8" t="b">
        <f t="shared" ca="1" si="1"/>
        <v>0</v>
      </c>
      <c r="D8" t="b">
        <f t="shared" ca="1" si="2"/>
        <v>1</v>
      </c>
      <c r="E8" t="b">
        <f t="shared" ca="1" si="3"/>
        <v>0</v>
      </c>
      <c r="F8" s="13" cm="1">
        <f t="array" aca="1" ref="F8" ca="1">INDEX($O$2:$O$36,COUNTIF($Q$2:$Q$36,"&lt;="&amp;RAND())+1)</f>
        <v>1</v>
      </c>
      <c r="G8" s="31">
        <f ca="1">LOOKUP(F8,'Ár tábla'!F$3:F$37,'Ár tábla'!G$3:G$37)</f>
        <v>7200</v>
      </c>
      <c r="H8" s="31">
        <f ca="1">IF(E8=TRUE,F8*'Ár tábla'!$B$3,0)+IF(D8=TRUE,'Ár tábla'!$B$5,0)+IF(C8=TRUE,'Ár tábla'!$B$4,0)+IF(B8=TRUE,'Ár tábla'!$B$2,0)+G8</f>
        <v>17200</v>
      </c>
      <c r="I8" s="31">
        <f t="shared" ca="1" si="4"/>
        <v>17200</v>
      </c>
      <c r="J8" s="9">
        <f t="shared" ca="1" si="6"/>
        <v>0</v>
      </c>
      <c r="O8" s="22">
        <v>7</v>
      </c>
      <c r="P8" s="23" cm="1">
        <f t="array" ref="P8">(1/O8) / SUM(1/O$2:O$36)</f>
        <v>3.445012611516237E-2</v>
      </c>
      <c r="Q8" s="24">
        <f>SUM($P$2:P8)</f>
        <v>0.62526978899019714</v>
      </c>
      <c r="R8">
        <f t="shared" ca="1" si="7"/>
        <v>3</v>
      </c>
      <c r="S8" s="21">
        <f t="shared" ca="1" si="8"/>
        <v>0.03</v>
      </c>
    </row>
    <row r="9" spans="1:19" x14ac:dyDescent="0.3">
      <c r="A9" t="str">
        <f t="shared" ca="1" si="5"/>
        <v>ZNE-523</v>
      </c>
      <c r="B9" t="b">
        <f t="shared" ca="1" si="0"/>
        <v>0</v>
      </c>
      <c r="C9" t="b">
        <f t="shared" ca="1" si="1"/>
        <v>0</v>
      </c>
      <c r="D9" t="b">
        <f t="shared" ca="1" si="2"/>
        <v>0</v>
      </c>
      <c r="E9" t="b">
        <f t="shared" ca="1" si="3"/>
        <v>0</v>
      </c>
      <c r="F9" s="13" cm="1">
        <f t="array" aca="1" ref="F9" ca="1">INDEX($O$2:$O$36,COUNTIF($Q$2:$Q$36,"&lt;="&amp;RAND())+1)</f>
        <v>2</v>
      </c>
      <c r="G9" s="31">
        <f ca="1">LOOKUP(F9,'Ár tábla'!F$3:F$37,'Ár tábla'!G$3:G$37)</f>
        <v>7900</v>
      </c>
      <c r="H9" s="31">
        <f ca="1">IF(E9=TRUE,F9*'Ár tábla'!$B$3,0)+IF(D9=TRUE,'Ár tábla'!$B$5,0)+IF(C9=TRUE,'Ár tábla'!$B$4,0)+IF(B9=TRUE,'Ár tábla'!$B$2,0)+G9</f>
        <v>7900</v>
      </c>
      <c r="I9" s="31">
        <f t="shared" ca="1" si="4"/>
        <v>7900</v>
      </c>
      <c r="J9" s="9">
        <f t="shared" ca="1" si="6"/>
        <v>0</v>
      </c>
      <c r="O9" s="22">
        <v>8</v>
      </c>
      <c r="P9" s="23" cm="1">
        <f t="array" ref="P9">(1/O9) / SUM(1/O$2:O$36)</f>
        <v>3.014386035076708E-2</v>
      </c>
      <c r="Q9" s="24">
        <f>SUM($P$2:P9)</f>
        <v>0.65541364934096424</v>
      </c>
      <c r="R9">
        <f t="shared" ca="1" si="7"/>
        <v>2</v>
      </c>
      <c r="S9" s="21">
        <f t="shared" ca="1" si="8"/>
        <v>0.02</v>
      </c>
    </row>
    <row r="10" spans="1:19" x14ac:dyDescent="0.3">
      <c r="A10" t="str">
        <f t="shared" ca="1" si="5"/>
        <v>QPAL-704</v>
      </c>
      <c r="B10" t="b">
        <f t="shared" ca="1" si="0"/>
        <v>0</v>
      </c>
      <c r="C10" t="b">
        <f t="shared" ca="1" si="1"/>
        <v>0</v>
      </c>
      <c r="D10" t="b">
        <f t="shared" ca="1" si="2"/>
        <v>0</v>
      </c>
      <c r="E10" t="b">
        <f t="shared" ca="1" si="3"/>
        <v>0</v>
      </c>
      <c r="F10" s="13" cm="1">
        <f t="array" aca="1" ref="F10" ca="1">INDEX($O$2:$O$36,COUNTIF($Q$2:$Q$36,"&lt;="&amp;RAND())+1)</f>
        <v>1</v>
      </c>
      <c r="G10" s="31">
        <f ca="1">LOOKUP(F10,'Ár tábla'!F$3:F$37,'Ár tábla'!G$3:G$37)</f>
        <v>7200</v>
      </c>
      <c r="H10" s="31">
        <f ca="1">IF(E10=TRUE,F10*'Ár tábla'!$B$3,0)+IF(D10=TRUE,'Ár tábla'!$B$5,0)+IF(C10=TRUE,'Ár tábla'!$B$4,0)+IF(B10=TRUE,'Ár tábla'!$B$2,0)+G10</f>
        <v>7200</v>
      </c>
      <c r="I10" s="31">
        <f t="shared" ca="1" si="4"/>
        <v>9200</v>
      </c>
      <c r="J10" s="9">
        <f t="shared" ca="1" si="6"/>
        <v>2000</v>
      </c>
      <c r="O10" s="22">
        <v>9</v>
      </c>
      <c r="P10" s="23" cm="1">
        <f t="array" ref="P10">(1/O10) / SUM(1/O$2:O$36)</f>
        <v>2.679454253401518E-2</v>
      </c>
      <c r="Q10" s="24">
        <f>SUM($P$2:P10)</f>
        <v>0.68220819187497939</v>
      </c>
      <c r="R10">
        <f t="shared" ca="1" si="7"/>
        <v>2</v>
      </c>
      <c r="S10" s="21">
        <f t="shared" ca="1" si="8"/>
        <v>0.02</v>
      </c>
    </row>
    <row r="11" spans="1:19" x14ac:dyDescent="0.3">
      <c r="A11" t="str">
        <f t="shared" ca="1" si="5"/>
        <v>WRUE-809</v>
      </c>
      <c r="B11" t="b">
        <f t="shared" ca="1" si="0"/>
        <v>0</v>
      </c>
      <c r="C11" t="b">
        <f t="shared" ca="1" si="1"/>
        <v>0</v>
      </c>
      <c r="D11" t="b">
        <f t="shared" ca="1" si="2"/>
        <v>0</v>
      </c>
      <c r="E11" t="b">
        <f t="shared" ca="1" si="3"/>
        <v>0</v>
      </c>
      <c r="F11" s="13" cm="1">
        <f t="array" aca="1" ref="F11" ca="1">INDEX($O$2:$O$36,COUNTIF($Q$2:$Q$36,"&lt;="&amp;RAND())+1)</f>
        <v>7</v>
      </c>
      <c r="G11" s="31">
        <f ca="1">LOOKUP(F11,'Ár tábla'!F$3:F$37,'Ár tábla'!G$3:G$37)</f>
        <v>12200</v>
      </c>
      <c r="H11" s="31">
        <f ca="1">IF(E11=TRUE,F11*'Ár tábla'!$B$3,0)+IF(D11=TRUE,'Ár tábla'!$B$5,0)+IF(C11=TRUE,'Ár tábla'!$B$4,0)+IF(B11=TRUE,'Ár tábla'!$B$2,0)+G11</f>
        <v>12200</v>
      </c>
      <c r="I11" s="31">
        <f t="shared" ca="1" si="4"/>
        <v>12200</v>
      </c>
      <c r="J11" s="9">
        <f t="shared" ca="1" si="6"/>
        <v>0</v>
      </c>
      <c r="O11" s="22">
        <v>10</v>
      </c>
      <c r="P11" s="23" cm="1">
        <f t="array" ref="P11">(1/O11) / SUM(1/O$2:O$36)</f>
        <v>2.4115088280613664E-2</v>
      </c>
      <c r="Q11" s="24">
        <f>SUM($P$2:P11)</f>
        <v>0.70632328015559309</v>
      </c>
      <c r="R11">
        <f t="shared" ca="1" si="7"/>
        <v>1</v>
      </c>
      <c r="S11" s="21">
        <f t="shared" ca="1" si="8"/>
        <v>0.01</v>
      </c>
    </row>
    <row r="12" spans="1:19" x14ac:dyDescent="0.3">
      <c r="A12" t="str">
        <f t="shared" ca="1" si="5"/>
        <v>VMTK-413</v>
      </c>
      <c r="B12" t="b">
        <f t="shared" ca="1" si="0"/>
        <v>0</v>
      </c>
      <c r="C12" t="b">
        <f t="shared" ca="1" si="1"/>
        <v>0</v>
      </c>
      <c r="D12" t="b">
        <f t="shared" ca="1" si="2"/>
        <v>1</v>
      </c>
      <c r="E12" t="b">
        <f t="shared" ca="1" si="3"/>
        <v>0</v>
      </c>
      <c r="F12" s="13" cm="1">
        <f t="array" aca="1" ref="F12" ca="1">INDEX($O$2:$O$36,COUNTIF($Q$2:$Q$36,"&lt;="&amp;RAND())+1)</f>
        <v>5</v>
      </c>
      <c r="G12" s="31">
        <f ca="1">LOOKUP(F12,'Ár tábla'!F$3:F$37,'Ár tábla'!G$3:G$37)</f>
        <v>10800</v>
      </c>
      <c r="H12" s="31">
        <f ca="1">IF(E12=TRUE,F12*'Ár tábla'!$B$3,0)+IF(D12=TRUE,'Ár tábla'!$B$5,0)+IF(C12=TRUE,'Ár tábla'!$B$4,0)+IF(B12=TRUE,'Ár tábla'!$B$2,0)+G12</f>
        <v>20800</v>
      </c>
      <c r="I12" s="31">
        <f t="shared" ca="1" si="4"/>
        <v>20800</v>
      </c>
      <c r="J12" s="9">
        <f t="shared" ca="1" si="6"/>
        <v>0</v>
      </c>
      <c r="O12" s="22">
        <v>11</v>
      </c>
      <c r="P12" s="23" cm="1">
        <f t="array" ref="P12">(1/O12) / SUM(1/O$2:O$36)</f>
        <v>2.1922807527830605E-2</v>
      </c>
      <c r="Q12" s="24">
        <f>SUM($P$2:P12)</f>
        <v>0.72824608768342369</v>
      </c>
      <c r="R12">
        <f t="shared" ca="1" si="7"/>
        <v>1</v>
      </c>
      <c r="S12" s="21">
        <f t="shared" ca="1" si="8"/>
        <v>0.01</v>
      </c>
    </row>
    <row r="13" spans="1:19" x14ac:dyDescent="0.3">
      <c r="A13" t="str">
        <f t="shared" ca="1" si="5"/>
        <v>OBCC-300</v>
      </c>
      <c r="B13" t="b">
        <f t="shared" ca="1" si="0"/>
        <v>0</v>
      </c>
      <c r="C13" t="b">
        <f t="shared" ca="1" si="1"/>
        <v>0</v>
      </c>
      <c r="D13" t="b">
        <f t="shared" ca="1" si="2"/>
        <v>0</v>
      </c>
      <c r="E13" t="b">
        <f t="shared" ca="1" si="3"/>
        <v>0</v>
      </c>
      <c r="F13" s="13" cm="1">
        <f t="array" aca="1" ref="F13" ca="1">INDEX($O$2:$O$36,COUNTIF($Q$2:$Q$36,"&lt;="&amp;RAND())+1)</f>
        <v>18</v>
      </c>
      <c r="G13" s="31">
        <f ca="1">LOOKUP(F13,'Ár tábla'!F$3:F$37,'Ár tábla'!G$3:G$37)</f>
        <v>15400</v>
      </c>
      <c r="H13" s="31">
        <f ca="1">IF(E13=TRUE,F13*'Ár tábla'!$B$3,0)+IF(D13=TRUE,'Ár tábla'!$B$5,0)+IF(C13=TRUE,'Ár tábla'!$B$4,0)+IF(B13=TRUE,'Ár tábla'!$B$2,0)+G13</f>
        <v>15400</v>
      </c>
      <c r="I13" s="31">
        <f t="shared" ca="1" si="4"/>
        <v>15400</v>
      </c>
      <c r="J13" s="9">
        <f t="shared" ca="1" si="6"/>
        <v>0</v>
      </c>
      <c r="O13" s="22">
        <v>12</v>
      </c>
      <c r="P13" s="23" cm="1">
        <f t="array" ref="P13">(1/O13) / SUM(1/O$2:O$36)</f>
        <v>2.0095906900511384E-2</v>
      </c>
      <c r="Q13" s="24">
        <f>SUM($P$2:P13)</f>
        <v>0.74834199458393513</v>
      </c>
      <c r="R13">
        <f t="shared" ca="1" si="7"/>
        <v>3</v>
      </c>
      <c r="S13" s="21">
        <f t="shared" ca="1" si="8"/>
        <v>0.03</v>
      </c>
    </row>
    <row r="14" spans="1:19" x14ac:dyDescent="0.3">
      <c r="A14" t="str">
        <f t="shared" ca="1" si="5"/>
        <v>ANL-978</v>
      </c>
      <c r="B14" t="b">
        <f t="shared" ca="1" si="0"/>
        <v>0</v>
      </c>
      <c r="C14" t="b">
        <f t="shared" ca="1" si="1"/>
        <v>0</v>
      </c>
      <c r="D14" t="b">
        <f t="shared" ca="1" si="2"/>
        <v>0</v>
      </c>
      <c r="E14" t="b">
        <f t="shared" ca="1" si="3"/>
        <v>0</v>
      </c>
      <c r="F14" s="13" cm="1">
        <f t="array" aca="1" ref="F14" ca="1">INDEX($O$2:$O$36,COUNTIF($Q$2:$Q$36,"&lt;="&amp;RAND())+1)</f>
        <v>1</v>
      </c>
      <c r="G14" s="31">
        <f ca="1">LOOKUP(F14,'Ár tábla'!F$3:F$37,'Ár tábla'!G$3:G$37)</f>
        <v>7200</v>
      </c>
      <c r="H14" s="31">
        <f ca="1">IF(E14=TRUE,F14*'Ár tábla'!$B$3,0)+IF(D14=TRUE,'Ár tábla'!$B$5,0)+IF(C14=TRUE,'Ár tábla'!$B$4,0)+IF(B14=TRUE,'Ár tábla'!$B$2,0)+G14</f>
        <v>7200</v>
      </c>
      <c r="I14" s="31">
        <f t="shared" ca="1" si="4"/>
        <v>7200</v>
      </c>
      <c r="J14" s="9">
        <f t="shared" ca="1" si="6"/>
        <v>0</v>
      </c>
      <c r="O14" s="22">
        <v>13</v>
      </c>
      <c r="P14" s="23" cm="1">
        <f t="array" ref="P14">(1/O14) / SUM(1/O$2:O$36)</f>
        <v>1.8550067908164356E-2</v>
      </c>
      <c r="Q14" s="24">
        <f>SUM($P$2:P14)</f>
        <v>0.76689206249209951</v>
      </c>
      <c r="R14">
        <f t="shared" ca="1" si="7"/>
        <v>1</v>
      </c>
      <c r="S14" s="21">
        <f t="shared" ca="1" si="8"/>
        <v>0.01</v>
      </c>
    </row>
    <row r="15" spans="1:19" x14ac:dyDescent="0.3">
      <c r="A15" t="str">
        <f t="shared" ca="1" si="5"/>
        <v>PSP-025</v>
      </c>
      <c r="B15" t="b">
        <f t="shared" ca="1" si="0"/>
        <v>0</v>
      </c>
      <c r="C15" t="b">
        <f t="shared" ca="1" si="1"/>
        <v>0</v>
      </c>
      <c r="D15" t="b">
        <f t="shared" ca="1" si="2"/>
        <v>1</v>
      </c>
      <c r="E15" t="b">
        <f t="shared" ca="1" si="3"/>
        <v>0</v>
      </c>
      <c r="F15" s="13" cm="1">
        <f t="array" aca="1" ref="F15" ca="1">INDEX($O$2:$O$36,COUNTIF($Q$2:$Q$36,"&lt;="&amp;RAND())+1)</f>
        <v>4</v>
      </c>
      <c r="G15" s="31">
        <f ca="1">LOOKUP(F15,'Ár tábla'!F$3:F$37,'Ár tábla'!G$3:G$37)</f>
        <v>9900</v>
      </c>
      <c r="H15" s="31">
        <f ca="1">IF(E15=TRUE,F15*'Ár tábla'!$B$3,0)+IF(D15=TRUE,'Ár tábla'!$B$5,0)+IF(C15=TRUE,'Ár tábla'!$B$4,0)+IF(B15=TRUE,'Ár tábla'!$B$2,0)+G15</f>
        <v>19900</v>
      </c>
      <c r="I15" s="31">
        <f t="shared" ca="1" si="4"/>
        <v>6000</v>
      </c>
      <c r="J15" s="9">
        <f t="shared" ca="1" si="6"/>
        <v>-13900</v>
      </c>
      <c r="O15" s="22">
        <v>14</v>
      </c>
      <c r="P15" s="23" cm="1">
        <f t="array" ref="P15">(1/O15) / SUM(1/O$2:O$36)</f>
        <v>1.7225063057581185E-2</v>
      </c>
      <c r="Q15" s="24">
        <f>SUM($P$2:P15)</f>
        <v>0.78411712554968072</v>
      </c>
      <c r="R15">
        <f t="shared" ca="1" si="7"/>
        <v>3</v>
      </c>
      <c r="S15" s="21">
        <f t="shared" ca="1" si="8"/>
        <v>0.03</v>
      </c>
    </row>
    <row r="16" spans="1:19" x14ac:dyDescent="0.3">
      <c r="A16" t="str">
        <f t="shared" ca="1" si="5"/>
        <v>YOHN-990</v>
      </c>
      <c r="B16" t="b">
        <f t="shared" ca="1" si="0"/>
        <v>0</v>
      </c>
      <c r="C16" t="b">
        <f t="shared" ca="1" si="1"/>
        <v>0</v>
      </c>
      <c r="D16" t="b">
        <f t="shared" ca="1" si="2"/>
        <v>1</v>
      </c>
      <c r="E16" t="b">
        <f t="shared" ca="1" si="3"/>
        <v>0</v>
      </c>
      <c r="F16" s="13" cm="1">
        <f t="array" aca="1" ref="F16" ca="1">INDEX($O$2:$O$36,COUNTIF($Q$2:$Q$36,"&lt;="&amp;RAND())+1)</f>
        <v>3</v>
      </c>
      <c r="G16" s="31">
        <f ca="1">LOOKUP(F16,'Ár tábla'!F$3:F$37,'Ár tábla'!G$3:G$37)</f>
        <v>8600</v>
      </c>
      <c r="H16" s="31">
        <f ca="1">IF(E16=TRUE,F16*'Ár tábla'!$B$3,0)+IF(D16=TRUE,'Ár tábla'!$B$5,0)+IF(C16=TRUE,'Ár tábla'!$B$4,0)+IF(B16=TRUE,'Ár tábla'!$B$2,0)+G16</f>
        <v>18600</v>
      </c>
      <c r="I16" s="31">
        <f t="shared" ca="1" si="4"/>
        <v>6000</v>
      </c>
      <c r="J16" s="9">
        <f t="shared" ca="1" si="6"/>
        <v>-12600</v>
      </c>
      <c r="O16" s="22">
        <v>15</v>
      </c>
      <c r="P16" s="23" cm="1">
        <f t="array" ref="P16">(1/O16) / SUM(1/O$2:O$36)</f>
        <v>1.6076725520409108E-2</v>
      </c>
      <c r="Q16" s="24">
        <f>SUM($P$2:P16)</f>
        <v>0.80019385107008978</v>
      </c>
      <c r="R16">
        <f t="shared" ca="1" si="7"/>
        <v>3</v>
      </c>
      <c r="S16" s="21">
        <f t="shared" ca="1" si="8"/>
        <v>0.03</v>
      </c>
    </row>
    <row r="17" spans="1:19" x14ac:dyDescent="0.3">
      <c r="A17" t="str">
        <f t="shared" ca="1" si="5"/>
        <v>XFE-719</v>
      </c>
      <c r="B17" t="b">
        <f t="shared" ca="1" si="0"/>
        <v>0</v>
      </c>
      <c r="C17" t="b">
        <f t="shared" ca="1" si="1"/>
        <v>0</v>
      </c>
      <c r="D17" t="b">
        <f t="shared" ca="1" si="2"/>
        <v>1</v>
      </c>
      <c r="E17" t="b">
        <f t="shared" ca="1" si="3"/>
        <v>0</v>
      </c>
      <c r="F17" s="13" cm="1">
        <f t="array" aca="1" ref="F17" ca="1">INDEX($O$2:$O$36,COUNTIF($Q$2:$Q$36,"&lt;="&amp;RAND())+1)</f>
        <v>4</v>
      </c>
      <c r="G17" s="31">
        <f ca="1">LOOKUP(F17,'Ár tábla'!F$3:F$37,'Ár tábla'!G$3:G$37)</f>
        <v>9900</v>
      </c>
      <c r="H17" s="31">
        <f ca="1">IF(E17=TRUE,F17*'Ár tábla'!$B$3,0)+IF(D17=TRUE,'Ár tábla'!$B$5,0)+IF(C17=TRUE,'Ár tábla'!$B$4,0)+IF(B17=TRUE,'Ár tábla'!$B$2,0)+G17</f>
        <v>19900</v>
      </c>
      <c r="I17" s="31">
        <f t="shared" ca="1" si="4"/>
        <v>8500</v>
      </c>
      <c r="J17" s="9">
        <f t="shared" ca="1" si="6"/>
        <v>-11400</v>
      </c>
      <c r="O17" s="22">
        <v>16</v>
      </c>
      <c r="P17" s="23" cm="1">
        <f t="array" ref="P17">(1/O17) / SUM(1/O$2:O$36)</f>
        <v>1.507193017538354E-2</v>
      </c>
      <c r="Q17" s="24">
        <f>SUM($P$2:P17)</f>
        <v>0.81526578124547333</v>
      </c>
      <c r="R17">
        <f t="shared" ca="1" si="7"/>
        <v>0</v>
      </c>
      <c r="S17" s="21">
        <f t="shared" ca="1" si="8"/>
        <v>0</v>
      </c>
    </row>
    <row r="18" spans="1:19" x14ac:dyDescent="0.3">
      <c r="A18" t="str">
        <f t="shared" ca="1" si="5"/>
        <v>HMC-495</v>
      </c>
      <c r="B18" t="b">
        <f t="shared" ca="1" si="0"/>
        <v>0</v>
      </c>
      <c r="C18" t="b">
        <f t="shared" ca="1" si="1"/>
        <v>0</v>
      </c>
      <c r="D18" t="b">
        <f t="shared" ca="1" si="2"/>
        <v>1</v>
      </c>
      <c r="E18" t="b">
        <f t="shared" ca="1" si="3"/>
        <v>0</v>
      </c>
      <c r="F18" s="13" cm="1">
        <f t="array" aca="1" ref="F18" ca="1">INDEX($O$2:$O$36,COUNTIF($Q$2:$Q$36,"&lt;="&amp;RAND())+1)</f>
        <v>17</v>
      </c>
      <c r="G18" s="31">
        <f ca="1">LOOKUP(F18,'Ár tábla'!F$3:F$37,'Ár tábla'!G$3:G$37)</f>
        <v>15400</v>
      </c>
      <c r="H18" s="31">
        <f ca="1">IF(E18=TRUE,F18*'Ár tábla'!$B$3,0)+IF(D18=TRUE,'Ár tábla'!$B$5,0)+IF(C18=TRUE,'Ár tábla'!$B$4,0)+IF(B18=TRUE,'Ár tábla'!$B$2,0)+G18</f>
        <v>25400</v>
      </c>
      <c r="I18" s="31">
        <f t="shared" ca="1" si="4"/>
        <v>25400</v>
      </c>
      <c r="J18" s="9">
        <f t="shared" ca="1" si="6"/>
        <v>0</v>
      </c>
      <c r="O18" s="22">
        <v>17</v>
      </c>
      <c r="P18" s="23" cm="1">
        <f t="array" ref="P18">(1/O18) / SUM(1/O$2:O$36)</f>
        <v>1.4185346047419802E-2</v>
      </c>
      <c r="Q18" s="24">
        <f>SUM($P$2:P18)</f>
        <v>0.82945112729289316</v>
      </c>
      <c r="R18">
        <f t="shared" ca="1" si="7"/>
        <v>2</v>
      </c>
      <c r="S18" s="21">
        <f t="shared" ca="1" si="8"/>
        <v>0.02</v>
      </c>
    </row>
    <row r="19" spans="1:19" x14ac:dyDescent="0.3">
      <c r="A19" t="str">
        <f t="shared" ca="1" si="5"/>
        <v>DBGE-766</v>
      </c>
      <c r="B19" t="b">
        <f t="shared" ca="1" si="0"/>
        <v>0</v>
      </c>
      <c r="C19" t="b">
        <f t="shared" ca="1" si="1"/>
        <v>0</v>
      </c>
      <c r="D19" t="b">
        <f t="shared" ca="1" si="2"/>
        <v>1</v>
      </c>
      <c r="E19" t="b">
        <f t="shared" ca="1" si="3"/>
        <v>0</v>
      </c>
      <c r="F19" s="13" cm="1">
        <f t="array" aca="1" ref="F19" ca="1">INDEX($O$2:$O$36,COUNTIF($Q$2:$Q$36,"&lt;="&amp;RAND())+1)</f>
        <v>22</v>
      </c>
      <c r="G19" s="31">
        <f ca="1">LOOKUP(F19,'Ár tábla'!F$3:F$37,'Ár tábla'!G$3:G$37)</f>
        <v>15400</v>
      </c>
      <c r="H19" s="31">
        <f ca="1">IF(E19=TRUE,F19*'Ár tábla'!$B$3,0)+IF(D19=TRUE,'Ár tábla'!$B$5,0)+IF(C19=TRUE,'Ár tábla'!$B$4,0)+IF(B19=TRUE,'Ár tábla'!$B$2,0)+G19</f>
        <v>25400</v>
      </c>
      <c r="I19" s="31">
        <f t="shared" ca="1" si="4"/>
        <v>25400</v>
      </c>
      <c r="J19" s="9">
        <f t="shared" ca="1" si="6"/>
        <v>0</v>
      </c>
      <c r="O19" s="22">
        <v>18</v>
      </c>
      <c r="P19" s="23" cm="1">
        <f t="array" ref="P19">(1/O19) / SUM(1/O$2:O$36)</f>
        <v>1.339727126700759E-2</v>
      </c>
      <c r="Q19" s="24">
        <f>SUM($P$2:P19)</f>
        <v>0.84284839855990079</v>
      </c>
      <c r="R19">
        <f t="shared" ca="1" si="7"/>
        <v>3</v>
      </c>
      <c r="S19" s="21">
        <f t="shared" ca="1" si="8"/>
        <v>0.03</v>
      </c>
    </row>
    <row r="20" spans="1:19" x14ac:dyDescent="0.3">
      <c r="A20" t="str">
        <f t="shared" ca="1" si="5"/>
        <v>AWPR-582</v>
      </c>
      <c r="B20" t="b">
        <f t="shared" ca="1" si="0"/>
        <v>0</v>
      </c>
      <c r="C20" t="b">
        <f t="shared" ca="1" si="1"/>
        <v>0</v>
      </c>
      <c r="D20" t="b">
        <f t="shared" ca="1" si="2"/>
        <v>0</v>
      </c>
      <c r="E20" t="b">
        <f t="shared" ca="1" si="3"/>
        <v>0</v>
      </c>
      <c r="F20" s="13" cm="1">
        <f t="array" aca="1" ref="F20" ca="1">INDEX($O$2:$O$36,COUNTIF($Q$2:$Q$36,"&lt;="&amp;RAND())+1)</f>
        <v>2</v>
      </c>
      <c r="G20" s="31">
        <f ca="1">LOOKUP(F20,'Ár tábla'!F$3:F$37,'Ár tábla'!G$3:G$37)</f>
        <v>7900</v>
      </c>
      <c r="H20" s="31">
        <f ca="1">IF(E20=TRUE,F20*'Ár tábla'!$B$3,0)+IF(D20=TRUE,'Ár tábla'!$B$5,0)+IF(C20=TRUE,'Ár tábla'!$B$4,0)+IF(B20=TRUE,'Ár tábla'!$B$2,0)+G20</f>
        <v>7900</v>
      </c>
      <c r="I20" s="31">
        <f t="shared" ca="1" si="4"/>
        <v>7300</v>
      </c>
      <c r="J20" s="9">
        <f t="shared" ca="1" si="6"/>
        <v>-600</v>
      </c>
      <c r="O20" s="22">
        <v>19</v>
      </c>
      <c r="P20" s="23" cm="1">
        <f t="array" ref="P20">(1/O20) / SUM(1/O$2:O$36)</f>
        <v>1.2692151726638769E-2</v>
      </c>
      <c r="Q20" s="24">
        <f>SUM($P$2:P20)</f>
        <v>0.85554055028653953</v>
      </c>
      <c r="R20">
        <f t="shared" ca="1" si="7"/>
        <v>1</v>
      </c>
      <c r="S20" s="21">
        <f t="shared" ca="1" si="8"/>
        <v>0.01</v>
      </c>
    </row>
    <row r="21" spans="1:19" x14ac:dyDescent="0.3">
      <c r="A21" t="str">
        <f t="shared" ca="1" si="5"/>
        <v>FYSY-385</v>
      </c>
      <c r="B21" t="b">
        <f t="shared" ca="1" si="0"/>
        <v>0</v>
      </c>
      <c r="C21" t="b">
        <f t="shared" ca="1" si="1"/>
        <v>0</v>
      </c>
      <c r="D21" t="b">
        <f t="shared" ca="1" si="2"/>
        <v>1</v>
      </c>
      <c r="E21" t="b">
        <f t="shared" ca="1" si="3"/>
        <v>0</v>
      </c>
      <c r="F21" s="13" cm="1">
        <f t="array" aca="1" ref="F21" ca="1">INDEX($O$2:$O$36,COUNTIF($Q$2:$Q$36,"&lt;="&amp;RAND())+1)</f>
        <v>28</v>
      </c>
      <c r="G21" s="31">
        <f ca="1">LOOKUP(F21,'Ár tábla'!F$3:F$37,'Ár tábla'!G$3:G$37)</f>
        <v>15400</v>
      </c>
      <c r="H21" s="31">
        <f ca="1">IF(E21=TRUE,F21*'Ár tábla'!$B$3,0)+IF(D21=TRUE,'Ár tábla'!$B$5,0)+IF(C21=TRUE,'Ár tábla'!$B$4,0)+IF(B21=TRUE,'Ár tábla'!$B$2,0)+G21</f>
        <v>25400</v>
      </c>
      <c r="I21" s="31">
        <f t="shared" ca="1" si="4"/>
        <v>25400</v>
      </c>
      <c r="J21" s="9">
        <f t="shared" ca="1" si="6"/>
        <v>0</v>
      </c>
      <c r="O21" s="22">
        <v>20</v>
      </c>
      <c r="P21" s="23" cm="1">
        <f t="array" ref="P21">(1/O21) / SUM(1/O$2:O$36)</f>
        <v>1.2057544140306832E-2</v>
      </c>
      <c r="Q21" s="24">
        <f>SUM($P$2:P21)</f>
        <v>0.86759809442684632</v>
      </c>
      <c r="R21">
        <f t="shared" ca="1" si="7"/>
        <v>2</v>
      </c>
      <c r="S21" s="21">
        <f t="shared" ca="1" si="8"/>
        <v>0.02</v>
      </c>
    </row>
    <row r="22" spans="1:19" x14ac:dyDescent="0.3">
      <c r="A22" t="str">
        <f t="shared" ca="1" si="5"/>
        <v>WFN-067</v>
      </c>
      <c r="B22" t="b">
        <f t="shared" ca="1" si="0"/>
        <v>0</v>
      </c>
      <c r="C22" t="b">
        <f t="shared" ca="1" si="1"/>
        <v>0</v>
      </c>
      <c r="D22" t="b">
        <f t="shared" ca="1" si="2"/>
        <v>1</v>
      </c>
      <c r="E22" t="b">
        <f t="shared" ca="1" si="3"/>
        <v>0</v>
      </c>
      <c r="F22" s="13" cm="1">
        <f t="array" aca="1" ref="F22" ca="1">INDEX($O$2:$O$36,COUNTIF($Q$2:$Q$36,"&lt;="&amp;RAND())+1)</f>
        <v>9</v>
      </c>
      <c r="G22" s="31">
        <f ca="1">LOOKUP(F22,'Ár tábla'!F$3:F$37,'Ár tábla'!G$3:G$37)</f>
        <v>13400</v>
      </c>
      <c r="H22" s="31">
        <f ca="1">IF(E22=TRUE,F22*'Ár tábla'!$B$3,0)+IF(D22=TRUE,'Ár tábla'!$B$5,0)+IF(C22=TRUE,'Ár tábla'!$B$4,0)+IF(B22=TRUE,'Ár tábla'!$B$2,0)+G22</f>
        <v>23400</v>
      </c>
      <c r="I22" s="31">
        <f t="shared" ca="1" si="4"/>
        <v>23400</v>
      </c>
      <c r="J22" s="9">
        <f t="shared" ca="1" si="6"/>
        <v>0</v>
      </c>
      <c r="O22" s="22">
        <v>21</v>
      </c>
      <c r="P22" s="23" cm="1">
        <f t="array" ref="P22">(1/O22) / SUM(1/O$2:O$36)</f>
        <v>1.1483375371720792E-2</v>
      </c>
      <c r="Q22" s="24">
        <f>SUM($P$2:P22)</f>
        <v>0.87908146979856716</v>
      </c>
      <c r="R22">
        <f t="shared" ca="1" si="7"/>
        <v>1</v>
      </c>
      <c r="S22" s="21">
        <f t="shared" ca="1" si="8"/>
        <v>0.01</v>
      </c>
    </row>
    <row r="23" spans="1:19" x14ac:dyDescent="0.3">
      <c r="A23" t="str">
        <f t="shared" ca="1" si="5"/>
        <v>QONV-396</v>
      </c>
      <c r="B23" t="b">
        <f t="shared" ca="1" si="0"/>
        <v>0</v>
      </c>
      <c r="C23" t="b">
        <f t="shared" ca="1" si="1"/>
        <v>0</v>
      </c>
      <c r="D23" t="b">
        <f t="shared" ca="1" si="2"/>
        <v>0</v>
      </c>
      <c r="E23" t="b">
        <f t="shared" ca="1" si="3"/>
        <v>0</v>
      </c>
      <c r="F23" s="13" cm="1">
        <f t="array" aca="1" ref="F23" ca="1">INDEX($O$2:$O$36,COUNTIF($Q$2:$Q$36,"&lt;="&amp;RAND())+1)</f>
        <v>1</v>
      </c>
      <c r="G23" s="31">
        <f ca="1">LOOKUP(F23,'Ár tábla'!F$3:F$37,'Ár tábla'!G$3:G$37)</f>
        <v>7200</v>
      </c>
      <c r="H23" s="31">
        <f ca="1">IF(E23=TRUE,F23*'Ár tábla'!$B$3,0)+IF(D23=TRUE,'Ár tábla'!$B$5,0)+IF(C23=TRUE,'Ár tábla'!$B$4,0)+IF(B23=TRUE,'Ár tábla'!$B$2,0)+G23</f>
        <v>7200</v>
      </c>
      <c r="I23" s="31">
        <f t="shared" ca="1" si="4"/>
        <v>7200</v>
      </c>
      <c r="J23" s="9">
        <f t="shared" ca="1" si="6"/>
        <v>0</v>
      </c>
      <c r="O23" s="22">
        <v>22</v>
      </c>
      <c r="P23" s="23" cm="1">
        <f t="array" ref="P23">(1/O23) / SUM(1/O$2:O$36)</f>
        <v>1.0961403763915302E-2</v>
      </c>
      <c r="Q23" s="24">
        <f>SUM($P$2:P23)</f>
        <v>0.89004287356248246</v>
      </c>
      <c r="R23">
        <f t="shared" ca="1" si="7"/>
        <v>2</v>
      </c>
      <c r="S23" s="21">
        <f t="shared" ca="1" si="8"/>
        <v>0.02</v>
      </c>
    </row>
    <row r="24" spans="1:19" x14ac:dyDescent="0.3">
      <c r="A24" t="str">
        <f t="shared" ca="1" si="5"/>
        <v>GSLK-368</v>
      </c>
      <c r="B24" t="b">
        <f t="shared" ca="1" si="0"/>
        <v>0</v>
      </c>
      <c r="C24" t="b">
        <f t="shared" ca="1" si="1"/>
        <v>0</v>
      </c>
      <c r="D24" t="b">
        <f t="shared" ca="1" si="2"/>
        <v>1</v>
      </c>
      <c r="E24" t="b">
        <f t="shared" ca="1" si="3"/>
        <v>0</v>
      </c>
      <c r="F24" s="13" cm="1">
        <f t="array" aca="1" ref="F24" ca="1">INDEX($O$2:$O$36,COUNTIF($Q$2:$Q$36,"&lt;="&amp;RAND())+1)</f>
        <v>1</v>
      </c>
      <c r="G24" s="31">
        <f ca="1">LOOKUP(F24,'Ár tábla'!F$3:F$37,'Ár tábla'!G$3:G$37)</f>
        <v>7200</v>
      </c>
      <c r="H24" s="31">
        <f ca="1">IF(E24=TRUE,F24*'Ár tábla'!$B$3,0)+IF(D24=TRUE,'Ár tábla'!$B$5,0)+IF(C24=TRUE,'Ár tábla'!$B$4,0)+IF(B24=TRUE,'Ár tábla'!$B$2,0)+G24</f>
        <v>17200</v>
      </c>
      <c r="I24" s="31">
        <f t="shared" ca="1" si="4"/>
        <v>9700</v>
      </c>
      <c r="J24" s="9">
        <f t="shared" ca="1" si="6"/>
        <v>-7500</v>
      </c>
      <c r="O24" s="22">
        <v>23</v>
      </c>
      <c r="P24" s="23" cm="1">
        <f t="array" ref="P24">(1/O24) / SUM(1/O$2:O$36)</f>
        <v>1.0484820991571157E-2</v>
      </c>
      <c r="Q24" s="24">
        <f>SUM($P$2:P24)</f>
        <v>0.90052769455405357</v>
      </c>
      <c r="R24">
        <f t="shared" ca="1" si="7"/>
        <v>1</v>
      </c>
      <c r="S24" s="21">
        <f t="shared" ca="1" si="8"/>
        <v>0.01</v>
      </c>
    </row>
    <row r="25" spans="1:19" x14ac:dyDescent="0.3">
      <c r="A25" t="str">
        <f t="shared" ca="1" si="5"/>
        <v>PRPX-129</v>
      </c>
      <c r="B25" t="b">
        <f t="shared" ca="1" si="0"/>
        <v>0</v>
      </c>
      <c r="C25" t="b">
        <f t="shared" ca="1" si="1"/>
        <v>0</v>
      </c>
      <c r="D25" t="b">
        <f t="shared" ca="1" si="2"/>
        <v>1</v>
      </c>
      <c r="E25" t="b">
        <f t="shared" ca="1" si="3"/>
        <v>0</v>
      </c>
      <c r="F25" s="13" cm="1">
        <f t="array" aca="1" ref="F25" ca="1">INDEX($O$2:$O$36,COUNTIF($Q$2:$Q$36,"&lt;="&amp;RAND())+1)</f>
        <v>6</v>
      </c>
      <c r="G25" s="31">
        <f ca="1">LOOKUP(F25,'Ár tábla'!F$3:F$37,'Ár tábla'!G$3:G$37)</f>
        <v>11700</v>
      </c>
      <c r="H25" s="31">
        <f ca="1">IF(E25=TRUE,F25*'Ár tábla'!$B$3,0)+IF(D25=TRUE,'Ár tábla'!$B$5,0)+IF(C25=TRUE,'Ár tábla'!$B$4,0)+IF(B25=TRUE,'Ár tábla'!$B$2,0)+G25</f>
        <v>21700</v>
      </c>
      <c r="I25" s="31">
        <f t="shared" ca="1" si="4"/>
        <v>21700</v>
      </c>
      <c r="J25" s="9">
        <f t="shared" ca="1" si="6"/>
        <v>0</v>
      </c>
      <c r="O25" s="22">
        <v>24</v>
      </c>
      <c r="P25" s="23" cm="1">
        <f t="array" ref="P25">(1/O25) / SUM(1/O$2:O$36)</f>
        <v>1.0047953450255692E-2</v>
      </c>
      <c r="Q25" s="24">
        <f>SUM($P$2:P25)</f>
        <v>0.91057564800430923</v>
      </c>
      <c r="R25">
        <f t="shared" ca="1" si="7"/>
        <v>1</v>
      </c>
      <c r="S25" s="21">
        <f t="shared" ca="1" si="8"/>
        <v>0.01</v>
      </c>
    </row>
    <row r="26" spans="1:19" x14ac:dyDescent="0.3">
      <c r="A26" t="str">
        <f t="shared" ca="1" si="5"/>
        <v>JGAM-717</v>
      </c>
      <c r="B26" t="b">
        <f t="shared" ca="1" si="0"/>
        <v>0</v>
      </c>
      <c r="C26" t="b">
        <f t="shared" ca="1" si="1"/>
        <v>0</v>
      </c>
      <c r="D26" t="b">
        <f t="shared" ca="1" si="2"/>
        <v>1</v>
      </c>
      <c r="E26" t="b">
        <f t="shared" ca="1" si="3"/>
        <v>0</v>
      </c>
      <c r="F26" s="13" cm="1">
        <f t="array" aca="1" ref="F26" ca="1">INDEX($O$2:$O$36,COUNTIF($Q$2:$Q$36,"&lt;="&amp;RAND())+1)</f>
        <v>7</v>
      </c>
      <c r="G26" s="31">
        <f ca="1">LOOKUP(F26,'Ár tábla'!F$3:F$37,'Ár tábla'!G$3:G$37)</f>
        <v>12200</v>
      </c>
      <c r="H26" s="31">
        <f ca="1">IF(E26=TRUE,F26*'Ár tábla'!$B$3,0)+IF(D26=TRUE,'Ár tábla'!$B$5,0)+IF(C26=TRUE,'Ár tábla'!$B$4,0)+IF(B26=TRUE,'Ár tábla'!$B$2,0)+G26</f>
        <v>22200</v>
      </c>
      <c r="I26" s="31">
        <f t="shared" ca="1" si="4"/>
        <v>22200</v>
      </c>
      <c r="J26" s="9">
        <f t="shared" ca="1" si="6"/>
        <v>0</v>
      </c>
      <c r="O26" s="22">
        <v>25</v>
      </c>
      <c r="P26" s="23" cm="1">
        <f t="array" ref="P26">(1/O26) / SUM(1/O$2:O$36)</f>
        <v>9.6460353122454646E-3</v>
      </c>
      <c r="Q26" s="24">
        <f>SUM($P$2:P26)</f>
        <v>0.92022168331655474</v>
      </c>
      <c r="R26">
        <f t="shared" ca="1" si="7"/>
        <v>0</v>
      </c>
      <c r="S26" s="21">
        <f t="shared" ca="1" si="8"/>
        <v>0</v>
      </c>
    </row>
    <row r="27" spans="1:19" x14ac:dyDescent="0.3">
      <c r="A27" t="str">
        <f t="shared" ca="1" si="5"/>
        <v>RJI-187</v>
      </c>
      <c r="B27" t="b">
        <f t="shared" ca="1" si="0"/>
        <v>0</v>
      </c>
      <c r="C27" t="b">
        <f t="shared" ca="1" si="1"/>
        <v>0</v>
      </c>
      <c r="D27" t="b">
        <f t="shared" ca="1" si="2"/>
        <v>0</v>
      </c>
      <c r="E27" t="b">
        <f t="shared" ca="1" si="3"/>
        <v>0</v>
      </c>
      <c r="F27" s="13" cm="1">
        <f t="array" aca="1" ref="F27" ca="1">INDEX($O$2:$O$36,COUNTIF($Q$2:$Q$36,"&lt;="&amp;RAND())+1)</f>
        <v>1</v>
      </c>
      <c r="G27" s="31">
        <f ca="1">LOOKUP(F27,'Ár tábla'!F$3:F$37,'Ár tábla'!G$3:G$37)</f>
        <v>7200</v>
      </c>
      <c r="H27" s="31">
        <f ca="1">IF(E27=TRUE,F27*'Ár tábla'!$B$3,0)+IF(D27=TRUE,'Ár tábla'!$B$5,0)+IF(C27=TRUE,'Ár tábla'!$B$4,0)+IF(B27=TRUE,'Ár tábla'!$B$2,0)+G27</f>
        <v>7200</v>
      </c>
      <c r="I27" s="31">
        <f t="shared" ca="1" si="4"/>
        <v>7200</v>
      </c>
      <c r="J27" s="9">
        <f t="shared" ca="1" si="6"/>
        <v>0</v>
      </c>
      <c r="O27" s="22">
        <v>26</v>
      </c>
      <c r="P27" s="23" cm="1">
        <f t="array" ref="P27">(1/O27) / SUM(1/O$2:O$36)</f>
        <v>9.2750339540821781E-3</v>
      </c>
      <c r="Q27" s="24">
        <f>SUM($P$2:P27)</f>
        <v>0.92949671727063687</v>
      </c>
      <c r="R27">
        <f t="shared" ca="1" si="7"/>
        <v>2</v>
      </c>
      <c r="S27" s="21">
        <f t="shared" ca="1" si="8"/>
        <v>0.02</v>
      </c>
    </row>
    <row r="28" spans="1:19" x14ac:dyDescent="0.3">
      <c r="A28" t="str">
        <f t="shared" ca="1" si="5"/>
        <v>LAG-076</v>
      </c>
      <c r="B28" t="b">
        <f t="shared" ca="1" si="0"/>
        <v>0</v>
      </c>
      <c r="C28" t="b">
        <f t="shared" ca="1" si="1"/>
        <v>0</v>
      </c>
      <c r="D28" t="b">
        <f t="shared" ca="1" si="2"/>
        <v>0</v>
      </c>
      <c r="E28" t="b">
        <f t="shared" ca="1" si="3"/>
        <v>0</v>
      </c>
      <c r="F28" s="13" cm="1">
        <f t="array" aca="1" ref="F28" ca="1">INDEX($O$2:$O$36,COUNTIF($Q$2:$Q$36,"&lt;="&amp;RAND())+1)</f>
        <v>3</v>
      </c>
      <c r="G28" s="31">
        <f ca="1">LOOKUP(F28,'Ár tábla'!F$3:F$37,'Ár tábla'!G$3:G$37)</f>
        <v>8600</v>
      </c>
      <c r="H28" s="31">
        <f ca="1">IF(E28=TRUE,F28*'Ár tábla'!$B$3,0)+IF(D28=TRUE,'Ár tábla'!$B$5,0)+IF(C28=TRUE,'Ár tábla'!$B$4,0)+IF(B28=TRUE,'Ár tábla'!$B$2,0)+G28</f>
        <v>8600</v>
      </c>
      <c r="I28" s="31">
        <f t="shared" ca="1" si="4"/>
        <v>8600</v>
      </c>
      <c r="J28" s="9">
        <f t="shared" ca="1" si="6"/>
        <v>0</v>
      </c>
      <c r="O28" s="22">
        <v>27</v>
      </c>
      <c r="P28" s="23" cm="1">
        <f t="array" ref="P28">(1/O28) / SUM(1/O$2:O$36)</f>
        <v>8.9315141780050601E-3</v>
      </c>
      <c r="Q28" s="24">
        <f>SUM($P$2:P28)</f>
        <v>0.93842823144864196</v>
      </c>
      <c r="R28">
        <f t="shared" ca="1" si="7"/>
        <v>0</v>
      </c>
      <c r="S28" s="21">
        <f t="shared" ca="1" si="8"/>
        <v>0</v>
      </c>
    </row>
    <row r="29" spans="1:19" x14ac:dyDescent="0.3">
      <c r="A29" t="str">
        <f t="shared" ca="1" si="5"/>
        <v>LUR-142</v>
      </c>
      <c r="B29" t="b">
        <f t="shared" ca="1" si="0"/>
        <v>0</v>
      </c>
      <c r="C29" t="b">
        <f t="shared" ca="1" si="1"/>
        <v>0</v>
      </c>
      <c r="D29" t="b">
        <f t="shared" ca="1" si="2"/>
        <v>1</v>
      </c>
      <c r="E29" t="b">
        <f t="shared" ca="1" si="3"/>
        <v>0</v>
      </c>
      <c r="F29" s="13" cm="1">
        <f t="array" aca="1" ref="F29" ca="1">INDEX($O$2:$O$36,COUNTIF($Q$2:$Q$36,"&lt;="&amp;RAND())+1)</f>
        <v>9</v>
      </c>
      <c r="G29" s="31">
        <f ca="1">LOOKUP(F29,'Ár tábla'!F$3:F$37,'Ár tábla'!G$3:G$37)</f>
        <v>13400</v>
      </c>
      <c r="H29" s="31">
        <f ca="1">IF(E29=TRUE,F29*'Ár tábla'!$B$3,0)+IF(D29=TRUE,'Ár tábla'!$B$5,0)+IF(C29=TRUE,'Ár tábla'!$B$4,0)+IF(B29=TRUE,'Ár tábla'!$B$2,0)+G29</f>
        <v>23400</v>
      </c>
      <c r="I29" s="31">
        <f t="shared" ca="1" si="4"/>
        <v>7400</v>
      </c>
      <c r="J29" s="9">
        <f t="shared" ca="1" si="6"/>
        <v>-16000</v>
      </c>
      <c r="O29" s="22">
        <v>28</v>
      </c>
      <c r="P29" s="23" cm="1">
        <f t="array" ref="P29">(1/O29) / SUM(1/O$2:O$36)</f>
        <v>8.6125315287905926E-3</v>
      </c>
      <c r="Q29" s="24">
        <f>SUM($P$2:P29)</f>
        <v>0.94704076297743256</v>
      </c>
      <c r="R29">
        <f t="shared" ca="1" si="7"/>
        <v>1</v>
      </c>
      <c r="S29" s="21">
        <f t="shared" ca="1" si="8"/>
        <v>0.01</v>
      </c>
    </row>
    <row r="30" spans="1:19" x14ac:dyDescent="0.3">
      <c r="A30" t="str">
        <f t="shared" ca="1" si="5"/>
        <v>QPK-107</v>
      </c>
      <c r="B30" t="b">
        <f t="shared" ca="1" si="0"/>
        <v>0</v>
      </c>
      <c r="C30" t="b">
        <f t="shared" ca="1" si="1"/>
        <v>0</v>
      </c>
      <c r="D30" t="b">
        <f t="shared" ca="1" si="2"/>
        <v>0</v>
      </c>
      <c r="E30" t="b">
        <f t="shared" ca="1" si="3"/>
        <v>0</v>
      </c>
      <c r="F30" s="13" cm="1">
        <f t="array" aca="1" ref="F30" ca="1">INDEX($O$2:$O$36,COUNTIF($Q$2:$Q$36,"&lt;="&amp;RAND())+1)</f>
        <v>2</v>
      </c>
      <c r="G30" s="31">
        <f ca="1">LOOKUP(F30,'Ár tábla'!F$3:F$37,'Ár tábla'!G$3:G$37)</f>
        <v>7900</v>
      </c>
      <c r="H30" s="31">
        <f ca="1">IF(E30=TRUE,F30*'Ár tábla'!$B$3,0)+IF(D30=TRUE,'Ár tábla'!$B$5,0)+IF(C30=TRUE,'Ár tábla'!$B$4,0)+IF(B30=TRUE,'Ár tábla'!$B$2,0)+G30</f>
        <v>7900</v>
      </c>
      <c r="I30" s="31">
        <f t="shared" ca="1" si="4"/>
        <v>7900</v>
      </c>
      <c r="J30" s="9">
        <f t="shared" ca="1" si="6"/>
        <v>0</v>
      </c>
      <c r="O30" s="22">
        <v>29</v>
      </c>
      <c r="P30" s="23" cm="1">
        <f t="array" ref="P30">(1/O30) / SUM(1/O$2:O$36)</f>
        <v>8.3155476829702285E-3</v>
      </c>
      <c r="Q30" s="24">
        <f>SUM($P$2:P30)</f>
        <v>0.95535631066040283</v>
      </c>
      <c r="R30">
        <f t="shared" ca="1" si="7"/>
        <v>2</v>
      </c>
      <c r="S30" s="21">
        <f t="shared" ca="1" si="8"/>
        <v>0.02</v>
      </c>
    </row>
    <row r="31" spans="1:19" x14ac:dyDescent="0.3">
      <c r="A31" t="str">
        <f t="shared" ca="1" si="5"/>
        <v>RAWP-372</v>
      </c>
      <c r="B31" t="b">
        <f t="shared" ca="1" si="0"/>
        <v>0</v>
      </c>
      <c r="C31" t="b">
        <f t="shared" ca="1" si="1"/>
        <v>0</v>
      </c>
      <c r="D31" t="b">
        <f t="shared" ca="1" si="2"/>
        <v>0</v>
      </c>
      <c r="E31" t="b">
        <f t="shared" ca="1" si="3"/>
        <v>0</v>
      </c>
      <c r="F31" s="13" cm="1">
        <f t="array" aca="1" ref="F31" ca="1">INDEX($O$2:$O$36,COUNTIF($Q$2:$Q$36,"&lt;="&amp;RAND())+1)</f>
        <v>2</v>
      </c>
      <c r="G31" s="31">
        <f ca="1">LOOKUP(F31,'Ár tábla'!F$3:F$37,'Ár tábla'!G$3:G$37)</f>
        <v>7900</v>
      </c>
      <c r="H31" s="31">
        <f ca="1">IF(E31=TRUE,F31*'Ár tábla'!$B$3,0)+IF(D31=TRUE,'Ár tábla'!$B$5,0)+IF(C31=TRUE,'Ár tábla'!$B$4,0)+IF(B31=TRUE,'Ár tábla'!$B$2,0)+G31</f>
        <v>7900</v>
      </c>
      <c r="I31" s="31">
        <f t="shared" ca="1" si="4"/>
        <v>8400</v>
      </c>
      <c r="J31" s="9">
        <f t="shared" ca="1" si="6"/>
        <v>500</v>
      </c>
      <c r="O31" s="22">
        <v>30</v>
      </c>
      <c r="P31" s="23" cm="1">
        <f t="array" ref="P31">(1/O31) / SUM(1/O$2:O$36)</f>
        <v>8.0383627602045541E-3</v>
      </c>
      <c r="Q31" s="24">
        <f>SUM($P$2:P31)</f>
        <v>0.96339467342060736</v>
      </c>
      <c r="R31">
        <f t="shared" ca="1" si="7"/>
        <v>1</v>
      </c>
      <c r="S31" s="21">
        <f t="shared" ca="1" si="8"/>
        <v>0.01</v>
      </c>
    </row>
    <row r="32" spans="1:19" x14ac:dyDescent="0.3">
      <c r="A32" t="str">
        <f t="shared" ca="1" si="5"/>
        <v>CLEJ-888</v>
      </c>
      <c r="B32" t="b">
        <f t="shared" ca="1" si="0"/>
        <v>0</v>
      </c>
      <c r="C32" t="b">
        <f t="shared" ca="1" si="1"/>
        <v>0</v>
      </c>
      <c r="D32" t="b">
        <f t="shared" ca="1" si="2"/>
        <v>1</v>
      </c>
      <c r="E32" t="b">
        <f t="shared" ca="1" si="3"/>
        <v>0</v>
      </c>
      <c r="F32" s="13" cm="1">
        <f t="array" aca="1" ref="F32" ca="1">INDEX($O$2:$O$36,COUNTIF($Q$2:$Q$36,"&lt;="&amp;RAND())+1)</f>
        <v>1</v>
      </c>
      <c r="G32" s="31">
        <f ca="1">LOOKUP(F32,'Ár tábla'!F$3:F$37,'Ár tábla'!G$3:G$37)</f>
        <v>7200</v>
      </c>
      <c r="H32" s="31">
        <f ca="1">IF(E32=TRUE,F32*'Ár tábla'!$B$3,0)+IF(D32=TRUE,'Ár tábla'!$B$5,0)+IF(C32=TRUE,'Ár tábla'!$B$4,0)+IF(B32=TRUE,'Ár tábla'!$B$2,0)+G32</f>
        <v>17200</v>
      </c>
      <c r="I32" s="31">
        <f t="shared" ca="1" si="4"/>
        <v>5600</v>
      </c>
      <c r="J32" s="9">
        <f t="shared" ca="1" si="6"/>
        <v>-11600</v>
      </c>
      <c r="O32" s="22">
        <v>31</v>
      </c>
      <c r="P32" s="23" cm="1">
        <f t="array" ref="P32">(1/O32) / SUM(1/O$2:O$36)</f>
        <v>7.7790607356818262E-3</v>
      </c>
      <c r="Q32" s="24">
        <f>SUM($P$2:P32)</f>
        <v>0.97117373415628916</v>
      </c>
      <c r="R32">
        <f t="shared" ca="1" si="7"/>
        <v>0</v>
      </c>
      <c r="S32" s="21">
        <f t="shared" ca="1" si="8"/>
        <v>0</v>
      </c>
    </row>
    <row r="33" spans="1:19" x14ac:dyDescent="0.3">
      <c r="A33" t="str">
        <f t="shared" ca="1" si="5"/>
        <v>RAM-961</v>
      </c>
      <c r="B33" t="b">
        <f t="shared" ca="1" si="0"/>
        <v>0</v>
      </c>
      <c r="C33" t="b">
        <f t="shared" ca="1" si="1"/>
        <v>0</v>
      </c>
      <c r="D33" t="b">
        <f t="shared" ca="1" si="2"/>
        <v>0</v>
      </c>
      <c r="E33" t="b">
        <f t="shared" ca="1" si="3"/>
        <v>0</v>
      </c>
      <c r="F33" s="13" cm="1">
        <f t="array" aca="1" ref="F33" ca="1">INDEX($O$2:$O$36,COUNTIF($Q$2:$Q$36,"&lt;="&amp;RAND())+1)</f>
        <v>26</v>
      </c>
      <c r="G33" s="31">
        <f ca="1">LOOKUP(F33,'Ár tábla'!F$3:F$37,'Ár tábla'!G$3:G$37)</f>
        <v>15400</v>
      </c>
      <c r="H33" s="31">
        <f ca="1">IF(E33=TRUE,F33*'Ár tábla'!$B$3,0)+IF(D33=TRUE,'Ár tábla'!$B$5,0)+IF(C33=TRUE,'Ár tábla'!$B$4,0)+IF(B33=TRUE,'Ár tábla'!$B$2,0)+G33</f>
        <v>15400</v>
      </c>
      <c r="I33" s="31">
        <f t="shared" ca="1" si="4"/>
        <v>15400</v>
      </c>
      <c r="J33" s="9">
        <f t="shared" ca="1" si="6"/>
        <v>0</v>
      </c>
      <c r="O33" s="22">
        <v>32</v>
      </c>
      <c r="P33" s="23" cm="1">
        <f t="array" ref="P33">(1/O33) / SUM(1/O$2:O$36)</f>
        <v>7.53596508769177E-3</v>
      </c>
      <c r="Q33" s="24">
        <f>SUM($P$2:P33)</f>
        <v>0.97870969924398088</v>
      </c>
      <c r="R33">
        <f t="shared" ca="1" si="7"/>
        <v>0</v>
      </c>
      <c r="S33" s="21">
        <f t="shared" ca="1" si="8"/>
        <v>0</v>
      </c>
    </row>
    <row r="34" spans="1:19" x14ac:dyDescent="0.3">
      <c r="A34" t="str">
        <f t="shared" ca="1" si="5"/>
        <v>IGDQ-063</v>
      </c>
      <c r="B34" t="b">
        <f t="shared" ref="B34:B65" ca="1" si="9">$L$2&gt;RAND()</f>
        <v>0</v>
      </c>
      <c r="C34" t="b">
        <f t="shared" ref="C34:C65" ca="1" si="10">$L$3&gt;RAND()</f>
        <v>0</v>
      </c>
      <c r="D34" t="b">
        <f t="shared" ref="D34:D65" ca="1" si="11">$L$4&gt;RAND()</f>
        <v>1</v>
      </c>
      <c r="E34" t="b">
        <f t="shared" ref="E34:E65" ca="1" si="12">$L$5&gt;RAND()</f>
        <v>0</v>
      </c>
      <c r="F34" s="13" cm="1">
        <f t="array" aca="1" ref="F34" ca="1">INDEX($O$2:$O$36,COUNTIF($Q$2:$Q$36,"&lt;="&amp;RAND())+1)</f>
        <v>1</v>
      </c>
      <c r="G34" s="31">
        <f ca="1">LOOKUP(F34,'Ár tábla'!F$3:F$37,'Ár tábla'!G$3:G$37)</f>
        <v>7200</v>
      </c>
      <c r="H34" s="31">
        <f ca="1">IF(E34=TRUE,F34*'Ár tábla'!$B$3,0)+IF(D34=TRUE,'Ár tábla'!$B$5,0)+IF(C34=TRUE,'Ár tábla'!$B$4,0)+IF(B34=TRUE,'Ár tábla'!$B$2,0)+G34</f>
        <v>17200</v>
      </c>
      <c r="I34" s="31">
        <f t="shared" ca="1" si="4"/>
        <v>17200</v>
      </c>
      <c r="J34" s="9">
        <f t="shared" ca="1" si="6"/>
        <v>0</v>
      </c>
      <c r="O34" s="22">
        <v>33</v>
      </c>
      <c r="P34" s="23" cm="1">
        <f t="array" ref="P34">(1/O34) / SUM(1/O$2:O$36)</f>
        <v>7.3076025092768679E-3</v>
      </c>
      <c r="Q34" s="24">
        <f>SUM($P$2:P34)</f>
        <v>0.98601730175325775</v>
      </c>
      <c r="R34">
        <f t="shared" ca="1" si="7"/>
        <v>0</v>
      </c>
      <c r="S34" s="21">
        <f t="shared" ca="1" si="8"/>
        <v>0</v>
      </c>
    </row>
    <row r="35" spans="1:19" x14ac:dyDescent="0.3">
      <c r="A35" t="str">
        <f t="shared" ca="1" si="5"/>
        <v>GBXN-033</v>
      </c>
      <c r="B35" t="b">
        <f t="shared" ca="1" si="9"/>
        <v>0</v>
      </c>
      <c r="C35" t="b">
        <f t="shared" ca="1" si="10"/>
        <v>0</v>
      </c>
      <c r="D35" t="b">
        <f t="shared" ca="1" si="11"/>
        <v>0</v>
      </c>
      <c r="E35" t="b">
        <f t="shared" ca="1" si="12"/>
        <v>0</v>
      </c>
      <c r="F35" s="13" cm="1">
        <f t="array" aca="1" ref="F35" ca="1">INDEX($O$2:$O$36,COUNTIF($Q$2:$Q$36,"&lt;="&amp;RAND())+1)</f>
        <v>2</v>
      </c>
      <c r="G35" s="31">
        <f ca="1">LOOKUP(F35,'Ár tábla'!F$3:F$37,'Ár tábla'!G$3:G$37)</f>
        <v>7900</v>
      </c>
      <c r="H35" s="31">
        <f ca="1">IF(E35=TRUE,F35*'Ár tábla'!$B$3,0)+IF(D35=TRUE,'Ár tábla'!$B$5,0)+IF(C35=TRUE,'Ár tábla'!$B$4,0)+IF(B35=TRUE,'Ár tábla'!$B$2,0)+G35</f>
        <v>7900</v>
      </c>
      <c r="I35" s="31">
        <f t="shared" ca="1" si="4"/>
        <v>7900</v>
      </c>
      <c r="J35" s="9">
        <f t="shared" ca="1" si="6"/>
        <v>0</v>
      </c>
      <c r="O35" s="22">
        <v>34</v>
      </c>
      <c r="P35" s="23" cm="1">
        <f t="array" ref="P35">(1/O35) / SUM(1/O$2:O$36)</f>
        <v>7.0926730237099011E-3</v>
      </c>
      <c r="Q35" s="24">
        <f>SUM($P$2:P35)</f>
        <v>0.99310997477696761</v>
      </c>
      <c r="R35">
        <f t="shared" ca="1" si="7"/>
        <v>0</v>
      </c>
      <c r="S35" s="21">
        <f t="shared" ca="1" si="8"/>
        <v>0</v>
      </c>
    </row>
    <row r="36" spans="1:19" x14ac:dyDescent="0.3">
      <c r="A36" t="str">
        <f t="shared" ca="1" si="5"/>
        <v>QLCA-264</v>
      </c>
      <c r="B36" t="b">
        <f t="shared" ca="1" si="9"/>
        <v>0</v>
      </c>
      <c r="C36" t="b">
        <f t="shared" ca="1" si="10"/>
        <v>0</v>
      </c>
      <c r="D36" t="b">
        <f t="shared" ca="1" si="11"/>
        <v>1</v>
      </c>
      <c r="E36" t="b">
        <f t="shared" ca="1" si="12"/>
        <v>0</v>
      </c>
      <c r="F36" s="13" cm="1">
        <f t="array" aca="1" ref="F36" ca="1">INDEX($O$2:$O$36,COUNTIF($Q$2:$Q$36,"&lt;="&amp;RAND())+1)</f>
        <v>15</v>
      </c>
      <c r="G36" s="31">
        <f ca="1">LOOKUP(F36,'Ár tábla'!F$3:F$37,'Ár tábla'!G$3:G$37)</f>
        <v>15400</v>
      </c>
      <c r="H36" s="31">
        <f ca="1">IF(E36=TRUE,F36*'Ár tábla'!$B$3,0)+IF(D36=TRUE,'Ár tábla'!$B$5,0)+IF(C36=TRUE,'Ár tábla'!$B$4,0)+IF(B36=TRUE,'Ár tábla'!$B$2,0)+G36</f>
        <v>25400</v>
      </c>
      <c r="I36" s="31">
        <f t="shared" ca="1" si="4"/>
        <v>25400</v>
      </c>
      <c r="J36" s="9">
        <f t="shared" ca="1" si="6"/>
        <v>0</v>
      </c>
      <c r="O36" s="22">
        <v>35</v>
      </c>
      <c r="P36" s="23" cm="1">
        <f t="array" ref="P36">(1/O36) / SUM(1/O$2:O$36)</f>
        <v>6.8900252230324746E-3</v>
      </c>
      <c r="Q36" s="24">
        <f>SUM($P$2:P36)</f>
        <v>1</v>
      </c>
      <c r="R36">
        <f t="shared" ca="1" si="7"/>
        <v>0</v>
      </c>
      <c r="S36" s="21">
        <f t="shared" ca="1" si="8"/>
        <v>0</v>
      </c>
    </row>
    <row r="37" spans="1:19" x14ac:dyDescent="0.3">
      <c r="A37" t="str">
        <f t="shared" ca="1" si="5"/>
        <v>UME-604</v>
      </c>
      <c r="B37" t="b">
        <f t="shared" ca="1" si="9"/>
        <v>0</v>
      </c>
      <c r="C37" t="b">
        <f t="shared" ca="1" si="10"/>
        <v>0</v>
      </c>
      <c r="D37" t="b">
        <f t="shared" ca="1" si="11"/>
        <v>0</v>
      </c>
      <c r="E37" t="b">
        <f t="shared" ca="1" si="12"/>
        <v>0</v>
      </c>
      <c r="F37" s="13" cm="1">
        <f t="array" aca="1" ref="F37" ca="1">INDEX($O$2:$O$36,COUNTIF($Q$2:$Q$36,"&lt;="&amp;RAND())+1)</f>
        <v>24</v>
      </c>
      <c r="G37" s="31">
        <f ca="1">LOOKUP(F37,'Ár tábla'!F$3:F$37,'Ár tábla'!G$3:G$37)</f>
        <v>15400</v>
      </c>
      <c r="H37" s="31">
        <f ca="1">IF(E37=TRUE,F37*'Ár tábla'!$B$3,0)+IF(D37=TRUE,'Ár tábla'!$B$5,0)+IF(C37=TRUE,'Ár tábla'!$B$4,0)+IF(B37=TRUE,'Ár tábla'!$B$2,0)+G37</f>
        <v>15400</v>
      </c>
      <c r="I37" s="31">
        <f t="shared" ca="1" si="4"/>
        <v>15400</v>
      </c>
      <c r="J37" s="9">
        <f t="shared" ca="1" si="6"/>
        <v>0</v>
      </c>
    </row>
    <row r="38" spans="1:19" x14ac:dyDescent="0.3">
      <c r="A38" t="str">
        <f t="shared" ca="1" si="5"/>
        <v>AHXO-872</v>
      </c>
      <c r="B38" t="b">
        <f t="shared" ca="1" si="9"/>
        <v>0</v>
      </c>
      <c r="C38" t="b">
        <f t="shared" ca="1" si="10"/>
        <v>0</v>
      </c>
      <c r="D38" t="b">
        <f t="shared" ca="1" si="11"/>
        <v>0</v>
      </c>
      <c r="E38" t="b">
        <f t="shared" ca="1" si="12"/>
        <v>0</v>
      </c>
      <c r="F38" s="13" cm="1">
        <f t="array" aca="1" ref="F38" ca="1">INDEX($O$2:$O$36,COUNTIF($Q$2:$Q$36,"&lt;="&amp;RAND())+1)</f>
        <v>2</v>
      </c>
      <c r="G38" s="31">
        <f ca="1">LOOKUP(F38,'Ár tábla'!F$3:F$37,'Ár tábla'!G$3:G$37)</f>
        <v>7900</v>
      </c>
      <c r="H38" s="31">
        <f ca="1">IF(E38=TRUE,F38*'Ár tábla'!$B$3,0)+IF(D38=TRUE,'Ár tábla'!$B$5,0)+IF(C38=TRUE,'Ár tábla'!$B$4,0)+IF(B38=TRUE,'Ár tábla'!$B$2,0)+G38</f>
        <v>7900</v>
      </c>
      <c r="I38" s="31">
        <f t="shared" ca="1" si="4"/>
        <v>7900</v>
      </c>
      <c r="J38" s="9">
        <f t="shared" ca="1" si="6"/>
        <v>0</v>
      </c>
    </row>
    <row r="39" spans="1:19" x14ac:dyDescent="0.3">
      <c r="A39" t="str">
        <f t="shared" ca="1" si="5"/>
        <v>HPQM-833</v>
      </c>
      <c r="B39" t="b">
        <f t="shared" ca="1" si="9"/>
        <v>0</v>
      </c>
      <c r="C39" t="b">
        <f t="shared" ca="1" si="10"/>
        <v>0</v>
      </c>
      <c r="D39" t="b">
        <f t="shared" ca="1" si="11"/>
        <v>1</v>
      </c>
      <c r="E39" t="b">
        <f t="shared" ca="1" si="12"/>
        <v>0</v>
      </c>
      <c r="F39" s="13" cm="1">
        <f t="array" aca="1" ref="F39" ca="1">INDEX($O$2:$O$36,COUNTIF($Q$2:$Q$36,"&lt;="&amp;RAND())+1)</f>
        <v>2</v>
      </c>
      <c r="G39" s="31">
        <f ca="1">LOOKUP(F39,'Ár tábla'!F$3:F$37,'Ár tábla'!G$3:G$37)</f>
        <v>7900</v>
      </c>
      <c r="H39" s="31">
        <f ca="1">IF(E39=TRUE,F39*'Ár tábla'!$B$3,0)+IF(D39=TRUE,'Ár tábla'!$B$5,0)+IF(C39=TRUE,'Ár tábla'!$B$4,0)+IF(B39=TRUE,'Ár tábla'!$B$2,0)+G39</f>
        <v>17900</v>
      </c>
      <c r="I39" s="31">
        <f t="shared" ca="1" si="4"/>
        <v>17900</v>
      </c>
      <c r="J39" s="9">
        <f t="shared" ca="1" si="6"/>
        <v>0</v>
      </c>
    </row>
    <row r="40" spans="1:19" x14ac:dyDescent="0.3">
      <c r="A40" t="str">
        <f t="shared" ca="1" si="5"/>
        <v>EJSW-033</v>
      </c>
      <c r="B40" t="b">
        <f t="shared" ca="1" si="9"/>
        <v>0</v>
      </c>
      <c r="C40" t="b">
        <f t="shared" ca="1" si="10"/>
        <v>0</v>
      </c>
      <c r="D40" t="b">
        <f t="shared" ca="1" si="11"/>
        <v>1</v>
      </c>
      <c r="E40" t="b">
        <f t="shared" ca="1" si="12"/>
        <v>1</v>
      </c>
      <c r="F40" s="13" cm="1">
        <f t="array" aca="1" ref="F40" ca="1">INDEX($O$2:$O$36,COUNTIF($Q$2:$Q$36,"&lt;="&amp;RAND())+1)</f>
        <v>23</v>
      </c>
      <c r="G40" s="31">
        <f ca="1">LOOKUP(F40,'Ár tábla'!F$3:F$37,'Ár tábla'!G$3:G$37)</f>
        <v>15400</v>
      </c>
      <c r="H40" s="31">
        <f ca="1">IF(E40=TRUE,F40*'Ár tábla'!$B$3,0)+IF(D40=TRUE,'Ár tábla'!$B$5,0)+IF(C40=TRUE,'Ár tábla'!$B$4,0)+IF(B40=TRUE,'Ár tábla'!$B$2,0)+G40</f>
        <v>94400</v>
      </c>
      <c r="I40" s="31">
        <f t="shared" ca="1" si="4"/>
        <v>6600</v>
      </c>
      <c r="J40" s="9">
        <f t="shared" ca="1" si="6"/>
        <v>-87800</v>
      </c>
    </row>
    <row r="41" spans="1:19" x14ac:dyDescent="0.3">
      <c r="A41" t="str">
        <f t="shared" ca="1" si="5"/>
        <v>RACV-470</v>
      </c>
      <c r="B41" t="b">
        <f t="shared" ca="1" si="9"/>
        <v>0</v>
      </c>
      <c r="C41" t="b">
        <f t="shared" ca="1" si="10"/>
        <v>0</v>
      </c>
      <c r="D41" t="b">
        <f t="shared" ca="1" si="11"/>
        <v>0</v>
      </c>
      <c r="E41" t="b">
        <f t="shared" ca="1" si="12"/>
        <v>0</v>
      </c>
      <c r="F41" s="13" cm="1">
        <f t="array" aca="1" ref="F41" ca="1">INDEX($O$2:$O$36,COUNTIF($Q$2:$Q$36,"&lt;="&amp;RAND())+1)</f>
        <v>3</v>
      </c>
      <c r="G41" s="31">
        <f ca="1">LOOKUP(F41,'Ár tábla'!F$3:F$37,'Ár tábla'!G$3:G$37)</f>
        <v>8600</v>
      </c>
      <c r="H41" s="31">
        <f ca="1">IF(E41=TRUE,F41*'Ár tábla'!$B$3,0)+IF(D41=TRUE,'Ár tábla'!$B$5,0)+IF(C41=TRUE,'Ár tábla'!$B$4,0)+IF(B41=TRUE,'Ár tábla'!$B$2,0)+G41</f>
        <v>8600</v>
      </c>
      <c r="I41" s="31">
        <f t="shared" ca="1" si="4"/>
        <v>6400</v>
      </c>
      <c r="J41" s="9">
        <f t="shared" ca="1" si="6"/>
        <v>-2200</v>
      </c>
    </row>
    <row r="42" spans="1:19" x14ac:dyDescent="0.3">
      <c r="A42" t="str">
        <f t="shared" ca="1" si="5"/>
        <v>GVL-700</v>
      </c>
      <c r="B42" t="b">
        <f t="shared" ca="1" si="9"/>
        <v>0</v>
      </c>
      <c r="C42" t="b">
        <f t="shared" ca="1" si="10"/>
        <v>0</v>
      </c>
      <c r="D42" t="b">
        <f t="shared" ca="1" si="11"/>
        <v>1</v>
      </c>
      <c r="E42" t="b">
        <f t="shared" ca="1" si="12"/>
        <v>0</v>
      </c>
      <c r="F42" s="13" cm="1">
        <f t="array" aca="1" ref="F42" ca="1">INDEX($O$2:$O$36,COUNTIF($Q$2:$Q$36,"&lt;="&amp;RAND())+1)</f>
        <v>2</v>
      </c>
      <c r="G42" s="31">
        <f ca="1">LOOKUP(F42,'Ár tábla'!F$3:F$37,'Ár tábla'!G$3:G$37)</f>
        <v>7900</v>
      </c>
      <c r="H42" s="31">
        <f ca="1">IF(E42=TRUE,F42*'Ár tábla'!$B$3,0)+IF(D42=TRUE,'Ár tábla'!$B$5,0)+IF(C42=TRUE,'Ár tábla'!$B$4,0)+IF(B42=TRUE,'Ár tábla'!$B$2,0)+G42</f>
        <v>17900</v>
      </c>
      <c r="I42" s="31">
        <f t="shared" ca="1" si="4"/>
        <v>17900</v>
      </c>
      <c r="J42" s="9">
        <f t="shared" ca="1" si="6"/>
        <v>0</v>
      </c>
    </row>
    <row r="43" spans="1:19" x14ac:dyDescent="0.3">
      <c r="A43" t="str">
        <f t="shared" ca="1" si="5"/>
        <v>JKKN-141</v>
      </c>
      <c r="B43" t="b">
        <f t="shared" ca="1" si="9"/>
        <v>0</v>
      </c>
      <c r="C43" t="b">
        <f t="shared" ca="1" si="10"/>
        <v>0</v>
      </c>
      <c r="D43" t="b">
        <f t="shared" ca="1" si="11"/>
        <v>1</v>
      </c>
      <c r="E43" t="b">
        <f t="shared" ca="1" si="12"/>
        <v>0</v>
      </c>
      <c r="F43" s="13" cm="1">
        <f t="array" aca="1" ref="F43" ca="1">INDEX($O$2:$O$36,COUNTIF($Q$2:$Q$36,"&lt;="&amp;RAND())+1)</f>
        <v>3</v>
      </c>
      <c r="G43" s="31">
        <f ca="1">LOOKUP(F43,'Ár tábla'!F$3:F$37,'Ár tábla'!G$3:G$37)</f>
        <v>8600</v>
      </c>
      <c r="H43" s="31">
        <f ca="1">IF(E43=TRUE,F43*'Ár tábla'!$B$3,0)+IF(D43=TRUE,'Ár tábla'!$B$5,0)+IF(C43=TRUE,'Ár tábla'!$B$4,0)+IF(B43=TRUE,'Ár tábla'!$B$2,0)+G43</f>
        <v>18600</v>
      </c>
      <c r="I43" s="31">
        <f t="shared" ca="1" si="4"/>
        <v>18600</v>
      </c>
      <c r="J43" s="9">
        <f t="shared" ca="1" si="6"/>
        <v>0</v>
      </c>
    </row>
    <row r="44" spans="1:19" x14ac:dyDescent="0.3">
      <c r="A44" t="str">
        <f t="shared" ca="1" si="5"/>
        <v>NVN-669</v>
      </c>
      <c r="B44" t="b">
        <f t="shared" ca="1" si="9"/>
        <v>0</v>
      </c>
      <c r="C44" t="b">
        <f t="shared" ca="1" si="10"/>
        <v>0</v>
      </c>
      <c r="D44" t="b">
        <f t="shared" ca="1" si="11"/>
        <v>1</v>
      </c>
      <c r="E44" t="b">
        <f t="shared" ca="1" si="12"/>
        <v>0</v>
      </c>
      <c r="F44" s="13" cm="1">
        <f t="array" aca="1" ref="F44" ca="1">INDEX($O$2:$O$36,COUNTIF($Q$2:$Q$36,"&lt;="&amp;RAND())+1)</f>
        <v>12</v>
      </c>
      <c r="G44" s="31">
        <f ca="1">LOOKUP(F44,'Ár tábla'!F$3:F$37,'Ár tábla'!G$3:G$37)</f>
        <v>14600</v>
      </c>
      <c r="H44" s="31">
        <f ca="1">IF(E44=TRUE,F44*'Ár tábla'!$B$3,0)+IF(D44=TRUE,'Ár tábla'!$B$5,0)+IF(C44=TRUE,'Ár tábla'!$B$4,0)+IF(B44=TRUE,'Ár tábla'!$B$2,0)+G44</f>
        <v>24600</v>
      </c>
      <c r="I44" s="31">
        <f t="shared" ca="1" si="4"/>
        <v>9900</v>
      </c>
      <c r="J44" s="9">
        <f t="shared" ca="1" si="6"/>
        <v>-14700</v>
      </c>
    </row>
    <row r="45" spans="1:19" x14ac:dyDescent="0.3">
      <c r="A45" t="str">
        <f t="shared" ca="1" si="5"/>
        <v>YDTF-606</v>
      </c>
      <c r="B45" t="b">
        <f t="shared" ca="1" si="9"/>
        <v>0</v>
      </c>
      <c r="C45" t="b">
        <f t="shared" ca="1" si="10"/>
        <v>0</v>
      </c>
      <c r="D45" t="b">
        <f t="shared" ca="1" si="11"/>
        <v>1</v>
      </c>
      <c r="E45" t="b">
        <f t="shared" ca="1" si="12"/>
        <v>0</v>
      </c>
      <c r="F45" s="13" cm="1">
        <f t="array" aca="1" ref="F45" ca="1">INDEX($O$2:$O$36,COUNTIF($Q$2:$Q$36,"&lt;="&amp;RAND())+1)</f>
        <v>5</v>
      </c>
      <c r="G45" s="31">
        <f ca="1">LOOKUP(F45,'Ár tábla'!F$3:F$37,'Ár tábla'!G$3:G$37)</f>
        <v>10800</v>
      </c>
      <c r="H45" s="31">
        <f ca="1">IF(E45=TRUE,F45*'Ár tábla'!$B$3,0)+IF(D45=TRUE,'Ár tábla'!$B$5,0)+IF(C45=TRUE,'Ár tábla'!$B$4,0)+IF(B45=TRUE,'Ár tábla'!$B$2,0)+G45</f>
        <v>20800</v>
      </c>
      <c r="I45" s="31">
        <f t="shared" ca="1" si="4"/>
        <v>20800</v>
      </c>
      <c r="J45" s="9">
        <f t="shared" ca="1" si="6"/>
        <v>0</v>
      </c>
    </row>
    <row r="46" spans="1:19" x14ac:dyDescent="0.3">
      <c r="A46" t="str">
        <f t="shared" ca="1" si="5"/>
        <v>DZJ-629</v>
      </c>
      <c r="B46" t="b">
        <f t="shared" ca="1" si="9"/>
        <v>0</v>
      </c>
      <c r="C46" t="b">
        <f t="shared" ca="1" si="10"/>
        <v>0</v>
      </c>
      <c r="D46" t="b">
        <f t="shared" ca="1" si="11"/>
        <v>1</v>
      </c>
      <c r="E46" t="b">
        <f t="shared" ca="1" si="12"/>
        <v>0</v>
      </c>
      <c r="F46" s="13" cm="1">
        <f t="array" aca="1" ref="F46" ca="1">INDEX($O$2:$O$36,COUNTIF($Q$2:$Q$36,"&lt;="&amp;RAND())+1)</f>
        <v>22</v>
      </c>
      <c r="G46" s="31">
        <f ca="1">LOOKUP(F46,'Ár tábla'!F$3:F$37,'Ár tábla'!G$3:G$37)</f>
        <v>15400</v>
      </c>
      <c r="H46" s="31">
        <f ca="1">IF(E46=TRUE,F46*'Ár tábla'!$B$3,0)+IF(D46=TRUE,'Ár tábla'!$B$5,0)+IF(C46=TRUE,'Ár tábla'!$B$4,0)+IF(B46=TRUE,'Ár tábla'!$B$2,0)+G46</f>
        <v>25400</v>
      </c>
      <c r="I46" s="31">
        <f t="shared" ca="1" si="4"/>
        <v>25400</v>
      </c>
      <c r="J46" s="9">
        <f t="shared" ca="1" si="6"/>
        <v>0</v>
      </c>
    </row>
    <row r="47" spans="1:19" x14ac:dyDescent="0.3">
      <c r="A47" t="str">
        <f t="shared" ca="1" si="5"/>
        <v>PAQK-635</v>
      </c>
      <c r="B47" t="b">
        <f t="shared" ca="1" si="9"/>
        <v>0</v>
      </c>
      <c r="C47" t="b">
        <f t="shared" ca="1" si="10"/>
        <v>0</v>
      </c>
      <c r="D47" t="b">
        <f t="shared" ca="1" si="11"/>
        <v>0</v>
      </c>
      <c r="E47" t="b">
        <f t="shared" ca="1" si="12"/>
        <v>0</v>
      </c>
      <c r="F47" s="13" cm="1">
        <f t="array" aca="1" ref="F47" ca="1">INDEX($O$2:$O$36,COUNTIF($Q$2:$Q$36,"&lt;="&amp;RAND())+1)</f>
        <v>12</v>
      </c>
      <c r="G47" s="31">
        <f ca="1">LOOKUP(F47,'Ár tábla'!F$3:F$37,'Ár tábla'!G$3:G$37)</f>
        <v>14600</v>
      </c>
      <c r="H47" s="31">
        <f ca="1">IF(E47=TRUE,F47*'Ár tábla'!$B$3,0)+IF(D47=TRUE,'Ár tábla'!$B$5,0)+IF(C47=TRUE,'Ár tábla'!$B$4,0)+IF(B47=TRUE,'Ár tábla'!$B$2,0)+G47</f>
        <v>14600</v>
      </c>
      <c r="I47" s="31">
        <f t="shared" ca="1" si="4"/>
        <v>14600</v>
      </c>
      <c r="J47" s="9">
        <f t="shared" ca="1" si="6"/>
        <v>0</v>
      </c>
    </row>
    <row r="48" spans="1:19" x14ac:dyDescent="0.3">
      <c r="A48" t="str">
        <f t="shared" ca="1" si="5"/>
        <v>HWD-736</v>
      </c>
      <c r="B48" t="b">
        <f t="shared" ca="1" si="9"/>
        <v>0</v>
      </c>
      <c r="C48" t="b">
        <f t="shared" ca="1" si="10"/>
        <v>0</v>
      </c>
      <c r="D48" t="b">
        <f t="shared" ca="1" si="11"/>
        <v>1</v>
      </c>
      <c r="E48" t="b">
        <f t="shared" ca="1" si="12"/>
        <v>0</v>
      </c>
      <c r="F48" s="13" cm="1">
        <f t="array" aca="1" ref="F48" ca="1">INDEX($O$2:$O$36,COUNTIF($Q$2:$Q$36,"&lt;="&amp;RAND())+1)</f>
        <v>17</v>
      </c>
      <c r="G48" s="31">
        <f ca="1">LOOKUP(F48,'Ár tábla'!F$3:F$37,'Ár tábla'!G$3:G$37)</f>
        <v>15400</v>
      </c>
      <c r="H48" s="31">
        <f ca="1">IF(E48=TRUE,F48*'Ár tábla'!$B$3,0)+IF(D48=TRUE,'Ár tábla'!$B$5,0)+IF(C48=TRUE,'Ár tábla'!$B$4,0)+IF(B48=TRUE,'Ár tábla'!$B$2,0)+G48</f>
        <v>25400</v>
      </c>
      <c r="I48" s="31">
        <f t="shared" ca="1" si="4"/>
        <v>25400</v>
      </c>
      <c r="J48" s="9">
        <f t="shared" ca="1" si="6"/>
        <v>0</v>
      </c>
    </row>
    <row r="49" spans="1:10" x14ac:dyDescent="0.3">
      <c r="A49" t="str">
        <f t="shared" ca="1" si="5"/>
        <v>XGUY-318</v>
      </c>
      <c r="B49" t="b">
        <f t="shared" ca="1" si="9"/>
        <v>0</v>
      </c>
      <c r="C49" t="b">
        <f t="shared" ca="1" si="10"/>
        <v>0</v>
      </c>
      <c r="D49" t="b">
        <f t="shared" ca="1" si="11"/>
        <v>0</v>
      </c>
      <c r="E49" t="b">
        <f t="shared" ca="1" si="12"/>
        <v>0</v>
      </c>
      <c r="F49" s="13" cm="1">
        <f t="array" aca="1" ref="F49" ca="1">INDEX($O$2:$O$36,COUNTIF($Q$2:$Q$36,"&lt;="&amp;RAND())+1)</f>
        <v>5</v>
      </c>
      <c r="G49" s="31">
        <f ca="1">LOOKUP(F49,'Ár tábla'!F$3:F$37,'Ár tábla'!G$3:G$37)</f>
        <v>10800</v>
      </c>
      <c r="H49" s="31">
        <f ca="1">IF(E49=TRUE,F49*'Ár tábla'!$B$3,0)+IF(D49=TRUE,'Ár tábla'!$B$5,0)+IF(C49=TRUE,'Ár tábla'!$B$4,0)+IF(B49=TRUE,'Ár tábla'!$B$2,0)+G49</f>
        <v>10800</v>
      </c>
      <c r="I49" s="31">
        <f t="shared" ca="1" si="4"/>
        <v>7100</v>
      </c>
      <c r="J49" s="9">
        <f t="shared" ca="1" si="6"/>
        <v>-3700</v>
      </c>
    </row>
    <row r="50" spans="1:10" x14ac:dyDescent="0.3">
      <c r="A50" t="str">
        <f t="shared" ca="1" si="5"/>
        <v>TJP-590</v>
      </c>
      <c r="B50" t="b">
        <f t="shared" ca="1" si="9"/>
        <v>0</v>
      </c>
      <c r="C50" t="b">
        <f t="shared" ca="1" si="10"/>
        <v>0</v>
      </c>
      <c r="D50" t="b">
        <f t="shared" ca="1" si="11"/>
        <v>0</v>
      </c>
      <c r="E50" t="b">
        <f t="shared" ca="1" si="12"/>
        <v>0</v>
      </c>
      <c r="F50" s="13" cm="1">
        <f t="array" aca="1" ref="F50" ca="1">INDEX($O$2:$O$36,COUNTIF($Q$2:$Q$36,"&lt;="&amp;RAND())+1)</f>
        <v>3</v>
      </c>
      <c r="G50" s="31">
        <f ca="1">LOOKUP(F50,'Ár tábla'!F$3:F$37,'Ár tábla'!G$3:G$37)</f>
        <v>8600</v>
      </c>
      <c r="H50" s="31">
        <f ca="1">IF(E50=TRUE,F50*'Ár tábla'!$B$3,0)+IF(D50=TRUE,'Ár tábla'!$B$5,0)+IF(C50=TRUE,'Ár tábla'!$B$4,0)+IF(B50=TRUE,'Ár tábla'!$B$2,0)+G50</f>
        <v>8600</v>
      </c>
      <c r="I50" s="31">
        <f t="shared" ca="1" si="4"/>
        <v>8600</v>
      </c>
      <c r="J50" s="9">
        <f t="shared" ca="1" si="6"/>
        <v>0</v>
      </c>
    </row>
    <row r="51" spans="1:10" x14ac:dyDescent="0.3">
      <c r="A51" t="str">
        <f t="shared" ca="1" si="5"/>
        <v>JNYK-271</v>
      </c>
      <c r="B51" t="b">
        <f t="shared" ca="1" si="9"/>
        <v>0</v>
      </c>
      <c r="C51" t="b">
        <f t="shared" ca="1" si="10"/>
        <v>0</v>
      </c>
      <c r="D51" t="b">
        <f t="shared" ca="1" si="11"/>
        <v>1</v>
      </c>
      <c r="E51" t="b">
        <f t="shared" ca="1" si="12"/>
        <v>0</v>
      </c>
      <c r="F51" s="13" cm="1">
        <f t="array" aca="1" ref="F51" ca="1">INDEX($O$2:$O$36,COUNTIF($Q$2:$Q$36,"&lt;="&amp;RAND())+1)</f>
        <v>2</v>
      </c>
      <c r="G51" s="31">
        <f ca="1">LOOKUP(F51,'Ár tábla'!F$3:F$37,'Ár tábla'!G$3:G$37)</f>
        <v>7900</v>
      </c>
      <c r="H51" s="31">
        <f ca="1">IF(E51=TRUE,F51*'Ár tábla'!$B$3,0)+IF(D51=TRUE,'Ár tábla'!$B$5,0)+IF(C51=TRUE,'Ár tábla'!$B$4,0)+IF(B51=TRUE,'Ár tábla'!$B$2,0)+G51</f>
        <v>17900</v>
      </c>
      <c r="I51" s="31">
        <f t="shared" ca="1" si="4"/>
        <v>17900</v>
      </c>
      <c r="J51" s="9">
        <f t="shared" ca="1" si="6"/>
        <v>0</v>
      </c>
    </row>
    <row r="52" spans="1:10" x14ac:dyDescent="0.3">
      <c r="A52" t="str">
        <f t="shared" ca="1" si="5"/>
        <v>KZJG-830</v>
      </c>
      <c r="B52" t="b">
        <f t="shared" ca="1" si="9"/>
        <v>0</v>
      </c>
      <c r="C52" t="b">
        <f t="shared" ca="1" si="10"/>
        <v>0</v>
      </c>
      <c r="D52" t="b">
        <f t="shared" ca="1" si="11"/>
        <v>1</v>
      </c>
      <c r="E52" t="b">
        <f t="shared" ca="1" si="12"/>
        <v>0</v>
      </c>
      <c r="F52" s="13" cm="1">
        <f t="array" aca="1" ref="F52" ca="1">INDEX($O$2:$O$36,COUNTIF($Q$2:$Q$36,"&lt;="&amp;RAND())+1)</f>
        <v>20</v>
      </c>
      <c r="G52" s="31">
        <f ca="1">LOOKUP(F52,'Ár tábla'!F$3:F$37,'Ár tábla'!G$3:G$37)</f>
        <v>15400</v>
      </c>
      <c r="H52" s="31">
        <f ca="1">IF(E52=TRUE,F52*'Ár tábla'!$B$3,0)+IF(D52=TRUE,'Ár tábla'!$B$5,0)+IF(C52=TRUE,'Ár tábla'!$B$4,0)+IF(B52=TRUE,'Ár tábla'!$B$2,0)+G52</f>
        <v>25400</v>
      </c>
      <c r="I52" s="31">
        <f t="shared" ca="1" si="4"/>
        <v>8100</v>
      </c>
      <c r="J52" s="9">
        <f t="shared" ca="1" si="6"/>
        <v>-17300</v>
      </c>
    </row>
    <row r="53" spans="1:10" x14ac:dyDescent="0.3">
      <c r="A53" t="str">
        <f t="shared" ca="1" si="5"/>
        <v>FKF-997</v>
      </c>
      <c r="B53" t="b">
        <f t="shared" ca="1" si="9"/>
        <v>0</v>
      </c>
      <c r="C53" t="b">
        <f t="shared" ca="1" si="10"/>
        <v>0</v>
      </c>
      <c r="D53" t="b">
        <f t="shared" ca="1" si="11"/>
        <v>0</v>
      </c>
      <c r="E53" t="b">
        <f t="shared" ca="1" si="12"/>
        <v>0</v>
      </c>
      <c r="F53" s="13" cm="1">
        <f t="array" aca="1" ref="F53" ca="1">INDEX($O$2:$O$36,COUNTIF($Q$2:$Q$36,"&lt;="&amp;RAND())+1)</f>
        <v>3</v>
      </c>
      <c r="G53" s="31">
        <f ca="1">LOOKUP(F53,'Ár tábla'!F$3:F$37,'Ár tábla'!G$3:G$37)</f>
        <v>8600</v>
      </c>
      <c r="H53" s="31">
        <f ca="1">IF(E53=TRUE,F53*'Ár tábla'!$B$3,0)+IF(D53=TRUE,'Ár tábla'!$B$5,0)+IF(C53=TRUE,'Ár tábla'!$B$4,0)+IF(B53=TRUE,'Ár tábla'!$B$2,0)+G53</f>
        <v>8600</v>
      </c>
      <c r="I53" s="31">
        <f t="shared" ca="1" si="4"/>
        <v>8600</v>
      </c>
      <c r="J53" s="9">
        <f t="shared" ca="1" si="6"/>
        <v>0</v>
      </c>
    </row>
    <row r="54" spans="1:10" x14ac:dyDescent="0.3">
      <c r="A54" t="str">
        <f t="shared" ca="1" si="5"/>
        <v>RAE-795</v>
      </c>
      <c r="B54" t="b">
        <f t="shared" ca="1" si="9"/>
        <v>0</v>
      </c>
      <c r="C54" t="b">
        <f t="shared" ca="1" si="10"/>
        <v>0</v>
      </c>
      <c r="D54" t="b">
        <f t="shared" ca="1" si="11"/>
        <v>1</v>
      </c>
      <c r="E54" t="b">
        <f t="shared" ca="1" si="12"/>
        <v>0</v>
      </c>
      <c r="F54" s="13" cm="1">
        <f t="array" aca="1" ref="F54" ca="1">INDEX($O$2:$O$36,COUNTIF($Q$2:$Q$36,"&lt;="&amp;RAND())+1)</f>
        <v>4</v>
      </c>
      <c r="G54" s="31">
        <f ca="1">LOOKUP(F54,'Ár tábla'!F$3:F$37,'Ár tábla'!G$3:G$37)</f>
        <v>9900</v>
      </c>
      <c r="H54" s="31">
        <f ca="1">IF(E54=TRUE,F54*'Ár tábla'!$B$3,0)+IF(D54=TRUE,'Ár tábla'!$B$5,0)+IF(C54=TRUE,'Ár tábla'!$B$4,0)+IF(B54=TRUE,'Ár tábla'!$B$2,0)+G54</f>
        <v>19900</v>
      </c>
      <c r="I54" s="31">
        <f t="shared" ca="1" si="4"/>
        <v>19900</v>
      </c>
      <c r="J54" s="9">
        <f t="shared" ca="1" si="6"/>
        <v>0</v>
      </c>
    </row>
    <row r="55" spans="1:10" x14ac:dyDescent="0.3">
      <c r="A55" t="str">
        <f t="shared" ca="1" si="5"/>
        <v>SLQ-180</v>
      </c>
      <c r="B55" t="b">
        <f t="shared" ca="1" si="9"/>
        <v>0</v>
      </c>
      <c r="C55" t="b">
        <f t="shared" ca="1" si="10"/>
        <v>0</v>
      </c>
      <c r="D55" t="b">
        <f t="shared" ca="1" si="11"/>
        <v>1</v>
      </c>
      <c r="E55" t="b">
        <f t="shared" ca="1" si="12"/>
        <v>0</v>
      </c>
      <c r="F55" s="13" cm="1">
        <f t="array" aca="1" ref="F55" ca="1">INDEX($O$2:$O$36,COUNTIF($Q$2:$Q$36,"&lt;="&amp;RAND())+1)</f>
        <v>14</v>
      </c>
      <c r="G55" s="31">
        <f ca="1">LOOKUP(F55,'Ár tábla'!F$3:F$37,'Ár tábla'!G$3:G$37)</f>
        <v>15400</v>
      </c>
      <c r="H55" s="31">
        <f ca="1">IF(E55=TRUE,F55*'Ár tábla'!$B$3,0)+IF(D55=TRUE,'Ár tábla'!$B$5,0)+IF(C55=TRUE,'Ár tábla'!$B$4,0)+IF(B55=TRUE,'Ár tábla'!$B$2,0)+G55</f>
        <v>25400</v>
      </c>
      <c r="I55" s="31">
        <f t="shared" ca="1" si="4"/>
        <v>25400</v>
      </c>
      <c r="J55" s="9">
        <f t="shared" ca="1" si="6"/>
        <v>0</v>
      </c>
    </row>
    <row r="56" spans="1:10" x14ac:dyDescent="0.3">
      <c r="A56" t="str">
        <f t="shared" ca="1" si="5"/>
        <v>MCB-403</v>
      </c>
      <c r="B56" t="b">
        <f t="shared" ca="1" si="9"/>
        <v>0</v>
      </c>
      <c r="C56" t="b">
        <f t="shared" ca="1" si="10"/>
        <v>0</v>
      </c>
      <c r="D56" t="b">
        <f t="shared" ca="1" si="11"/>
        <v>1</v>
      </c>
      <c r="E56" t="b">
        <f t="shared" ca="1" si="12"/>
        <v>0</v>
      </c>
      <c r="F56" s="13" cm="1">
        <f t="array" aca="1" ref="F56" ca="1">INDEX($O$2:$O$36,COUNTIF($Q$2:$Q$36,"&lt;="&amp;RAND())+1)</f>
        <v>19</v>
      </c>
      <c r="G56" s="31">
        <f ca="1">LOOKUP(F56,'Ár tábla'!F$3:F$37,'Ár tábla'!G$3:G$37)</f>
        <v>15400</v>
      </c>
      <c r="H56" s="31">
        <f ca="1">IF(E56=TRUE,F56*'Ár tábla'!$B$3,0)+IF(D56=TRUE,'Ár tábla'!$B$5,0)+IF(C56=TRUE,'Ár tábla'!$B$4,0)+IF(B56=TRUE,'Ár tábla'!$B$2,0)+G56</f>
        <v>25400</v>
      </c>
      <c r="I56" s="31">
        <f t="shared" ca="1" si="4"/>
        <v>25400</v>
      </c>
      <c r="J56" s="9">
        <f t="shared" ca="1" si="6"/>
        <v>0</v>
      </c>
    </row>
    <row r="57" spans="1:10" x14ac:dyDescent="0.3">
      <c r="A57" t="str">
        <f t="shared" ca="1" si="5"/>
        <v>VPW-304</v>
      </c>
      <c r="B57" t="b">
        <f t="shared" ca="1" si="9"/>
        <v>0</v>
      </c>
      <c r="C57" t="b">
        <f t="shared" ca="1" si="10"/>
        <v>0</v>
      </c>
      <c r="D57" t="b">
        <f t="shared" ca="1" si="11"/>
        <v>1</v>
      </c>
      <c r="E57" t="b">
        <f t="shared" ca="1" si="12"/>
        <v>0</v>
      </c>
      <c r="F57" s="13" cm="1">
        <f t="array" aca="1" ref="F57" ca="1">INDEX($O$2:$O$36,COUNTIF($Q$2:$Q$36,"&lt;="&amp;RAND())+1)</f>
        <v>1</v>
      </c>
      <c r="G57" s="31">
        <f ca="1">LOOKUP(F57,'Ár tábla'!F$3:F$37,'Ár tábla'!G$3:G$37)</f>
        <v>7200</v>
      </c>
      <c r="H57" s="31">
        <f ca="1">IF(E57=TRUE,F57*'Ár tábla'!$B$3,0)+IF(D57=TRUE,'Ár tábla'!$B$5,0)+IF(C57=TRUE,'Ár tábla'!$B$4,0)+IF(B57=TRUE,'Ár tábla'!$B$2,0)+G57</f>
        <v>17200</v>
      </c>
      <c r="I57" s="31">
        <f t="shared" ca="1" si="4"/>
        <v>7100</v>
      </c>
      <c r="J57" s="9">
        <f t="shared" ca="1" si="6"/>
        <v>-10100</v>
      </c>
    </row>
    <row r="58" spans="1:10" x14ac:dyDescent="0.3">
      <c r="A58" t="str">
        <f t="shared" ca="1" si="5"/>
        <v>XQJ-881</v>
      </c>
      <c r="B58" t="b">
        <f t="shared" ca="1" si="9"/>
        <v>0</v>
      </c>
      <c r="C58" t="b">
        <f t="shared" ca="1" si="10"/>
        <v>0</v>
      </c>
      <c r="D58" t="b">
        <f t="shared" ca="1" si="11"/>
        <v>0</v>
      </c>
      <c r="E58" t="b">
        <f t="shared" ca="1" si="12"/>
        <v>0</v>
      </c>
      <c r="F58" s="13" cm="1">
        <f t="array" aca="1" ref="F58" ca="1">INDEX($O$2:$O$36,COUNTIF($Q$2:$Q$36,"&lt;="&amp;RAND())+1)</f>
        <v>2</v>
      </c>
      <c r="G58" s="31">
        <f ca="1">LOOKUP(F58,'Ár tábla'!F$3:F$37,'Ár tábla'!G$3:G$37)</f>
        <v>7900</v>
      </c>
      <c r="H58" s="31">
        <f ca="1">IF(E58=TRUE,F58*'Ár tábla'!$B$3,0)+IF(D58=TRUE,'Ár tábla'!$B$5,0)+IF(C58=TRUE,'Ár tábla'!$B$4,0)+IF(B58=TRUE,'Ár tábla'!$B$2,0)+G58</f>
        <v>7900</v>
      </c>
      <c r="I58" s="31">
        <f t="shared" ca="1" si="4"/>
        <v>5900</v>
      </c>
      <c r="J58" s="9">
        <f t="shared" ca="1" si="6"/>
        <v>-2000</v>
      </c>
    </row>
    <row r="59" spans="1:10" x14ac:dyDescent="0.3">
      <c r="A59" t="str">
        <f t="shared" ca="1" si="5"/>
        <v>IQH-439</v>
      </c>
      <c r="B59" t="b">
        <f t="shared" ca="1" si="9"/>
        <v>0</v>
      </c>
      <c r="C59" t="b">
        <f t="shared" ca="1" si="10"/>
        <v>0</v>
      </c>
      <c r="D59" t="b">
        <f t="shared" ca="1" si="11"/>
        <v>1</v>
      </c>
      <c r="E59" t="b">
        <f t="shared" ca="1" si="12"/>
        <v>0</v>
      </c>
      <c r="F59" s="13" cm="1">
        <f t="array" aca="1" ref="F59" ca="1">INDEX($O$2:$O$36,COUNTIF($Q$2:$Q$36,"&lt;="&amp;RAND())+1)</f>
        <v>13</v>
      </c>
      <c r="G59" s="31">
        <f ca="1">LOOKUP(F59,'Ár tábla'!F$3:F$37,'Ár tábla'!G$3:G$37)</f>
        <v>15000</v>
      </c>
      <c r="H59" s="31">
        <f ca="1">IF(E59=TRUE,F59*'Ár tábla'!$B$3,0)+IF(D59=TRUE,'Ár tábla'!$B$5,0)+IF(C59=TRUE,'Ár tábla'!$B$4,0)+IF(B59=TRUE,'Ár tábla'!$B$2,0)+G59</f>
        <v>25000</v>
      </c>
      <c r="I59" s="31">
        <f t="shared" ca="1" si="4"/>
        <v>25000</v>
      </c>
      <c r="J59" s="9">
        <f t="shared" ca="1" si="6"/>
        <v>0</v>
      </c>
    </row>
    <row r="60" spans="1:10" x14ac:dyDescent="0.3">
      <c r="A60" t="str">
        <f t="shared" ca="1" si="5"/>
        <v>DVWW-576</v>
      </c>
      <c r="B60" t="b">
        <f t="shared" ca="1" si="9"/>
        <v>0</v>
      </c>
      <c r="C60" t="b">
        <f t="shared" ca="1" si="10"/>
        <v>0</v>
      </c>
      <c r="D60" t="b">
        <f t="shared" ca="1" si="11"/>
        <v>1</v>
      </c>
      <c r="E60" t="b">
        <f t="shared" ca="1" si="12"/>
        <v>0</v>
      </c>
      <c r="F60" s="13" cm="1">
        <f t="array" aca="1" ref="F60" ca="1">INDEX($O$2:$O$36,COUNTIF($Q$2:$Q$36,"&lt;="&amp;RAND())+1)</f>
        <v>1</v>
      </c>
      <c r="G60" s="31">
        <f ca="1">LOOKUP(F60,'Ár tábla'!F$3:F$37,'Ár tábla'!G$3:G$37)</f>
        <v>7200</v>
      </c>
      <c r="H60" s="31">
        <f ca="1">IF(E60=TRUE,F60*'Ár tábla'!$B$3,0)+IF(D60=TRUE,'Ár tábla'!$B$5,0)+IF(C60=TRUE,'Ár tábla'!$B$4,0)+IF(B60=TRUE,'Ár tábla'!$B$2,0)+G60</f>
        <v>17200</v>
      </c>
      <c r="I60" s="31">
        <f t="shared" ca="1" si="4"/>
        <v>17200</v>
      </c>
      <c r="J60" s="9">
        <f t="shared" ca="1" si="6"/>
        <v>0</v>
      </c>
    </row>
    <row r="61" spans="1:10" x14ac:dyDescent="0.3">
      <c r="A61" t="str">
        <f t="shared" ca="1" si="5"/>
        <v>XJXJ-069</v>
      </c>
      <c r="B61" t="b">
        <f t="shared" ca="1" si="9"/>
        <v>0</v>
      </c>
      <c r="C61" t="b">
        <f t="shared" ca="1" si="10"/>
        <v>0</v>
      </c>
      <c r="D61" t="b">
        <f t="shared" ca="1" si="11"/>
        <v>1</v>
      </c>
      <c r="E61" t="b">
        <f t="shared" ca="1" si="12"/>
        <v>0</v>
      </c>
      <c r="F61" s="13" cm="1">
        <f t="array" aca="1" ref="F61" ca="1">INDEX($O$2:$O$36,COUNTIF($Q$2:$Q$36,"&lt;="&amp;RAND())+1)</f>
        <v>7</v>
      </c>
      <c r="G61" s="31">
        <f ca="1">LOOKUP(F61,'Ár tábla'!F$3:F$37,'Ár tábla'!G$3:G$37)</f>
        <v>12200</v>
      </c>
      <c r="H61" s="31">
        <f ca="1">IF(E61=TRUE,F61*'Ár tábla'!$B$3,0)+IF(D61=TRUE,'Ár tábla'!$B$5,0)+IF(C61=TRUE,'Ár tábla'!$B$4,0)+IF(B61=TRUE,'Ár tábla'!$B$2,0)+G61</f>
        <v>22200</v>
      </c>
      <c r="I61" s="31">
        <f t="shared" ca="1" si="4"/>
        <v>8200</v>
      </c>
      <c r="J61" s="9">
        <f t="shared" ca="1" si="6"/>
        <v>-14000</v>
      </c>
    </row>
    <row r="62" spans="1:10" x14ac:dyDescent="0.3">
      <c r="A62" t="str">
        <f t="shared" ca="1" si="5"/>
        <v>CSS-799</v>
      </c>
      <c r="B62" t="b">
        <f t="shared" ca="1" si="9"/>
        <v>0</v>
      </c>
      <c r="C62" t="b">
        <f t="shared" ca="1" si="10"/>
        <v>0</v>
      </c>
      <c r="D62" t="b">
        <f t="shared" ca="1" si="11"/>
        <v>0</v>
      </c>
      <c r="E62" t="b">
        <f t="shared" ca="1" si="12"/>
        <v>0</v>
      </c>
      <c r="F62" s="13" cm="1">
        <f t="array" aca="1" ref="F62" ca="1">INDEX($O$2:$O$36,COUNTIF($Q$2:$Q$36,"&lt;="&amp;RAND())+1)</f>
        <v>3</v>
      </c>
      <c r="G62" s="31">
        <f ca="1">LOOKUP(F62,'Ár tábla'!F$3:F$37,'Ár tábla'!G$3:G$37)</f>
        <v>8600</v>
      </c>
      <c r="H62" s="31">
        <f ca="1">IF(E62=TRUE,F62*'Ár tábla'!$B$3,0)+IF(D62=TRUE,'Ár tábla'!$B$5,0)+IF(C62=TRUE,'Ár tábla'!$B$4,0)+IF(B62=TRUE,'Ár tábla'!$B$2,0)+G62</f>
        <v>8600</v>
      </c>
      <c r="I62" s="31">
        <f t="shared" ca="1" si="4"/>
        <v>5200</v>
      </c>
      <c r="J62" s="9">
        <f t="shared" ca="1" si="6"/>
        <v>-3400</v>
      </c>
    </row>
    <row r="63" spans="1:10" x14ac:dyDescent="0.3">
      <c r="A63" t="str">
        <f t="shared" ca="1" si="5"/>
        <v>XSAO-378</v>
      </c>
      <c r="B63" t="b">
        <f t="shared" ca="1" si="9"/>
        <v>0</v>
      </c>
      <c r="C63" t="b">
        <f t="shared" ca="1" si="10"/>
        <v>0</v>
      </c>
      <c r="D63" t="b">
        <f t="shared" ca="1" si="11"/>
        <v>1</v>
      </c>
      <c r="E63" t="b">
        <f t="shared" ca="1" si="12"/>
        <v>0</v>
      </c>
      <c r="F63" s="13" cm="1">
        <f t="array" aca="1" ref="F63" ca="1">INDEX($O$2:$O$36,COUNTIF($Q$2:$Q$36,"&lt;="&amp;RAND())+1)</f>
        <v>1</v>
      </c>
      <c r="G63" s="31">
        <f ca="1">LOOKUP(F63,'Ár tábla'!F$3:F$37,'Ár tábla'!G$3:G$37)</f>
        <v>7200</v>
      </c>
      <c r="H63" s="31">
        <f ca="1">IF(E63=TRUE,F63*'Ár tábla'!$B$3,0)+IF(D63=TRUE,'Ár tábla'!$B$5,0)+IF(C63=TRUE,'Ár tábla'!$B$4,0)+IF(B63=TRUE,'Ár tábla'!$B$2,0)+G63</f>
        <v>17200</v>
      </c>
      <c r="I63" s="31">
        <f t="shared" ca="1" si="4"/>
        <v>17200</v>
      </c>
      <c r="J63" s="9">
        <f t="shared" ca="1" si="6"/>
        <v>0</v>
      </c>
    </row>
    <row r="64" spans="1:10" x14ac:dyDescent="0.3">
      <c r="A64" t="str">
        <f t="shared" ca="1" si="5"/>
        <v>HJOZ-218</v>
      </c>
      <c r="B64" t="b">
        <f t="shared" ca="1" si="9"/>
        <v>1</v>
      </c>
      <c r="C64" t="b">
        <f t="shared" ca="1" si="10"/>
        <v>0</v>
      </c>
      <c r="D64" t="b">
        <f t="shared" ca="1" si="11"/>
        <v>1</v>
      </c>
      <c r="E64" t="b">
        <f t="shared" ca="1" si="12"/>
        <v>0</v>
      </c>
      <c r="F64" s="13" cm="1">
        <f t="array" aca="1" ref="F64" ca="1">INDEX($O$2:$O$36,COUNTIF($Q$2:$Q$36,"&lt;="&amp;RAND())+1)</f>
        <v>4</v>
      </c>
      <c r="G64" s="31">
        <f ca="1">LOOKUP(F64,'Ár tábla'!F$3:F$37,'Ár tábla'!G$3:G$37)</f>
        <v>9900</v>
      </c>
      <c r="H64" s="31">
        <f ca="1">IF(E64=TRUE,F64*'Ár tábla'!$B$3,0)+IF(D64=TRUE,'Ár tábla'!$B$5,0)+IF(C64=TRUE,'Ár tábla'!$B$4,0)+IF(B64=TRUE,'Ár tábla'!$B$2,0)+G64</f>
        <v>31900</v>
      </c>
      <c r="I64" s="31">
        <f t="shared" ca="1" si="4"/>
        <v>8600</v>
      </c>
      <c r="J64" s="9">
        <f t="shared" ca="1" si="6"/>
        <v>-23300</v>
      </c>
    </row>
    <row r="65" spans="1:10" x14ac:dyDescent="0.3">
      <c r="A65" t="str">
        <f t="shared" ca="1" si="5"/>
        <v>WYWW-134</v>
      </c>
      <c r="B65" t="b">
        <f t="shared" ca="1" si="9"/>
        <v>0</v>
      </c>
      <c r="C65" t="b">
        <f t="shared" ca="1" si="10"/>
        <v>0</v>
      </c>
      <c r="D65" t="b">
        <f t="shared" ca="1" si="11"/>
        <v>1</v>
      </c>
      <c r="E65" t="b">
        <f t="shared" ca="1" si="12"/>
        <v>0</v>
      </c>
      <c r="F65" s="13" cm="1">
        <f t="array" aca="1" ref="F65" ca="1">INDEX($O$2:$O$36,COUNTIF($Q$2:$Q$36,"&lt;="&amp;RAND())+1)</f>
        <v>29</v>
      </c>
      <c r="G65" s="31">
        <f ca="1">LOOKUP(F65,'Ár tábla'!F$3:F$37,'Ár tábla'!G$3:G$37)</f>
        <v>15400</v>
      </c>
      <c r="H65" s="31">
        <f ca="1">IF(E65=TRUE,F65*'Ár tábla'!$B$3,0)+IF(D65=TRUE,'Ár tábla'!$B$5,0)+IF(C65=TRUE,'Ár tábla'!$B$4,0)+IF(B65=TRUE,'Ár tábla'!$B$2,0)+G65</f>
        <v>25400</v>
      </c>
      <c r="I65" s="31">
        <f t="shared" ca="1" si="4"/>
        <v>25400</v>
      </c>
      <c r="J65" s="9">
        <f t="shared" ca="1" si="6"/>
        <v>0</v>
      </c>
    </row>
    <row r="66" spans="1:10" x14ac:dyDescent="0.3">
      <c r="A66" t="str">
        <f t="shared" ca="1" si="5"/>
        <v>NAKS-000</v>
      </c>
      <c r="B66" t="b">
        <f t="shared" ref="B66:B101" ca="1" si="13">$L$2&gt;RAND()</f>
        <v>0</v>
      </c>
      <c r="C66" t="b">
        <f t="shared" ref="C66:C101" ca="1" si="14">$L$3&gt;RAND()</f>
        <v>0</v>
      </c>
      <c r="D66" t="b">
        <f t="shared" ref="D66:D101" ca="1" si="15">$L$4&gt;RAND()</f>
        <v>1</v>
      </c>
      <c r="E66" t="b">
        <f t="shared" ref="E66:E101" ca="1" si="16">$L$5&gt;RAND()</f>
        <v>0</v>
      </c>
      <c r="F66" s="13" cm="1">
        <f t="array" aca="1" ref="F66" ca="1">INDEX($O$2:$O$36,COUNTIF($Q$2:$Q$36,"&lt;="&amp;RAND())+1)</f>
        <v>1</v>
      </c>
      <c r="G66" s="31">
        <f ca="1">LOOKUP(F66,'Ár tábla'!F$3:F$37,'Ár tábla'!G$3:G$37)</f>
        <v>7200</v>
      </c>
      <c r="H66" s="31">
        <f ca="1">IF(E66=TRUE,F66*'Ár tábla'!$B$3,0)+IF(D66=TRUE,'Ár tábla'!$B$5,0)+IF(C66=TRUE,'Ár tábla'!$B$4,0)+IF(B66=TRUE,'Ár tábla'!$B$2,0)+G66</f>
        <v>17200</v>
      </c>
      <c r="I66" s="31">
        <f t="shared" ref="I66:I101" ca="1" si="17">IF(RAND()&lt;0.7,H66,CEILING((RANDBETWEEN(5000,10000)),100))</f>
        <v>17200</v>
      </c>
      <c r="J66" s="9">
        <f t="shared" ca="1" si="6"/>
        <v>0</v>
      </c>
    </row>
    <row r="67" spans="1:10" x14ac:dyDescent="0.3">
      <c r="A67" t="str">
        <f t="shared" ref="A67:A101" ca="1" si="18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MNT-993</v>
      </c>
      <c r="B67" t="b">
        <f t="shared" ca="1" si="13"/>
        <v>0</v>
      </c>
      <c r="C67" t="b">
        <f t="shared" ca="1" si="14"/>
        <v>0</v>
      </c>
      <c r="D67" t="b">
        <f t="shared" ca="1" si="15"/>
        <v>1</v>
      </c>
      <c r="E67" t="b">
        <f t="shared" ca="1" si="16"/>
        <v>0</v>
      </c>
      <c r="F67" s="13" cm="1">
        <f t="array" aca="1" ref="F67" ca="1">INDEX($O$2:$O$36,COUNTIF($Q$2:$Q$36,"&lt;="&amp;RAND())+1)</f>
        <v>1</v>
      </c>
      <c r="G67" s="31">
        <f ca="1">LOOKUP(F67,'Ár tábla'!F$3:F$37,'Ár tábla'!G$3:G$37)</f>
        <v>7200</v>
      </c>
      <c r="H67" s="31">
        <f ca="1">IF(E67=TRUE,F67*'Ár tábla'!$B$3,0)+IF(D67=TRUE,'Ár tábla'!$B$5,0)+IF(C67=TRUE,'Ár tábla'!$B$4,0)+IF(B67=TRUE,'Ár tábla'!$B$2,0)+G67</f>
        <v>17200</v>
      </c>
      <c r="I67" s="31">
        <f t="shared" ca="1" si="17"/>
        <v>6800</v>
      </c>
      <c r="J67" s="9">
        <f t="shared" ref="J67:J101" ca="1" si="19">I67-H67</f>
        <v>-10400</v>
      </c>
    </row>
    <row r="68" spans="1:10" x14ac:dyDescent="0.3">
      <c r="A68" t="str">
        <f t="shared" ca="1" si="18"/>
        <v>FJM-971</v>
      </c>
      <c r="B68" t="b">
        <f t="shared" ca="1" si="13"/>
        <v>0</v>
      </c>
      <c r="C68" t="b">
        <f t="shared" ca="1" si="14"/>
        <v>0</v>
      </c>
      <c r="D68" t="b">
        <f t="shared" ca="1" si="15"/>
        <v>1</v>
      </c>
      <c r="E68" t="b">
        <f t="shared" ca="1" si="16"/>
        <v>0</v>
      </c>
      <c r="F68" s="13" cm="1">
        <f t="array" aca="1" ref="F68" ca="1">INDEX($O$2:$O$36,COUNTIF($Q$2:$Q$36,"&lt;="&amp;RAND())+1)</f>
        <v>18</v>
      </c>
      <c r="G68" s="31">
        <f ca="1">LOOKUP(F68,'Ár tábla'!F$3:F$37,'Ár tábla'!G$3:G$37)</f>
        <v>15400</v>
      </c>
      <c r="H68" s="31">
        <f ca="1">IF(E68=TRUE,F68*'Ár tábla'!$B$3,0)+IF(D68=TRUE,'Ár tábla'!$B$5,0)+IF(C68=TRUE,'Ár tábla'!$B$4,0)+IF(B68=TRUE,'Ár tábla'!$B$2,0)+G68</f>
        <v>25400</v>
      </c>
      <c r="I68" s="31">
        <f t="shared" ca="1" si="17"/>
        <v>9500</v>
      </c>
      <c r="J68" s="9">
        <f t="shared" ca="1" si="19"/>
        <v>-15900</v>
      </c>
    </row>
    <row r="69" spans="1:10" x14ac:dyDescent="0.3">
      <c r="A69" t="str">
        <f t="shared" ca="1" si="18"/>
        <v>OOTN-330</v>
      </c>
      <c r="B69" t="b">
        <f t="shared" ca="1" si="13"/>
        <v>0</v>
      </c>
      <c r="C69" t="b">
        <f t="shared" ca="1" si="14"/>
        <v>0</v>
      </c>
      <c r="D69" t="b">
        <f t="shared" ca="1" si="15"/>
        <v>0</v>
      </c>
      <c r="E69" t="b">
        <f t="shared" ca="1" si="16"/>
        <v>0</v>
      </c>
      <c r="F69" s="13" cm="1">
        <f t="array" aca="1" ref="F69" ca="1">INDEX($O$2:$O$36,COUNTIF($Q$2:$Q$36,"&lt;="&amp;RAND())+1)</f>
        <v>11</v>
      </c>
      <c r="G69" s="31">
        <f ca="1">LOOKUP(F69,'Ár tábla'!F$3:F$37,'Ár tábla'!G$3:G$37)</f>
        <v>14200</v>
      </c>
      <c r="H69" s="31">
        <f ca="1">IF(E69=TRUE,F69*'Ár tábla'!$B$3,0)+IF(D69=TRUE,'Ár tábla'!$B$5,0)+IF(C69=TRUE,'Ár tábla'!$B$4,0)+IF(B69=TRUE,'Ár tábla'!$B$2,0)+G69</f>
        <v>14200</v>
      </c>
      <c r="I69" s="31">
        <f t="shared" ca="1" si="17"/>
        <v>14200</v>
      </c>
      <c r="J69" s="9">
        <f t="shared" ca="1" si="19"/>
        <v>0</v>
      </c>
    </row>
    <row r="70" spans="1:10" x14ac:dyDescent="0.3">
      <c r="A70" t="str">
        <f t="shared" ca="1" si="18"/>
        <v>RXL-846</v>
      </c>
      <c r="B70" t="b">
        <f t="shared" ca="1" si="13"/>
        <v>0</v>
      </c>
      <c r="C70" t="b">
        <f t="shared" ca="1" si="14"/>
        <v>0</v>
      </c>
      <c r="D70" t="b">
        <f t="shared" ca="1" si="15"/>
        <v>1</v>
      </c>
      <c r="E70" t="b">
        <f t="shared" ca="1" si="16"/>
        <v>0</v>
      </c>
      <c r="F70" s="13" cm="1">
        <f t="array" aca="1" ref="F70" ca="1">INDEX($O$2:$O$36,COUNTIF($Q$2:$Q$36,"&lt;="&amp;RAND())+1)</f>
        <v>5</v>
      </c>
      <c r="G70" s="31">
        <f ca="1">LOOKUP(F70,'Ár tábla'!F$3:F$37,'Ár tábla'!G$3:G$37)</f>
        <v>10800</v>
      </c>
      <c r="H70" s="31">
        <f ca="1">IF(E70=TRUE,F70*'Ár tábla'!$B$3,0)+IF(D70=TRUE,'Ár tábla'!$B$5,0)+IF(C70=TRUE,'Ár tábla'!$B$4,0)+IF(B70=TRUE,'Ár tábla'!$B$2,0)+G70</f>
        <v>20800</v>
      </c>
      <c r="I70" s="31">
        <f t="shared" ca="1" si="17"/>
        <v>6700</v>
      </c>
      <c r="J70" s="9">
        <f t="shared" ca="1" si="19"/>
        <v>-14100</v>
      </c>
    </row>
    <row r="71" spans="1:10" x14ac:dyDescent="0.3">
      <c r="A71" t="str">
        <f t="shared" ca="1" si="18"/>
        <v>XVBC-895</v>
      </c>
      <c r="B71" t="b">
        <f t="shared" ca="1" si="13"/>
        <v>0</v>
      </c>
      <c r="C71" t="b">
        <f t="shared" ca="1" si="14"/>
        <v>0</v>
      </c>
      <c r="D71" t="b">
        <f t="shared" ca="1" si="15"/>
        <v>1</v>
      </c>
      <c r="E71" t="b">
        <f t="shared" ca="1" si="16"/>
        <v>0</v>
      </c>
      <c r="F71" s="13" cm="1">
        <f t="array" aca="1" ref="F71" ca="1">INDEX($O$2:$O$36,COUNTIF($Q$2:$Q$36,"&lt;="&amp;RAND())+1)</f>
        <v>1</v>
      </c>
      <c r="G71" s="31">
        <f ca="1">LOOKUP(F71,'Ár tábla'!F$3:F$37,'Ár tábla'!G$3:G$37)</f>
        <v>7200</v>
      </c>
      <c r="H71" s="31">
        <f ca="1">IF(E71=TRUE,F71*'Ár tábla'!$B$3,0)+IF(D71=TRUE,'Ár tábla'!$B$5,0)+IF(C71=TRUE,'Ár tábla'!$B$4,0)+IF(B71=TRUE,'Ár tábla'!$B$2,0)+G71</f>
        <v>17200</v>
      </c>
      <c r="I71" s="31">
        <f t="shared" ca="1" si="17"/>
        <v>7600</v>
      </c>
      <c r="J71" s="9">
        <f t="shared" ca="1" si="19"/>
        <v>-9600</v>
      </c>
    </row>
    <row r="72" spans="1:10" x14ac:dyDescent="0.3">
      <c r="A72" t="str">
        <f t="shared" ca="1" si="18"/>
        <v>IROU-960</v>
      </c>
      <c r="B72" t="b">
        <f t="shared" ca="1" si="13"/>
        <v>0</v>
      </c>
      <c r="C72" t="b">
        <f t="shared" ca="1" si="14"/>
        <v>0</v>
      </c>
      <c r="D72" t="b">
        <f t="shared" ca="1" si="15"/>
        <v>1</v>
      </c>
      <c r="E72" t="b">
        <f t="shared" ca="1" si="16"/>
        <v>0</v>
      </c>
      <c r="F72" s="13" cm="1">
        <f t="array" aca="1" ref="F72" ca="1">INDEX($O$2:$O$36,COUNTIF($Q$2:$Q$36,"&lt;="&amp;RAND())+1)</f>
        <v>3</v>
      </c>
      <c r="G72" s="31">
        <f ca="1">LOOKUP(F72,'Ár tábla'!F$3:F$37,'Ár tábla'!G$3:G$37)</f>
        <v>8600</v>
      </c>
      <c r="H72" s="31">
        <f ca="1">IF(E72=TRUE,F72*'Ár tábla'!$B$3,0)+IF(D72=TRUE,'Ár tábla'!$B$5,0)+IF(C72=TRUE,'Ár tábla'!$B$4,0)+IF(B72=TRUE,'Ár tábla'!$B$2,0)+G72</f>
        <v>18600</v>
      </c>
      <c r="I72" s="31">
        <f t="shared" ca="1" si="17"/>
        <v>18600</v>
      </c>
      <c r="J72" s="9">
        <f t="shared" ca="1" si="19"/>
        <v>0</v>
      </c>
    </row>
    <row r="73" spans="1:10" x14ac:dyDescent="0.3">
      <c r="A73" t="str">
        <f t="shared" ca="1" si="18"/>
        <v>XAZP-781</v>
      </c>
      <c r="B73" t="b">
        <f t="shared" ca="1" si="13"/>
        <v>0</v>
      </c>
      <c r="C73" t="b">
        <f t="shared" ca="1" si="14"/>
        <v>0</v>
      </c>
      <c r="D73" t="b">
        <f t="shared" ca="1" si="15"/>
        <v>0</v>
      </c>
      <c r="E73" t="b">
        <f t="shared" ca="1" si="16"/>
        <v>0</v>
      </c>
      <c r="F73" s="13" cm="1">
        <f t="array" aca="1" ref="F73" ca="1">INDEX($O$2:$O$36,COUNTIF($Q$2:$Q$36,"&lt;="&amp;RAND())+1)</f>
        <v>14</v>
      </c>
      <c r="G73" s="31">
        <f ca="1">LOOKUP(F73,'Ár tábla'!F$3:F$37,'Ár tábla'!G$3:G$37)</f>
        <v>15400</v>
      </c>
      <c r="H73" s="31">
        <f ca="1">IF(E73=TRUE,F73*'Ár tábla'!$B$3,0)+IF(D73=TRUE,'Ár tábla'!$B$5,0)+IF(C73=TRUE,'Ár tábla'!$B$4,0)+IF(B73=TRUE,'Ár tábla'!$B$2,0)+G73</f>
        <v>15400</v>
      </c>
      <c r="I73" s="31">
        <f t="shared" ca="1" si="17"/>
        <v>15400</v>
      </c>
      <c r="J73" s="9">
        <f t="shared" ca="1" si="19"/>
        <v>0</v>
      </c>
    </row>
    <row r="74" spans="1:10" x14ac:dyDescent="0.3">
      <c r="A74" t="str">
        <f t="shared" ca="1" si="18"/>
        <v>VOCQ-389</v>
      </c>
      <c r="B74" t="b">
        <f t="shared" ca="1" si="13"/>
        <v>0</v>
      </c>
      <c r="C74" t="b">
        <f t="shared" ca="1" si="14"/>
        <v>0</v>
      </c>
      <c r="D74" t="b">
        <f t="shared" ca="1" si="15"/>
        <v>0</v>
      </c>
      <c r="E74" t="b">
        <f t="shared" ca="1" si="16"/>
        <v>0</v>
      </c>
      <c r="F74" s="13" cm="1">
        <f t="array" aca="1" ref="F74" ca="1">INDEX($O$2:$O$36,COUNTIF($Q$2:$Q$36,"&lt;="&amp;RAND())+1)</f>
        <v>1</v>
      </c>
      <c r="G74" s="31">
        <f ca="1">LOOKUP(F74,'Ár tábla'!F$3:F$37,'Ár tábla'!G$3:G$37)</f>
        <v>7200</v>
      </c>
      <c r="H74" s="31">
        <f ca="1">IF(E74=TRUE,F74*'Ár tábla'!$B$3,0)+IF(D74=TRUE,'Ár tábla'!$B$5,0)+IF(C74=TRUE,'Ár tábla'!$B$4,0)+IF(B74=TRUE,'Ár tábla'!$B$2,0)+G74</f>
        <v>7200</v>
      </c>
      <c r="I74" s="31">
        <f t="shared" ca="1" si="17"/>
        <v>7200</v>
      </c>
      <c r="J74" s="9">
        <f t="shared" ca="1" si="19"/>
        <v>0</v>
      </c>
    </row>
    <row r="75" spans="1:10" x14ac:dyDescent="0.3">
      <c r="A75" t="str">
        <f t="shared" ca="1" si="18"/>
        <v>GMVX-632</v>
      </c>
      <c r="B75" t="b">
        <f t="shared" ca="1" si="13"/>
        <v>0</v>
      </c>
      <c r="C75" t="b">
        <f t="shared" ca="1" si="14"/>
        <v>0</v>
      </c>
      <c r="D75" t="b">
        <f t="shared" ca="1" si="15"/>
        <v>1</v>
      </c>
      <c r="E75" t="b">
        <f t="shared" ca="1" si="16"/>
        <v>0</v>
      </c>
      <c r="F75" s="13" cm="1">
        <f t="array" aca="1" ref="F75" ca="1">INDEX($O$2:$O$36,COUNTIF($Q$2:$Q$36,"&lt;="&amp;RAND())+1)</f>
        <v>2</v>
      </c>
      <c r="G75" s="31">
        <f ca="1">LOOKUP(F75,'Ár tábla'!F$3:F$37,'Ár tábla'!G$3:G$37)</f>
        <v>7900</v>
      </c>
      <c r="H75" s="31">
        <f ca="1">IF(E75=TRUE,F75*'Ár tábla'!$B$3,0)+IF(D75=TRUE,'Ár tábla'!$B$5,0)+IF(C75=TRUE,'Ár tábla'!$B$4,0)+IF(B75=TRUE,'Ár tábla'!$B$2,0)+G75</f>
        <v>17900</v>
      </c>
      <c r="I75" s="31">
        <f t="shared" ca="1" si="17"/>
        <v>17900</v>
      </c>
      <c r="J75" s="9">
        <f t="shared" ca="1" si="19"/>
        <v>0</v>
      </c>
    </row>
    <row r="76" spans="1:10" x14ac:dyDescent="0.3">
      <c r="A76" t="str">
        <f t="shared" ca="1" si="18"/>
        <v>WHD-875</v>
      </c>
      <c r="B76" t="b">
        <f t="shared" ca="1" si="13"/>
        <v>0</v>
      </c>
      <c r="C76" t="b">
        <f t="shared" ca="1" si="14"/>
        <v>0</v>
      </c>
      <c r="D76" t="b">
        <f t="shared" ca="1" si="15"/>
        <v>1</v>
      </c>
      <c r="E76" t="b">
        <f t="shared" ca="1" si="16"/>
        <v>0</v>
      </c>
      <c r="F76" s="13" cm="1">
        <f t="array" aca="1" ref="F76" ca="1">INDEX($O$2:$O$36,COUNTIF($Q$2:$Q$36,"&lt;="&amp;RAND())+1)</f>
        <v>4</v>
      </c>
      <c r="G76" s="31">
        <f ca="1">LOOKUP(F76,'Ár tábla'!F$3:F$37,'Ár tábla'!G$3:G$37)</f>
        <v>9900</v>
      </c>
      <c r="H76" s="31">
        <f ca="1">IF(E76=TRUE,F76*'Ár tábla'!$B$3,0)+IF(D76=TRUE,'Ár tábla'!$B$5,0)+IF(C76=TRUE,'Ár tábla'!$B$4,0)+IF(B76=TRUE,'Ár tábla'!$B$2,0)+G76</f>
        <v>19900</v>
      </c>
      <c r="I76" s="31">
        <f t="shared" ca="1" si="17"/>
        <v>19900</v>
      </c>
      <c r="J76" s="9">
        <f t="shared" ca="1" si="19"/>
        <v>0</v>
      </c>
    </row>
    <row r="77" spans="1:10" x14ac:dyDescent="0.3">
      <c r="A77" t="str">
        <f t="shared" ca="1" si="18"/>
        <v>MKZ-644</v>
      </c>
      <c r="B77" t="b">
        <f t="shared" ca="1" si="13"/>
        <v>0</v>
      </c>
      <c r="C77" t="b">
        <f t="shared" ca="1" si="14"/>
        <v>0</v>
      </c>
      <c r="D77" t="b">
        <f t="shared" ca="1" si="15"/>
        <v>1</v>
      </c>
      <c r="E77" t="b">
        <f t="shared" ca="1" si="16"/>
        <v>0</v>
      </c>
      <c r="F77" s="13" cm="1">
        <f t="array" aca="1" ref="F77" ca="1">INDEX($O$2:$O$36,COUNTIF($Q$2:$Q$36,"&lt;="&amp;RAND())+1)</f>
        <v>2</v>
      </c>
      <c r="G77" s="31">
        <f ca="1">LOOKUP(F77,'Ár tábla'!F$3:F$37,'Ár tábla'!G$3:G$37)</f>
        <v>7900</v>
      </c>
      <c r="H77" s="31">
        <f ca="1">IF(E77=TRUE,F77*'Ár tábla'!$B$3,0)+IF(D77=TRUE,'Ár tábla'!$B$5,0)+IF(C77=TRUE,'Ár tábla'!$B$4,0)+IF(B77=TRUE,'Ár tábla'!$B$2,0)+G77</f>
        <v>17900</v>
      </c>
      <c r="I77" s="31">
        <f t="shared" ca="1" si="17"/>
        <v>17900</v>
      </c>
      <c r="J77" s="9">
        <f t="shared" ca="1" si="19"/>
        <v>0</v>
      </c>
    </row>
    <row r="78" spans="1:10" x14ac:dyDescent="0.3">
      <c r="A78" t="str">
        <f t="shared" ca="1" si="18"/>
        <v>MWT-329</v>
      </c>
      <c r="B78" t="b">
        <f t="shared" ca="1" si="13"/>
        <v>0</v>
      </c>
      <c r="C78" t="b">
        <f t="shared" ca="1" si="14"/>
        <v>0</v>
      </c>
      <c r="D78" t="b">
        <f t="shared" ca="1" si="15"/>
        <v>1</v>
      </c>
      <c r="E78" t="b">
        <f t="shared" ca="1" si="16"/>
        <v>0</v>
      </c>
      <c r="F78" s="13" cm="1">
        <f t="array" aca="1" ref="F78" ca="1">INDEX($O$2:$O$36,COUNTIF($Q$2:$Q$36,"&lt;="&amp;RAND())+1)</f>
        <v>1</v>
      </c>
      <c r="G78" s="31">
        <f ca="1">LOOKUP(F78,'Ár tábla'!F$3:F$37,'Ár tábla'!G$3:G$37)</f>
        <v>7200</v>
      </c>
      <c r="H78" s="31">
        <f ca="1">IF(E78=TRUE,F78*'Ár tábla'!$B$3,0)+IF(D78=TRUE,'Ár tábla'!$B$5,0)+IF(C78=TRUE,'Ár tábla'!$B$4,0)+IF(B78=TRUE,'Ár tábla'!$B$2,0)+G78</f>
        <v>17200</v>
      </c>
      <c r="I78" s="31">
        <f t="shared" ca="1" si="17"/>
        <v>17200</v>
      </c>
      <c r="J78" s="9">
        <f t="shared" ca="1" si="19"/>
        <v>0</v>
      </c>
    </row>
    <row r="79" spans="1:10" x14ac:dyDescent="0.3">
      <c r="A79" t="str">
        <f t="shared" ca="1" si="18"/>
        <v>ZRY-799</v>
      </c>
      <c r="B79" t="b">
        <f t="shared" ca="1" si="13"/>
        <v>0</v>
      </c>
      <c r="C79" t="b">
        <f t="shared" ca="1" si="14"/>
        <v>0</v>
      </c>
      <c r="D79" t="b">
        <f t="shared" ca="1" si="15"/>
        <v>1</v>
      </c>
      <c r="E79" t="b">
        <f t="shared" ca="1" si="16"/>
        <v>0</v>
      </c>
      <c r="F79" s="13" cm="1">
        <f t="array" aca="1" ref="F79" ca="1">INDEX($O$2:$O$36,COUNTIF($Q$2:$Q$36,"&lt;="&amp;RAND())+1)</f>
        <v>14</v>
      </c>
      <c r="G79" s="31">
        <f ca="1">LOOKUP(F79,'Ár tábla'!F$3:F$37,'Ár tábla'!G$3:G$37)</f>
        <v>15400</v>
      </c>
      <c r="H79" s="31">
        <f ca="1">IF(E79=TRUE,F79*'Ár tábla'!$B$3,0)+IF(D79=TRUE,'Ár tábla'!$B$5,0)+IF(C79=TRUE,'Ár tábla'!$B$4,0)+IF(B79=TRUE,'Ár tábla'!$B$2,0)+G79</f>
        <v>25400</v>
      </c>
      <c r="I79" s="31">
        <f t="shared" ca="1" si="17"/>
        <v>25400</v>
      </c>
      <c r="J79" s="9">
        <f t="shared" ca="1" si="19"/>
        <v>0</v>
      </c>
    </row>
    <row r="80" spans="1:10" x14ac:dyDescent="0.3">
      <c r="A80" t="str">
        <f t="shared" ca="1" si="18"/>
        <v>FYBR-455</v>
      </c>
      <c r="B80" t="b">
        <f t="shared" ca="1" si="13"/>
        <v>0</v>
      </c>
      <c r="C80" t="b">
        <f t="shared" ca="1" si="14"/>
        <v>0</v>
      </c>
      <c r="D80" t="b">
        <f t="shared" ca="1" si="15"/>
        <v>1</v>
      </c>
      <c r="E80" t="b">
        <f t="shared" ca="1" si="16"/>
        <v>0</v>
      </c>
      <c r="F80" s="13" cm="1">
        <f t="array" aca="1" ref="F80" ca="1">INDEX($O$2:$O$36,COUNTIF($Q$2:$Q$36,"&lt;="&amp;RAND())+1)</f>
        <v>1</v>
      </c>
      <c r="G80" s="31">
        <f ca="1">LOOKUP(F80,'Ár tábla'!F$3:F$37,'Ár tábla'!G$3:G$37)</f>
        <v>7200</v>
      </c>
      <c r="H80" s="31">
        <f ca="1">IF(E80=TRUE,F80*'Ár tábla'!$B$3,0)+IF(D80=TRUE,'Ár tábla'!$B$5,0)+IF(C80=TRUE,'Ár tábla'!$B$4,0)+IF(B80=TRUE,'Ár tábla'!$B$2,0)+G80</f>
        <v>17200</v>
      </c>
      <c r="I80" s="31">
        <f t="shared" ca="1" si="17"/>
        <v>9900</v>
      </c>
      <c r="J80" s="9">
        <f t="shared" ca="1" si="19"/>
        <v>-7300</v>
      </c>
    </row>
    <row r="81" spans="1:10" x14ac:dyDescent="0.3">
      <c r="A81" t="str">
        <f t="shared" ca="1" si="18"/>
        <v>HXZ-476</v>
      </c>
      <c r="B81" t="b">
        <f t="shared" ca="1" si="13"/>
        <v>0</v>
      </c>
      <c r="C81" t="b">
        <f t="shared" ca="1" si="14"/>
        <v>0</v>
      </c>
      <c r="D81" t="b">
        <f t="shared" ca="1" si="15"/>
        <v>1</v>
      </c>
      <c r="E81" t="b">
        <f t="shared" ca="1" si="16"/>
        <v>0</v>
      </c>
      <c r="F81" s="13" cm="1">
        <f t="array" aca="1" ref="F81" ca="1">INDEX($O$2:$O$36,COUNTIF($Q$2:$Q$36,"&lt;="&amp;RAND())+1)</f>
        <v>5</v>
      </c>
      <c r="G81" s="31">
        <f ca="1">LOOKUP(F81,'Ár tábla'!F$3:F$37,'Ár tábla'!G$3:G$37)</f>
        <v>10800</v>
      </c>
      <c r="H81" s="31">
        <f ca="1">IF(E81=TRUE,F81*'Ár tábla'!$B$3,0)+IF(D81=TRUE,'Ár tábla'!$B$5,0)+IF(C81=TRUE,'Ár tábla'!$B$4,0)+IF(B81=TRUE,'Ár tábla'!$B$2,0)+G81</f>
        <v>20800</v>
      </c>
      <c r="I81" s="31">
        <f t="shared" ca="1" si="17"/>
        <v>20800</v>
      </c>
      <c r="J81" s="9">
        <f t="shared" ca="1" si="19"/>
        <v>0</v>
      </c>
    </row>
    <row r="82" spans="1:10" x14ac:dyDescent="0.3">
      <c r="A82" t="str">
        <f t="shared" ca="1" si="18"/>
        <v>DYU-299</v>
      </c>
      <c r="B82" t="b">
        <f t="shared" ca="1" si="13"/>
        <v>0</v>
      </c>
      <c r="C82" t="b">
        <f t="shared" ca="1" si="14"/>
        <v>0</v>
      </c>
      <c r="D82" t="b">
        <f t="shared" ca="1" si="15"/>
        <v>0</v>
      </c>
      <c r="E82" t="b">
        <f t="shared" ca="1" si="16"/>
        <v>0</v>
      </c>
      <c r="F82" s="13" cm="1">
        <f t="array" aca="1" ref="F82" ca="1">INDEX($O$2:$O$36,COUNTIF($Q$2:$Q$36,"&lt;="&amp;RAND())+1)</f>
        <v>1</v>
      </c>
      <c r="G82" s="31">
        <f ca="1">LOOKUP(F82,'Ár tábla'!F$3:F$37,'Ár tábla'!G$3:G$37)</f>
        <v>7200</v>
      </c>
      <c r="H82" s="31">
        <f ca="1">IF(E82=TRUE,F82*'Ár tábla'!$B$3,0)+IF(D82=TRUE,'Ár tábla'!$B$5,0)+IF(C82=TRUE,'Ár tábla'!$B$4,0)+IF(B82=TRUE,'Ár tábla'!$B$2,0)+G82</f>
        <v>7200</v>
      </c>
      <c r="I82" s="31">
        <f t="shared" ca="1" si="17"/>
        <v>7200</v>
      </c>
      <c r="J82" s="9">
        <f t="shared" ca="1" si="19"/>
        <v>0</v>
      </c>
    </row>
    <row r="83" spans="1:10" x14ac:dyDescent="0.3">
      <c r="A83" t="str">
        <f t="shared" ca="1" si="18"/>
        <v>RGD-860</v>
      </c>
      <c r="B83" t="b">
        <f t="shared" ca="1" si="13"/>
        <v>0</v>
      </c>
      <c r="C83" t="b">
        <f t="shared" ca="1" si="14"/>
        <v>0</v>
      </c>
      <c r="D83" t="b">
        <f t="shared" ca="1" si="15"/>
        <v>1</v>
      </c>
      <c r="E83" t="b">
        <f t="shared" ca="1" si="16"/>
        <v>0</v>
      </c>
      <c r="F83" s="13" cm="1">
        <f t="array" aca="1" ref="F83" ca="1">INDEX($O$2:$O$36,COUNTIF($Q$2:$Q$36,"&lt;="&amp;RAND())+1)</f>
        <v>1</v>
      </c>
      <c r="G83" s="31">
        <f ca="1">LOOKUP(F83,'Ár tábla'!F$3:F$37,'Ár tábla'!G$3:G$37)</f>
        <v>7200</v>
      </c>
      <c r="H83" s="31">
        <f ca="1">IF(E83=TRUE,F83*'Ár tábla'!$B$3,0)+IF(D83=TRUE,'Ár tábla'!$B$5,0)+IF(C83=TRUE,'Ár tábla'!$B$4,0)+IF(B83=TRUE,'Ár tábla'!$B$2,0)+G83</f>
        <v>17200</v>
      </c>
      <c r="I83" s="31">
        <f t="shared" ca="1" si="17"/>
        <v>17200</v>
      </c>
      <c r="J83" s="9">
        <f t="shared" ca="1" si="19"/>
        <v>0</v>
      </c>
    </row>
    <row r="84" spans="1:10" x14ac:dyDescent="0.3">
      <c r="A84" t="str">
        <f t="shared" ca="1" si="18"/>
        <v>IKNI-313</v>
      </c>
      <c r="B84" t="b">
        <f t="shared" ca="1" si="13"/>
        <v>0</v>
      </c>
      <c r="C84" t="b">
        <f t="shared" ca="1" si="14"/>
        <v>0</v>
      </c>
      <c r="D84" t="b">
        <f t="shared" ca="1" si="15"/>
        <v>1</v>
      </c>
      <c r="E84" t="b">
        <f t="shared" ca="1" si="16"/>
        <v>0</v>
      </c>
      <c r="F84" s="13" cm="1">
        <f t="array" aca="1" ref="F84" ca="1">INDEX($O$2:$O$36,COUNTIF($Q$2:$Q$36,"&lt;="&amp;RAND())+1)</f>
        <v>15</v>
      </c>
      <c r="G84" s="31">
        <f ca="1">LOOKUP(F84,'Ár tábla'!F$3:F$37,'Ár tábla'!G$3:G$37)</f>
        <v>15400</v>
      </c>
      <c r="H84" s="31">
        <f ca="1">IF(E84=TRUE,F84*'Ár tábla'!$B$3,0)+IF(D84=TRUE,'Ár tábla'!$B$5,0)+IF(C84=TRUE,'Ár tábla'!$B$4,0)+IF(B84=TRUE,'Ár tábla'!$B$2,0)+G84</f>
        <v>25400</v>
      </c>
      <c r="I84" s="31">
        <f t="shared" ca="1" si="17"/>
        <v>25400</v>
      </c>
      <c r="J84" s="9">
        <f t="shared" ca="1" si="19"/>
        <v>0</v>
      </c>
    </row>
    <row r="85" spans="1:10" x14ac:dyDescent="0.3">
      <c r="A85" t="str">
        <f t="shared" ca="1" si="18"/>
        <v>ZOGP-886</v>
      </c>
      <c r="B85" t="b">
        <f t="shared" ca="1" si="13"/>
        <v>0</v>
      </c>
      <c r="C85" t="b">
        <f t="shared" ca="1" si="14"/>
        <v>0</v>
      </c>
      <c r="D85" t="b">
        <f t="shared" ca="1" si="15"/>
        <v>1</v>
      </c>
      <c r="E85" t="b">
        <f t="shared" ca="1" si="16"/>
        <v>0</v>
      </c>
      <c r="F85" s="13" cm="1">
        <f t="array" aca="1" ref="F85" ca="1">INDEX($O$2:$O$36,COUNTIF($Q$2:$Q$36,"&lt;="&amp;RAND())+1)</f>
        <v>30</v>
      </c>
      <c r="G85" s="31">
        <f ca="1">LOOKUP(F85,'Ár tábla'!F$3:F$37,'Ár tábla'!G$3:G$37)</f>
        <v>15400</v>
      </c>
      <c r="H85" s="31">
        <f ca="1">IF(E85=TRUE,F85*'Ár tábla'!$B$3,0)+IF(D85=TRUE,'Ár tábla'!$B$5,0)+IF(C85=TRUE,'Ár tábla'!$B$4,0)+IF(B85=TRUE,'Ár tábla'!$B$2,0)+G85</f>
        <v>25400</v>
      </c>
      <c r="I85" s="31">
        <f t="shared" ca="1" si="17"/>
        <v>25400</v>
      </c>
      <c r="J85" s="9">
        <f t="shared" ca="1" si="19"/>
        <v>0</v>
      </c>
    </row>
    <row r="86" spans="1:10" x14ac:dyDescent="0.3">
      <c r="A86" t="str">
        <f t="shared" ca="1" si="18"/>
        <v>SBWS-838</v>
      </c>
      <c r="B86" t="b">
        <f t="shared" ca="1" si="13"/>
        <v>0</v>
      </c>
      <c r="C86" t="b">
        <f t="shared" ca="1" si="14"/>
        <v>0</v>
      </c>
      <c r="D86" t="b">
        <f t="shared" ca="1" si="15"/>
        <v>0</v>
      </c>
      <c r="E86" t="b">
        <f t="shared" ca="1" si="16"/>
        <v>0</v>
      </c>
      <c r="F86" s="13" cm="1">
        <f t="array" aca="1" ref="F86" ca="1">INDEX($O$2:$O$36,COUNTIF($Q$2:$Q$36,"&lt;="&amp;RAND())+1)</f>
        <v>1</v>
      </c>
      <c r="G86" s="31">
        <f ca="1">LOOKUP(F86,'Ár tábla'!F$3:F$37,'Ár tábla'!G$3:G$37)</f>
        <v>7200</v>
      </c>
      <c r="H86" s="31">
        <f ca="1">IF(E86=TRUE,F86*'Ár tábla'!$B$3,0)+IF(D86=TRUE,'Ár tábla'!$B$5,0)+IF(C86=TRUE,'Ár tábla'!$B$4,0)+IF(B86=TRUE,'Ár tábla'!$B$2,0)+G86</f>
        <v>7200</v>
      </c>
      <c r="I86" s="31">
        <f t="shared" ca="1" si="17"/>
        <v>7200</v>
      </c>
      <c r="J86" s="9">
        <f t="shared" ca="1" si="19"/>
        <v>0</v>
      </c>
    </row>
    <row r="87" spans="1:10" x14ac:dyDescent="0.3">
      <c r="A87" t="str">
        <f t="shared" ca="1" si="18"/>
        <v>GJHE-995</v>
      </c>
      <c r="B87" t="b">
        <f t="shared" ca="1" si="13"/>
        <v>0</v>
      </c>
      <c r="C87" t="b">
        <f t="shared" ca="1" si="14"/>
        <v>0</v>
      </c>
      <c r="D87" t="b">
        <f t="shared" ca="1" si="15"/>
        <v>1</v>
      </c>
      <c r="E87" t="b">
        <f t="shared" ca="1" si="16"/>
        <v>0</v>
      </c>
      <c r="F87" s="13" cm="1">
        <f t="array" aca="1" ref="F87" ca="1">INDEX($O$2:$O$36,COUNTIF($Q$2:$Q$36,"&lt;="&amp;RAND())+1)</f>
        <v>15</v>
      </c>
      <c r="G87" s="31">
        <f ca="1">LOOKUP(F87,'Ár tábla'!F$3:F$37,'Ár tábla'!G$3:G$37)</f>
        <v>15400</v>
      </c>
      <c r="H87" s="31">
        <f ca="1">IF(E87=TRUE,F87*'Ár tábla'!$B$3,0)+IF(D87=TRUE,'Ár tábla'!$B$5,0)+IF(C87=TRUE,'Ár tábla'!$B$4,0)+IF(B87=TRUE,'Ár tábla'!$B$2,0)+G87</f>
        <v>25400</v>
      </c>
      <c r="I87" s="31">
        <f t="shared" ca="1" si="17"/>
        <v>25400</v>
      </c>
      <c r="J87" s="9">
        <f t="shared" ca="1" si="19"/>
        <v>0</v>
      </c>
    </row>
    <row r="88" spans="1:10" x14ac:dyDescent="0.3">
      <c r="A88" t="str">
        <f t="shared" ca="1" si="18"/>
        <v>RXN-291</v>
      </c>
      <c r="B88" t="b">
        <f t="shared" ca="1" si="13"/>
        <v>0</v>
      </c>
      <c r="C88" t="b">
        <f t="shared" ca="1" si="14"/>
        <v>0</v>
      </c>
      <c r="D88" t="b">
        <f t="shared" ca="1" si="15"/>
        <v>0</v>
      </c>
      <c r="E88" t="b">
        <f t="shared" ca="1" si="16"/>
        <v>0</v>
      </c>
      <c r="F88" s="13" cm="1">
        <f t="array" aca="1" ref="F88" ca="1">INDEX($O$2:$O$36,COUNTIF($Q$2:$Q$36,"&lt;="&amp;RAND())+1)</f>
        <v>29</v>
      </c>
      <c r="G88" s="31">
        <f ca="1">LOOKUP(F88,'Ár tábla'!F$3:F$37,'Ár tábla'!G$3:G$37)</f>
        <v>15400</v>
      </c>
      <c r="H88" s="31">
        <f ca="1">IF(E88=TRUE,F88*'Ár tábla'!$B$3,0)+IF(D88=TRUE,'Ár tábla'!$B$5,0)+IF(C88=TRUE,'Ár tábla'!$B$4,0)+IF(B88=TRUE,'Ár tábla'!$B$2,0)+G88</f>
        <v>15400</v>
      </c>
      <c r="I88" s="31">
        <f t="shared" ca="1" si="17"/>
        <v>15400</v>
      </c>
      <c r="J88" s="9">
        <f t="shared" ca="1" si="19"/>
        <v>0</v>
      </c>
    </row>
    <row r="89" spans="1:10" x14ac:dyDescent="0.3">
      <c r="A89" t="str">
        <f t="shared" ca="1" si="18"/>
        <v>JRL-758</v>
      </c>
      <c r="B89" t="b">
        <f t="shared" ca="1" si="13"/>
        <v>0</v>
      </c>
      <c r="C89" t="b">
        <f t="shared" ca="1" si="14"/>
        <v>0</v>
      </c>
      <c r="D89" t="b">
        <f t="shared" ca="1" si="15"/>
        <v>0</v>
      </c>
      <c r="E89" t="b">
        <f t="shared" ca="1" si="16"/>
        <v>0</v>
      </c>
      <c r="F89" s="13" cm="1">
        <f t="array" aca="1" ref="F89" ca="1">INDEX($O$2:$O$36,COUNTIF($Q$2:$Q$36,"&lt;="&amp;RAND())+1)</f>
        <v>4</v>
      </c>
      <c r="G89" s="31">
        <f ca="1">LOOKUP(F89,'Ár tábla'!F$3:F$37,'Ár tábla'!G$3:G$37)</f>
        <v>9900</v>
      </c>
      <c r="H89" s="31">
        <f ca="1">IF(E89=TRUE,F89*'Ár tábla'!$B$3,0)+IF(D89=TRUE,'Ár tábla'!$B$5,0)+IF(C89=TRUE,'Ár tábla'!$B$4,0)+IF(B89=TRUE,'Ár tábla'!$B$2,0)+G89</f>
        <v>9900</v>
      </c>
      <c r="I89" s="31">
        <f t="shared" ca="1" si="17"/>
        <v>9900</v>
      </c>
      <c r="J89" s="9">
        <f t="shared" ca="1" si="19"/>
        <v>0</v>
      </c>
    </row>
    <row r="90" spans="1:10" x14ac:dyDescent="0.3">
      <c r="A90" t="str">
        <f t="shared" ca="1" si="18"/>
        <v>IMBR-509</v>
      </c>
      <c r="B90" t="b">
        <f t="shared" ca="1" si="13"/>
        <v>0</v>
      </c>
      <c r="C90" t="b">
        <f t="shared" ca="1" si="14"/>
        <v>0</v>
      </c>
      <c r="D90" t="b">
        <f t="shared" ca="1" si="15"/>
        <v>0</v>
      </c>
      <c r="E90" t="b">
        <f t="shared" ca="1" si="16"/>
        <v>0</v>
      </c>
      <c r="F90" s="13" cm="1">
        <f t="array" aca="1" ref="F90" ca="1">INDEX($O$2:$O$36,COUNTIF($Q$2:$Q$36,"&lt;="&amp;RAND())+1)</f>
        <v>8</v>
      </c>
      <c r="G90" s="31">
        <f ca="1">LOOKUP(F90,'Ár tábla'!F$3:F$37,'Ár tábla'!G$3:G$37)</f>
        <v>13000</v>
      </c>
      <c r="H90" s="31">
        <f ca="1">IF(E90=TRUE,F90*'Ár tábla'!$B$3,0)+IF(D90=TRUE,'Ár tábla'!$B$5,0)+IF(C90=TRUE,'Ár tábla'!$B$4,0)+IF(B90=TRUE,'Ár tábla'!$B$2,0)+G90</f>
        <v>13000</v>
      </c>
      <c r="I90" s="31">
        <f t="shared" ca="1" si="17"/>
        <v>13000</v>
      </c>
      <c r="J90" s="9">
        <f t="shared" ca="1" si="19"/>
        <v>0</v>
      </c>
    </row>
    <row r="91" spans="1:10" x14ac:dyDescent="0.3">
      <c r="A91" t="str">
        <f t="shared" ca="1" si="18"/>
        <v>YDH-850</v>
      </c>
      <c r="B91" t="b">
        <f t="shared" ca="1" si="13"/>
        <v>0</v>
      </c>
      <c r="C91" t="b">
        <f t="shared" ca="1" si="14"/>
        <v>0</v>
      </c>
      <c r="D91" t="b">
        <f t="shared" ca="1" si="15"/>
        <v>0</v>
      </c>
      <c r="E91" t="b">
        <f t="shared" ca="1" si="16"/>
        <v>0</v>
      </c>
      <c r="F91" s="13" cm="1">
        <f t="array" aca="1" ref="F91" ca="1">INDEX($O$2:$O$36,COUNTIF($Q$2:$Q$36,"&lt;="&amp;RAND())+1)</f>
        <v>2</v>
      </c>
      <c r="G91" s="31">
        <f ca="1">LOOKUP(F91,'Ár tábla'!F$3:F$37,'Ár tábla'!G$3:G$37)</f>
        <v>7900</v>
      </c>
      <c r="H91" s="31">
        <f ca="1">IF(E91=TRUE,F91*'Ár tábla'!$B$3,0)+IF(D91=TRUE,'Ár tábla'!$B$5,0)+IF(C91=TRUE,'Ár tábla'!$B$4,0)+IF(B91=TRUE,'Ár tábla'!$B$2,0)+G91</f>
        <v>7900</v>
      </c>
      <c r="I91" s="31">
        <f t="shared" ca="1" si="17"/>
        <v>7900</v>
      </c>
      <c r="J91" s="9">
        <f t="shared" ca="1" si="19"/>
        <v>0</v>
      </c>
    </row>
    <row r="92" spans="1:10" x14ac:dyDescent="0.3">
      <c r="A92" t="str">
        <f t="shared" ca="1" si="18"/>
        <v>ZEJ-578</v>
      </c>
      <c r="B92" t="b">
        <f t="shared" ca="1" si="13"/>
        <v>0</v>
      </c>
      <c r="C92" t="b">
        <f t="shared" ca="1" si="14"/>
        <v>0</v>
      </c>
      <c r="D92" t="b">
        <f t="shared" ca="1" si="15"/>
        <v>1</v>
      </c>
      <c r="E92" t="b">
        <f t="shared" ca="1" si="16"/>
        <v>0</v>
      </c>
      <c r="F92" s="13" cm="1">
        <f t="array" aca="1" ref="F92" ca="1">INDEX($O$2:$O$36,COUNTIF($Q$2:$Q$36,"&lt;="&amp;RAND())+1)</f>
        <v>1</v>
      </c>
      <c r="G92" s="31">
        <f ca="1">LOOKUP(F92,'Ár tábla'!F$3:F$37,'Ár tábla'!G$3:G$37)</f>
        <v>7200</v>
      </c>
      <c r="H92" s="31">
        <f ca="1">IF(E92=TRUE,F92*'Ár tábla'!$B$3,0)+IF(D92=TRUE,'Ár tábla'!$B$5,0)+IF(C92=TRUE,'Ár tábla'!$B$4,0)+IF(B92=TRUE,'Ár tábla'!$B$2,0)+G92</f>
        <v>17200</v>
      </c>
      <c r="I92" s="31">
        <f t="shared" ca="1" si="17"/>
        <v>17200</v>
      </c>
      <c r="J92" s="9">
        <f t="shared" ca="1" si="19"/>
        <v>0</v>
      </c>
    </row>
    <row r="93" spans="1:10" x14ac:dyDescent="0.3">
      <c r="A93" t="str">
        <f t="shared" ca="1" si="18"/>
        <v>ODL-734</v>
      </c>
      <c r="B93" t="b">
        <f t="shared" ca="1" si="13"/>
        <v>0</v>
      </c>
      <c r="C93" t="b">
        <f t="shared" ca="1" si="14"/>
        <v>0</v>
      </c>
      <c r="D93" t="b">
        <f t="shared" ca="1" si="15"/>
        <v>1</v>
      </c>
      <c r="E93" t="b">
        <f t="shared" ca="1" si="16"/>
        <v>0</v>
      </c>
      <c r="F93" s="13" cm="1">
        <f t="array" aca="1" ref="F93" ca="1">INDEX($O$2:$O$36,COUNTIF($Q$2:$Q$36,"&lt;="&amp;RAND())+1)</f>
        <v>18</v>
      </c>
      <c r="G93" s="31">
        <f ca="1">LOOKUP(F93,'Ár tábla'!F$3:F$37,'Ár tábla'!G$3:G$37)</f>
        <v>15400</v>
      </c>
      <c r="H93" s="31">
        <f ca="1">IF(E93=TRUE,F93*'Ár tábla'!$B$3,0)+IF(D93=TRUE,'Ár tábla'!$B$5,0)+IF(C93=TRUE,'Ár tábla'!$B$4,0)+IF(B93=TRUE,'Ár tábla'!$B$2,0)+G93</f>
        <v>25400</v>
      </c>
      <c r="I93" s="31">
        <f t="shared" ca="1" si="17"/>
        <v>25400</v>
      </c>
      <c r="J93" s="9">
        <f t="shared" ca="1" si="19"/>
        <v>0</v>
      </c>
    </row>
    <row r="94" spans="1:10" x14ac:dyDescent="0.3">
      <c r="A94" t="str">
        <f t="shared" ca="1" si="18"/>
        <v>IZEE-553</v>
      </c>
      <c r="B94" t="b">
        <f t="shared" ca="1" si="13"/>
        <v>0</v>
      </c>
      <c r="C94" t="b">
        <f t="shared" ca="1" si="14"/>
        <v>0</v>
      </c>
      <c r="D94" t="b">
        <f t="shared" ca="1" si="15"/>
        <v>1</v>
      </c>
      <c r="E94" t="b">
        <f t="shared" ca="1" si="16"/>
        <v>0</v>
      </c>
      <c r="F94" s="13" cm="1">
        <f t="array" aca="1" ref="F94" ca="1">INDEX($O$2:$O$36,COUNTIF($Q$2:$Q$36,"&lt;="&amp;RAND())+1)</f>
        <v>12</v>
      </c>
      <c r="G94" s="31">
        <f ca="1">LOOKUP(F94,'Ár tábla'!F$3:F$37,'Ár tábla'!G$3:G$37)</f>
        <v>14600</v>
      </c>
      <c r="H94" s="31">
        <f ca="1">IF(E94=TRUE,F94*'Ár tábla'!$B$3,0)+IF(D94=TRUE,'Ár tábla'!$B$5,0)+IF(C94=TRUE,'Ár tábla'!$B$4,0)+IF(B94=TRUE,'Ár tábla'!$B$2,0)+G94</f>
        <v>24600</v>
      </c>
      <c r="I94" s="31">
        <f t="shared" ca="1" si="17"/>
        <v>6700</v>
      </c>
      <c r="J94" s="9">
        <f t="shared" ca="1" si="19"/>
        <v>-17900</v>
      </c>
    </row>
    <row r="95" spans="1:10" x14ac:dyDescent="0.3">
      <c r="A95" t="str">
        <f t="shared" ca="1" si="18"/>
        <v>ZQKH-072</v>
      </c>
      <c r="B95" t="b">
        <f t="shared" ca="1" si="13"/>
        <v>0</v>
      </c>
      <c r="C95" t="b">
        <f t="shared" ca="1" si="14"/>
        <v>0</v>
      </c>
      <c r="D95" t="b">
        <f t="shared" ca="1" si="15"/>
        <v>0</v>
      </c>
      <c r="E95" t="b">
        <f t="shared" ca="1" si="16"/>
        <v>0</v>
      </c>
      <c r="F95" s="13" cm="1">
        <f t="array" aca="1" ref="F95" ca="1">INDEX($O$2:$O$36,COUNTIF($Q$2:$Q$36,"&lt;="&amp;RAND())+1)</f>
        <v>1</v>
      </c>
      <c r="G95" s="31">
        <f ca="1">LOOKUP(F95,'Ár tábla'!F$3:F$37,'Ár tábla'!G$3:G$37)</f>
        <v>7200</v>
      </c>
      <c r="H95" s="31">
        <f ca="1">IF(E95=TRUE,F95*'Ár tábla'!$B$3,0)+IF(D95=TRUE,'Ár tábla'!$B$5,0)+IF(C95=TRUE,'Ár tábla'!$B$4,0)+IF(B95=TRUE,'Ár tábla'!$B$2,0)+G95</f>
        <v>7200</v>
      </c>
      <c r="I95" s="31">
        <f t="shared" ca="1" si="17"/>
        <v>7200</v>
      </c>
      <c r="J95" s="9">
        <f t="shared" ca="1" si="19"/>
        <v>0</v>
      </c>
    </row>
    <row r="96" spans="1:10" x14ac:dyDescent="0.3">
      <c r="A96" t="str">
        <f t="shared" ca="1" si="18"/>
        <v>QIL-284</v>
      </c>
      <c r="B96" t="b">
        <f t="shared" ca="1" si="13"/>
        <v>0</v>
      </c>
      <c r="C96" t="b">
        <f t="shared" ca="1" si="14"/>
        <v>1</v>
      </c>
      <c r="D96" t="b">
        <f t="shared" ca="1" si="15"/>
        <v>1</v>
      </c>
      <c r="E96" t="b">
        <f t="shared" ca="1" si="16"/>
        <v>0</v>
      </c>
      <c r="F96" s="13" cm="1">
        <f t="array" aca="1" ref="F96" ca="1">INDEX($O$2:$O$36,COUNTIF($Q$2:$Q$36,"&lt;="&amp;RAND())+1)</f>
        <v>8</v>
      </c>
      <c r="G96" s="31">
        <f ca="1">LOOKUP(F96,'Ár tábla'!F$3:F$37,'Ár tábla'!G$3:G$37)</f>
        <v>13000</v>
      </c>
      <c r="H96" s="31">
        <f ca="1">IF(E96=TRUE,F96*'Ár tábla'!$B$3,0)+IF(D96=TRUE,'Ár tábla'!$B$5,0)+IF(C96=TRUE,'Ár tábla'!$B$4,0)+IF(B96=TRUE,'Ár tábla'!$B$2,0)+G96</f>
        <v>33000</v>
      </c>
      <c r="I96" s="31">
        <f t="shared" ca="1" si="17"/>
        <v>33000</v>
      </c>
      <c r="J96" s="9">
        <f t="shared" ca="1" si="19"/>
        <v>0</v>
      </c>
    </row>
    <row r="97" spans="1:10" x14ac:dyDescent="0.3">
      <c r="A97" t="str">
        <f t="shared" ca="1" si="18"/>
        <v>YEU-342</v>
      </c>
      <c r="B97" t="b">
        <f t="shared" ca="1" si="13"/>
        <v>0</v>
      </c>
      <c r="C97" t="b">
        <f t="shared" ca="1" si="14"/>
        <v>0</v>
      </c>
      <c r="D97" t="b">
        <f t="shared" ca="1" si="15"/>
        <v>1</v>
      </c>
      <c r="E97" t="b">
        <f t="shared" ca="1" si="16"/>
        <v>0</v>
      </c>
      <c r="F97" s="13" cm="1">
        <f t="array" aca="1" ref="F97" ca="1">INDEX($O$2:$O$36,COUNTIF($Q$2:$Q$36,"&lt;="&amp;RAND())+1)</f>
        <v>26</v>
      </c>
      <c r="G97" s="31">
        <f ca="1">LOOKUP(F97,'Ár tábla'!F$3:F$37,'Ár tábla'!G$3:G$37)</f>
        <v>15400</v>
      </c>
      <c r="H97" s="31">
        <f ca="1">IF(E97=TRUE,F97*'Ár tábla'!$B$3,0)+IF(D97=TRUE,'Ár tábla'!$B$5,0)+IF(C97=TRUE,'Ár tábla'!$B$4,0)+IF(B97=TRUE,'Ár tábla'!$B$2,0)+G97</f>
        <v>25400</v>
      </c>
      <c r="I97" s="31">
        <f t="shared" ca="1" si="17"/>
        <v>25400</v>
      </c>
      <c r="J97" s="9">
        <f t="shared" ca="1" si="19"/>
        <v>0</v>
      </c>
    </row>
    <row r="98" spans="1:10" x14ac:dyDescent="0.3">
      <c r="A98" t="str">
        <f t="shared" ca="1" si="18"/>
        <v>JKZJ-914</v>
      </c>
      <c r="B98" t="b">
        <f t="shared" ca="1" si="13"/>
        <v>0</v>
      </c>
      <c r="C98" t="b">
        <f t="shared" ca="1" si="14"/>
        <v>0</v>
      </c>
      <c r="D98" t="b">
        <f t="shared" ca="1" si="15"/>
        <v>0</v>
      </c>
      <c r="E98" t="b">
        <f t="shared" ca="1" si="16"/>
        <v>0</v>
      </c>
      <c r="F98" s="13" cm="1">
        <f t="array" aca="1" ref="F98" ca="1">INDEX($O$2:$O$36,COUNTIF($Q$2:$Q$36,"&lt;="&amp;RAND())+1)</f>
        <v>4</v>
      </c>
      <c r="G98" s="31">
        <f ca="1">LOOKUP(F98,'Ár tábla'!F$3:F$37,'Ár tábla'!G$3:G$37)</f>
        <v>9900</v>
      </c>
      <c r="H98" s="31">
        <f ca="1">IF(E98=TRUE,F98*'Ár tábla'!$B$3,0)+IF(D98=TRUE,'Ár tábla'!$B$5,0)+IF(C98=TRUE,'Ár tábla'!$B$4,0)+IF(B98=TRUE,'Ár tábla'!$B$2,0)+G98</f>
        <v>9900</v>
      </c>
      <c r="I98" s="31">
        <f t="shared" ca="1" si="17"/>
        <v>9900</v>
      </c>
      <c r="J98" s="9">
        <f t="shared" ca="1" si="19"/>
        <v>0</v>
      </c>
    </row>
    <row r="99" spans="1:10" x14ac:dyDescent="0.3">
      <c r="A99" t="str">
        <f t="shared" ca="1" si="18"/>
        <v>IKW-224</v>
      </c>
      <c r="B99" t="b">
        <f t="shared" ca="1" si="13"/>
        <v>0</v>
      </c>
      <c r="C99" t="b">
        <f t="shared" ca="1" si="14"/>
        <v>0</v>
      </c>
      <c r="D99" t="b">
        <f t="shared" ca="1" si="15"/>
        <v>1</v>
      </c>
      <c r="E99" t="b">
        <f t="shared" ca="1" si="16"/>
        <v>0</v>
      </c>
      <c r="F99" s="13" cm="1">
        <f t="array" aca="1" ref="F99" ca="1">INDEX($O$2:$O$36,COUNTIF($Q$2:$Q$36,"&lt;="&amp;RAND())+1)</f>
        <v>10</v>
      </c>
      <c r="G99" s="31">
        <f ca="1">LOOKUP(F99,'Ár tábla'!F$3:F$37,'Ár tábla'!G$3:G$37)</f>
        <v>13800</v>
      </c>
      <c r="H99" s="31">
        <f ca="1">IF(E99=TRUE,F99*'Ár tábla'!$B$3,0)+IF(D99=TRUE,'Ár tábla'!$B$5,0)+IF(C99=TRUE,'Ár tábla'!$B$4,0)+IF(B99=TRUE,'Ár tábla'!$B$2,0)+G99</f>
        <v>23800</v>
      </c>
      <c r="I99" s="31">
        <f t="shared" ca="1" si="17"/>
        <v>9500</v>
      </c>
      <c r="J99" s="9">
        <f t="shared" ca="1" si="19"/>
        <v>-14300</v>
      </c>
    </row>
    <row r="100" spans="1:10" x14ac:dyDescent="0.3">
      <c r="A100" t="str">
        <f t="shared" ca="1" si="18"/>
        <v>RJMX-420</v>
      </c>
      <c r="B100" t="b">
        <f t="shared" ca="1" si="13"/>
        <v>0</v>
      </c>
      <c r="C100" t="b">
        <f t="shared" ca="1" si="14"/>
        <v>0</v>
      </c>
      <c r="D100" t="b">
        <f t="shared" ca="1" si="15"/>
        <v>1</v>
      </c>
      <c r="E100" t="b">
        <f t="shared" ca="1" si="16"/>
        <v>0</v>
      </c>
      <c r="F100" s="13" cm="1">
        <f t="array" aca="1" ref="F100" ca="1">INDEX($O$2:$O$36,COUNTIF($Q$2:$Q$36,"&lt;="&amp;RAND())+1)</f>
        <v>3</v>
      </c>
      <c r="G100" s="31">
        <f ca="1">LOOKUP(F100,'Ár tábla'!F$3:F$37,'Ár tábla'!G$3:G$37)</f>
        <v>8600</v>
      </c>
      <c r="H100" s="31">
        <f ca="1">IF(E100=TRUE,F100*'Ár tábla'!$B$3,0)+IF(D100=TRUE,'Ár tábla'!$B$5,0)+IF(C100=TRUE,'Ár tábla'!$B$4,0)+IF(B100=TRUE,'Ár tábla'!$B$2,0)+G100</f>
        <v>18600</v>
      </c>
      <c r="I100" s="31">
        <f t="shared" ca="1" si="17"/>
        <v>18600</v>
      </c>
      <c r="J100" s="9">
        <f t="shared" ca="1" si="19"/>
        <v>0</v>
      </c>
    </row>
    <row r="101" spans="1:10" ht="16.2" thickBot="1" x14ac:dyDescent="0.35">
      <c r="A101" t="str">
        <f t="shared" ca="1" si="18"/>
        <v>VQHP-939</v>
      </c>
      <c r="B101" t="b">
        <f t="shared" ca="1" si="13"/>
        <v>0</v>
      </c>
      <c r="C101" t="b">
        <f t="shared" ca="1" si="14"/>
        <v>0</v>
      </c>
      <c r="D101" t="b">
        <f t="shared" ca="1" si="15"/>
        <v>0</v>
      </c>
      <c r="E101" t="b">
        <f t="shared" ca="1" si="16"/>
        <v>0</v>
      </c>
      <c r="F101" s="13" cm="1">
        <f t="array" aca="1" ref="F101" ca="1">INDEX($O$2:$O$36,COUNTIF($Q$2:$Q$36,"&lt;="&amp;RAND())+1)</f>
        <v>2</v>
      </c>
      <c r="G101" s="31">
        <f ca="1">LOOKUP(F101,'Ár tábla'!F$3:F$37,'Ár tábla'!G$3:G$37)</f>
        <v>7900</v>
      </c>
      <c r="H101" s="31">
        <f ca="1">IF(E101=TRUE,F101*'Ár tábla'!$B$3,0)+IF(D101=TRUE,'Ár tábla'!$B$5,0)+IF(C101=TRUE,'Ár tábla'!$B$4,0)+IF(B101=TRUE,'Ár tábla'!$B$2,0)+G101</f>
        <v>7900</v>
      </c>
      <c r="I101" s="31">
        <f t="shared" ca="1" si="17"/>
        <v>8300</v>
      </c>
      <c r="J101" s="9">
        <f t="shared" ca="1" si="19"/>
        <v>400</v>
      </c>
    </row>
    <row r="102" spans="1:10" ht="16.2" thickBot="1" x14ac:dyDescent="0.35">
      <c r="A102" s="42" t="s">
        <v>18</v>
      </c>
      <c r="B102" s="43"/>
      <c r="C102" s="43"/>
      <c r="D102" s="43"/>
      <c r="E102" s="43"/>
      <c r="F102" s="44"/>
      <c r="G102" s="30">
        <f ca="1">SUM(G2:G101)</f>
        <v>1072800</v>
      </c>
      <c r="H102" s="30">
        <f ca="1">SUM(H2:H100)</f>
        <v>1785900</v>
      </c>
    </row>
    <row r="113" spans="1:7" ht="16.2" thickBot="1" x14ac:dyDescent="0.35"/>
    <row r="114" spans="1:7" ht="63" thickBot="1" x14ac:dyDescent="0.35">
      <c r="B114" s="10" t="s">
        <v>19</v>
      </c>
      <c r="C114" s="11" t="s">
        <v>14</v>
      </c>
      <c r="D114" s="11" t="s">
        <v>15</v>
      </c>
      <c r="E114" s="11" t="s">
        <v>12</v>
      </c>
      <c r="F114" s="11" t="s">
        <v>13</v>
      </c>
      <c r="G114" s="12" t="s">
        <v>17</v>
      </c>
    </row>
    <row r="115" spans="1:7" ht="16.2" thickBot="1" x14ac:dyDescent="0.35">
      <c r="A115" s="3" t="s">
        <v>16</v>
      </c>
      <c r="B115" s="5">
        <f ca="1">AVERAGE(F2:F101)</f>
        <v>7.81</v>
      </c>
      <c r="C115" s="6">
        <f ca="1">COUNTIF(B2:B100,TRUE)</f>
        <v>1</v>
      </c>
      <c r="D115" s="6">
        <f ca="1">COUNTIF(C2:C100,TRUE)</f>
        <v>1</v>
      </c>
      <c r="E115" s="6">
        <f ca="1">COUNTIF(D2:D100,TRUE)</f>
        <v>63</v>
      </c>
      <c r="F115" s="6">
        <f ca="1">COUNTIF(E2:E100,TRUE)</f>
        <v>1</v>
      </c>
      <c r="G115" s="7"/>
    </row>
    <row r="116" spans="1:7" ht="16.2" thickBot="1" x14ac:dyDescent="0.35">
      <c r="A116" s="4" t="s">
        <v>11</v>
      </c>
      <c r="B116" s="29">
        <f ca="1">LOOKUP(B115,'Ár tábla'!F$3:F$37,'Ár tábla'!G$3:G$37)</f>
        <v>12200</v>
      </c>
      <c r="C116" s="29">
        <f ca="1">C115*'Ár tábla'!B2</f>
        <v>12000</v>
      </c>
      <c r="D116" s="29">
        <f ca="1">D115*'Ár tábla'!B4</f>
        <v>10000</v>
      </c>
      <c r="E116" s="29">
        <f ca="1">E115*'Ár tábla'!B5</f>
        <v>630000</v>
      </c>
      <c r="F116" s="29">
        <f ca="1">B115*'Ár tábla'!B3</f>
        <v>23430</v>
      </c>
      <c r="G116" s="18">
        <f ca="1">SUM(B116:F116)</f>
        <v>687630</v>
      </c>
    </row>
    <row r="117" spans="1:7" ht="16.2" thickBot="1" x14ac:dyDescent="0.35">
      <c r="A117" s="3" t="s">
        <v>37</v>
      </c>
      <c r="B117" s="18">
        <f t="shared" ref="B117:C117" ca="1" si="20">IF(B115&lt;&gt;0,B116/B115,0)</f>
        <v>1562.099871959027</v>
      </c>
      <c r="C117" s="18">
        <f t="shared" ca="1" si="20"/>
        <v>12000</v>
      </c>
      <c r="D117" s="18">
        <f ca="1">IF(D115&lt;&gt;0,D116/D115,0)</f>
        <v>10000</v>
      </c>
      <c r="E117" s="18">
        <f ca="1">IF(E115&lt;&gt;0,E116/E115,0)</f>
        <v>10000</v>
      </c>
      <c r="F117" s="18">
        <f ca="1">IF(F115&lt;&gt;0,F116/F115,0)</f>
        <v>23430</v>
      </c>
      <c r="G117" s="18">
        <f ca="1">SUM(B117:F117)</f>
        <v>56992.099871959028</v>
      </c>
    </row>
  </sheetData>
  <mergeCells count="6">
    <mergeCell ref="A102:F102"/>
    <mergeCell ref="M2:N2"/>
    <mergeCell ref="M1:N1"/>
    <mergeCell ref="M3:N3"/>
    <mergeCell ref="M4:N4"/>
    <mergeCell ref="M5:N5"/>
  </mergeCells>
  <conditionalFormatting sqref="B2:E101">
    <cfRule type="cellIs" dxfId="8" priority="5" operator="equal">
      <formula>FALSE</formula>
    </cfRule>
    <cfRule type="cellIs" dxfId="7" priority="6" operator="equal">
      <formula>TRUE</formula>
    </cfRule>
  </conditionalFormatting>
  <conditionalFormatting sqref="F2:F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0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equal">
      <formula>0</formula>
    </cfRule>
  </conditionalFormatting>
  <conditionalFormatting sqref="L2:L5">
    <cfRule type="colorScale" priority="4">
      <colorScale>
        <cfvo type="num" val="0"/>
        <cfvo type="num" val="1"/>
        <color theme="5"/>
        <color theme="9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7"/>
  <sheetViews>
    <sheetView tabSelected="1" zoomScale="51" zoomScaleNormal="51" workbookViewId="0"/>
  </sheetViews>
  <sheetFormatPr defaultColWidth="11" defaultRowHeight="15.6" x14ac:dyDescent="0.3"/>
  <cols>
    <col min="1" max="1" width="12.8984375" bestFit="1" customWidth="1"/>
    <col min="2" max="2" width="8.8984375" bestFit="1" customWidth="1"/>
    <col min="3" max="3" width="8.09765625" bestFit="1" customWidth="1"/>
    <col min="4" max="4" width="13.8984375" bestFit="1" customWidth="1"/>
    <col min="5" max="5" width="14.3984375" bestFit="1" customWidth="1"/>
    <col min="6" max="6" width="14.3984375" hidden="1" customWidth="1"/>
    <col min="7" max="7" width="14.09765625" bestFit="1" customWidth="1"/>
    <col min="8" max="8" width="13.3984375" bestFit="1" customWidth="1"/>
    <col min="9" max="10" width="12.8984375" bestFit="1" customWidth="1"/>
    <col min="11" max="11" width="8.8984375" bestFit="1" customWidth="1"/>
    <col min="12" max="12" width="8.09765625" bestFit="1" customWidth="1"/>
    <col min="14" max="14" width="14.3984375" bestFit="1" customWidth="1"/>
    <col min="15" max="15" width="14.09765625" bestFit="1" customWidth="1"/>
    <col min="16" max="16" width="13.59765625" bestFit="1" customWidth="1"/>
  </cols>
  <sheetData>
    <row r="1" spans="1:31" ht="18.600000000000001" thickBot="1" x14ac:dyDescent="0.35">
      <c r="A1" s="1" t="s">
        <v>6</v>
      </c>
      <c r="B1" s="2" t="s">
        <v>0</v>
      </c>
      <c r="C1" s="2" t="s">
        <v>3</v>
      </c>
      <c r="D1" s="2" t="s">
        <v>8</v>
      </c>
      <c r="E1" s="2" t="s">
        <v>7</v>
      </c>
      <c r="F1" s="1" t="s">
        <v>10</v>
      </c>
      <c r="G1" s="2" t="s">
        <v>42</v>
      </c>
      <c r="H1" s="2" t="s">
        <v>44</v>
      </c>
      <c r="J1" s="1" t="s">
        <v>6</v>
      </c>
      <c r="K1" s="2" t="s">
        <v>0</v>
      </c>
      <c r="L1" s="2" t="s">
        <v>3</v>
      </c>
      <c r="M1" s="2" t="s">
        <v>8</v>
      </c>
      <c r="N1" s="2" t="s">
        <v>7</v>
      </c>
      <c r="O1" s="2" t="s">
        <v>42</v>
      </c>
      <c r="P1" s="2" t="s">
        <v>44</v>
      </c>
      <c r="T1" s="33"/>
    </row>
    <row r="2" spans="1:31" x14ac:dyDescent="0.3">
      <c r="A2" t="s">
        <v>45</v>
      </c>
      <c r="B2">
        <v>12000</v>
      </c>
      <c r="C2">
        <v>0</v>
      </c>
      <c r="D2">
        <v>0</v>
      </c>
      <c r="E2">
        <v>0</v>
      </c>
      <c r="F2" s="13">
        <v>3</v>
      </c>
      <c r="G2">
        <v>8600</v>
      </c>
      <c r="H2">
        <v>20600</v>
      </c>
      <c r="J2" t="str">
        <f>A2</f>
        <v>VJVK-113</v>
      </c>
      <c r="K2">
        <f t="shared" ref="K2:K21" si="0">RANK(B2,$B$2:$B$21,0)</f>
        <v>1</v>
      </c>
      <c r="L2">
        <f>RANK(C2,$C$2:$C$21,0)</f>
        <v>13</v>
      </c>
      <c r="M2">
        <f>RANK(D2,$D$2:$D$21,0)</f>
        <v>10</v>
      </c>
      <c r="N2">
        <f>RANK(E2,$E$2:$E$21,0)</f>
        <v>7</v>
      </c>
      <c r="O2">
        <f>RANK(G2,$G$2:$G$21,0)</f>
        <v>15</v>
      </c>
      <c r="P2">
        <f>H2</f>
        <v>20600</v>
      </c>
      <c r="T2" s="34"/>
    </row>
    <row r="3" spans="1:31" x14ac:dyDescent="0.3">
      <c r="A3" t="s">
        <v>46</v>
      </c>
      <c r="B3">
        <v>0</v>
      </c>
      <c r="C3">
        <v>0</v>
      </c>
      <c r="D3">
        <v>0</v>
      </c>
      <c r="E3">
        <v>33000</v>
      </c>
      <c r="F3" s="13">
        <v>11</v>
      </c>
      <c r="G3">
        <v>14200</v>
      </c>
      <c r="H3">
        <v>47200</v>
      </c>
      <c r="J3" t="str">
        <f t="shared" ref="J3:J21" si="1">A3</f>
        <v>YUAJ-597</v>
      </c>
      <c r="K3">
        <f t="shared" si="0"/>
        <v>11</v>
      </c>
      <c r="L3">
        <f t="shared" ref="L3:L21" si="2">RANK(C3,$C$2:$C$21,0)</f>
        <v>13</v>
      </c>
      <c r="M3">
        <f t="shared" ref="M3:M21" si="3">RANK(D3,$D$2:$D$21,0)</f>
        <v>10</v>
      </c>
      <c r="N3">
        <f t="shared" ref="N3:N21" si="4">RANK(E3,$E$2:$E$21,0)</f>
        <v>1</v>
      </c>
      <c r="O3">
        <f t="shared" ref="O3:O21" si="5">RANK(G3,$G$2:$G$21,0)</f>
        <v>2</v>
      </c>
      <c r="P3">
        <f t="shared" ref="P3:P21" si="6">H3</f>
        <v>47200</v>
      </c>
    </row>
    <row r="4" spans="1:31" x14ac:dyDescent="0.3">
      <c r="A4" t="s">
        <v>47</v>
      </c>
      <c r="B4">
        <v>12000</v>
      </c>
      <c r="C4">
        <v>0</v>
      </c>
      <c r="D4">
        <v>10000</v>
      </c>
      <c r="E4">
        <v>15000</v>
      </c>
      <c r="F4" s="13">
        <v>5</v>
      </c>
      <c r="G4">
        <v>10800</v>
      </c>
      <c r="H4">
        <v>47800</v>
      </c>
      <c r="J4" t="str">
        <f t="shared" si="1"/>
        <v>XZHU-657</v>
      </c>
      <c r="K4">
        <f t="shared" si="0"/>
        <v>1</v>
      </c>
      <c r="L4">
        <f t="shared" si="2"/>
        <v>13</v>
      </c>
      <c r="M4">
        <f t="shared" si="3"/>
        <v>1</v>
      </c>
      <c r="N4">
        <f t="shared" si="4"/>
        <v>4</v>
      </c>
      <c r="O4">
        <f t="shared" si="5"/>
        <v>9</v>
      </c>
      <c r="P4">
        <f t="shared" si="6"/>
        <v>47800</v>
      </c>
    </row>
    <row r="5" spans="1:31" ht="20.399999999999999" x14ac:dyDescent="0.3">
      <c r="A5" t="s">
        <v>48</v>
      </c>
      <c r="B5">
        <v>12000</v>
      </c>
      <c r="C5">
        <v>10000</v>
      </c>
      <c r="D5">
        <v>0</v>
      </c>
      <c r="E5">
        <v>3000</v>
      </c>
      <c r="F5" s="13">
        <v>1</v>
      </c>
      <c r="G5">
        <v>7200</v>
      </c>
      <c r="H5">
        <v>32200</v>
      </c>
      <c r="J5" t="str">
        <f t="shared" si="1"/>
        <v>HQQ-798</v>
      </c>
      <c r="K5">
        <f t="shared" si="0"/>
        <v>1</v>
      </c>
      <c r="L5">
        <f t="shared" si="2"/>
        <v>1</v>
      </c>
      <c r="M5">
        <f t="shared" si="3"/>
        <v>10</v>
      </c>
      <c r="N5">
        <f t="shared" si="4"/>
        <v>6</v>
      </c>
      <c r="O5">
        <f t="shared" si="5"/>
        <v>18</v>
      </c>
      <c r="P5">
        <f t="shared" si="6"/>
        <v>32200</v>
      </c>
      <c r="T5" s="35" t="s">
        <v>65</v>
      </c>
      <c r="U5" s="36">
        <v>7568007</v>
      </c>
      <c r="V5" s="35" t="s">
        <v>66</v>
      </c>
      <c r="W5" s="36">
        <v>20</v>
      </c>
      <c r="X5" s="35" t="s">
        <v>67</v>
      </c>
      <c r="Y5" s="36">
        <v>5</v>
      </c>
      <c r="Z5" s="35" t="s">
        <v>68</v>
      </c>
      <c r="AA5" s="36">
        <v>20</v>
      </c>
      <c r="AB5" s="35" t="s">
        <v>69</v>
      </c>
      <c r="AC5" s="36">
        <v>0</v>
      </c>
      <c r="AD5" s="35" t="s">
        <v>70</v>
      </c>
      <c r="AE5" s="36" t="s">
        <v>132</v>
      </c>
    </row>
    <row r="6" spans="1:31" ht="18.600000000000001" thickBot="1" x14ac:dyDescent="0.35">
      <c r="A6" t="s">
        <v>49</v>
      </c>
      <c r="B6">
        <v>12000</v>
      </c>
      <c r="C6">
        <v>10000</v>
      </c>
      <c r="D6">
        <v>10000</v>
      </c>
      <c r="E6">
        <v>0</v>
      </c>
      <c r="F6" s="13">
        <v>12</v>
      </c>
      <c r="G6">
        <v>14600</v>
      </c>
      <c r="H6">
        <v>46600</v>
      </c>
      <c r="J6" t="str">
        <f t="shared" si="1"/>
        <v>GFPS-745</v>
      </c>
      <c r="K6">
        <f t="shared" si="0"/>
        <v>1</v>
      </c>
      <c r="L6">
        <f t="shared" si="2"/>
        <v>1</v>
      </c>
      <c r="M6">
        <f t="shared" si="3"/>
        <v>1</v>
      </c>
      <c r="N6">
        <f t="shared" si="4"/>
        <v>7</v>
      </c>
      <c r="O6">
        <f t="shared" si="5"/>
        <v>1</v>
      </c>
      <c r="P6">
        <f t="shared" si="6"/>
        <v>46600</v>
      </c>
      <c r="T6" s="33"/>
    </row>
    <row r="7" spans="1:31" ht="16.2" thickBot="1" x14ac:dyDescent="0.35">
      <c r="A7" t="s">
        <v>50</v>
      </c>
      <c r="B7">
        <v>0</v>
      </c>
      <c r="C7">
        <v>10000</v>
      </c>
      <c r="D7">
        <v>0</v>
      </c>
      <c r="E7">
        <v>0</v>
      </c>
      <c r="F7" s="13">
        <v>7</v>
      </c>
      <c r="G7">
        <v>12200</v>
      </c>
      <c r="H7">
        <v>22200</v>
      </c>
      <c r="J7" t="str">
        <f t="shared" si="1"/>
        <v>ZJL-823</v>
      </c>
      <c r="K7">
        <f t="shared" si="0"/>
        <v>11</v>
      </c>
      <c r="L7">
        <f t="shared" si="2"/>
        <v>1</v>
      </c>
      <c r="M7">
        <f t="shared" si="3"/>
        <v>10</v>
      </c>
      <c r="N7">
        <f t="shared" si="4"/>
        <v>7</v>
      </c>
      <c r="O7">
        <f t="shared" si="5"/>
        <v>6</v>
      </c>
      <c r="P7">
        <f t="shared" si="6"/>
        <v>22200</v>
      </c>
      <c r="T7" s="37" t="s">
        <v>71</v>
      </c>
      <c r="U7" s="37" t="s">
        <v>72</v>
      </c>
      <c r="V7" s="37" t="s">
        <v>73</v>
      </c>
      <c r="W7" s="37" t="s">
        <v>74</v>
      </c>
      <c r="X7" s="37" t="s">
        <v>75</v>
      </c>
      <c r="Y7" s="37" t="s">
        <v>76</v>
      </c>
      <c r="Z7" s="37" t="s">
        <v>77</v>
      </c>
    </row>
    <row r="8" spans="1:31" ht="16.2" thickBot="1" x14ac:dyDescent="0.35">
      <c r="A8" t="s">
        <v>51</v>
      </c>
      <c r="B8">
        <v>12000</v>
      </c>
      <c r="C8">
        <v>10000</v>
      </c>
      <c r="D8">
        <v>0</v>
      </c>
      <c r="E8">
        <v>0</v>
      </c>
      <c r="F8" s="13">
        <v>3</v>
      </c>
      <c r="G8">
        <v>8600</v>
      </c>
      <c r="H8">
        <v>30600</v>
      </c>
      <c r="J8" t="str">
        <f t="shared" si="1"/>
        <v>PQYC-148</v>
      </c>
      <c r="K8">
        <f t="shared" si="0"/>
        <v>1</v>
      </c>
      <c r="L8">
        <f t="shared" si="2"/>
        <v>1</v>
      </c>
      <c r="M8">
        <f t="shared" si="3"/>
        <v>10</v>
      </c>
      <c r="N8">
        <f t="shared" si="4"/>
        <v>7</v>
      </c>
      <c r="O8">
        <f t="shared" si="5"/>
        <v>15</v>
      </c>
      <c r="P8">
        <f t="shared" si="6"/>
        <v>30600</v>
      </c>
      <c r="T8" s="39" t="s">
        <v>45</v>
      </c>
      <c r="U8" s="38">
        <v>1</v>
      </c>
      <c r="V8" s="38">
        <v>13</v>
      </c>
      <c r="W8" s="38">
        <v>10</v>
      </c>
      <c r="X8" s="38">
        <v>7</v>
      </c>
      <c r="Y8" s="38">
        <v>15</v>
      </c>
      <c r="Z8" s="38">
        <v>20600</v>
      </c>
    </row>
    <row r="9" spans="1:31" ht="16.2" thickBot="1" x14ac:dyDescent="0.35">
      <c r="A9" t="s">
        <v>52</v>
      </c>
      <c r="B9">
        <v>0</v>
      </c>
      <c r="C9">
        <v>0</v>
      </c>
      <c r="D9">
        <v>10000</v>
      </c>
      <c r="E9">
        <v>0</v>
      </c>
      <c r="F9" s="13">
        <v>4</v>
      </c>
      <c r="G9">
        <v>9900</v>
      </c>
      <c r="H9">
        <v>19900</v>
      </c>
      <c r="J9" t="str">
        <f t="shared" si="1"/>
        <v>PQU-679</v>
      </c>
      <c r="K9">
        <f t="shared" si="0"/>
        <v>11</v>
      </c>
      <c r="L9">
        <f t="shared" si="2"/>
        <v>13</v>
      </c>
      <c r="M9">
        <f t="shared" si="3"/>
        <v>1</v>
      </c>
      <c r="N9">
        <f t="shared" si="4"/>
        <v>7</v>
      </c>
      <c r="O9">
        <f t="shared" si="5"/>
        <v>13</v>
      </c>
      <c r="P9">
        <f t="shared" si="6"/>
        <v>19900</v>
      </c>
      <c r="T9" s="39" t="s">
        <v>46</v>
      </c>
      <c r="U9" s="38">
        <v>11</v>
      </c>
      <c r="V9" s="38">
        <v>13</v>
      </c>
      <c r="W9" s="38">
        <v>10</v>
      </c>
      <c r="X9" s="38">
        <v>1</v>
      </c>
      <c r="Y9" s="38">
        <v>2</v>
      </c>
      <c r="Z9" s="38">
        <v>47200</v>
      </c>
    </row>
    <row r="10" spans="1:31" ht="16.2" thickBot="1" x14ac:dyDescent="0.35">
      <c r="A10" t="s">
        <v>53</v>
      </c>
      <c r="B10">
        <v>0</v>
      </c>
      <c r="C10">
        <v>0</v>
      </c>
      <c r="D10">
        <v>10000</v>
      </c>
      <c r="E10">
        <v>0</v>
      </c>
      <c r="F10" s="13">
        <v>5</v>
      </c>
      <c r="G10">
        <v>10800</v>
      </c>
      <c r="H10">
        <v>20800</v>
      </c>
      <c r="J10" t="str">
        <f t="shared" si="1"/>
        <v>EDTI-035</v>
      </c>
      <c r="K10">
        <f t="shared" si="0"/>
        <v>11</v>
      </c>
      <c r="L10">
        <f t="shared" si="2"/>
        <v>13</v>
      </c>
      <c r="M10">
        <f t="shared" si="3"/>
        <v>1</v>
      </c>
      <c r="N10">
        <f t="shared" si="4"/>
        <v>7</v>
      </c>
      <c r="O10">
        <f t="shared" si="5"/>
        <v>9</v>
      </c>
      <c r="P10">
        <f t="shared" si="6"/>
        <v>20800</v>
      </c>
      <c r="T10" s="39" t="s">
        <v>47</v>
      </c>
      <c r="U10" s="38">
        <v>1</v>
      </c>
      <c r="V10" s="38">
        <v>13</v>
      </c>
      <c r="W10" s="38">
        <v>1</v>
      </c>
      <c r="X10" s="38">
        <v>4</v>
      </c>
      <c r="Y10" s="38">
        <v>9</v>
      </c>
      <c r="Z10" s="38">
        <v>47800</v>
      </c>
    </row>
    <row r="11" spans="1:31" ht="16.2" thickBot="1" x14ac:dyDescent="0.35">
      <c r="A11" t="s">
        <v>54</v>
      </c>
      <c r="B11">
        <v>12000</v>
      </c>
      <c r="C11">
        <v>10000</v>
      </c>
      <c r="D11">
        <v>10000</v>
      </c>
      <c r="E11">
        <v>0</v>
      </c>
      <c r="F11" s="13">
        <v>6</v>
      </c>
      <c r="G11">
        <v>11700</v>
      </c>
      <c r="H11">
        <v>43700</v>
      </c>
      <c r="J11" t="str">
        <f t="shared" si="1"/>
        <v>MQY-575</v>
      </c>
      <c r="K11">
        <f t="shared" si="0"/>
        <v>1</v>
      </c>
      <c r="L11">
        <f t="shared" si="2"/>
        <v>1</v>
      </c>
      <c r="M11">
        <f t="shared" si="3"/>
        <v>1</v>
      </c>
      <c r="N11">
        <f t="shared" si="4"/>
        <v>7</v>
      </c>
      <c r="O11">
        <f t="shared" si="5"/>
        <v>8</v>
      </c>
      <c r="P11">
        <f t="shared" si="6"/>
        <v>43700</v>
      </c>
      <c r="T11" s="39" t="s">
        <v>48</v>
      </c>
      <c r="U11" s="38">
        <v>1</v>
      </c>
      <c r="V11" s="38">
        <v>1</v>
      </c>
      <c r="W11" s="38">
        <v>10</v>
      </c>
      <c r="X11" s="38">
        <v>6</v>
      </c>
      <c r="Y11" s="38">
        <v>18</v>
      </c>
      <c r="Z11" s="38">
        <v>32200</v>
      </c>
    </row>
    <row r="12" spans="1:31" ht="16.2" thickBot="1" x14ac:dyDescent="0.35">
      <c r="A12" t="s">
        <v>55</v>
      </c>
      <c r="B12">
        <v>12000</v>
      </c>
      <c r="C12">
        <v>10000</v>
      </c>
      <c r="D12">
        <v>0</v>
      </c>
      <c r="E12">
        <v>0</v>
      </c>
      <c r="F12" s="13">
        <v>1</v>
      </c>
      <c r="G12">
        <v>7200</v>
      </c>
      <c r="H12">
        <v>29200</v>
      </c>
      <c r="J12" t="str">
        <f t="shared" si="1"/>
        <v>GUT-760</v>
      </c>
      <c r="K12">
        <f t="shared" si="0"/>
        <v>1</v>
      </c>
      <c r="L12">
        <f t="shared" si="2"/>
        <v>1</v>
      </c>
      <c r="M12">
        <f t="shared" si="3"/>
        <v>10</v>
      </c>
      <c r="N12">
        <f t="shared" si="4"/>
        <v>7</v>
      </c>
      <c r="O12">
        <f t="shared" si="5"/>
        <v>18</v>
      </c>
      <c r="P12">
        <f t="shared" si="6"/>
        <v>29200</v>
      </c>
      <c r="T12" s="39" t="s">
        <v>49</v>
      </c>
      <c r="U12" s="38">
        <v>1</v>
      </c>
      <c r="V12" s="38">
        <v>1</v>
      </c>
      <c r="W12" s="38">
        <v>1</v>
      </c>
      <c r="X12" s="38">
        <v>7</v>
      </c>
      <c r="Y12" s="38">
        <v>1</v>
      </c>
      <c r="Z12" s="38">
        <v>46600</v>
      </c>
    </row>
    <row r="13" spans="1:31" ht="16.2" thickBot="1" x14ac:dyDescent="0.35">
      <c r="A13" t="s">
        <v>56</v>
      </c>
      <c r="B13">
        <v>0</v>
      </c>
      <c r="C13">
        <v>10000</v>
      </c>
      <c r="D13">
        <v>10000</v>
      </c>
      <c r="E13">
        <v>0</v>
      </c>
      <c r="F13" s="13">
        <v>7</v>
      </c>
      <c r="G13">
        <v>12200</v>
      </c>
      <c r="H13">
        <v>32200</v>
      </c>
      <c r="J13" t="str">
        <f t="shared" si="1"/>
        <v>IWTJ-753</v>
      </c>
      <c r="K13">
        <f t="shared" si="0"/>
        <v>11</v>
      </c>
      <c r="L13">
        <f t="shared" si="2"/>
        <v>1</v>
      </c>
      <c r="M13">
        <f t="shared" si="3"/>
        <v>1</v>
      </c>
      <c r="N13">
        <f t="shared" si="4"/>
        <v>7</v>
      </c>
      <c r="O13">
        <f t="shared" si="5"/>
        <v>6</v>
      </c>
      <c r="P13">
        <f t="shared" si="6"/>
        <v>32200</v>
      </c>
      <c r="T13" s="39" t="s">
        <v>50</v>
      </c>
      <c r="U13" s="38">
        <v>11</v>
      </c>
      <c r="V13" s="38">
        <v>1</v>
      </c>
      <c r="W13" s="38">
        <v>10</v>
      </c>
      <c r="X13" s="38">
        <v>7</v>
      </c>
      <c r="Y13" s="38">
        <v>6</v>
      </c>
      <c r="Z13" s="38">
        <v>22200</v>
      </c>
    </row>
    <row r="14" spans="1:31" ht="16.2" thickBot="1" x14ac:dyDescent="0.35">
      <c r="A14" t="s">
        <v>57</v>
      </c>
      <c r="B14">
        <v>0</v>
      </c>
      <c r="C14">
        <v>10000</v>
      </c>
      <c r="D14">
        <v>0</v>
      </c>
      <c r="E14">
        <v>33000</v>
      </c>
      <c r="F14" s="13">
        <v>11</v>
      </c>
      <c r="G14">
        <v>14200</v>
      </c>
      <c r="H14">
        <v>57200</v>
      </c>
      <c r="J14" t="str">
        <f t="shared" si="1"/>
        <v>JIIA-338</v>
      </c>
      <c r="K14">
        <f t="shared" si="0"/>
        <v>11</v>
      </c>
      <c r="L14">
        <f t="shared" si="2"/>
        <v>1</v>
      </c>
      <c r="M14">
        <f t="shared" si="3"/>
        <v>10</v>
      </c>
      <c r="N14">
        <f t="shared" si="4"/>
        <v>1</v>
      </c>
      <c r="O14">
        <f t="shared" si="5"/>
        <v>2</v>
      </c>
      <c r="P14">
        <f t="shared" si="6"/>
        <v>57200</v>
      </c>
      <c r="T14" s="39" t="s">
        <v>51</v>
      </c>
      <c r="U14" s="38">
        <v>1</v>
      </c>
      <c r="V14" s="38">
        <v>1</v>
      </c>
      <c r="W14" s="38">
        <v>10</v>
      </c>
      <c r="X14" s="38">
        <v>7</v>
      </c>
      <c r="Y14" s="38">
        <v>15</v>
      </c>
      <c r="Z14" s="38">
        <v>30600</v>
      </c>
    </row>
    <row r="15" spans="1:31" ht="16.2" thickBot="1" x14ac:dyDescent="0.35">
      <c r="A15" t="s">
        <v>58</v>
      </c>
      <c r="B15">
        <v>0</v>
      </c>
      <c r="C15">
        <v>0</v>
      </c>
      <c r="D15">
        <v>0</v>
      </c>
      <c r="E15">
        <v>12000</v>
      </c>
      <c r="F15" s="13">
        <v>4</v>
      </c>
      <c r="G15">
        <v>9900</v>
      </c>
      <c r="H15">
        <v>21900</v>
      </c>
      <c r="J15" t="str">
        <f t="shared" si="1"/>
        <v>QVI-412</v>
      </c>
      <c r="K15">
        <f t="shared" si="0"/>
        <v>11</v>
      </c>
      <c r="L15">
        <f t="shared" si="2"/>
        <v>13</v>
      </c>
      <c r="M15">
        <f t="shared" si="3"/>
        <v>10</v>
      </c>
      <c r="N15">
        <f t="shared" si="4"/>
        <v>5</v>
      </c>
      <c r="O15">
        <f t="shared" si="5"/>
        <v>13</v>
      </c>
      <c r="P15">
        <f t="shared" si="6"/>
        <v>21900</v>
      </c>
      <c r="T15" s="39" t="s">
        <v>52</v>
      </c>
      <c r="U15" s="38">
        <v>11</v>
      </c>
      <c r="V15" s="38">
        <v>13</v>
      </c>
      <c r="W15" s="38">
        <v>1</v>
      </c>
      <c r="X15" s="38">
        <v>7</v>
      </c>
      <c r="Y15" s="38">
        <v>13</v>
      </c>
      <c r="Z15" s="38">
        <v>19900</v>
      </c>
    </row>
    <row r="16" spans="1:31" ht="16.2" thickBot="1" x14ac:dyDescent="0.35">
      <c r="A16" t="s">
        <v>59</v>
      </c>
      <c r="B16">
        <v>12000</v>
      </c>
      <c r="C16">
        <v>0</v>
      </c>
      <c r="D16">
        <v>10000</v>
      </c>
      <c r="E16">
        <v>0</v>
      </c>
      <c r="F16" s="13">
        <v>11</v>
      </c>
      <c r="G16">
        <v>14200</v>
      </c>
      <c r="H16">
        <v>36200</v>
      </c>
      <c r="J16" t="str">
        <f t="shared" si="1"/>
        <v>ZOJ-515</v>
      </c>
      <c r="K16">
        <f t="shared" si="0"/>
        <v>1</v>
      </c>
      <c r="L16">
        <f t="shared" si="2"/>
        <v>13</v>
      </c>
      <c r="M16">
        <f t="shared" si="3"/>
        <v>1</v>
      </c>
      <c r="N16">
        <f t="shared" si="4"/>
        <v>7</v>
      </c>
      <c r="O16">
        <f t="shared" si="5"/>
        <v>2</v>
      </c>
      <c r="P16">
        <f t="shared" si="6"/>
        <v>36200</v>
      </c>
      <c r="T16" s="39" t="s">
        <v>53</v>
      </c>
      <c r="U16" s="38">
        <v>11</v>
      </c>
      <c r="V16" s="38">
        <v>13</v>
      </c>
      <c r="W16" s="38">
        <v>1</v>
      </c>
      <c r="X16" s="38">
        <v>7</v>
      </c>
      <c r="Y16" s="38">
        <v>9</v>
      </c>
      <c r="Z16" s="38">
        <v>20800</v>
      </c>
    </row>
    <row r="17" spans="1:26" ht="16.2" thickBot="1" x14ac:dyDescent="0.35">
      <c r="A17" t="s">
        <v>60</v>
      </c>
      <c r="B17">
        <v>0</v>
      </c>
      <c r="C17">
        <v>10000</v>
      </c>
      <c r="D17">
        <v>0</v>
      </c>
      <c r="E17">
        <v>0</v>
      </c>
      <c r="F17" s="13">
        <v>5</v>
      </c>
      <c r="G17">
        <v>10800</v>
      </c>
      <c r="H17">
        <v>20800</v>
      </c>
      <c r="J17" t="str">
        <f t="shared" si="1"/>
        <v>IMA-912</v>
      </c>
      <c r="K17">
        <f t="shared" si="0"/>
        <v>11</v>
      </c>
      <c r="L17">
        <f t="shared" si="2"/>
        <v>1</v>
      </c>
      <c r="M17">
        <f t="shared" si="3"/>
        <v>10</v>
      </c>
      <c r="N17">
        <f t="shared" si="4"/>
        <v>7</v>
      </c>
      <c r="O17">
        <f t="shared" si="5"/>
        <v>9</v>
      </c>
      <c r="P17">
        <f t="shared" si="6"/>
        <v>20800</v>
      </c>
      <c r="T17" s="39" t="s">
        <v>54</v>
      </c>
      <c r="U17" s="38">
        <v>1</v>
      </c>
      <c r="V17" s="38">
        <v>1</v>
      </c>
      <c r="W17" s="38">
        <v>1</v>
      </c>
      <c r="X17" s="38">
        <v>7</v>
      </c>
      <c r="Y17" s="38">
        <v>8</v>
      </c>
      <c r="Z17" s="38">
        <v>43700</v>
      </c>
    </row>
    <row r="18" spans="1:26" ht="16.2" thickBot="1" x14ac:dyDescent="0.35">
      <c r="A18" t="s">
        <v>61</v>
      </c>
      <c r="B18">
        <v>12000</v>
      </c>
      <c r="C18">
        <v>0</v>
      </c>
      <c r="D18">
        <v>10000</v>
      </c>
      <c r="E18">
        <v>0</v>
      </c>
      <c r="F18" s="13">
        <v>2</v>
      </c>
      <c r="G18">
        <v>7900</v>
      </c>
      <c r="H18">
        <v>29900</v>
      </c>
      <c r="J18" t="str">
        <f t="shared" si="1"/>
        <v>DQNR-701</v>
      </c>
      <c r="K18">
        <f t="shared" si="0"/>
        <v>1</v>
      </c>
      <c r="L18">
        <f t="shared" si="2"/>
        <v>13</v>
      </c>
      <c r="M18">
        <f t="shared" si="3"/>
        <v>1</v>
      </c>
      <c r="N18">
        <f t="shared" si="4"/>
        <v>7</v>
      </c>
      <c r="O18">
        <f t="shared" si="5"/>
        <v>17</v>
      </c>
      <c r="P18">
        <f t="shared" si="6"/>
        <v>29900</v>
      </c>
      <c r="T18" s="39" t="s">
        <v>55</v>
      </c>
      <c r="U18" s="38">
        <v>1</v>
      </c>
      <c r="V18" s="38">
        <v>1</v>
      </c>
      <c r="W18" s="38">
        <v>10</v>
      </c>
      <c r="X18" s="38">
        <v>7</v>
      </c>
      <c r="Y18" s="38">
        <v>18</v>
      </c>
      <c r="Z18" s="38">
        <v>29200</v>
      </c>
    </row>
    <row r="19" spans="1:26" ht="16.2" thickBot="1" x14ac:dyDescent="0.35">
      <c r="A19" t="s">
        <v>62</v>
      </c>
      <c r="B19">
        <v>0</v>
      </c>
      <c r="C19">
        <v>10000</v>
      </c>
      <c r="D19">
        <v>0</v>
      </c>
      <c r="E19">
        <v>27000</v>
      </c>
      <c r="F19" s="13">
        <v>9</v>
      </c>
      <c r="G19">
        <v>13400</v>
      </c>
      <c r="H19">
        <v>50400</v>
      </c>
      <c r="J19" t="str">
        <f t="shared" si="1"/>
        <v>BGEW-366</v>
      </c>
      <c r="K19">
        <f t="shared" si="0"/>
        <v>11</v>
      </c>
      <c r="L19">
        <f t="shared" si="2"/>
        <v>1</v>
      </c>
      <c r="M19">
        <f t="shared" si="3"/>
        <v>10</v>
      </c>
      <c r="N19">
        <f t="shared" si="4"/>
        <v>3</v>
      </c>
      <c r="O19">
        <f t="shared" si="5"/>
        <v>5</v>
      </c>
      <c r="P19">
        <f t="shared" si="6"/>
        <v>50400</v>
      </c>
      <c r="T19" s="39" t="s">
        <v>56</v>
      </c>
      <c r="U19" s="38">
        <v>11</v>
      </c>
      <c r="V19" s="38">
        <v>1</v>
      </c>
      <c r="W19" s="38">
        <v>1</v>
      </c>
      <c r="X19" s="38">
        <v>7</v>
      </c>
      <c r="Y19" s="38">
        <v>6</v>
      </c>
      <c r="Z19" s="38">
        <v>32200</v>
      </c>
    </row>
    <row r="20" spans="1:26" ht="16.2" thickBot="1" x14ac:dyDescent="0.35">
      <c r="A20" t="s">
        <v>63</v>
      </c>
      <c r="B20">
        <v>12000</v>
      </c>
      <c r="C20">
        <v>10000</v>
      </c>
      <c r="D20">
        <v>10000</v>
      </c>
      <c r="E20">
        <v>0</v>
      </c>
      <c r="F20" s="13">
        <v>1</v>
      </c>
      <c r="G20">
        <v>7200</v>
      </c>
      <c r="H20">
        <v>39200</v>
      </c>
      <c r="J20" t="str">
        <f t="shared" si="1"/>
        <v>AGJ-498</v>
      </c>
      <c r="K20">
        <f t="shared" si="0"/>
        <v>1</v>
      </c>
      <c r="L20">
        <f t="shared" si="2"/>
        <v>1</v>
      </c>
      <c r="M20">
        <f t="shared" si="3"/>
        <v>1</v>
      </c>
      <c r="N20">
        <f t="shared" si="4"/>
        <v>7</v>
      </c>
      <c r="O20">
        <f t="shared" si="5"/>
        <v>18</v>
      </c>
      <c r="P20">
        <f t="shared" si="6"/>
        <v>39200</v>
      </c>
      <c r="T20" s="39" t="s">
        <v>57</v>
      </c>
      <c r="U20" s="38">
        <v>11</v>
      </c>
      <c r="V20" s="38">
        <v>1</v>
      </c>
      <c r="W20" s="38">
        <v>10</v>
      </c>
      <c r="X20" s="38">
        <v>1</v>
      </c>
      <c r="Y20" s="38">
        <v>2</v>
      </c>
      <c r="Z20" s="38">
        <v>57200</v>
      </c>
    </row>
    <row r="21" spans="1:26" ht="16.2" thickBot="1" x14ac:dyDescent="0.35">
      <c r="A21" t="s">
        <v>64</v>
      </c>
      <c r="B21">
        <v>0</v>
      </c>
      <c r="C21">
        <v>10000</v>
      </c>
      <c r="D21">
        <v>0</v>
      </c>
      <c r="E21">
        <v>0</v>
      </c>
      <c r="F21" s="13">
        <v>5</v>
      </c>
      <c r="G21">
        <v>10800</v>
      </c>
      <c r="H21">
        <v>20800</v>
      </c>
      <c r="J21" t="str">
        <f t="shared" si="1"/>
        <v>VIH-362</v>
      </c>
      <c r="K21">
        <f t="shared" si="0"/>
        <v>11</v>
      </c>
      <c r="L21">
        <f t="shared" si="2"/>
        <v>1</v>
      </c>
      <c r="M21">
        <f t="shared" si="3"/>
        <v>10</v>
      </c>
      <c r="N21">
        <f t="shared" si="4"/>
        <v>7</v>
      </c>
      <c r="O21">
        <f t="shared" si="5"/>
        <v>9</v>
      </c>
      <c r="P21">
        <f t="shared" si="6"/>
        <v>20800</v>
      </c>
      <c r="T21" s="39" t="s">
        <v>58</v>
      </c>
      <c r="U21" s="38">
        <v>11</v>
      </c>
      <c r="V21" s="38">
        <v>13</v>
      </c>
      <c r="W21" s="38">
        <v>10</v>
      </c>
      <c r="X21" s="38">
        <v>5</v>
      </c>
      <c r="Y21" s="38">
        <v>13</v>
      </c>
      <c r="Z21" s="38">
        <v>21900</v>
      </c>
    </row>
    <row r="22" spans="1:26" ht="16.2" thickBot="1" x14ac:dyDescent="0.35">
      <c r="T22" s="39" t="s">
        <v>59</v>
      </c>
      <c r="U22" s="38">
        <v>1</v>
      </c>
      <c r="V22" s="38">
        <v>13</v>
      </c>
      <c r="W22" s="38">
        <v>1</v>
      </c>
      <c r="X22" s="38">
        <v>7</v>
      </c>
      <c r="Y22" s="38">
        <v>2</v>
      </c>
      <c r="Z22" s="38">
        <v>36200</v>
      </c>
    </row>
    <row r="23" spans="1:26" ht="16.2" thickBot="1" x14ac:dyDescent="0.35">
      <c r="T23" s="39" t="s">
        <v>60</v>
      </c>
      <c r="U23" s="38">
        <v>11</v>
      </c>
      <c r="V23" s="38">
        <v>1</v>
      </c>
      <c r="W23" s="38">
        <v>10</v>
      </c>
      <c r="X23" s="38">
        <v>7</v>
      </c>
      <c r="Y23" s="38">
        <v>9</v>
      </c>
      <c r="Z23" s="38">
        <v>20800</v>
      </c>
    </row>
    <row r="24" spans="1:26" ht="16.2" thickBot="1" x14ac:dyDescent="0.35">
      <c r="T24" s="39" t="s">
        <v>61</v>
      </c>
      <c r="U24" s="38">
        <v>1</v>
      </c>
      <c r="V24" s="38">
        <v>13</v>
      </c>
      <c r="W24" s="38">
        <v>1</v>
      </c>
      <c r="X24" s="38">
        <v>7</v>
      </c>
      <c r="Y24" s="38">
        <v>17</v>
      </c>
      <c r="Z24" s="38">
        <v>29900</v>
      </c>
    </row>
    <row r="25" spans="1:26" ht="16.2" thickBot="1" x14ac:dyDescent="0.35">
      <c r="T25" s="39" t="s">
        <v>62</v>
      </c>
      <c r="U25" s="38">
        <v>11</v>
      </c>
      <c r="V25" s="38">
        <v>1</v>
      </c>
      <c r="W25" s="38">
        <v>10</v>
      </c>
      <c r="X25" s="38">
        <v>3</v>
      </c>
      <c r="Y25" s="38">
        <v>5</v>
      </c>
      <c r="Z25" s="38">
        <v>50400</v>
      </c>
    </row>
    <row r="26" spans="1:26" ht="16.2" thickBot="1" x14ac:dyDescent="0.35">
      <c r="T26" s="39" t="s">
        <v>63</v>
      </c>
      <c r="U26" s="38">
        <v>1</v>
      </c>
      <c r="V26" s="38">
        <v>1</v>
      </c>
      <c r="W26" s="38">
        <v>1</v>
      </c>
      <c r="X26" s="38">
        <v>7</v>
      </c>
      <c r="Y26" s="38">
        <v>18</v>
      </c>
      <c r="Z26" s="38">
        <v>39200</v>
      </c>
    </row>
    <row r="27" spans="1:26" ht="16.2" thickBot="1" x14ac:dyDescent="0.35">
      <c r="T27" s="39" t="s">
        <v>64</v>
      </c>
      <c r="U27" s="38">
        <v>11</v>
      </c>
      <c r="V27" s="38">
        <v>1</v>
      </c>
      <c r="W27" s="38">
        <v>10</v>
      </c>
      <c r="X27" s="38">
        <v>7</v>
      </c>
      <c r="Y27" s="38">
        <v>9</v>
      </c>
      <c r="Z27" s="38">
        <v>20800</v>
      </c>
    </row>
    <row r="28" spans="1:26" ht="18.600000000000001" thickBot="1" x14ac:dyDescent="0.35">
      <c r="T28" s="33"/>
    </row>
    <row r="29" spans="1:26" ht="16.2" thickBot="1" x14ac:dyDescent="0.35">
      <c r="T29" s="37" t="s">
        <v>78</v>
      </c>
      <c r="U29" s="37" t="s">
        <v>72</v>
      </c>
      <c r="V29" s="37" t="s">
        <v>73</v>
      </c>
      <c r="W29" s="37" t="s">
        <v>74</v>
      </c>
      <c r="X29" s="37" t="s">
        <v>75</v>
      </c>
      <c r="Y29" s="37" t="s">
        <v>76</v>
      </c>
    </row>
    <row r="30" spans="1:26" ht="18.600000000000001" thickBot="1" x14ac:dyDescent="0.35">
      <c r="T30" s="37" t="s">
        <v>79</v>
      </c>
      <c r="U30" s="38" t="s">
        <v>80</v>
      </c>
      <c r="V30" s="38" t="s">
        <v>81</v>
      </c>
      <c r="W30" s="38" t="s">
        <v>81</v>
      </c>
      <c r="X30" s="38" t="s">
        <v>82</v>
      </c>
      <c r="Y30" s="38" t="s">
        <v>83</v>
      </c>
    </row>
    <row r="31" spans="1:26" ht="18.600000000000001" thickBot="1" x14ac:dyDescent="0.35">
      <c r="T31" s="37" t="s">
        <v>84</v>
      </c>
      <c r="U31" s="38" t="s">
        <v>85</v>
      </c>
      <c r="V31" s="38" t="s">
        <v>85</v>
      </c>
      <c r="W31" s="38" t="s">
        <v>85</v>
      </c>
      <c r="X31" s="38" t="s">
        <v>86</v>
      </c>
      <c r="Y31" s="38" t="s">
        <v>87</v>
      </c>
    </row>
    <row r="32" spans="1:26" ht="18.600000000000001" thickBot="1" x14ac:dyDescent="0.35">
      <c r="T32" s="37" t="s">
        <v>88</v>
      </c>
      <c r="U32" s="38" t="s">
        <v>85</v>
      </c>
      <c r="V32" s="38" t="s">
        <v>85</v>
      </c>
      <c r="W32" s="38" t="s">
        <v>85</v>
      </c>
      <c r="X32" s="38" t="s">
        <v>86</v>
      </c>
      <c r="Y32" s="38" t="s">
        <v>89</v>
      </c>
    </row>
    <row r="33" spans="20:25" ht="18.600000000000001" thickBot="1" x14ac:dyDescent="0.35">
      <c r="T33" s="37" t="s">
        <v>90</v>
      </c>
      <c r="U33" s="38" t="s">
        <v>85</v>
      </c>
      <c r="V33" s="38" t="s">
        <v>85</v>
      </c>
      <c r="W33" s="38" t="s">
        <v>85</v>
      </c>
      <c r="X33" s="38" t="s">
        <v>91</v>
      </c>
      <c r="Y33" s="38" t="s">
        <v>89</v>
      </c>
    </row>
    <row r="34" spans="20:25" ht="18.600000000000001" thickBot="1" x14ac:dyDescent="0.35">
      <c r="T34" s="37" t="s">
        <v>92</v>
      </c>
      <c r="U34" s="38" t="s">
        <v>85</v>
      </c>
      <c r="V34" s="38" t="s">
        <v>85</v>
      </c>
      <c r="W34" s="38" t="s">
        <v>85</v>
      </c>
      <c r="X34" s="38" t="s">
        <v>93</v>
      </c>
      <c r="Y34" s="38" t="s">
        <v>89</v>
      </c>
    </row>
    <row r="35" spans="20:25" ht="18.600000000000001" thickBot="1" x14ac:dyDescent="0.35">
      <c r="T35" s="37" t="s">
        <v>94</v>
      </c>
      <c r="U35" s="38" t="s">
        <v>85</v>
      </c>
      <c r="V35" s="38" t="s">
        <v>85</v>
      </c>
      <c r="W35" s="38" t="s">
        <v>85</v>
      </c>
      <c r="X35" s="38" t="s">
        <v>95</v>
      </c>
      <c r="Y35" s="38" t="s">
        <v>89</v>
      </c>
    </row>
    <row r="36" spans="20:25" ht="18.600000000000001" thickBot="1" x14ac:dyDescent="0.35">
      <c r="T36" s="37" t="s">
        <v>96</v>
      </c>
      <c r="U36" s="38" t="s">
        <v>85</v>
      </c>
      <c r="V36" s="38" t="s">
        <v>85</v>
      </c>
      <c r="W36" s="38" t="s">
        <v>85</v>
      </c>
      <c r="X36" s="38" t="s">
        <v>85</v>
      </c>
      <c r="Y36" s="38" t="s">
        <v>89</v>
      </c>
    </row>
    <row r="37" spans="20:25" ht="18.600000000000001" thickBot="1" x14ac:dyDescent="0.35">
      <c r="T37" s="37" t="s">
        <v>97</v>
      </c>
      <c r="U37" s="38" t="s">
        <v>85</v>
      </c>
      <c r="V37" s="38" t="s">
        <v>85</v>
      </c>
      <c r="W37" s="38" t="s">
        <v>85</v>
      </c>
      <c r="X37" s="38" t="s">
        <v>85</v>
      </c>
      <c r="Y37" s="38" t="s">
        <v>89</v>
      </c>
    </row>
    <row r="38" spans="20:25" ht="18.600000000000001" thickBot="1" x14ac:dyDescent="0.35">
      <c r="T38" s="37" t="s">
        <v>98</v>
      </c>
      <c r="U38" s="38" t="s">
        <v>85</v>
      </c>
      <c r="V38" s="38" t="s">
        <v>85</v>
      </c>
      <c r="W38" s="38" t="s">
        <v>85</v>
      </c>
      <c r="X38" s="38" t="s">
        <v>85</v>
      </c>
      <c r="Y38" s="38" t="s">
        <v>99</v>
      </c>
    </row>
    <row r="39" spans="20:25" ht="18.600000000000001" thickBot="1" x14ac:dyDescent="0.35">
      <c r="T39" s="37" t="s">
        <v>100</v>
      </c>
      <c r="U39" s="38" t="s">
        <v>85</v>
      </c>
      <c r="V39" s="38" t="s">
        <v>85</v>
      </c>
      <c r="W39" s="38" t="s">
        <v>85</v>
      </c>
      <c r="X39" s="38" t="s">
        <v>85</v>
      </c>
      <c r="Y39" s="38" t="s">
        <v>99</v>
      </c>
    </row>
    <row r="40" spans="20:25" ht="18.600000000000001" thickBot="1" x14ac:dyDescent="0.35">
      <c r="T40" s="37" t="s">
        <v>101</v>
      </c>
      <c r="U40" s="38" t="s">
        <v>85</v>
      </c>
      <c r="V40" s="38" t="s">
        <v>85</v>
      </c>
      <c r="W40" s="38" t="s">
        <v>85</v>
      </c>
      <c r="X40" s="38" t="s">
        <v>85</v>
      </c>
      <c r="Y40" s="38" t="s">
        <v>99</v>
      </c>
    </row>
    <row r="41" spans="20:25" ht="18.600000000000001" thickBot="1" x14ac:dyDescent="0.35">
      <c r="T41" s="37" t="s">
        <v>102</v>
      </c>
      <c r="U41" s="38" t="s">
        <v>85</v>
      </c>
      <c r="V41" s="38" t="s">
        <v>85</v>
      </c>
      <c r="W41" s="38" t="s">
        <v>85</v>
      </c>
      <c r="X41" s="38" t="s">
        <v>85</v>
      </c>
      <c r="Y41" s="38" t="s">
        <v>99</v>
      </c>
    </row>
    <row r="42" spans="20:25" ht="18.600000000000001" thickBot="1" x14ac:dyDescent="0.35">
      <c r="T42" s="37" t="s">
        <v>103</v>
      </c>
      <c r="U42" s="38" t="s">
        <v>85</v>
      </c>
      <c r="V42" s="38" t="s">
        <v>85</v>
      </c>
      <c r="W42" s="38" t="s">
        <v>85</v>
      </c>
      <c r="X42" s="38" t="s">
        <v>85</v>
      </c>
      <c r="Y42" s="38" t="s">
        <v>104</v>
      </c>
    </row>
    <row r="43" spans="20:25" ht="18.600000000000001" thickBot="1" x14ac:dyDescent="0.35">
      <c r="T43" s="37" t="s">
        <v>105</v>
      </c>
      <c r="U43" s="38" t="s">
        <v>85</v>
      </c>
      <c r="V43" s="38" t="s">
        <v>85</v>
      </c>
      <c r="W43" s="38" t="s">
        <v>85</v>
      </c>
      <c r="X43" s="38" t="s">
        <v>85</v>
      </c>
      <c r="Y43" s="38" t="s">
        <v>106</v>
      </c>
    </row>
    <row r="44" spans="20:25" ht="18.600000000000001" thickBot="1" x14ac:dyDescent="0.35">
      <c r="T44" s="37" t="s">
        <v>107</v>
      </c>
      <c r="U44" s="38" t="s">
        <v>85</v>
      </c>
      <c r="V44" s="38" t="s">
        <v>85</v>
      </c>
      <c r="W44" s="38" t="s">
        <v>85</v>
      </c>
      <c r="X44" s="38" t="s">
        <v>85</v>
      </c>
      <c r="Y44" s="38" t="s">
        <v>106</v>
      </c>
    </row>
    <row r="45" spans="20:25" ht="18.600000000000001" thickBot="1" x14ac:dyDescent="0.35">
      <c r="T45" s="37" t="s">
        <v>108</v>
      </c>
      <c r="U45" s="38" t="s">
        <v>85</v>
      </c>
      <c r="V45" s="38" t="s">
        <v>85</v>
      </c>
      <c r="W45" s="38" t="s">
        <v>85</v>
      </c>
      <c r="X45" s="38" t="s">
        <v>85</v>
      </c>
      <c r="Y45" s="38" t="s">
        <v>109</v>
      </c>
    </row>
    <row r="46" spans="20:25" ht="18.600000000000001" thickBot="1" x14ac:dyDescent="0.35">
      <c r="T46" s="37" t="s">
        <v>110</v>
      </c>
      <c r="U46" s="38" t="s">
        <v>85</v>
      </c>
      <c r="V46" s="38" t="s">
        <v>85</v>
      </c>
      <c r="W46" s="38" t="s">
        <v>85</v>
      </c>
      <c r="X46" s="38" t="s">
        <v>85</v>
      </c>
      <c r="Y46" s="38" t="s">
        <v>109</v>
      </c>
    </row>
    <row r="47" spans="20:25" ht="18.600000000000001" thickBot="1" x14ac:dyDescent="0.35">
      <c r="T47" s="37" t="s">
        <v>111</v>
      </c>
      <c r="U47" s="38" t="s">
        <v>85</v>
      </c>
      <c r="V47" s="38" t="s">
        <v>85</v>
      </c>
      <c r="W47" s="38" t="s">
        <v>85</v>
      </c>
      <c r="X47" s="38" t="s">
        <v>85</v>
      </c>
      <c r="Y47" s="38" t="s">
        <v>112</v>
      </c>
    </row>
    <row r="48" spans="20:25" ht="16.2" thickBot="1" x14ac:dyDescent="0.35">
      <c r="T48" s="37" t="s">
        <v>113</v>
      </c>
      <c r="U48" s="38" t="s">
        <v>85</v>
      </c>
      <c r="V48" s="38" t="s">
        <v>85</v>
      </c>
      <c r="W48" s="38" t="s">
        <v>85</v>
      </c>
      <c r="X48" s="38" t="s">
        <v>85</v>
      </c>
      <c r="Y48" s="38" t="s">
        <v>85</v>
      </c>
    </row>
    <row r="49" spans="20:25" ht="16.2" thickBot="1" x14ac:dyDescent="0.35">
      <c r="T49" s="37" t="s">
        <v>114</v>
      </c>
      <c r="U49" s="38" t="s">
        <v>85</v>
      </c>
      <c r="V49" s="38" t="s">
        <v>85</v>
      </c>
      <c r="W49" s="38" t="s">
        <v>85</v>
      </c>
      <c r="X49" s="38" t="s">
        <v>85</v>
      </c>
      <c r="Y49" s="38" t="s">
        <v>85</v>
      </c>
    </row>
    <row r="50" spans="20:25" ht="18.600000000000001" thickBot="1" x14ac:dyDescent="0.35">
      <c r="T50" s="33"/>
    </row>
    <row r="51" spans="20:25" ht="16.2" thickBot="1" x14ac:dyDescent="0.35">
      <c r="T51" s="37" t="s">
        <v>115</v>
      </c>
      <c r="U51" s="37" t="s">
        <v>72</v>
      </c>
      <c r="V51" s="37" t="s">
        <v>73</v>
      </c>
      <c r="W51" s="37" t="s">
        <v>74</v>
      </c>
      <c r="X51" s="37" t="s">
        <v>75</v>
      </c>
      <c r="Y51" s="37" t="s">
        <v>76</v>
      </c>
    </row>
    <row r="52" spans="20:25" ht="16.2" thickBot="1" x14ac:dyDescent="0.35">
      <c r="T52" s="37" t="s">
        <v>79</v>
      </c>
      <c r="U52" s="38">
        <v>11500</v>
      </c>
      <c r="V52" s="38">
        <v>10000</v>
      </c>
      <c r="W52" s="38">
        <v>10000</v>
      </c>
      <c r="X52" s="38">
        <v>32500</v>
      </c>
      <c r="Y52" s="38">
        <v>15100</v>
      </c>
    </row>
    <row r="53" spans="20:25" ht="16.2" thickBot="1" x14ac:dyDescent="0.35">
      <c r="T53" s="37" t="s">
        <v>84</v>
      </c>
      <c r="U53" s="38">
        <v>0</v>
      </c>
      <c r="V53" s="38">
        <v>0</v>
      </c>
      <c r="W53" s="38">
        <v>0</v>
      </c>
      <c r="X53" s="38">
        <v>28200</v>
      </c>
      <c r="Y53" s="38">
        <v>14700</v>
      </c>
    </row>
    <row r="54" spans="20:25" ht="16.2" thickBot="1" x14ac:dyDescent="0.35">
      <c r="T54" s="37" t="s">
        <v>88</v>
      </c>
      <c r="U54" s="38">
        <v>0</v>
      </c>
      <c r="V54" s="38">
        <v>0</v>
      </c>
      <c r="W54" s="38">
        <v>0</v>
      </c>
      <c r="X54" s="38">
        <v>28200</v>
      </c>
      <c r="Y54" s="38">
        <v>12200</v>
      </c>
    </row>
    <row r="55" spans="20:25" ht="16.2" thickBot="1" x14ac:dyDescent="0.35">
      <c r="T55" s="37" t="s">
        <v>90</v>
      </c>
      <c r="U55" s="38">
        <v>0</v>
      </c>
      <c r="V55" s="38">
        <v>0</v>
      </c>
      <c r="W55" s="38">
        <v>0</v>
      </c>
      <c r="X55" s="38">
        <v>15500</v>
      </c>
      <c r="Y55" s="38">
        <v>12200</v>
      </c>
    </row>
    <row r="56" spans="20:25" ht="16.2" thickBot="1" x14ac:dyDescent="0.35">
      <c r="T56" s="37" t="s">
        <v>92</v>
      </c>
      <c r="U56" s="38">
        <v>0</v>
      </c>
      <c r="V56" s="38">
        <v>0</v>
      </c>
      <c r="W56" s="38">
        <v>0</v>
      </c>
      <c r="X56" s="38">
        <v>12000</v>
      </c>
      <c r="Y56" s="38">
        <v>12200</v>
      </c>
    </row>
    <row r="57" spans="20:25" ht="16.2" thickBot="1" x14ac:dyDescent="0.35">
      <c r="T57" s="37" t="s">
        <v>94</v>
      </c>
      <c r="U57" s="38">
        <v>0</v>
      </c>
      <c r="V57" s="38">
        <v>0</v>
      </c>
      <c r="W57" s="38">
        <v>0</v>
      </c>
      <c r="X57" s="38">
        <v>3000</v>
      </c>
      <c r="Y57" s="38">
        <v>12200</v>
      </c>
    </row>
    <row r="58" spans="20:25" ht="16.2" thickBot="1" x14ac:dyDescent="0.35">
      <c r="T58" s="37" t="s">
        <v>96</v>
      </c>
      <c r="U58" s="38">
        <v>0</v>
      </c>
      <c r="V58" s="38">
        <v>0</v>
      </c>
      <c r="W58" s="38">
        <v>0</v>
      </c>
      <c r="X58" s="38">
        <v>0</v>
      </c>
      <c r="Y58" s="38">
        <v>12200</v>
      </c>
    </row>
    <row r="59" spans="20:25" ht="16.2" thickBot="1" x14ac:dyDescent="0.35">
      <c r="T59" s="37" t="s">
        <v>97</v>
      </c>
      <c r="U59" s="38">
        <v>0</v>
      </c>
      <c r="V59" s="38">
        <v>0</v>
      </c>
      <c r="W59" s="38">
        <v>0</v>
      </c>
      <c r="X59" s="38">
        <v>0</v>
      </c>
      <c r="Y59" s="38">
        <v>12200</v>
      </c>
    </row>
    <row r="60" spans="20:25" ht="16.2" thickBot="1" x14ac:dyDescent="0.35">
      <c r="T60" s="37" t="s">
        <v>98</v>
      </c>
      <c r="U60" s="38">
        <v>0</v>
      </c>
      <c r="V60" s="38">
        <v>0</v>
      </c>
      <c r="W60" s="38">
        <v>0</v>
      </c>
      <c r="X60" s="38">
        <v>0</v>
      </c>
      <c r="Y60" s="38">
        <v>10800</v>
      </c>
    </row>
    <row r="61" spans="20:25" ht="16.2" thickBot="1" x14ac:dyDescent="0.35">
      <c r="T61" s="37" t="s">
        <v>100</v>
      </c>
      <c r="U61" s="38">
        <v>0</v>
      </c>
      <c r="V61" s="38">
        <v>0</v>
      </c>
      <c r="W61" s="38">
        <v>0</v>
      </c>
      <c r="X61" s="38">
        <v>0</v>
      </c>
      <c r="Y61" s="38">
        <v>10800</v>
      </c>
    </row>
    <row r="62" spans="20:25" ht="16.2" thickBot="1" x14ac:dyDescent="0.35">
      <c r="T62" s="37" t="s">
        <v>101</v>
      </c>
      <c r="U62" s="38">
        <v>0</v>
      </c>
      <c r="V62" s="38">
        <v>0</v>
      </c>
      <c r="W62" s="38">
        <v>0</v>
      </c>
      <c r="X62" s="38">
        <v>0</v>
      </c>
      <c r="Y62" s="38">
        <v>10800</v>
      </c>
    </row>
    <row r="63" spans="20:25" ht="16.2" thickBot="1" x14ac:dyDescent="0.35">
      <c r="T63" s="37" t="s">
        <v>102</v>
      </c>
      <c r="U63" s="38">
        <v>0</v>
      </c>
      <c r="V63" s="38">
        <v>0</v>
      </c>
      <c r="W63" s="38">
        <v>0</v>
      </c>
      <c r="X63" s="38">
        <v>0</v>
      </c>
      <c r="Y63" s="38">
        <v>10800</v>
      </c>
    </row>
    <row r="64" spans="20:25" ht="16.2" thickBot="1" x14ac:dyDescent="0.35">
      <c r="T64" s="37" t="s">
        <v>103</v>
      </c>
      <c r="U64" s="38">
        <v>0</v>
      </c>
      <c r="V64" s="38">
        <v>0</v>
      </c>
      <c r="W64" s="38">
        <v>0</v>
      </c>
      <c r="X64" s="38">
        <v>0</v>
      </c>
      <c r="Y64" s="38">
        <v>9900</v>
      </c>
    </row>
    <row r="65" spans="20:29" ht="16.2" thickBot="1" x14ac:dyDescent="0.35">
      <c r="T65" s="37" t="s">
        <v>105</v>
      </c>
      <c r="U65" s="38">
        <v>0</v>
      </c>
      <c r="V65" s="38">
        <v>0</v>
      </c>
      <c r="W65" s="38">
        <v>0</v>
      </c>
      <c r="X65" s="38">
        <v>0</v>
      </c>
      <c r="Y65" s="38">
        <v>9100</v>
      </c>
    </row>
    <row r="66" spans="20:29" ht="16.2" thickBot="1" x14ac:dyDescent="0.35">
      <c r="T66" s="37" t="s">
        <v>107</v>
      </c>
      <c r="U66" s="38">
        <v>0</v>
      </c>
      <c r="V66" s="38">
        <v>0</v>
      </c>
      <c r="W66" s="38">
        <v>0</v>
      </c>
      <c r="X66" s="38">
        <v>0</v>
      </c>
      <c r="Y66" s="38">
        <v>9100</v>
      </c>
    </row>
    <row r="67" spans="20:29" ht="16.2" thickBot="1" x14ac:dyDescent="0.35">
      <c r="T67" s="37" t="s">
        <v>108</v>
      </c>
      <c r="U67" s="38">
        <v>0</v>
      </c>
      <c r="V67" s="38">
        <v>0</v>
      </c>
      <c r="W67" s="38">
        <v>0</v>
      </c>
      <c r="X67" s="38">
        <v>0</v>
      </c>
      <c r="Y67" s="38">
        <v>8400</v>
      </c>
    </row>
    <row r="68" spans="20:29" ht="16.2" thickBot="1" x14ac:dyDescent="0.35">
      <c r="T68" s="37" t="s">
        <v>110</v>
      </c>
      <c r="U68" s="38">
        <v>0</v>
      </c>
      <c r="V68" s="38">
        <v>0</v>
      </c>
      <c r="W68" s="38">
        <v>0</v>
      </c>
      <c r="X68" s="38">
        <v>0</v>
      </c>
      <c r="Y68" s="38">
        <v>8400</v>
      </c>
    </row>
    <row r="69" spans="20:29" ht="16.2" thickBot="1" x14ac:dyDescent="0.35">
      <c r="T69" s="37" t="s">
        <v>111</v>
      </c>
      <c r="U69" s="38">
        <v>0</v>
      </c>
      <c r="V69" s="38">
        <v>0</v>
      </c>
      <c r="W69" s="38">
        <v>0</v>
      </c>
      <c r="X69" s="38">
        <v>0</v>
      </c>
      <c r="Y69" s="38">
        <v>7700</v>
      </c>
    </row>
    <row r="70" spans="20:29" ht="16.2" thickBot="1" x14ac:dyDescent="0.35">
      <c r="T70" s="37" t="s">
        <v>113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</row>
    <row r="71" spans="20:29" ht="16.2" thickBot="1" x14ac:dyDescent="0.35">
      <c r="T71" s="37" t="s">
        <v>114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</row>
    <row r="72" spans="20:29" ht="18.600000000000001" thickBot="1" x14ac:dyDescent="0.35">
      <c r="T72" s="33"/>
    </row>
    <row r="73" spans="20:29" ht="16.2" thickBot="1" x14ac:dyDescent="0.35">
      <c r="T73" s="37" t="s">
        <v>116</v>
      </c>
      <c r="U73" s="37" t="s">
        <v>72</v>
      </c>
      <c r="V73" s="37" t="s">
        <v>73</v>
      </c>
      <c r="W73" s="37" t="s">
        <v>74</v>
      </c>
      <c r="X73" s="37" t="s">
        <v>75</v>
      </c>
      <c r="Y73" s="37" t="s">
        <v>76</v>
      </c>
      <c r="Z73" s="37" t="s">
        <v>117</v>
      </c>
      <c r="AA73" s="37" t="s">
        <v>118</v>
      </c>
      <c r="AB73" s="37" t="s">
        <v>119</v>
      </c>
      <c r="AC73" s="37" t="s">
        <v>120</v>
      </c>
    </row>
    <row r="74" spans="20:29" ht="16.2" thickBot="1" x14ac:dyDescent="0.35">
      <c r="T74" s="39" t="s">
        <v>45</v>
      </c>
      <c r="U74" s="38">
        <v>11500</v>
      </c>
      <c r="V74" s="38">
        <v>0</v>
      </c>
      <c r="W74" s="38">
        <v>0</v>
      </c>
      <c r="X74" s="38">
        <v>0</v>
      </c>
      <c r="Y74" s="38">
        <v>9100</v>
      </c>
      <c r="Z74" s="38">
        <v>20600</v>
      </c>
      <c r="AA74" s="38">
        <v>20600</v>
      </c>
      <c r="AB74" s="38">
        <v>0</v>
      </c>
      <c r="AC74" s="38">
        <v>0</v>
      </c>
    </row>
    <row r="75" spans="20:29" ht="16.2" thickBot="1" x14ac:dyDescent="0.35">
      <c r="T75" s="39" t="s">
        <v>46</v>
      </c>
      <c r="U75" s="38">
        <v>0</v>
      </c>
      <c r="V75" s="38">
        <v>0</v>
      </c>
      <c r="W75" s="38">
        <v>0</v>
      </c>
      <c r="X75" s="38">
        <v>32500</v>
      </c>
      <c r="Y75" s="38">
        <v>14700</v>
      </c>
      <c r="Z75" s="38">
        <v>47200</v>
      </c>
      <c r="AA75" s="38">
        <v>47200</v>
      </c>
      <c r="AB75" s="38">
        <v>0</v>
      </c>
      <c r="AC75" s="38">
        <v>0</v>
      </c>
    </row>
    <row r="76" spans="20:29" ht="16.2" thickBot="1" x14ac:dyDescent="0.35">
      <c r="T76" s="39" t="s">
        <v>47</v>
      </c>
      <c r="U76" s="38">
        <v>11500</v>
      </c>
      <c r="V76" s="38">
        <v>0</v>
      </c>
      <c r="W76" s="38">
        <v>10000</v>
      </c>
      <c r="X76" s="38">
        <v>15500</v>
      </c>
      <c r="Y76" s="38">
        <v>10800</v>
      </c>
      <c r="Z76" s="38">
        <v>47800</v>
      </c>
      <c r="AA76" s="38">
        <v>47800</v>
      </c>
      <c r="AB76" s="38">
        <v>0</v>
      </c>
      <c r="AC76" s="38">
        <v>0</v>
      </c>
    </row>
    <row r="77" spans="20:29" ht="16.2" thickBot="1" x14ac:dyDescent="0.35">
      <c r="T77" s="39" t="s">
        <v>48</v>
      </c>
      <c r="U77" s="38">
        <v>11500</v>
      </c>
      <c r="V77" s="38">
        <v>10000</v>
      </c>
      <c r="W77" s="38">
        <v>0</v>
      </c>
      <c r="X77" s="38">
        <v>3000</v>
      </c>
      <c r="Y77" s="38">
        <v>7700</v>
      </c>
      <c r="Z77" s="38">
        <v>32200</v>
      </c>
      <c r="AA77" s="38">
        <v>32200</v>
      </c>
      <c r="AB77" s="38">
        <v>0</v>
      </c>
      <c r="AC77" s="38">
        <v>0</v>
      </c>
    </row>
    <row r="78" spans="20:29" ht="16.2" thickBot="1" x14ac:dyDescent="0.35">
      <c r="T78" s="39" t="s">
        <v>49</v>
      </c>
      <c r="U78" s="38">
        <v>11500</v>
      </c>
      <c r="V78" s="38">
        <v>10000</v>
      </c>
      <c r="W78" s="38">
        <v>10000</v>
      </c>
      <c r="X78" s="38">
        <v>0</v>
      </c>
      <c r="Y78" s="38">
        <v>15100</v>
      </c>
      <c r="Z78" s="38">
        <v>46600</v>
      </c>
      <c r="AA78" s="38">
        <v>46600</v>
      </c>
      <c r="AB78" s="38">
        <v>0</v>
      </c>
      <c r="AC78" s="38">
        <v>0</v>
      </c>
    </row>
    <row r="79" spans="20:29" ht="16.2" thickBot="1" x14ac:dyDescent="0.35">
      <c r="T79" s="39" t="s">
        <v>50</v>
      </c>
      <c r="U79" s="38">
        <v>0</v>
      </c>
      <c r="V79" s="38">
        <v>10000</v>
      </c>
      <c r="W79" s="38">
        <v>0</v>
      </c>
      <c r="X79" s="38">
        <v>0</v>
      </c>
      <c r="Y79" s="38">
        <v>12200</v>
      </c>
      <c r="Z79" s="38">
        <v>22200</v>
      </c>
      <c r="AA79" s="38">
        <v>22200</v>
      </c>
      <c r="AB79" s="38">
        <v>0</v>
      </c>
      <c r="AC79" s="38">
        <v>0</v>
      </c>
    </row>
    <row r="80" spans="20:29" ht="16.2" thickBot="1" x14ac:dyDescent="0.35">
      <c r="T80" s="39" t="s">
        <v>51</v>
      </c>
      <c r="U80" s="38">
        <v>11500</v>
      </c>
      <c r="V80" s="38">
        <v>10000</v>
      </c>
      <c r="W80" s="38">
        <v>0</v>
      </c>
      <c r="X80" s="38">
        <v>0</v>
      </c>
      <c r="Y80" s="38">
        <v>9100</v>
      </c>
      <c r="Z80" s="38">
        <v>30600</v>
      </c>
      <c r="AA80" s="38">
        <v>30600</v>
      </c>
      <c r="AB80" s="38">
        <v>0</v>
      </c>
      <c r="AC80" s="38">
        <v>0</v>
      </c>
    </row>
    <row r="81" spans="20:29" ht="16.2" thickBot="1" x14ac:dyDescent="0.35">
      <c r="T81" s="39" t="s">
        <v>52</v>
      </c>
      <c r="U81" s="38">
        <v>0</v>
      </c>
      <c r="V81" s="38">
        <v>0</v>
      </c>
      <c r="W81" s="38">
        <v>10000</v>
      </c>
      <c r="X81" s="38">
        <v>0</v>
      </c>
      <c r="Y81" s="38">
        <v>9900</v>
      </c>
      <c r="Z81" s="38">
        <v>19900</v>
      </c>
      <c r="AA81" s="38">
        <v>19900</v>
      </c>
      <c r="AB81" s="38">
        <v>0</v>
      </c>
      <c r="AC81" s="38">
        <v>0</v>
      </c>
    </row>
    <row r="82" spans="20:29" ht="16.2" thickBot="1" x14ac:dyDescent="0.35">
      <c r="T82" s="39" t="s">
        <v>53</v>
      </c>
      <c r="U82" s="38">
        <v>0</v>
      </c>
      <c r="V82" s="38">
        <v>0</v>
      </c>
      <c r="W82" s="38">
        <v>10000</v>
      </c>
      <c r="X82" s="38">
        <v>0</v>
      </c>
      <c r="Y82" s="38">
        <v>10800</v>
      </c>
      <c r="Z82" s="38">
        <v>20800</v>
      </c>
      <c r="AA82" s="38">
        <v>20800</v>
      </c>
      <c r="AB82" s="38">
        <v>0</v>
      </c>
      <c r="AC82" s="38">
        <v>0</v>
      </c>
    </row>
    <row r="83" spans="20:29" ht="16.2" thickBot="1" x14ac:dyDescent="0.35">
      <c r="T83" s="39" t="s">
        <v>54</v>
      </c>
      <c r="U83" s="38">
        <v>11500</v>
      </c>
      <c r="V83" s="38">
        <v>10000</v>
      </c>
      <c r="W83" s="38">
        <v>10000</v>
      </c>
      <c r="X83" s="38">
        <v>0</v>
      </c>
      <c r="Y83" s="38">
        <v>12200</v>
      </c>
      <c r="Z83" s="38">
        <v>43700</v>
      </c>
      <c r="AA83" s="38">
        <v>43700</v>
      </c>
      <c r="AB83" s="38">
        <v>0</v>
      </c>
      <c r="AC83" s="38">
        <v>0</v>
      </c>
    </row>
    <row r="84" spans="20:29" ht="16.2" thickBot="1" x14ac:dyDescent="0.35">
      <c r="T84" s="39" t="s">
        <v>55</v>
      </c>
      <c r="U84" s="38">
        <v>11500</v>
      </c>
      <c r="V84" s="38">
        <v>10000</v>
      </c>
      <c r="W84" s="38">
        <v>0</v>
      </c>
      <c r="X84" s="38">
        <v>0</v>
      </c>
      <c r="Y84" s="38">
        <v>7700</v>
      </c>
      <c r="Z84" s="38">
        <v>29200</v>
      </c>
      <c r="AA84" s="38">
        <v>29200</v>
      </c>
      <c r="AB84" s="38">
        <v>0</v>
      </c>
      <c r="AC84" s="38">
        <v>0</v>
      </c>
    </row>
    <row r="85" spans="20:29" ht="16.2" thickBot="1" x14ac:dyDescent="0.35">
      <c r="T85" s="39" t="s">
        <v>56</v>
      </c>
      <c r="U85" s="38">
        <v>0</v>
      </c>
      <c r="V85" s="38">
        <v>10000</v>
      </c>
      <c r="W85" s="38">
        <v>10000</v>
      </c>
      <c r="X85" s="38">
        <v>0</v>
      </c>
      <c r="Y85" s="38">
        <v>12200</v>
      </c>
      <c r="Z85" s="38">
        <v>32200</v>
      </c>
      <c r="AA85" s="38">
        <v>32200</v>
      </c>
      <c r="AB85" s="38">
        <v>0</v>
      </c>
      <c r="AC85" s="38">
        <v>0</v>
      </c>
    </row>
    <row r="86" spans="20:29" ht="16.2" thickBot="1" x14ac:dyDescent="0.35">
      <c r="T86" s="39" t="s">
        <v>57</v>
      </c>
      <c r="U86" s="38">
        <v>0</v>
      </c>
      <c r="V86" s="38">
        <v>10000</v>
      </c>
      <c r="W86" s="38">
        <v>0</v>
      </c>
      <c r="X86" s="38">
        <v>32500</v>
      </c>
      <c r="Y86" s="38">
        <v>14700</v>
      </c>
      <c r="Z86" s="38">
        <v>57200</v>
      </c>
      <c r="AA86" s="38">
        <v>57200</v>
      </c>
      <c r="AB86" s="38">
        <v>0</v>
      </c>
      <c r="AC86" s="38">
        <v>0</v>
      </c>
    </row>
    <row r="87" spans="20:29" ht="16.2" thickBot="1" x14ac:dyDescent="0.35">
      <c r="T87" s="39" t="s">
        <v>58</v>
      </c>
      <c r="U87" s="38">
        <v>0</v>
      </c>
      <c r="V87" s="38">
        <v>0</v>
      </c>
      <c r="W87" s="38">
        <v>0</v>
      </c>
      <c r="X87" s="38">
        <v>12000</v>
      </c>
      <c r="Y87" s="38">
        <v>9900</v>
      </c>
      <c r="Z87" s="38">
        <v>21900</v>
      </c>
      <c r="AA87" s="38">
        <v>21900</v>
      </c>
      <c r="AB87" s="38">
        <v>0</v>
      </c>
      <c r="AC87" s="38">
        <v>0</v>
      </c>
    </row>
    <row r="88" spans="20:29" ht="16.2" thickBot="1" x14ac:dyDescent="0.35">
      <c r="T88" s="39" t="s">
        <v>59</v>
      </c>
      <c r="U88" s="38">
        <v>11500</v>
      </c>
      <c r="V88" s="38">
        <v>0</v>
      </c>
      <c r="W88" s="38">
        <v>10000</v>
      </c>
      <c r="X88" s="38">
        <v>0</v>
      </c>
      <c r="Y88" s="38">
        <v>14700</v>
      </c>
      <c r="Z88" s="38">
        <v>36200</v>
      </c>
      <c r="AA88" s="38">
        <v>36200</v>
      </c>
      <c r="AB88" s="38">
        <v>0</v>
      </c>
      <c r="AC88" s="38">
        <v>0</v>
      </c>
    </row>
    <row r="89" spans="20:29" ht="16.2" thickBot="1" x14ac:dyDescent="0.35">
      <c r="T89" s="39" t="s">
        <v>60</v>
      </c>
      <c r="U89" s="38">
        <v>0</v>
      </c>
      <c r="V89" s="38">
        <v>10000</v>
      </c>
      <c r="W89" s="38">
        <v>0</v>
      </c>
      <c r="X89" s="38">
        <v>0</v>
      </c>
      <c r="Y89" s="38">
        <v>10800</v>
      </c>
      <c r="Z89" s="38">
        <v>20800</v>
      </c>
      <c r="AA89" s="38">
        <v>20800</v>
      </c>
      <c r="AB89" s="38">
        <v>0</v>
      </c>
      <c r="AC89" s="38">
        <v>0</v>
      </c>
    </row>
    <row r="90" spans="20:29" ht="16.2" thickBot="1" x14ac:dyDescent="0.35">
      <c r="T90" s="39" t="s">
        <v>61</v>
      </c>
      <c r="U90" s="38">
        <v>11500</v>
      </c>
      <c r="V90" s="38">
        <v>0</v>
      </c>
      <c r="W90" s="38">
        <v>10000</v>
      </c>
      <c r="X90" s="38">
        <v>0</v>
      </c>
      <c r="Y90" s="38">
        <v>8400</v>
      </c>
      <c r="Z90" s="38">
        <v>29900</v>
      </c>
      <c r="AA90" s="38">
        <v>29900</v>
      </c>
      <c r="AB90" s="38">
        <v>0</v>
      </c>
      <c r="AC90" s="38">
        <v>0</v>
      </c>
    </row>
    <row r="91" spans="20:29" ht="16.2" thickBot="1" x14ac:dyDescent="0.35">
      <c r="T91" s="39" t="s">
        <v>62</v>
      </c>
      <c r="U91" s="38">
        <v>0</v>
      </c>
      <c r="V91" s="38">
        <v>10000</v>
      </c>
      <c r="W91" s="38">
        <v>0</v>
      </c>
      <c r="X91" s="38">
        <v>28200</v>
      </c>
      <c r="Y91" s="38">
        <v>12200</v>
      </c>
      <c r="Z91" s="38">
        <v>50400</v>
      </c>
      <c r="AA91" s="38">
        <v>50400</v>
      </c>
      <c r="AB91" s="38">
        <v>0</v>
      </c>
      <c r="AC91" s="38">
        <v>0</v>
      </c>
    </row>
    <row r="92" spans="20:29" ht="16.2" thickBot="1" x14ac:dyDescent="0.35">
      <c r="T92" s="39" t="s">
        <v>63</v>
      </c>
      <c r="U92" s="38">
        <v>11500</v>
      </c>
      <c r="V92" s="38">
        <v>10000</v>
      </c>
      <c r="W92" s="38">
        <v>10000</v>
      </c>
      <c r="X92" s="38">
        <v>0</v>
      </c>
      <c r="Y92" s="38">
        <v>7700</v>
      </c>
      <c r="Z92" s="38">
        <v>39200</v>
      </c>
      <c r="AA92" s="38">
        <v>39200</v>
      </c>
      <c r="AB92" s="38">
        <v>0</v>
      </c>
      <c r="AC92" s="38">
        <v>0</v>
      </c>
    </row>
    <row r="93" spans="20:29" ht="16.2" thickBot="1" x14ac:dyDescent="0.35">
      <c r="T93" s="39" t="s">
        <v>64</v>
      </c>
      <c r="U93" s="38">
        <v>0</v>
      </c>
      <c r="V93" s="38">
        <v>10000</v>
      </c>
      <c r="W93" s="38">
        <v>0</v>
      </c>
      <c r="X93" s="38">
        <v>0</v>
      </c>
      <c r="Y93" s="38">
        <v>10800</v>
      </c>
      <c r="Z93" s="38">
        <v>20800</v>
      </c>
      <c r="AA93" s="38">
        <v>20800</v>
      </c>
      <c r="AB93" s="38">
        <v>0</v>
      </c>
      <c r="AC93" s="38">
        <v>0</v>
      </c>
    </row>
    <row r="94" spans="20:29" ht="16.2" thickBot="1" x14ac:dyDescent="0.35"/>
    <row r="95" spans="20:29" ht="16.2" thickBot="1" x14ac:dyDescent="0.35">
      <c r="T95" s="39" t="s">
        <v>121</v>
      </c>
      <c r="U95" s="40">
        <v>79100</v>
      </c>
    </row>
    <row r="96" spans="20:29" ht="16.2" thickBot="1" x14ac:dyDescent="0.35">
      <c r="T96" s="39" t="s">
        <v>122</v>
      </c>
      <c r="U96" s="40">
        <v>0</v>
      </c>
    </row>
    <row r="97" spans="20:21" ht="18.600000000000001" thickBot="1" x14ac:dyDescent="0.35">
      <c r="T97" s="39" t="s">
        <v>123</v>
      </c>
      <c r="U97" s="40">
        <v>669400</v>
      </c>
    </row>
    <row r="98" spans="20:21" ht="16.2" thickBot="1" x14ac:dyDescent="0.35">
      <c r="T98" s="39" t="s">
        <v>124</v>
      </c>
      <c r="U98" s="40">
        <v>669400</v>
      </c>
    </row>
    <row r="99" spans="20:21" ht="18.600000000000001" thickBot="1" x14ac:dyDescent="0.35">
      <c r="T99" s="39" t="s">
        <v>125</v>
      </c>
      <c r="U99" s="40">
        <v>0</v>
      </c>
    </row>
    <row r="100" spans="20:21" ht="27.6" thickBot="1" x14ac:dyDescent="0.35">
      <c r="T100" s="39" t="s">
        <v>126</v>
      </c>
      <c r="U100" s="40"/>
    </row>
    <row r="101" spans="20:21" ht="27.6" thickBot="1" x14ac:dyDescent="0.35">
      <c r="T101" s="39" t="s">
        <v>127</v>
      </c>
      <c r="U101" s="40"/>
    </row>
    <row r="102" spans="20:21" ht="18.600000000000001" thickBot="1" x14ac:dyDescent="0.35">
      <c r="T102" s="39" t="s">
        <v>128</v>
      </c>
      <c r="U102" s="40">
        <v>0</v>
      </c>
    </row>
    <row r="104" spans="20:21" x14ac:dyDescent="0.3">
      <c r="T104" s="32" t="s">
        <v>129</v>
      </c>
    </row>
    <row r="106" spans="20:21" x14ac:dyDescent="0.3">
      <c r="T106" s="41" t="s">
        <v>130</v>
      </c>
    </row>
    <row r="107" spans="20:21" x14ac:dyDescent="0.3">
      <c r="T107" s="41" t="s">
        <v>131</v>
      </c>
    </row>
  </sheetData>
  <conditionalFormatting sqref="F2:F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T104" r:id="rId1" display="https://miau.my-x.hu/myx-free/coco/test/756800720231119012205.html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zoomScale="55" zoomScaleNormal="55" workbookViewId="0">
      <selection activeCell="C18" sqref="C18"/>
    </sheetView>
  </sheetViews>
  <sheetFormatPr defaultColWidth="11" defaultRowHeight="15.6" x14ac:dyDescent="0.3"/>
  <cols>
    <col min="1" max="1" width="17.3984375" bestFit="1" customWidth="1"/>
    <col min="2" max="2" width="15.09765625" bestFit="1" customWidth="1"/>
    <col min="3" max="3" width="44.09765625" bestFit="1" customWidth="1"/>
    <col min="4" max="4" width="10.8984375" bestFit="1" customWidth="1"/>
    <col min="5" max="5" width="14.3984375" customWidth="1"/>
    <col min="6" max="6" width="9.3984375" bestFit="1" customWidth="1"/>
    <col min="7" max="7" width="12.5" bestFit="1" customWidth="1"/>
    <col min="8" max="8" width="12.09765625" bestFit="1" customWidth="1"/>
    <col min="9" max="9" width="12" bestFit="1" customWidth="1"/>
    <col min="10" max="10" width="13.59765625" bestFit="1" customWidth="1"/>
    <col min="11" max="11" width="11" customWidth="1"/>
    <col min="12" max="12" width="11.09765625" bestFit="1" customWidth="1"/>
    <col min="13" max="13" width="12.09765625" bestFit="1" customWidth="1"/>
    <col min="14" max="14" width="11" customWidth="1"/>
    <col min="15" max="15" width="12.5" bestFit="1" customWidth="1"/>
    <col min="16" max="16" width="12.09765625" bestFit="1" customWidth="1"/>
    <col min="17" max="17" width="12" bestFit="1" customWidth="1"/>
    <col min="19" max="19" width="13.3984375" bestFit="1" customWidth="1"/>
  </cols>
  <sheetData>
    <row r="1" spans="1:18" ht="16.2" thickBot="1" x14ac:dyDescent="0.35">
      <c r="A1" s="2" t="s">
        <v>5</v>
      </c>
      <c r="B1" s="8" t="s">
        <v>4</v>
      </c>
      <c r="E1" s="2"/>
      <c r="F1" s="49" t="s">
        <v>23</v>
      </c>
      <c r="G1" s="43"/>
      <c r="H1" s="43"/>
      <c r="I1" s="43"/>
      <c r="J1" s="44"/>
      <c r="K1" s="2"/>
      <c r="L1" s="49" t="s">
        <v>35</v>
      </c>
      <c r="M1" s="44"/>
      <c r="N1" s="2"/>
      <c r="O1" s="49" t="s">
        <v>38</v>
      </c>
      <c r="P1" s="43"/>
      <c r="Q1" s="44"/>
      <c r="R1" s="2"/>
    </row>
    <row r="2" spans="1:18" x14ac:dyDescent="0.3">
      <c r="A2" t="s">
        <v>0</v>
      </c>
      <c r="B2">
        <v>12000</v>
      </c>
      <c r="E2" s="17"/>
      <c r="F2" s="17" t="s">
        <v>36</v>
      </c>
      <c r="G2" s="17" t="s">
        <v>1</v>
      </c>
      <c r="H2" s="17" t="s">
        <v>39</v>
      </c>
      <c r="I2" s="17" t="s">
        <v>25</v>
      </c>
      <c r="J2" s="17" t="s">
        <v>26</v>
      </c>
      <c r="K2" s="25"/>
      <c r="L2" s="25" t="s">
        <v>1</v>
      </c>
      <c r="M2" s="25" t="s">
        <v>39</v>
      </c>
      <c r="N2" s="25"/>
      <c r="O2" s="25" t="s">
        <v>1</v>
      </c>
      <c r="P2" s="25" t="s">
        <v>39</v>
      </c>
      <c r="Q2" s="17" t="s">
        <v>25</v>
      </c>
      <c r="R2" s="16"/>
    </row>
    <row r="3" spans="1:18" x14ac:dyDescent="0.3">
      <c r="A3" t="s">
        <v>2</v>
      </c>
      <c r="B3">
        <v>3000</v>
      </c>
      <c r="E3" s="16"/>
      <c r="F3" s="15">
        <v>1</v>
      </c>
      <c r="G3" s="26">
        <v>7200</v>
      </c>
      <c r="H3" s="17" t="s">
        <v>24</v>
      </c>
      <c r="I3" s="26">
        <f t="shared" ref="I3:I37" si="0">L3-G3</f>
        <v>-1600</v>
      </c>
      <c r="J3" s="26">
        <f>(O3-G3)</f>
        <v>1600</v>
      </c>
      <c r="K3" s="16"/>
      <c r="L3" s="9">
        <v>5600</v>
      </c>
      <c r="M3" s="16"/>
      <c r="N3" s="16"/>
      <c r="O3" s="26">
        <v>8800</v>
      </c>
      <c r="P3" s="16"/>
      <c r="Q3" s="26">
        <f t="shared" ref="Q3:Q37" si="1">L3-O3</f>
        <v>-3200</v>
      </c>
      <c r="R3" s="16"/>
    </row>
    <row r="4" spans="1:18" x14ac:dyDescent="0.3">
      <c r="A4" t="s">
        <v>3</v>
      </c>
      <c r="B4">
        <v>10000</v>
      </c>
      <c r="E4" s="16"/>
      <c r="F4" s="15">
        <v>2</v>
      </c>
      <c r="G4" s="26">
        <f>G3+H4</f>
        <v>7900</v>
      </c>
      <c r="H4" s="28">
        <v>700</v>
      </c>
      <c r="I4" s="26">
        <f t="shared" si="0"/>
        <v>0</v>
      </c>
      <c r="J4" s="26">
        <f t="shared" ref="J4:J37" si="2">(O4-G4)</f>
        <v>1800</v>
      </c>
      <c r="K4" s="16"/>
      <c r="L4" s="9">
        <v>7900</v>
      </c>
      <c r="M4" s="9">
        <f>L4-L3</f>
        <v>2300</v>
      </c>
      <c r="N4" s="16"/>
      <c r="O4" s="26">
        <v>9700</v>
      </c>
      <c r="P4" s="26">
        <f>O4-O3</f>
        <v>900</v>
      </c>
      <c r="Q4" s="26">
        <f t="shared" si="1"/>
        <v>-1800</v>
      </c>
      <c r="R4" s="16"/>
    </row>
    <row r="5" spans="1:18" x14ac:dyDescent="0.3">
      <c r="A5" t="s">
        <v>8</v>
      </c>
      <c r="B5">
        <v>10000</v>
      </c>
      <c r="E5" s="16"/>
      <c r="F5" s="15">
        <v>3</v>
      </c>
      <c r="G5" s="26">
        <f t="shared" ref="G5:G37" si="3">G4+H5</f>
        <v>8600</v>
      </c>
      <c r="H5" s="27">
        <v>700</v>
      </c>
      <c r="I5" s="26">
        <f t="shared" si="0"/>
        <v>1000</v>
      </c>
      <c r="J5" s="26">
        <f t="shared" si="2"/>
        <v>2000</v>
      </c>
      <c r="K5" s="16"/>
      <c r="L5" s="9">
        <v>9600</v>
      </c>
      <c r="M5" s="9">
        <f t="shared" ref="M5:M37" si="4">L5-L4</f>
        <v>1700</v>
      </c>
      <c r="N5" s="16"/>
      <c r="O5" s="26">
        <v>10600</v>
      </c>
      <c r="P5" s="26">
        <f t="shared" ref="P5:P37" si="5">O5-O4</f>
        <v>900</v>
      </c>
      <c r="Q5" s="26">
        <f t="shared" si="1"/>
        <v>-1000</v>
      </c>
      <c r="R5" s="16"/>
    </row>
    <row r="6" spans="1:18" x14ac:dyDescent="0.3">
      <c r="E6" s="16"/>
      <c r="F6" s="15">
        <v>4</v>
      </c>
      <c r="G6" s="26">
        <f t="shared" si="3"/>
        <v>9900</v>
      </c>
      <c r="H6" s="27">
        <v>1300</v>
      </c>
      <c r="I6" s="26">
        <f t="shared" si="0"/>
        <v>1300</v>
      </c>
      <c r="J6" s="26">
        <f t="shared" si="2"/>
        <v>2100</v>
      </c>
      <c r="K6" s="16"/>
      <c r="L6" s="9">
        <v>11200</v>
      </c>
      <c r="M6" s="9">
        <f t="shared" si="4"/>
        <v>1600</v>
      </c>
      <c r="N6" s="16"/>
      <c r="O6" s="26">
        <v>12000</v>
      </c>
      <c r="P6" s="26">
        <f t="shared" si="5"/>
        <v>1400</v>
      </c>
      <c r="Q6" s="26">
        <f t="shared" si="1"/>
        <v>-800</v>
      </c>
      <c r="R6" s="16"/>
    </row>
    <row r="7" spans="1:18" x14ac:dyDescent="0.3">
      <c r="E7" s="16"/>
      <c r="F7" s="15">
        <v>5</v>
      </c>
      <c r="G7" s="26">
        <f t="shared" si="3"/>
        <v>10800</v>
      </c>
      <c r="H7" s="27">
        <v>900</v>
      </c>
      <c r="I7" s="26">
        <f t="shared" si="0"/>
        <v>2000</v>
      </c>
      <c r="J7" s="26">
        <f t="shared" si="2"/>
        <v>2200</v>
      </c>
      <c r="K7" s="16"/>
      <c r="L7" s="9">
        <v>12800</v>
      </c>
      <c r="M7" s="9">
        <f t="shared" si="4"/>
        <v>1600</v>
      </c>
      <c r="N7" s="16"/>
      <c r="O7" s="26">
        <v>13000</v>
      </c>
      <c r="P7" s="26">
        <f t="shared" si="5"/>
        <v>1000</v>
      </c>
      <c r="Q7" s="26">
        <f t="shared" si="1"/>
        <v>-200</v>
      </c>
      <c r="R7" s="16"/>
    </row>
    <row r="8" spans="1:18" x14ac:dyDescent="0.3">
      <c r="E8" s="16"/>
      <c r="F8" s="15">
        <v>6</v>
      </c>
      <c r="G8" s="26">
        <f t="shared" si="3"/>
        <v>11700</v>
      </c>
      <c r="H8" s="27">
        <v>900</v>
      </c>
      <c r="I8" s="26">
        <f t="shared" si="0"/>
        <v>2600</v>
      </c>
      <c r="J8" s="26">
        <f t="shared" si="2"/>
        <v>2300</v>
      </c>
      <c r="K8" s="16"/>
      <c r="L8" s="9">
        <v>14300</v>
      </c>
      <c r="M8" s="9">
        <f t="shared" si="4"/>
        <v>1500</v>
      </c>
      <c r="N8" s="16"/>
      <c r="O8" s="26">
        <v>14000</v>
      </c>
      <c r="P8" s="26">
        <f t="shared" si="5"/>
        <v>1000</v>
      </c>
      <c r="Q8" s="26">
        <f t="shared" si="1"/>
        <v>300</v>
      </c>
      <c r="R8" s="16"/>
    </row>
    <row r="9" spans="1:18" x14ac:dyDescent="0.3">
      <c r="E9" s="16"/>
      <c r="F9" s="15">
        <v>7</v>
      </c>
      <c r="G9" s="26">
        <f t="shared" si="3"/>
        <v>12200</v>
      </c>
      <c r="H9" s="27">
        <v>500</v>
      </c>
      <c r="I9" s="26">
        <f t="shared" si="0"/>
        <v>3600</v>
      </c>
      <c r="J9" s="26">
        <f t="shared" si="2"/>
        <v>2400</v>
      </c>
      <c r="K9" s="16"/>
      <c r="L9" s="9">
        <v>15800</v>
      </c>
      <c r="M9" s="9">
        <f t="shared" si="4"/>
        <v>1500</v>
      </c>
      <c r="N9" s="16"/>
      <c r="O9" s="26">
        <v>14600</v>
      </c>
      <c r="P9" s="26">
        <f t="shared" si="5"/>
        <v>600</v>
      </c>
      <c r="Q9" s="26">
        <f t="shared" si="1"/>
        <v>1200</v>
      </c>
      <c r="R9" s="16"/>
    </row>
    <row r="10" spans="1:18" x14ac:dyDescent="0.3">
      <c r="E10" s="16"/>
      <c r="F10" s="15">
        <v>8</v>
      </c>
      <c r="G10" s="26">
        <f t="shared" si="3"/>
        <v>13000</v>
      </c>
      <c r="H10" s="27">
        <v>800</v>
      </c>
      <c r="I10" s="26">
        <f t="shared" si="0"/>
        <v>4300</v>
      </c>
      <c r="J10" s="26">
        <f t="shared" si="2"/>
        <v>2500</v>
      </c>
      <c r="K10" s="16"/>
      <c r="L10" s="9">
        <v>17300</v>
      </c>
      <c r="M10" s="9">
        <f t="shared" si="4"/>
        <v>1500</v>
      </c>
      <c r="N10" s="16"/>
      <c r="O10" s="26">
        <v>15500</v>
      </c>
      <c r="P10" s="26">
        <f t="shared" si="5"/>
        <v>900</v>
      </c>
      <c r="Q10" s="26">
        <f t="shared" si="1"/>
        <v>1800</v>
      </c>
      <c r="R10" s="16"/>
    </row>
    <row r="11" spans="1:18" x14ac:dyDescent="0.3">
      <c r="E11" s="16"/>
      <c r="F11" s="15">
        <v>9</v>
      </c>
      <c r="G11" s="26">
        <f t="shared" si="3"/>
        <v>13400</v>
      </c>
      <c r="H11" s="27">
        <v>400</v>
      </c>
      <c r="I11" s="26">
        <f t="shared" si="0"/>
        <v>5300</v>
      </c>
      <c r="J11" s="26">
        <f t="shared" si="2"/>
        <v>2600</v>
      </c>
      <c r="K11" s="16"/>
      <c r="L11" s="9">
        <v>18700</v>
      </c>
      <c r="M11" s="9">
        <f t="shared" si="4"/>
        <v>1400</v>
      </c>
      <c r="N11" s="16"/>
      <c r="O11" s="26">
        <v>16000</v>
      </c>
      <c r="P11" s="26">
        <f t="shared" si="5"/>
        <v>500</v>
      </c>
      <c r="Q11" s="26">
        <f t="shared" si="1"/>
        <v>2700</v>
      </c>
      <c r="R11" s="16"/>
    </row>
    <row r="12" spans="1:18" x14ac:dyDescent="0.3">
      <c r="E12" s="16"/>
      <c r="F12" s="15">
        <v>10</v>
      </c>
      <c r="G12" s="26">
        <f t="shared" si="3"/>
        <v>13800</v>
      </c>
      <c r="H12" s="27">
        <v>400</v>
      </c>
      <c r="I12" s="26">
        <f t="shared" si="0"/>
        <v>6300</v>
      </c>
      <c r="J12" s="26">
        <f t="shared" si="2"/>
        <v>2700</v>
      </c>
      <c r="K12" s="16"/>
      <c r="L12" s="9">
        <v>20100</v>
      </c>
      <c r="M12" s="9">
        <f t="shared" si="4"/>
        <v>1400</v>
      </c>
      <c r="N12" s="16"/>
      <c r="O12" s="26">
        <v>16500</v>
      </c>
      <c r="P12" s="26">
        <f t="shared" si="5"/>
        <v>500</v>
      </c>
      <c r="Q12" s="26">
        <f t="shared" si="1"/>
        <v>3600</v>
      </c>
      <c r="R12" s="16"/>
    </row>
    <row r="13" spans="1:18" x14ac:dyDescent="0.3">
      <c r="E13" s="16"/>
      <c r="F13" s="15">
        <v>11</v>
      </c>
      <c r="G13" s="26">
        <f t="shared" si="3"/>
        <v>14200</v>
      </c>
      <c r="H13" s="27">
        <v>400</v>
      </c>
      <c r="I13" s="26">
        <f t="shared" si="0"/>
        <v>7200</v>
      </c>
      <c r="J13" s="26">
        <f t="shared" si="2"/>
        <v>2800</v>
      </c>
      <c r="K13" s="16"/>
      <c r="L13" s="9">
        <v>21400</v>
      </c>
      <c r="M13" s="9">
        <f t="shared" si="4"/>
        <v>1300</v>
      </c>
      <c r="N13" s="16"/>
      <c r="O13" s="26">
        <v>17000</v>
      </c>
      <c r="P13" s="26">
        <f t="shared" si="5"/>
        <v>500</v>
      </c>
      <c r="Q13" s="26">
        <f t="shared" si="1"/>
        <v>4400</v>
      </c>
      <c r="R13" s="16"/>
    </row>
    <row r="14" spans="1:18" x14ac:dyDescent="0.3">
      <c r="E14" s="16"/>
      <c r="F14" s="15">
        <v>12</v>
      </c>
      <c r="G14" s="26">
        <f t="shared" si="3"/>
        <v>14600</v>
      </c>
      <c r="H14" s="27">
        <v>400</v>
      </c>
      <c r="I14" s="26">
        <f t="shared" si="0"/>
        <v>8100</v>
      </c>
      <c r="J14" s="26">
        <f t="shared" si="2"/>
        <v>2900</v>
      </c>
      <c r="K14" s="16"/>
      <c r="L14" s="9">
        <v>22700</v>
      </c>
      <c r="M14" s="9">
        <f t="shared" si="4"/>
        <v>1300</v>
      </c>
      <c r="N14" s="16"/>
      <c r="O14" s="26">
        <v>17500</v>
      </c>
      <c r="P14" s="26">
        <f t="shared" si="5"/>
        <v>500</v>
      </c>
      <c r="Q14" s="26">
        <f t="shared" si="1"/>
        <v>5200</v>
      </c>
      <c r="R14" s="16"/>
    </row>
    <row r="15" spans="1:18" x14ac:dyDescent="0.3">
      <c r="E15" s="16"/>
      <c r="F15" s="15">
        <v>13</v>
      </c>
      <c r="G15" s="26">
        <f t="shared" si="3"/>
        <v>15000</v>
      </c>
      <c r="H15" s="27">
        <v>400</v>
      </c>
      <c r="I15" s="26">
        <f t="shared" si="0"/>
        <v>8900</v>
      </c>
      <c r="J15" s="26">
        <f t="shared" si="2"/>
        <v>3000</v>
      </c>
      <c r="K15" s="16"/>
      <c r="L15" s="9">
        <v>23900</v>
      </c>
      <c r="M15" s="9">
        <f t="shared" si="4"/>
        <v>1200</v>
      </c>
      <c r="N15" s="16"/>
      <c r="O15" s="26">
        <v>18000</v>
      </c>
      <c r="P15" s="26">
        <f t="shared" si="5"/>
        <v>500</v>
      </c>
      <c r="Q15" s="26">
        <f t="shared" si="1"/>
        <v>5900</v>
      </c>
      <c r="R15" s="16"/>
    </row>
    <row r="16" spans="1:18" x14ac:dyDescent="0.3">
      <c r="E16" s="16"/>
      <c r="F16" s="15">
        <v>14</v>
      </c>
      <c r="G16" s="26">
        <f t="shared" si="3"/>
        <v>15400</v>
      </c>
      <c r="H16" s="27">
        <v>400</v>
      </c>
      <c r="I16" s="26">
        <f t="shared" si="0"/>
        <v>9700</v>
      </c>
      <c r="J16" s="26">
        <f t="shared" si="2"/>
        <v>3100</v>
      </c>
      <c r="K16" s="16"/>
      <c r="L16" s="9">
        <v>25100</v>
      </c>
      <c r="M16" s="9">
        <f t="shared" si="4"/>
        <v>1200</v>
      </c>
      <c r="N16" s="16"/>
      <c r="O16" s="26">
        <v>18500</v>
      </c>
      <c r="P16" s="26">
        <f t="shared" si="5"/>
        <v>500</v>
      </c>
      <c r="Q16" s="26">
        <f t="shared" si="1"/>
        <v>6600</v>
      </c>
      <c r="R16" s="16"/>
    </row>
    <row r="17" spans="5:18" x14ac:dyDescent="0.3">
      <c r="E17" s="16"/>
      <c r="F17" s="15">
        <v>15</v>
      </c>
      <c r="G17" s="26">
        <f t="shared" si="3"/>
        <v>15400</v>
      </c>
      <c r="H17" s="27">
        <v>0</v>
      </c>
      <c r="I17" s="26">
        <f t="shared" si="0"/>
        <v>10900</v>
      </c>
      <c r="J17" s="26">
        <f t="shared" si="2"/>
        <v>3100</v>
      </c>
      <c r="K17" s="16"/>
      <c r="L17" s="9">
        <v>26300</v>
      </c>
      <c r="M17" s="9">
        <f t="shared" si="4"/>
        <v>1200</v>
      </c>
      <c r="N17" s="16"/>
      <c r="O17" s="26">
        <v>18500</v>
      </c>
      <c r="P17" s="26">
        <f t="shared" si="5"/>
        <v>0</v>
      </c>
      <c r="Q17" s="26">
        <f t="shared" si="1"/>
        <v>7800</v>
      </c>
      <c r="R17" s="16"/>
    </row>
    <row r="18" spans="5:18" x14ac:dyDescent="0.3">
      <c r="E18" s="16"/>
      <c r="F18" s="15">
        <v>16</v>
      </c>
      <c r="G18" s="26">
        <f t="shared" si="3"/>
        <v>15400</v>
      </c>
      <c r="H18" s="27">
        <v>0</v>
      </c>
      <c r="I18" s="26">
        <f t="shared" si="0"/>
        <v>12000</v>
      </c>
      <c r="J18" s="26">
        <f t="shared" si="2"/>
        <v>3100</v>
      </c>
      <c r="K18" s="16"/>
      <c r="L18" s="9">
        <v>27400</v>
      </c>
      <c r="M18" s="9">
        <f t="shared" si="4"/>
        <v>1100</v>
      </c>
      <c r="N18" s="16"/>
      <c r="O18" s="26">
        <v>18500</v>
      </c>
      <c r="P18" s="26">
        <f t="shared" si="5"/>
        <v>0</v>
      </c>
      <c r="Q18" s="26">
        <f t="shared" si="1"/>
        <v>8900</v>
      </c>
      <c r="R18" s="16"/>
    </row>
    <row r="19" spans="5:18" x14ac:dyDescent="0.3">
      <c r="E19" s="16"/>
      <c r="F19" s="15">
        <v>17</v>
      </c>
      <c r="G19" s="26">
        <f t="shared" si="3"/>
        <v>15400</v>
      </c>
      <c r="H19" s="27">
        <v>0</v>
      </c>
      <c r="I19" s="26">
        <f t="shared" si="0"/>
        <v>13100</v>
      </c>
      <c r="J19" s="26">
        <f t="shared" si="2"/>
        <v>3100</v>
      </c>
      <c r="K19" s="16"/>
      <c r="L19" s="9">
        <v>28500</v>
      </c>
      <c r="M19" s="9">
        <f t="shared" si="4"/>
        <v>1100</v>
      </c>
      <c r="N19" s="16"/>
      <c r="O19" s="26">
        <v>18500</v>
      </c>
      <c r="P19" s="26">
        <f t="shared" si="5"/>
        <v>0</v>
      </c>
      <c r="Q19" s="26">
        <f t="shared" si="1"/>
        <v>10000</v>
      </c>
      <c r="R19" s="16"/>
    </row>
    <row r="20" spans="5:18" x14ac:dyDescent="0.3">
      <c r="E20" s="16"/>
      <c r="F20" s="15">
        <v>18</v>
      </c>
      <c r="G20" s="26">
        <f t="shared" si="3"/>
        <v>15400</v>
      </c>
      <c r="H20" s="27">
        <v>0</v>
      </c>
      <c r="I20" s="26">
        <f t="shared" si="0"/>
        <v>14100</v>
      </c>
      <c r="J20" s="26">
        <f t="shared" si="2"/>
        <v>3100</v>
      </c>
      <c r="K20" s="16"/>
      <c r="L20" s="9">
        <v>29500</v>
      </c>
      <c r="M20" s="9">
        <f t="shared" si="4"/>
        <v>1000</v>
      </c>
      <c r="N20" s="16"/>
      <c r="O20" s="26">
        <v>18500</v>
      </c>
      <c r="P20" s="26">
        <f t="shared" si="5"/>
        <v>0</v>
      </c>
      <c r="Q20" s="26">
        <f t="shared" si="1"/>
        <v>11000</v>
      </c>
      <c r="R20" s="16"/>
    </row>
    <row r="21" spans="5:18" x14ac:dyDescent="0.3">
      <c r="E21" s="16"/>
      <c r="F21" s="15">
        <v>19</v>
      </c>
      <c r="G21" s="26">
        <f t="shared" si="3"/>
        <v>15400</v>
      </c>
      <c r="H21" s="27">
        <v>0</v>
      </c>
      <c r="I21" s="26">
        <f t="shared" si="0"/>
        <v>15100</v>
      </c>
      <c r="J21" s="26">
        <f t="shared" si="2"/>
        <v>3100</v>
      </c>
      <c r="K21" s="16"/>
      <c r="L21" s="9">
        <v>30500</v>
      </c>
      <c r="M21" s="9">
        <f t="shared" si="4"/>
        <v>1000</v>
      </c>
      <c r="N21" s="16"/>
      <c r="O21" s="26">
        <v>18500</v>
      </c>
      <c r="P21" s="26">
        <f t="shared" si="5"/>
        <v>0</v>
      </c>
      <c r="Q21" s="26">
        <f t="shared" si="1"/>
        <v>12000</v>
      </c>
      <c r="R21" s="16"/>
    </row>
    <row r="22" spans="5:18" x14ac:dyDescent="0.3">
      <c r="E22" s="16"/>
      <c r="F22" s="15">
        <v>20</v>
      </c>
      <c r="G22" s="26">
        <f t="shared" si="3"/>
        <v>15400</v>
      </c>
      <c r="H22" s="27">
        <v>0</v>
      </c>
      <c r="I22" s="26">
        <f t="shared" si="0"/>
        <v>16100</v>
      </c>
      <c r="J22" s="26">
        <f t="shared" si="2"/>
        <v>3100</v>
      </c>
      <c r="K22" s="16"/>
      <c r="L22" s="9">
        <v>31500</v>
      </c>
      <c r="M22" s="9">
        <f t="shared" si="4"/>
        <v>1000</v>
      </c>
      <c r="N22" s="16"/>
      <c r="O22" s="26">
        <v>18500</v>
      </c>
      <c r="P22" s="26">
        <f t="shared" si="5"/>
        <v>0</v>
      </c>
      <c r="Q22" s="26">
        <f t="shared" si="1"/>
        <v>13000</v>
      </c>
      <c r="R22" s="16"/>
    </row>
    <row r="23" spans="5:18" x14ac:dyDescent="0.3">
      <c r="E23" s="16"/>
      <c r="F23" s="15">
        <v>21</v>
      </c>
      <c r="G23" s="26">
        <f t="shared" si="3"/>
        <v>15400</v>
      </c>
      <c r="H23" s="27">
        <v>0</v>
      </c>
      <c r="I23" s="26">
        <f t="shared" si="0"/>
        <v>17000</v>
      </c>
      <c r="J23" s="26">
        <f t="shared" si="2"/>
        <v>3100</v>
      </c>
      <c r="K23" s="16"/>
      <c r="L23" s="9">
        <v>32400</v>
      </c>
      <c r="M23" s="9">
        <f t="shared" si="4"/>
        <v>900</v>
      </c>
      <c r="N23" s="16"/>
      <c r="O23" s="26">
        <v>18500</v>
      </c>
      <c r="P23" s="26">
        <f t="shared" si="5"/>
        <v>0</v>
      </c>
      <c r="Q23" s="26">
        <f t="shared" si="1"/>
        <v>13900</v>
      </c>
      <c r="R23" s="16"/>
    </row>
    <row r="24" spans="5:18" x14ac:dyDescent="0.3">
      <c r="E24" s="16"/>
      <c r="F24" s="15">
        <v>22</v>
      </c>
      <c r="G24" s="26">
        <f t="shared" si="3"/>
        <v>15400</v>
      </c>
      <c r="H24" s="27">
        <v>0</v>
      </c>
      <c r="I24" s="26">
        <f t="shared" si="0"/>
        <v>17900</v>
      </c>
      <c r="J24" s="26">
        <f t="shared" si="2"/>
        <v>3100</v>
      </c>
      <c r="K24" s="16"/>
      <c r="L24" s="9">
        <v>33300</v>
      </c>
      <c r="M24" s="9">
        <f t="shared" si="4"/>
        <v>900</v>
      </c>
      <c r="N24" s="16"/>
      <c r="O24" s="26">
        <v>18500</v>
      </c>
      <c r="P24" s="26">
        <f t="shared" si="5"/>
        <v>0</v>
      </c>
      <c r="Q24" s="26">
        <f t="shared" si="1"/>
        <v>14800</v>
      </c>
      <c r="R24" s="16"/>
    </row>
    <row r="25" spans="5:18" x14ac:dyDescent="0.3">
      <c r="E25" s="16"/>
      <c r="F25" s="15">
        <v>23</v>
      </c>
      <c r="G25" s="26">
        <f t="shared" si="3"/>
        <v>15400</v>
      </c>
      <c r="H25" s="27">
        <v>0</v>
      </c>
      <c r="I25" s="26">
        <f t="shared" si="0"/>
        <v>18800</v>
      </c>
      <c r="J25" s="26">
        <f t="shared" si="2"/>
        <v>3100</v>
      </c>
      <c r="K25" s="16"/>
      <c r="L25" s="9">
        <v>34200</v>
      </c>
      <c r="M25" s="9">
        <f t="shared" si="4"/>
        <v>900</v>
      </c>
      <c r="N25" s="16"/>
      <c r="O25" s="26">
        <v>18500</v>
      </c>
      <c r="P25" s="26">
        <f t="shared" si="5"/>
        <v>0</v>
      </c>
      <c r="Q25" s="26">
        <f t="shared" si="1"/>
        <v>15700</v>
      </c>
      <c r="R25" s="16"/>
    </row>
    <row r="26" spans="5:18" x14ac:dyDescent="0.3">
      <c r="E26" s="16"/>
      <c r="F26" s="15">
        <v>24</v>
      </c>
      <c r="G26" s="26">
        <f t="shared" si="3"/>
        <v>15400</v>
      </c>
      <c r="H26" s="27">
        <v>0</v>
      </c>
      <c r="I26" s="26">
        <f t="shared" si="0"/>
        <v>19600</v>
      </c>
      <c r="J26" s="26">
        <f t="shared" si="2"/>
        <v>3100</v>
      </c>
      <c r="K26" s="16"/>
      <c r="L26" s="9">
        <v>35000</v>
      </c>
      <c r="M26" s="9">
        <f t="shared" si="4"/>
        <v>800</v>
      </c>
      <c r="N26" s="16"/>
      <c r="O26" s="26">
        <v>18500</v>
      </c>
      <c r="P26" s="26">
        <f t="shared" si="5"/>
        <v>0</v>
      </c>
      <c r="Q26" s="26">
        <f t="shared" si="1"/>
        <v>16500</v>
      </c>
      <c r="R26" s="16"/>
    </row>
    <row r="27" spans="5:18" x14ac:dyDescent="0.3">
      <c r="E27" s="16"/>
      <c r="F27" s="15">
        <v>25</v>
      </c>
      <c r="G27" s="26">
        <f t="shared" si="3"/>
        <v>15400</v>
      </c>
      <c r="H27" s="27">
        <v>0</v>
      </c>
      <c r="I27" s="26">
        <f t="shared" si="0"/>
        <v>20400</v>
      </c>
      <c r="J27" s="26">
        <f t="shared" si="2"/>
        <v>3100</v>
      </c>
      <c r="K27" s="16"/>
      <c r="L27" s="9">
        <v>35800</v>
      </c>
      <c r="M27" s="9">
        <f t="shared" si="4"/>
        <v>800</v>
      </c>
      <c r="N27" s="16"/>
      <c r="O27" s="26">
        <v>18500</v>
      </c>
      <c r="P27" s="26">
        <f t="shared" si="5"/>
        <v>0</v>
      </c>
      <c r="Q27" s="26">
        <f t="shared" si="1"/>
        <v>17300</v>
      </c>
      <c r="R27" s="16"/>
    </row>
    <row r="28" spans="5:18" x14ac:dyDescent="0.3">
      <c r="E28" s="16"/>
      <c r="F28" s="15">
        <v>26</v>
      </c>
      <c r="G28" s="26">
        <f t="shared" si="3"/>
        <v>15400</v>
      </c>
      <c r="H28" s="27">
        <v>0</v>
      </c>
      <c r="I28" s="26">
        <f t="shared" si="0"/>
        <v>21200</v>
      </c>
      <c r="J28" s="26">
        <f t="shared" si="2"/>
        <v>3100</v>
      </c>
      <c r="K28" s="16"/>
      <c r="L28" s="9">
        <v>36600</v>
      </c>
      <c r="M28" s="9">
        <f t="shared" si="4"/>
        <v>800</v>
      </c>
      <c r="N28" s="16"/>
      <c r="O28" s="26">
        <v>18500</v>
      </c>
      <c r="P28" s="26">
        <f t="shared" si="5"/>
        <v>0</v>
      </c>
      <c r="Q28" s="26">
        <f t="shared" si="1"/>
        <v>18100</v>
      </c>
      <c r="R28" s="16"/>
    </row>
    <row r="29" spans="5:18" x14ac:dyDescent="0.3">
      <c r="E29" s="16"/>
      <c r="F29" s="15">
        <v>27</v>
      </c>
      <c r="G29" s="26">
        <f t="shared" si="3"/>
        <v>15400</v>
      </c>
      <c r="H29" s="27">
        <v>0</v>
      </c>
      <c r="I29" s="26">
        <f t="shared" si="0"/>
        <v>21900</v>
      </c>
      <c r="J29" s="26">
        <f t="shared" si="2"/>
        <v>3100</v>
      </c>
      <c r="K29" s="16"/>
      <c r="L29" s="9">
        <v>37300</v>
      </c>
      <c r="M29" s="9">
        <f t="shared" si="4"/>
        <v>700</v>
      </c>
      <c r="N29" s="16"/>
      <c r="O29" s="26">
        <v>18500</v>
      </c>
      <c r="P29" s="26">
        <f t="shared" si="5"/>
        <v>0</v>
      </c>
      <c r="Q29" s="26">
        <f t="shared" si="1"/>
        <v>18800</v>
      </c>
      <c r="R29" s="16"/>
    </row>
    <row r="30" spans="5:18" x14ac:dyDescent="0.3">
      <c r="E30" s="16"/>
      <c r="F30" s="15">
        <v>28</v>
      </c>
      <c r="G30" s="26">
        <f t="shared" si="3"/>
        <v>15400</v>
      </c>
      <c r="H30" s="27">
        <v>0</v>
      </c>
      <c r="I30" s="26">
        <f t="shared" si="0"/>
        <v>22600</v>
      </c>
      <c r="J30" s="26">
        <f t="shared" si="2"/>
        <v>3100</v>
      </c>
      <c r="K30" s="16"/>
      <c r="L30" s="9">
        <v>38000</v>
      </c>
      <c r="M30" s="9">
        <f t="shared" si="4"/>
        <v>700</v>
      </c>
      <c r="N30" s="16"/>
      <c r="O30" s="26">
        <v>18500</v>
      </c>
      <c r="P30" s="26">
        <f t="shared" si="5"/>
        <v>0</v>
      </c>
      <c r="Q30" s="26">
        <f t="shared" si="1"/>
        <v>19500</v>
      </c>
      <c r="R30" s="16"/>
    </row>
    <row r="31" spans="5:18" x14ac:dyDescent="0.3">
      <c r="E31" s="16"/>
      <c r="F31" s="15">
        <v>29</v>
      </c>
      <c r="G31" s="26">
        <f t="shared" si="3"/>
        <v>15400</v>
      </c>
      <c r="H31" s="27">
        <v>0</v>
      </c>
      <c r="I31" s="26">
        <f t="shared" si="0"/>
        <v>23300</v>
      </c>
      <c r="J31" s="26">
        <f t="shared" si="2"/>
        <v>3100</v>
      </c>
      <c r="K31" s="16"/>
      <c r="L31" s="9">
        <v>38700</v>
      </c>
      <c r="M31" s="9">
        <f t="shared" si="4"/>
        <v>700</v>
      </c>
      <c r="N31" s="16"/>
      <c r="O31" s="26">
        <v>18500</v>
      </c>
      <c r="P31" s="26">
        <f t="shared" si="5"/>
        <v>0</v>
      </c>
      <c r="Q31" s="26">
        <f t="shared" si="1"/>
        <v>20200</v>
      </c>
      <c r="R31" s="16"/>
    </row>
    <row r="32" spans="5:18" x14ac:dyDescent="0.3">
      <c r="E32" s="16"/>
      <c r="F32" s="15">
        <v>30</v>
      </c>
      <c r="G32" s="26">
        <f t="shared" si="3"/>
        <v>15400</v>
      </c>
      <c r="H32" s="27">
        <v>0</v>
      </c>
      <c r="I32" s="26">
        <f t="shared" si="0"/>
        <v>24000</v>
      </c>
      <c r="J32" s="26">
        <f t="shared" si="2"/>
        <v>3100</v>
      </c>
      <c r="K32" s="16"/>
      <c r="L32" s="9">
        <v>39400</v>
      </c>
      <c r="M32" s="9">
        <f t="shared" si="4"/>
        <v>700</v>
      </c>
      <c r="N32" s="16"/>
      <c r="O32" s="26">
        <v>18500</v>
      </c>
      <c r="P32" s="26">
        <f t="shared" si="5"/>
        <v>0</v>
      </c>
      <c r="Q32" s="26">
        <f t="shared" si="1"/>
        <v>20900</v>
      </c>
      <c r="R32" s="16"/>
    </row>
    <row r="33" spans="5:18" x14ac:dyDescent="0.3">
      <c r="E33" s="16"/>
      <c r="F33" s="15">
        <v>31</v>
      </c>
      <c r="G33" s="26">
        <f t="shared" si="3"/>
        <v>15400</v>
      </c>
      <c r="H33" s="27">
        <v>0</v>
      </c>
      <c r="I33" s="26">
        <f t="shared" si="0"/>
        <v>24700</v>
      </c>
      <c r="J33" s="26">
        <f t="shared" si="2"/>
        <v>3100</v>
      </c>
      <c r="K33" s="16"/>
      <c r="L33" s="9">
        <v>40100</v>
      </c>
      <c r="M33" s="9">
        <f t="shared" si="4"/>
        <v>700</v>
      </c>
      <c r="N33" s="16"/>
      <c r="O33" s="26">
        <v>18500</v>
      </c>
      <c r="P33" s="26">
        <f t="shared" si="5"/>
        <v>0</v>
      </c>
      <c r="Q33" s="26">
        <f t="shared" si="1"/>
        <v>21600</v>
      </c>
      <c r="R33" s="16"/>
    </row>
    <row r="34" spans="5:18" x14ac:dyDescent="0.3">
      <c r="E34" s="16"/>
      <c r="F34" s="15">
        <v>32</v>
      </c>
      <c r="G34" s="26">
        <f t="shared" si="3"/>
        <v>15400</v>
      </c>
      <c r="H34" s="27">
        <v>0</v>
      </c>
      <c r="I34" s="26">
        <f t="shared" si="0"/>
        <v>25400</v>
      </c>
      <c r="J34" s="26">
        <f t="shared" si="2"/>
        <v>3100</v>
      </c>
      <c r="K34" s="16"/>
      <c r="L34" s="9">
        <v>40800</v>
      </c>
      <c r="M34" s="9">
        <f t="shared" si="4"/>
        <v>700</v>
      </c>
      <c r="N34" s="16"/>
      <c r="O34" s="26">
        <v>18500</v>
      </c>
      <c r="P34" s="26">
        <f t="shared" si="5"/>
        <v>0</v>
      </c>
      <c r="Q34" s="26">
        <f t="shared" si="1"/>
        <v>22300</v>
      </c>
      <c r="R34" s="16"/>
    </row>
    <row r="35" spans="5:18" x14ac:dyDescent="0.3">
      <c r="E35" s="16"/>
      <c r="F35" s="15">
        <v>33</v>
      </c>
      <c r="G35" s="26">
        <f t="shared" si="3"/>
        <v>15400</v>
      </c>
      <c r="H35" s="27">
        <v>0</v>
      </c>
      <c r="I35" s="26">
        <f t="shared" si="0"/>
        <v>26100</v>
      </c>
      <c r="J35" s="26">
        <f t="shared" si="2"/>
        <v>3100</v>
      </c>
      <c r="K35" s="16"/>
      <c r="L35" s="9">
        <v>41500</v>
      </c>
      <c r="M35" s="9">
        <f t="shared" si="4"/>
        <v>700</v>
      </c>
      <c r="N35" s="16"/>
      <c r="O35" s="26">
        <v>18500</v>
      </c>
      <c r="P35" s="26">
        <f t="shared" si="5"/>
        <v>0</v>
      </c>
      <c r="Q35" s="26">
        <f t="shared" si="1"/>
        <v>23000</v>
      </c>
      <c r="R35" s="16"/>
    </row>
    <row r="36" spans="5:18" x14ac:dyDescent="0.3">
      <c r="E36" s="16"/>
      <c r="F36" s="15">
        <v>34</v>
      </c>
      <c r="G36" s="26">
        <f t="shared" si="3"/>
        <v>15400</v>
      </c>
      <c r="H36" s="27">
        <v>0</v>
      </c>
      <c r="I36" s="26">
        <f t="shared" si="0"/>
        <v>26800</v>
      </c>
      <c r="J36" s="26">
        <f t="shared" si="2"/>
        <v>3100</v>
      </c>
      <c r="K36" s="16"/>
      <c r="L36" s="9">
        <v>42200</v>
      </c>
      <c r="M36" s="9">
        <f t="shared" si="4"/>
        <v>700</v>
      </c>
      <c r="N36" s="16"/>
      <c r="O36" s="26">
        <v>18500</v>
      </c>
      <c r="P36" s="26">
        <f t="shared" si="5"/>
        <v>0</v>
      </c>
      <c r="Q36" s="26">
        <f t="shared" si="1"/>
        <v>23700</v>
      </c>
      <c r="R36" s="16"/>
    </row>
    <row r="37" spans="5:18" x14ac:dyDescent="0.3">
      <c r="E37" s="16"/>
      <c r="F37" s="15">
        <v>35</v>
      </c>
      <c r="G37" s="26">
        <f t="shared" si="3"/>
        <v>15400</v>
      </c>
      <c r="H37" s="27">
        <v>0</v>
      </c>
      <c r="I37" s="26">
        <f t="shared" si="0"/>
        <v>27500</v>
      </c>
      <c r="J37" s="26">
        <f t="shared" si="2"/>
        <v>3100</v>
      </c>
      <c r="K37" s="16"/>
      <c r="L37" s="9">
        <v>42900</v>
      </c>
      <c r="M37" s="9">
        <f t="shared" si="4"/>
        <v>700</v>
      </c>
      <c r="N37" s="16"/>
      <c r="O37" s="26">
        <v>18500</v>
      </c>
      <c r="P37" s="26">
        <f t="shared" si="5"/>
        <v>0</v>
      </c>
      <c r="Q37" s="26">
        <f t="shared" si="1"/>
        <v>24400</v>
      </c>
      <c r="R37" s="16"/>
    </row>
    <row r="38" spans="5:18" x14ac:dyDescent="0.3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46" spans="5:18" x14ac:dyDescent="0.3">
      <c r="M46" s="19"/>
      <c r="N46" s="19"/>
    </row>
  </sheetData>
  <mergeCells count="3">
    <mergeCell ref="O1:Q1"/>
    <mergeCell ref="L1:M1"/>
    <mergeCell ref="F1:J1"/>
  </mergeCells>
  <conditionalFormatting sqref="H4:H37">
    <cfRule type="colorScale" priority="8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I3:J37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M4:M38">
    <cfRule type="colorScale" priority="9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P4:P37">
    <cfRule type="colorScale" priority="7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Q3:Q37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OAM</vt:lpstr>
      <vt:lpstr>OAM2</vt:lpstr>
      <vt:lpstr>Ár 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Lttd</cp:lastModifiedBy>
  <dcterms:created xsi:type="dcterms:W3CDTF">2023-11-07T21:02:18Z</dcterms:created>
  <dcterms:modified xsi:type="dcterms:W3CDTF">2023-11-19T07:18:24Z</dcterms:modified>
</cp:coreProperties>
</file>