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Latitude\Downloads\"/>
    </mc:Choice>
  </mc:AlternateContent>
  <xr:revisionPtr revIDLastSave="0" documentId="13_ncr:1_{BA753A1A-F384-45AF-8C00-97AC46D754CE}" xr6:coauthVersionLast="47" xr6:coauthVersionMax="47" xr10:uidLastSave="{00000000-0000-0000-0000-000000000000}"/>
  <bookViews>
    <workbookView xWindow="-108" yWindow="-108" windowWidth="23256" windowHeight="12456" firstSheet="1" activeTab="1" xr2:uid="{00000000-000D-0000-FFFF-FFFF00000000}"/>
  </bookViews>
  <sheets>
    <sheet name="measurements" sheetId="1" r:id="rId1"/>
    <sheet name="OAM" sheetId="3" r:id="rId2"/>
    <sheet name="Sheet1" sheetId="7" r:id="rId3"/>
    <sheet name="AI + Aadi" sheetId="2" r:id="rId4"/>
    <sheet name="Mr. K Data" sheetId="6" r:id="rId5"/>
    <sheet name="Automation" sheetId="4" r:id="rId6"/>
    <sheet name="Consistency in data" sheetId="5" r:id="rId7"/>
  </sheets>
  <definedNames>
    <definedName name="solver_eng" localSheetId="1" hidden="1">1</definedName>
    <definedName name="solver_neg" localSheetId="1" hidden="1">1</definedName>
    <definedName name="solver_num" localSheetId="1" hidden="1">0</definedName>
    <definedName name="solver_opt" localSheetId="1" hidden="1">OAM!$U$117</definedName>
    <definedName name="solver_typ" localSheetId="1" hidden="1">1</definedName>
    <definedName name="solver_val" localSheetId="1" hidden="1">0</definedName>
    <definedName name="solver_ver" localSheetId="1" hidde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3" i="7" l="1"/>
  <c r="Z22" i="7"/>
  <c r="Z21" i="7"/>
  <c r="Z20" i="7"/>
  <c r="Z19" i="7"/>
  <c r="Z18" i="7"/>
  <c r="Z17" i="7"/>
  <c r="Z16" i="7"/>
  <c r="Z15" i="7"/>
  <c r="Z14" i="7"/>
  <c r="Z13" i="7"/>
  <c r="Z12" i="7"/>
  <c r="Z11" i="7"/>
  <c r="Z10" i="7"/>
  <c r="Z9" i="7"/>
  <c r="Z8" i="7"/>
  <c r="AI8" i="7"/>
  <c r="AI9" i="7"/>
  <c r="AI10" i="7"/>
  <c r="AI11" i="7"/>
  <c r="AI12" i="7"/>
  <c r="AI13" i="7"/>
  <c r="AI14" i="7"/>
  <c r="AI15" i="7"/>
  <c r="AI16" i="7"/>
  <c r="AI17" i="7"/>
  <c r="AI18" i="7"/>
  <c r="AI19" i="7"/>
  <c r="AI20" i="7"/>
  <c r="AI21" i="7"/>
  <c r="AI22" i="7"/>
  <c r="AI23" i="7"/>
  <c r="AI7" i="7"/>
  <c r="AK8" i="7"/>
  <c r="AJ8" i="7" s="1"/>
  <c r="AL8" i="7"/>
  <c r="AK9" i="7"/>
  <c r="AL9" i="7"/>
  <c r="AK10" i="7"/>
  <c r="AL10" i="7"/>
  <c r="AK11" i="7"/>
  <c r="AL11" i="7"/>
  <c r="AK12" i="7"/>
  <c r="AJ12" i="7" s="1"/>
  <c r="AL12" i="7"/>
  <c r="AK13" i="7"/>
  <c r="AL13" i="7"/>
  <c r="AK14" i="7"/>
  <c r="AL14" i="7"/>
  <c r="AK15" i="7"/>
  <c r="AL15" i="7"/>
  <c r="AK16" i="7"/>
  <c r="AJ16" i="7" s="1"/>
  <c r="AL16" i="7"/>
  <c r="AK17" i="7"/>
  <c r="AL17" i="7"/>
  <c r="AK18" i="7"/>
  <c r="AL18" i="7"/>
  <c r="AK19" i="7"/>
  <c r="AL19" i="7"/>
  <c r="AK20" i="7"/>
  <c r="AJ20" i="7" s="1"/>
  <c r="AL20" i="7"/>
  <c r="AK21" i="7"/>
  <c r="AL21" i="7"/>
  <c r="AK22" i="7"/>
  <c r="AL22" i="7"/>
  <c r="AK23" i="7"/>
  <c r="AL23" i="7"/>
  <c r="AL7" i="7"/>
  <c r="AK7" i="7"/>
  <c r="BK23" i="7"/>
  <c r="BK22" i="7"/>
  <c r="BK21" i="7"/>
  <c r="BK20" i="7"/>
  <c r="BK19" i="7"/>
  <c r="BK18" i="7"/>
  <c r="BK17" i="7"/>
  <c r="BK16" i="7"/>
  <c r="BK15" i="7"/>
  <c r="BK14" i="7"/>
  <c r="BK13" i="7"/>
  <c r="BK12" i="7"/>
  <c r="BK11" i="7"/>
  <c r="BK10" i="7"/>
  <c r="BK9" i="7"/>
  <c r="BK8" i="7"/>
  <c r="BJ23" i="7"/>
  <c r="BI23" i="7"/>
  <c r="BH23" i="7"/>
  <c r="BG23" i="7"/>
  <c r="BF23" i="7"/>
  <c r="BE23" i="7"/>
  <c r="BD23" i="7"/>
  <c r="BJ22" i="7"/>
  <c r="BI22" i="7"/>
  <c r="BH22" i="7"/>
  <c r="BG22" i="7"/>
  <c r="BF22" i="7"/>
  <c r="BE22" i="7"/>
  <c r="BD22" i="7"/>
  <c r="BJ21" i="7"/>
  <c r="BI21" i="7"/>
  <c r="BH21" i="7"/>
  <c r="BG21" i="7"/>
  <c r="BF21" i="7"/>
  <c r="BE21" i="7"/>
  <c r="BD21" i="7"/>
  <c r="BJ20" i="7"/>
  <c r="BI20" i="7"/>
  <c r="BH20" i="7"/>
  <c r="BG20" i="7"/>
  <c r="BF20" i="7"/>
  <c r="BE20" i="7"/>
  <c r="BD20" i="7"/>
  <c r="BJ19" i="7"/>
  <c r="BI19" i="7"/>
  <c r="BH19" i="7"/>
  <c r="BG19" i="7"/>
  <c r="BF19" i="7"/>
  <c r="BE19" i="7"/>
  <c r="BD19" i="7"/>
  <c r="BJ18" i="7"/>
  <c r="BI18" i="7"/>
  <c r="BH18" i="7"/>
  <c r="BG18" i="7"/>
  <c r="BF18" i="7"/>
  <c r="BE18" i="7"/>
  <c r="BD18" i="7"/>
  <c r="BJ17" i="7"/>
  <c r="BI17" i="7"/>
  <c r="BH17" i="7"/>
  <c r="BG17" i="7"/>
  <c r="BF17" i="7"/>
  <c r="BE17" i="7"/>
  <c r="BD17" i="7"/>
  <c r="BJ16" i="7"/>
  <c r="BI16" i="7"/>
  <c r="BH16" i="7"/>
  <c r="BG16" i="7"/>
  <c r="BF16" i="7"/>
  <c r="BE16" i="7"/>
  <c r="BD16" i="7"/>
  <c r="BJ15" i="7"/>
  <c r="BI15" i="7"/>
  <c r="BH15" i="7"/>
  <c r="BG15" i="7"/>
  <c r="BF15" i="7"/>
  <c r="BE15" i="7"/>
  <c r="BD15" i="7"/>
  <c r="BJ14" i="7"/>
  <c r="BI14" i="7"/>
  <c r="BH14" i="7"/>
  <c r="BG14" i="7"/>
  <c r="BF14" i="7"/>
  <c r="BE14" i="7"/>
  <c r="BD14" i="7"/>
  <c r="BJ13" i="7"/>
  <c r="BI13" i="7"/>
  <c r="BH13" i="7"/>
  <c r="BG13" i="7"/>
  <c r="BF13" i="7"/>
  <c r="BE13" i="7"/>
  <c r="BD13" i="7"/>
  <c r="BJ12" i="7"/>
  <c r="BI12" i="7"/>
  <c r="BH12" i="7"/>
  <c r="BG12" i="7"/>
  <c r="BF12" i="7"/>
  <c r="BE12" i="7"/>
  <c r="BD12" i="7"/>
  <c r="BJ11" i="7"/>
  <c r="BI11" i="7"/>
  <c r="BH11" i="7"/>
  <c r="BG11" i="7"/>
  <c r="BF11" i="7"/>
  <c r="BE11" i="7"/>
  <c r="BD11" i="7"/>
  <c r="BJ10" i="7"/>
  <c r="BI10" i="7"/>
  <c r="BH10" i="7"/>
  <c r="BG10" i="7"/>
  <c r="BF10" i="7"/>
  <c r="BE10" i="7"/>
  <c r="BD10" i="7"/>
  <c r="BJ9" i="7"/>
  <c r="BI9" i="7"/>
  <c r="BH9" i="7"/>
  <c r="BG9" i="7"/>
  <c r="BF9" i="7"/>
  <c r="BE9" i="7"/>
  <c r="BD9" i="7"/>
  <c r="BJ8" i="7"/>
  <c r="BI8" i="7"/>
  <c r="BH8" i="7"/>
  <c r="BG8" i="7"/>
  <c r="BF8" i="7"/>
  <c r="BE8" i="7"/>
  <c r="BD8" i="7"/>
  <c r="AH23" i="7"/>
  <c r="AG23" i="7"/>
  <c r="AF23" i="7"/>
  <c r="AE23" i="7"/>
  <c r="AD23" i="7"/>
  <c r="AC23" i="7"/>
  <c r="AB23" i="7"/>
  <c r="AA23" i="7"/>
  <c r="AH22" i="7"/>
  <c r="AG22" i="7"/>
  <c r="AF22" i="7"/>
  <c r="AE22" i="7"/>
  <c r="AD22" i="7"/>
  <c r="AC22" i="7"/>
  <c r="AB22" i="7"/>
  <c r="AA22" i="7"/>
  <c r="AH21" i="7"/>
  <c r="AG21" i="7"/>
  <c r="AF21" i="7"/>
  <c r="AE21" i="7"/>
  <c r="AD21" i="7"/>
  <c r="AC21" i="7"/>
  <c r="AB21" i="7"/>
  <c r="AA21" i="7"/>
  <c r="AH20" i="7"/>
  <c r="AG20" i="7"/>
  <c r="AF20" i="7"/>
  <c r="AE20" i="7"/>
  <c r="AD20" i="7"/>
  <c r="AC20" i="7"/>
  <c r="AB20" i="7"/>
  <c r="AA20" i="7"/>
  <c r="AH19" i="7"/>
  <c r="AG19" i="7"/>
  <c r="AF19" i="7"/>
  <c r="AE19" i="7"/>
  <c r="AD19" i="7"/>
  <c r="AC19" i="7"/>
  <c r="AB19" i="7"/>
  <c r="AA19" i="7"/>
  <c r="AH18" i="7"/>
  <c r="AG18" i="7"/>
  <c r="AF18" i="7"/>
  <c r="AE18" i="7"/>
  <c r="AD18" i="7"/>
  <c r="AC18" i="7"/>
  <c r="AB18" i="7"/>
  <c r="AA18" i="7"/>
  <c r="AH17" i="7"/>
  <c r="AG17" i="7"/>
  <c r="AF17" i="7"/>
  <c r="AE17" i="7"/>
  <c r="AD17" i="7"/>
  <c r="AC17" i="7"/>
  <c r="AB17" i="7"/>
  <c r="AA17" i="7"/>
  <c r="AH16" i="7"/>
  <c r="AG16" i="7"/>
  <c r="AF16" i="7"/>
  <c r="AE16" i="7"/>
  <c r="AD16" i="7"/>
  <c r="AC16" i="7"/>
  <c r="AB16" i="7"/>
  <c r="AA16" i="7"/>
  <c r="AH15" i="7"/>
  <c r="AG15" i="7"/>
  <c r="AF15" i="7"/>
  <c r="AE15" i="7"/>
  <c r="AD15" i="7"/>
  <c r="AC15" i="7"/>
  <c r="AB15" i="7"/>
  <c r="AA15" i="7"/>
  <c r="AH14" i="7"/>
  <c r="AG14" i="7"/>
  <c r="AF14" i="7"/>
  <c r="AE14" i="7"/>
  <c r="AD14" i="7"/>
  <c r="AC14" i="7"/>
  <c r="AB14" i="7"/>
  <c r="AA14" i="7"/>
  <c r="AH13" i="7"/>
  <c r="AG13" i="7"/>
  <c r="AF13" i="7"/>
  <c r="AE13" i="7"/>
  <c r="AD13" i="7"/>
  <c r="AC13" i="7"/>
  <c r="AB13" i="7"/>
  <c r="AA13" i="7"/>
  <c r="AH12" i="7"/>
  <c r="AG12" i="7"/>
  <c r="AF12" i="7"/>
  <c r="AE12" i="7"/>
  <c r="AD12" i="7"/>
  <c r="AC12" i="7"/>
  <c r="AB12" i="7"/>
  <c r="AA12" i="7"/>
  <c r="AH11" i="7"/>
  <c r="AG11" i="7"/>
  <c r="AF11" i="7"/>
  <c r="AE11" i="7"/>
  <c r="AD11" i="7"/>
  <c r="AC11" i="7"/>
  <c r="AB11" i="7"/>
  <c r="AA11" i="7"/>
  <c r="AH10" i="7"/>
  <c r="AG10" i="7"/>
  <c r="AF10" i="7"/>
  <c r="AE10" i="7"/>
  <c r="AD10" i="7"/>
  <c r="AC10" i="7"/>
  <c r="AB10" i="7"/>
  <c r="AA10" i="7"/>
  <c r="AH9" i="7"/>
  <c r="AG9" i="7"/>
  <c r="AF9" i="7"/>
  <c r="AE9" i="7"/>
  <c r="AD9" i="7"/>
  <c r="AC9" i="7"/>
  <c r="AB9" i="7"/>
  <c r="AA9" i="7"/>
  <c r="AH8" i="7"/>
  <c r="AG8" i="7"/>
  <c r="AF8" i="7"/>
  <c r="AE8" i="7"/>
  <c r="AD8" i="7"/>
  <c r="AC8" i="7"/>
  <c r="AB8" i="7"/>
  <c r="AA8" i="7"/>
  <c r="AH7" i="7"/>
  <c r="AG7" i="7"/>
  <c r="AF7" i="7"/>
  <c r="AE7" i="7"/>
  <c r="AD7" i="7"/>
  <c r="AC7" i="7"/>
  <c r="AB7" i="7"/>
  <c r="AA7" i="7"/>
  <c r="S102" i="3"/>
  <c r="S103" i="3"/>
  <c r="S104" i="3"/>
  <c r="S105" i="3"/>
  <c r="S106" i="3"/>
  <c r="S107" i="3"/>
  <c r="S108" i="3"/>
  <c r="S109" i="3"/>
  <c r="S110" i="3"/>
  <c r="S111" i="3"/>
  <c r="S112" i="3"/>
  <c r="S113" i="3"/>
  <c r="S114" i="3"/>
  <c r="S115" i="3"/>
  <c r="S116" i="3"/>
  <c r="S101" i="3"/>
  <c r="A116" i="3"/>
  <c r="A115" i="3"/>
  <c r="A114" i="3"/>
  <c r="A113" i="3"/>
  <c r="A112" i="3"/>
  <c r="A111" i="3"/>
  <c r="A110" i="3"/>
  <c r="A109" i="3"/>
  <c r="A108" i="3"/>
  <c r="A107" i="3"/>
  <c r="A106" i="3"/>
  <c r="A105" i="3"/>
  <c r="A104" i="3"/>
  <c r="A103" i="3"/>
  <c r="A102" i="3"/>
  <c r="A101" i="3"/>
  <c r="R96" i="3"/>
  <c r="R104" i="3" s="1"/>
  <c r="Q96" i="3"/>
  <c r="Q104" i="3" s="1"/>
  <c r="P96" i="3"/>
  <c r="P101" i="3" s="1"/>
  <c r="O96" i="3"/>
  <c r="O109" i="3" s="1"/>
  <c r="N96" i="3"/>
  <c r="N103" i="3" s="1"/>
  <c r="M96" i="3"/>
  <c r="M106" i="3" s="1"/>
  <c r="L96" i="3"/>
  <c r="L107" i="3" s="1"/>
  <c r="K96" i="3"/>
  <c r="K105" i="3" s="1"/>
  <c r="J96" i="3"/>
  <c r="J112" i="3" s="1"/>
  <c r="I96" i="3"/>
  <c r="I102" i="3" s="1"/>
  <c r="H96" i="3"/>
  <c r="H106" i="3" s="1"/>
  <c r="G96" i="3"/>
  <c r="G115" i="3" s="1"/>
  <c r="F96" i="3"/>
  <c r="E96" i="3"/>
  <c r="D96" i="3"/>
  <c r="C96" i="3"/>
  <c r="B96" i="3"/>
  <c r="B113" i="3" s="1"/>
  <c r="R95" i="3"/>
  <c r="Q95" i="3"/>
  <c r="Q102" i="3" s="1"/>
  <c r="P95" i="3"/>
  <c r="O95" i="3"/>
  <c r="O112" i="3" s="1"/>
  <c r="N95" i="3"/>
  <c r="N112" i="3" s="1"/>
  <c r="M95" i="3"/>
  <c r="M102" i="3" s="1"/>
  <c r="L95" i="3"/>
  <c r="L109" i="3" s="1"/>
  <c r="K95" i="3"/>
  <c r="K114" i="3" s="1"/>
  <c r="J95" i="3"/>
  <c r="J108" i="3" s="1"/>
  <c r="I95" i="3"/>
  <c r="I113" i="3" s="1"/>
  <c r="H95" i="3"/>
  <c r="H109" i="3" s="1"/>
  <c r="G95" i="3"/>
  <c r="G103" i="3" s="1"/>
  <c r="F95" i="3"/>
  <c r="E95" i="3"/>
  <c r="D95" i="3"/>
  <c r="C95" i="3"/>
  <c r="B95" i="3"/>
  <c r="R94" i="3"/>
  <c r="Q94" i="3"/>
  <c r="P94" i="3"/>
  <c r="O94" i="3"/>
  <c r="O103" i="3" s="1"/>
  <c r="N94" i="3"/>
  <c r="N102" i="3" s="1"/>
  <c r="M94" i="3"/>
  <c r="M110" i="3" s="1"/>
  <c r="L94" i="3"/>
  <c r="L116" i="3" s="1"/>
  <c r="K94" i="3"/>
  <c r="K115" i="3" s="1"/>
  <c r="J94" i="3"/>
  <c r="J105" i="3" s="1"/>
  <c r="I94" i="3"/>
  <c r="I111" i="3" s="1"/>
  <c r="H94" i="3"/>
  <c r="H107" i="3" s="1"/>
  <c r="G94" i="3"/>
  <c r="F94" i="3"/>
  <c r="F102" i="3" s="1"/>
  <c r="E94" i="3"/>
  <c r="D94" i="3"/>
  <c r="C94" i="3"/>
  <c r="B94" i="3"/>
  <c r="R93" i="3"/>
  <c r="Q93" i="3"/>
  <c r="P93" i="3"/>
  <c r="P104" i="3" s="1"/>
  <c r="O93" i="3"/>
  <c r="O105" i="3" s="1"/>
  <c r="N93" i="3"/>
  <c r="N104" i="3" s="1"/>
  <c r="M93" i="3"/>
  <c r="M107" i="3" s="1"/>
  <c r="L93" i="3"/>
  <c r="L106" i="3" s="1"/>
  <c r="K93" i="3"/>
  <c r="K104" i="3" s="1"/>
  <c r="J93" i="3"/>
  <c r="J107" i="3" s="1"/>
  <c r="I93" i="3"/>
  <c r="I106" i="3" s="1"/>
  <c r="H93" i="3"/>
  <c r="G93" i="3"/>
  <c r="F93" i="3"/>
  <c r="F116" i="3" s="1"/>
  <c r="E93" i="3"/>
  <c r="D93" i="3"/>
  <c r="C93" i="3"/>
  <c r="C102" i="3" s="1"/>
  <c r="B93" i="3"/>
  <c r="R92" i="3"/>
  <c r="Q92" i="3"/>
  <c r="P92" i="3"/>
  <c r="P107" i="3" s="1"/>
  <c r="O92" i="3"/>
  <c r="O113" i="3" s="1"/>
  <c r="N92" i="3"/>
  <c r="N114" i="3" s="1"/>
  <c r="M92" i="3"/>
  <c r="M108" i="3" s="1"/>
  <c r="L92" i="3"/>
  <c r="L104" i="3" s="1"/>
  <c r="K92" i="3"/>
  <c r="K116" i="3" s="1"/>
  <c r="J92" i="3"/>
  <c r="J103" i="3" s="1"/>
  <c r="I92" i="3"/>
  <c r="I110" i="3" s="1"/>
  <c r="H92" i="3"/>
  <c r="G92" i="3"/>
  <c r="F92" i="3"/>
  <c r="E92" i="3"/>
  <c r="D92" i="3"/>
  <c r="C92" i="3"/>
  <c r="B92" i="3"/>
  <c r="R91" i="3"/>
  <c r="Q91" i="3"/>
  <c r="Q115" i="3" s="1"/>
  <c r="P91" i="3"/>
  <c r="O91" i="3"/>
  <c r="O102" i="3" s="1"/>
  <c r="N91" i="3"/>
  <c r="N105" i="3" s="1"/>
  <c r="M91" i="3"/>
  <c r="M111" i="3" s="1"/>
  <c r="L91" i="3"/>
  <c r="L114" i="3" s="1"/>
  <c r="K91" i="3"/>
  <c r="K101" i="3" s="1"/>
  <c r="J91" i="3"/>
  <c r="J115" i="3" s="1"/>
  <c r="I91" i="3"/>
  <c r="I116" i="3" s="1"/>
  <c r="H91" i="3"/>
  <c r="H102" i="3" s="1"/>
  <c r="G91" i="3"/>
  <c r="F91" i="3"/>
  <c r="E91" i="3"/>
  <c r="D91" i="3"/>
  <c r="D113" i="3" s="1"/>
  <c r="C91" i="3"/>
  <c r="B91" i="3"/>
  <c r="R90" i="3"/>
  <c r="Q90" i="3"/>
  <c r="Q116" i="3" s="1"/>
  <c r="P90" i="3"/>
  <c r="O90" i="3"/>
  <c r="O108" i="3" s="1"/>
  <c r="N90" i="3"/>
  <c r="N106" i="3" s="1"/>
  <c r="M90" i="3"/>
  <c r="M103" i="3" s="1"/>
  <c r="L90" i="3"/>
  <c r="L113" i="3" s="1"/>
  <c r="K90" i="3"/>
  <c r="K110" i="3" s="1"/>
  <c r="J90" i="3"/>
  <c r="J109" i="3" s="1"/>
  <c r="I90" i="3"/>
  <c r="I114" i="3" s="1"/>
  <c r="H90" i="3"/>
  <c r="H105" i="3" s="1"/>
  <c r="G90" i="3"/>
  <c r="G112" i="3" s="1"/>
  <c r="F90" i="3"/>
  <c r="E90" i="3"/>
  <c r="D90" i="3"/>
  <c r="C90" i="3"/>
  <c r="B90" i="3"/>
  <c r="R89" i="3"/>
  <c r="Q89" i="3"/>
  <c r="P89" i="3"/>
  <c r="O89" i="3"/>
  <c r="O106" i="3" s="1"/>
  <c r="N89" i="3"/>
  <c r="N107" i="3" s="1"/>
  <c r="M89" i="3"/>
  <c r="M116" i="3" s="1"/>
  <c r="L89" i="3"/>
  <c r="L111" i="3" s="1"/>
  <c r="K89" i="3"/>
  <c r="K111" i="3" s="1"/>
  <c r="J89" i="3"/>
  <c r="J101" i="3" s="1"/>
  <c r="I89" i="3"/>
  <c r="I104" i="3" s="1"/>
  <c r="H89" i="3"/>
  <c r="H103" i="3" s="1"/>
  <c r="G89" i="3"/>
  <c r="F89" i="3"/>
  <c r="E89" i="3"/>
  <c r="D89" i="3"/>
  <c r="C89" i="3"/>
  <c r="C104" i="3" s="1"/>
  <c r="B89" i="3"/>
  <c r="R88" i="3"/>
  <c r="Q88" i="3"/>
  <c r="P88" i="3"/>
  <c r="O88" i="3"/>
  <c r="O114" i="3" s="1"/>
  <c r="N88" i="3"/>
  <c r="N108" i="3" s="1"/>
  <c r="M88" i="3"/>
  <c r="M113" i="3" s="1"/>
  <c r="L88" i="3"/>
  <c r="L112" i="3" s="1"/>
  <c r="K88" i="3"/>
  <c r="K108" i="3" s="1"/>
  <c r="J88" i="3"/>
  <c r="J104" i="3" s="1"/>
  <c r="I88" i="3"/>
  <c r="I101" i="3" s="1"/>
  <c r="H88" i="3"/>
  <c r="H111" i="3" s="1"/>
  <c r="G88" i="3"/>
  <c r="F88" i="3"/>
  <c r="E88" i="3"/>
  <c r="D88" i="3"/>
  <c r="C88" i="3"/>
  <c r="B88" i="3"/>
  <c r="B103" i="3" s="1"/>
  <c r="R87" i="3"/>
  <c r="Q87" i="3"/>
  <c r="Q113" i="3" s="1"/>
  <c r="P87" i="3"/>
  <c r="O87" i="3"/>
  <c r="O107" i="3" s="1"/>
  <c r="N87" i="3"/>
  <c r="N109" i="3" s="1"/>
  <c r="M87" i="3"/>
  <c r="M104" i="3" s="1"/>
  <c r="L87" i="3"/>
  <c r="L115" i="3" s="1"/>
  <c r="K87" i="3"/>
  <c r="K102" i="3" s="1"/>
  <c r="J87" i="3"/>
  <c r="J114" i="3" s="1"/>
  <c r="I87" i="3"/>
  <c r="I109" i="3" s="1"/>
  <c r="H87" i="3"/>
  <c r="H104" i="3" s="1"/>
  <c r="G87" i="3"/>
  <c r="F87" i="3"/>
  <c r="E87" i="3"/>
  <c r="D87" i="3"/>
  <c r="C87" i="3"/>
  <c r="B87" i="3"/>
  <c r="R86" i="3"/>
  <c r="Q86" i="3"/>
  <c r="Q106" i="3" s="1"/>
  <c r="P86" i="3"/>
  <c r="P109" i="3" s="1"/>
  <c r="O86" i="3"/>
  <c r="O116" i="3" s="1"/>
  <c r="N86" i="3"/>
  <c r="N101" i="3" s="1"/>
  <c r="M86" i="3"/>
  <c r="M109" i="3" s="1"/>
  <c r="L86" i="3"/>
  <c r="L110" i="3" s="1"/>
  <c r="K86" i="3"/>
  <c r="K109" i="3" s="1"/>
  <c r="J86" i="3"/>
  <c r="J116" i="3" s="1"/>
  <c r="I86" i="3"/>
  <c r="I115" i="3" s="1"/>
  <c r="H86" i="3"/>
  <c r="H114" i="3" s="1"/>
  <c r="G86" i="3"/>
  <c r="F86" i="3"/>
  <c r="E86" i="3"/>
  <c r="D86" i="3"/>
  <c r="D108" i="3" s="1"/>
  <c r="C86" i="3"/>
  <c r="B86" i="3"/>
  <c r="R85" i="3"/>
  <c r="Q85" i="3"/>
  <c r="Q112" i="3" s="1"/>
  <c r="P85" i="3"/>
  <c r="O85" i="3"/>
  <c r="O104" i="3" s="1"/>
  <c r="N85" i="3"/>
  <c r="N116" i="3" s="1"/>
  <c r="M85" i="3"/>
  <c r="M112" i="3" s="1"/>
  <c r="L85" i="3"/>
  <c r="L102" i="3" s="1"/>
  <c r="K85" i="3"/>
  <c r="K106" i="3" s="1"/>
  <c r="J85" i="3"/>
  <c r="J110" i="3" s="1"/>
  <c r="I85" i="3"/>
  <c r="I103" i="3" s="1"/>
  <c r="H85" i="3"/>
  <c r="H108" i="3" s="1"/>
  <c r="G85" i="3"/>
  <c r="F85" i="3"/>
  <c r="E85" i="3"/>
  <c r="D85" i="3"/>
  <c r="C85" i="3"/>
  <c r="B85" i="3"/>
  <c r="R84" i="3"/>
  <c r="R109" i="3" s="1"/>
  <c r="Q84" i="3"/>
  <c r="P84" i="3"/>
  <c r="O84" i="3"/>
  <c r="O111" i="3" s="1"/>
  <c r="N84" i="3"/>
  <c r="N110" i="3" s="1"/>
  <c r="M84" i="3"/>
  <c r="M115" i="3" s="1"/>
  <c r="L84" i="3"/>
  <c r="L108" i="3" s="1"/>
  <c r="K84" i="3"/>
  <c r="K112" i="3" s="1"/>
  <c r="J84" i="3"/>
  <c r="J106" i="3" s="1"/>
  <c r="I84" i="3"/>
  <c r="I107" i="3" s="1"/>
  <c r="H84" i="3"/>
  <c r="H110" i="3" s="1"/>
  <c r="G84" i="3"/>
  <c r="F84" i="3"/>
  <c r="E84" i="3"/>
  <c r="D84" i="3"/>
  <c r="C84" i="3"/>
  <c r="C108" i="3" s="1"/>
  <c r="B84" i="3"/>
  <c r="R83" i="3"/>
  <c r="Q83" i="3"/>
  <c r="P83" i="3"/>
  <c r="O83" i="3"/>
  <c r="O110" i="3" s="1"/>
  <c r="N83" i="3"/>
  <c r="M83" i="3"/>
  <c r="M105" i="3" s="1"/>
  <c r="L83" i="3"/>
  <c r="L103" i="3" s="1"/>
  <c r="K83" i="3"/>
  <c r="K113" i="3" s="1"/>
  <c r="J83" i="3"/>
  <c r="J111" i="3" s="1"/>
  <c r="I83" i="3"/>
  <c r="I105" i="3" s="1"/>
  <c r="H83" i="3"/>
  <c r="H113" i="3" s="1"/>
  <c r="G83" i="3"/>
  <c r="F83" i="3"/>
  <c r="E83" i="3"/>
  <c r="D83" i="3"/>
  <c r="C83" i="3"/>
  <c r="B83" i="3"/>
  <c r="R82" i="3"/>
  <c r="Q82" i="3"/>
  <c r="Q101" i="3" s="1"/>
  <c r="P82" i="3"/>
  <c r="O82" i="3"/>
  <c r="O101" i="3" s="1"/>
  <c r="N82" i="3"/>
  <c r="M82" i="3"/>
  <c r="M101" i="3" s="1"/>
  <c r="L82" i="3"/>
  <c r="L105" i="3" s="1"/>
  <c r="K82" i="3"/>
  <c r="K103" i="3" s="1"/>
  <c r="J82" i="3"/>
  <c r="J113" i="3" s="1"/>
  <c r="I82" i="3"/>
  <c r="I108" i="3" s="1"/>
  <c r="H82" i="3"/>
  <c r="H115" i="3" s="1"/>
  <c r="G82" i="3"/>
  <c r="G108" i="3" s="1"/>
  <c r="F82" i="3"/>
  <c r="F108" i="3" s="1"/>
  <c r="E82" i="3"/>
  <c r="D82" i="3"/>
  <c r="C82" i="3"/>
  <c r="B82" i="3"/>
  <c r="R81" i="3"/>
  <c r="Q81" i="3"/>
  <c r="Q105" i="3" s="1"/>
  <c r="P81" i="3"/>
  <c r="O81" i="3"/>
  <c r="O115" i="3" s="1"/>
  <c r="N81" i="3"/>
  <c r="N115" i="3" s="1"/>
  <c r="M81" i="3"/>
  <c r="M114" i="3" s="1"/>
  <c r="L81" i="3"/>
  <c r="L101" i="3" s="1"/>
  <c r="K81" i="3"/>
  <c r="K107" i="3" s="1"/>
  <c r="J81" i="3"/>
  <c r="J102" i="3" s="1"/>
  <c r="I81" i="3"/>
  <c r="I112" i="3" s="1"/>
  <c r="H81" i="3"/>
  <c r="H112" i="3" s="1"/>
  <c r="G81" i="3"/>
  <c r="G107" i="3" s="1"/>
  <c r="F81" i="3"/>
  <c r="F103" i="3" s="1"/>
  <c r="E81" i="3"/>
  <c r="D81" i="3"/>
  <c r="C81" i="3"/>
  <c r="B81" i="3"/>
  <c r="S100" i="3"/>
  <c r="R100" i="3"/>
  <c r="Q100" i="3"/>
  <c r="P100" i="3"/>
  <c r="O100" i="3"/>
  <c r="N100" i="3"/>
  <c r="M100" i="3"/>
  <c r="L100" i="3"/>
  <c r="K100" i="3"/>
  <c r="J100" i="3"/>
  <c r="I100" i="3"/>
  <c r="H100" i="3"/>
  <c r="G100" i="3"/>
  <c r="F100" i="3"/>
  <c r="E100" i="3"/>
  <c r="D100" i="3"/>
  <c r="C100" i="3"/>
  <c r="B100" i="3"/>
  <c r="AC80" i="3"/>
  <c r="AD80" i="3"/>
  <c r="AE80" i="3"/>
  <c r="AF80" i="3"/>
  <c r="AG80" i="3"/>
  <c r="AH80" i="3"/>
  <c r="AI80" i="3"/>
  <c r="AJ80" i="3"/>
  <c r="AK80" i="3"/>
  <c r="AL80" i="3"/>
  <c r="AM80" i="3"/>
  <c r="AN80" i="3"/>
  <c r="AO80" i="3"/>
  <c r="AP80" i="3"/>
  <c r="AQ80" i="3"/>
  <c r="AR80" i="3"/>
  <c r="AB80" i="3"/>
  <c r="R80" i="3"/>
  <c r="Q80" i="3"/>
  <c r="P80" i="3"/>
  <c r="O80" i="3"/>
  <c r="N80" i="3"/>
  <c r="M80" i="3"/>
  <c r="L80" i="3"/>
  <c r="K80" i="3"/>
  <c r="J80" i="3"/>
  <c r="I80" i="3"/>
  <c r="H80" i="3"/>
  <c r="G80" i="3"/>
  <c r="F80" i="3"/>
  <c r="E80" i="3"/>
  <c r="D80" i="3"/>
  <c r="C80" i="3"/>
  <c r="B80" i="3"/>
  <c r="A61" i="3"/>
  <c r="A62" i="3"/>
  <c r="A63" i="3"/>
  <c r="A64" i="3"/>
  <c r="A65" i="3"/>
  <c r="A66" i="3"/>
  <c r="A67" i="3"/>
  <c r="A68" i="3"/>
  <c r="A69" i="3"/>
  <c r="A70" i="3"/>
  <c r="A71" i="3"/>
  <c r="A72" i="3"/>
  <c r="A73" i="3"/>
  <c r="A74" i="3"/>
  <c r="A75" i="3"/>
  <c r="R75" i="3"/>
  <c r="Q75" i="3"/>
  <c r="P75" i="3"/>
  <c r="O75" i="3"/>
  <c r="N75" i="3"/>
  <c r="M75" i="3"/>
  <c r="L75" i="3"/>
  <c r="K75" i="3"/>
  <c r="J75" i="3"/>
  <c r="I75" i="3"/>
  <c r="H75" i="3"/>
  <c r="G75" i="3"/>
  <c r="F75" i="3"/>
  <c r="E75" i="3"/>
  <c r="D75" i="3"/>
  <c r="C75" i="3"/>
  <c r="R74" i="3"/>
  <c r="Q74" i="3"/>
  <c r="P74" i="3"/>
  <c r="O74" i="3"/>
  <c r="N74" i="3"/>
  <c r="M74" i="3"/>
  <c r="L74" i="3"/>
  <c r="K74" i="3"/>
  <c r="J74" i="3"/>
  <c r="I74" i="3"/>
  <c r="H74" i="3"/>
  <c r="G74" i="3"/>
  <c r="F74" i="3"/>
  <c r="E74" i="3"/>
  <c r="D74" i="3"/>
  <c r="C74" i="3"/>
  <c r="R73" i="3"/>
  <c r="Q73" i="3"/>
  <c r="P73" i="3"/>
  <c r="O73" i="3"/>
  <c r="N73" i="3"/>
  <c r="M73" i="3"/>
  <c r="L73" i="3"/>
  <c r="K73" i="3"/>
  <c r="J73" i="3"/>
  <c r="I73" i="3"/>
  <c r="H73" i="3"/>
  <c r="G73" i="3"/>
  <c r="F73" i="3"/>
  <c r="E73" i="3"/>
  <c r="D73" i="3"/>
  <c r="C73" i="3"/>
  <c r="R72" i="3"/>
  <c r="Q72" i="3"/>
  <c r="P72" i="3"/>
  <c r="O72" i="3"/>
  <c r="N72" i="3"/>
  <c r="M72" i="3"/>
  <c r="L72" i="3"/>
  <c r="K72" i="3"/>
  <c r="J72" i="3"/>
  <c r="I72" i="3"/>
  <c r="H72" i="3"/>
  <c r="G72" i="3"/>
  <c r="F72" i="3"/>
  <c r="E72" i="3"/>
  <c r="D72" i="3"/>
  <c r="C72" i="3"/>
  <c r="R71" i="3"/>
  <c r="Q71" i="3"/>
  <c r="P71" i="3"/>
  <c r="O71" i="3"/>
  <c r="N71" i="3"/>
  <c r="M71" i="3"/>
  <c r="L71" i="3"/>
  <c r="K71" i="3"/>
  <c r="J71" i="3"/>
  <c r="I71" i="3"/>
  <c r="H71" i="3"/>
  <c r="G71" i="3"/>
  <c r="F71" i="3"/>
  <c r="E71" i="3"/>
  <c r="D71" i="3"/>
  <c r="C71" i="3"/>
  <c r="R70" i="3"/>
  <c r="Q70" i="3"/>
  <c r="P70" i="3"/>
  <c r="O70" i="3"/>
  <c r="N70" i="3"/>
  <c r="M70" i="3"/>
  <c r="L70" i="3"/>
  <c r="K70" i="3"/>
  <c r="J70" i="3"/>
  <c r="I70" i="3"/>
  <c r="H70" i="3"/>
  <c r="G70" i="3"/>
  <c r="F70" i="3"/>
  <c r="E70" i="3"/>
  <c r="D70" i="3"/>
  <c r="C70" i="3"/>
  <c r="R69" i="3"/>
  <c r="Q69" i="3"/>
  <c r="P69" i="3"/>
  <c r="O69" i="3"/>
  <c r="N69" i="3"/>
  <c r="M69" i="3"/>
  <c r="L69" i="3"/>
  <c r="K69" i="3"/>
  <c r="J69" i="3"/>
  <c r="I69" i="3"/>
  <c r="H69" i="3"/>
  <c r="G69" i="3"/>
  <c r="F69" i="3"/>
  <c r="E69" i="3"/>
  <c r="D69" i="3"/>
  <c r="C69" i="3"/>
  <c r="R68" i="3"/>
  <c r="Q68" i="3"/>
  <c r="P68" i="3"/>
  <c r="O68" i="3"/>
  <c r="N68" i="3"/>
  <c r="M68" i="3"/>
  <c r="L68" i="3"/>
  <c r="K68" i="3"/>
  <c r="J68" i="3"/>
  <c r="I68" i="3"/>
  <c r="H68" i="3"/>
  <c r="G68" i="3"/>
  <c r="F68" i="3"/>
  <c r="E68" i="3"/>
  <c r="D68" i="3"/>
  <c r="C68" i="3"/>
  <c r="R67" i="3"/>
  <c r="Q67" i="3"/>
  <c r="P67" i="3"/>
  <c r="O67" i="3"/>
  <c r="N67" i="3"/>
  <c r="M67" i="3"/>
  <c r="L67" i="3"/>
  <c r="K67" i="3"/>
  <c r="J67" i="3"/>
  <c r="I67" i="3"/>
  <c r="H67" i="3"/>
  <c r="G67" i="3"/>
  <c r="F67" i="3"/>
  <c r="E67" i="3"/>
  <c r="D67" i="3"/>
  <c r="C67" i="3"/>
  <c r="R66" i="3"/>
  <c r="Q66" i="3"/>
  <c r="P66" i="3"/>
  <c r="O66" i="3"/>
  <c r="N66" i="3"/>
  <c r="M66" i="3"/>
  <c r="L66" i="3"/>
  <c r="K66" i="3"/>
  <c r="J66" i="3"/>
  <c r="I66" i="3"/>
  <c r="H66" i="3"/>
  <c r="G66" i="3"/>
  <c r="F66" i="3"/>
  <c r="E66" i="3"/>
  <c r="D66" i="3"/>
  <c r="C66" i="3"/>
  <c r="R65" i="3"/>
  <c r="Q65" i="3"/>
  <c r="P65" i="3"/>
  <c r="O65" i="3"/>
  <c r="N65" i="3"/>
  <c r="M65" i="3"/>
  <c r="L65" i="3"/>
  <c r="K65" i="3"/>
  <c r="J65" i="3"/>
  <c r="I65" i="3"/>
  <c r="H65" i="3"/>
  <c r="G65" i="3"/>
  <c r="F65" i="3"/>
  <c r="E65" i="3"/>
  <c r="D65" i="3"/>
  <c r="C65" i="3"/>
  <c r="R64" i="3"/>
  <c r="Q64" i="3"/>
  <c r="P64" i="3"/>
  <c r="O64" i="3"/>
  <c r="N64" i="3"/>
  <c r="M64" i="3"/>
  <c r="L64" i="3"/>
  <c r="K64" i="3"/>
  <c r="J64" i="3"/>
  <c r="I64" i="3"/>
  <c r="H64" i="3"/>
  <c r="G64" i="3"/>
  <c r="F64" i="3"/>
  <c r="E64" i="3"/>
  <c r="D64" i="3"/>
  <c r="C64" i="3"/>
  <c r="R63" i="3"/>
  <c r="Q63" i="3"/>
  <c r="P63" i="3"/>
  <c r="O63" i="3"/>
  <c r="N63" i="3"/>
  <c r="M63" i="3"/>
  <c r="L63" i="3"/>
  <c r="K63" i="3"/>
  <c r="J63" i="3"/>
  <c r="I63" i="3"/>
  <c r="H63" i="3"/>
  <c r="G63" i="3"/>
  <c r="F63" i="3"/>
  <c r="E63" i="3"/>
  <c r="D63" i="3"/>
  <c r="C63" i="3"/>
  <c r="R62" i="3"/>
  <c r="Q62" i="3"/>
  <c r="P62" i="3"/>
  <c r="O62" i="3"/>
  <c r="N62" i="3"/>
  <c r="M62" i="3"/>
  <c r="L62" i="3"/>
  <c r="K62" i="3"/>
  <c r="J62" i="3"/>
  <c r="I62" i="3"/>
  <c r="H62" i="3"/>
  <c r="G62" i="3"/>
  <c r="F62" i="3"/>
  <c r="E62" i="3"/>
  <c r="D62" i="3"/>
  <c r="C62" i="3"/>
  <c r="R61" i="3"/>
  <c r="Q61" i="3"/>
  <c r="P61" i="3"/>
  <c r="O61" i="3"/>
  <c r="N61" i="3"/>
  <c r="M61" i="3"/>
  <c r="L61" i="3"/>
  <c r="K61" i="3"/>
  <c r="J61" i="3"/>
  <c r="I61" i="3"/>
  <c r="H61" i="3"/>
  <c r="G61" i="3"/>
  <c r="F61" i="3"/>
  <c r="E61" i="3"/>
  <c r="D61" i="3"/>
  <c r="C61" i="3"/>
  <c r="R60" i="3"/>
  <c r="Q60" i="3"/>
  <c r="P60" i="3"/>
  <c r="O60" i="3"/>
  <c r="N60" i="3"/>
  <c r="M60" i="3"/>
  <c r="L60" i="3"/>
  <c r="K60" i="3"/>
  <c r="J60" i="3"/>
  <c r="I60" i="3"/>
  <c r="H60" i="3"/>
  <c r="G60" i="3"/>
  <c r="F60" i="3"/>
  <c r="E60" i="3"/>
  <c r="D60" i="3"/>
  <c r="C60" i="3"/>
  <c r="B72" i="3"/>
  <c r="B75" i="3"/>
  <c r="B74" i="3"/>
  <c r="B73" i="3"/>
  <c r="B71" i="3"/>
  <c r="B70" i="3"/>
  <c r="B69" i="3"/>
  <c r="B68" i="3"/>
  <c r="B67" i="3"/>
  <c r="B66" i="3"/>
  <c r="B65" i="3"/>
  <c r="B64" i="3"/>
  <c r="B63" i="3"/>
  <c r="B62" i="3"/>
  <c r="B61" i="3"/>
  <c r="B60" i="3"/>
  <c r="B56" i="3"/>
  <c r="C56" i="3"/>
  <c r="D56" i="3"/>
  <c r="E56" i="3"/>
  <c r="F56" i="3"/>
  <c r="G56" i="3"/>
  <c r="H56" i="3"/>
  <c r="I56" i="3"/>
  <c r="J56" i="3"/>
  <c r="K56" i="3"/>
  <c r="L56" i="3"/>
  <c r="M56" i="3"/>
  <c r="N56" i="3"/>
  <c r="O56" i="3"/>
  <c r="P56" i="3"/>
  <c r="Q56" i="3"/>
  <c r="R56" i="3"/>
  <c r="B57" i="3"/>
  <c r="C57" i="3"/>
  <c r="D57" i="3"/>
  <c r="E57" i="3"/>
  <c r="F57" i="3"/>
  <c r="G57" i="3"/>
  <c r="H57" i="3"/>
  <c r="I57" i="3"/>
  <c r="J57" i="3"/>
  <c r="K57" i="3"/>
  <c r="L57" i="3"/>
  <c r="M57" i="3"/>
  <c r="N57" i="3"/>
  <c r="O57" i="3"/>
  <c r="P57" i="3"/>
  <c r="Q57" i="3"/>
  <c r="R57" i="3"/>
  <c r="B58" i="3"/>
  <c r="C58" i="3"/>
  <c r="D58" i="3"/>
  <c r="E58" i="3"/>
  <c r="F58" i="3"/>
  <c r="G58" i="3"/>
  <c r="H58" i="3"/>
  <c r="I58" i="3"/>
  <c r="J58" i="3"/>
  <c r="K58" i="3"/>
  <c r="L58" i="3"/>
  <c r="M58" i="3"/>
  <c r="N58" i="3"/>
  <c r="O58" i="3"/>
  <c r="P58" i="3"/>
  <c r="Q58" i="3"/>
  <c r="R58" i="3"/>
  <c r="B59" i="3"/>
  <c r="C59" i="3"/>
  <c r="D59" i="3"/>
  <c r="E59" i="3"/>
  <c r="F59" i="3"/>
  <c r="G59" i="3"/>
  <c r="H59" i="3"/>
  <c r="I59" i="3"/>
  <c r="J59" i="3"/>
  <c r="K59" i="3"/>
  <c r="L59" i="3"/>
  <c r="M59" i="3"/>
  <c r="N59" i="3"/>
  <c r="O59" i="3"/>
  <c r="P59" i="3"/>
  <c r="Q59" i="3"/>
  <c r="R59" i="3"/>
  <c r="A57" i="3"/>
  <c r="A58" i="3"/>
  <c r="A59" i="3"/>
  <c r="A60" i="3"/>
  <c r="A56" i="3"/>
  <c r="B6" i="3"/>
  <c r="B7" i="3"/>
  <c r="B8" i="3"/>
  <c r="B9" i="3"/>
  <c r="K11" i="3"/>
  <c r="C31" i="3"/>
  <c r="D31" i="3"/>
  <c r="E31" i="3"/>
  <c r="F31" i="3"/>
  <c r="G31" i="3"/>
  <c r="H31" i="3"/>
  <c r="I31" i="3"/>
  <c r="J31" i="3"/>
  <c r="K31" i="3"/>
  <c r="L31" i="3"/>
  <c r="M31" i="3"/>
  <c r="N31" i="3"/>
  <c r="O31" i="3"/>
  <c r="P31" i="3"/>
  <c r="Q31" i="3"/>
  <c r="R31" i="3"/>
  <c r="C32" i="3"/>
  <c r="D32" i="3"/>
  <c r="E32" i="3"/>
  <c r="F32" i="3"/>
  <c r="G32" i="3"/>
  <c r="H32" i="3"/>
  <c r="I32" i="3"/>
  <c r="J32" i="3"/>
  <c r="K32" i="3"/>
  <c r="L32" i="3"/>
  <c r="M32" i="3"/>
  <c r="N32" i="3"/>
  <c r="O32" i="3"/>
  <c r="P32" i="3"/>
  <c r="Q32" i="3"/>
  <c r="R32" i="3"/>
  <c r="C33" i="3"/>
  <c r="D33" i="3"/>
  <c r="E33" i="3"/>
  <c r="F33" i="3"/>
  <c r="G33" i="3"/>
  <c r="H33" i="3"/>
  <c r="I33" i="3"/>
  <c r="J33" i="3"/>
  <c r="K33" i="3"/>
  <c r="L33" i="3"/>
  <c r="M33" i="3"/>
  <c r="N33" i="3"/>
  <c r="O33" i="3"/>
  <c r="P33" i="3"/>
  <c r="Q33" i="3"/>
  <c r="R33" i="3"/>
  <c r="C34" i="3"/>
  <c r="D34" i="3"/>
  <c r="E34" i="3"/>
  <c r="F34" i="3"/>
  <c r="G34" i="3"/>
  <c r="H34" i="3"/>
  <c r="I34" i="3"/>
  <c r="J34" i="3"/>
  <c r="K34" i="3"/>
  <c r="L34" i="3"/>
  <c r="M34" i="3"/>
  <c r="N34" i="3"/>
  <c r="O34" i="3"/>
  <c r="P34" i="3"/>
  <c r="Q34" i="3"/>
  <c r="R34" i="3"/>
  <c r="B31" i="3"/>
  <c r="B32" i="3"/>
  <c r="B33" i="3"/>
  <c r="B34" i="3"/>
  <c r="A32" i="3"/>
  <c r="A33" i="3"/>
  <c r="A34" i="3"/>
  <c r="A35" i="3"/>
  <c r="A36" i="3"/>
  <c r="A37" i="3"/>
  <c r="A38" i="3"/>
  <c r="A39" i="3"/>
  <c r="A40" i="3"/>
  <c r="A41" i="3"/>
  <c r="A42" i="3"/>
  <c r="A43" i="3"/>
  <c r="A44" i="3"/>
  <c r="A45" i="3"/>
  <c r="A46" i="3"/>
  <c r="A47" i="3"/>
  <c r="A48" i="3"/>
  <c r="A49" i="3"/>
  <c r="A50" i="3"/>
  <c r="A31" i="3"/>
  <c r="E28" i="3"/>
  <c r="E27" i="3"/>
  <c r="E26" i="3"/>
  <c r="E25" i="3"/>
  <c r="R7" i="3"/>
  <c r="R8" i="3"/>
  <c r="R9" i="3"/>
  <c r="R10" i="3"/>
  <c r="R11" i="3"/>
  <c r="R12" i="3"/>
  <c r="R13" i="3"/>
  <c r="R14" i="3"/>
  <c r="R15" i="3"/>
  <c r="R16" i="3"/>
  <c r="R17" i="3"/>
  <c r="R18" i="3"/>
  <c r="R19" i="3"/>
  <c r="R20" i="3"/>
  <c r="R25" i="3" s="1"/>
  <c r="R6" i="3"/>
  <c r="Q7" i="3"/>
  <c r="Q8" i="3"/>
  <c r="Q9" i="3"/>
  <c r="Q10" i="3"/>
  <c r="Q11" i="3"/>
  <c r="Q12" i="3"/>
  <c r="Q13" i="3"/>
  <c r="Q14" i="3"/>
  <c r="Q15" i="3"/>
  <c r="Q16" i="3"/>
  <c r="Q17" i="3"/>
  <c r="Q18" i="3"/>
  <c r="Q19" i="3"/>
  <c r="Q20" i="3"/>
  <c r="Q25" i="3" s="1"/>
  <c r="Q6" i="3"/>
  <c r="P7" i="3"/>
  <c r="P8" i="3"/>
  <c r="P9" i="3"/>
  <c r="P10" i="3"/>
  <c r="P11" i="3"/>
  <c r="P12" i="3"/>
  <c r="P13" i="3"/>
  <c r="P14" i="3"/>
  <c r="P15" i="3"/>
  <c r="P16" i="3"/>
  <c r="P17" i="3"/>
  <c r="P18" i="3"/>
  <c r="P19" i="3"/>
  <c r="P20" i="3"/>
  <c r="P25" i="3" s="1"/>
  <c r="P6" i="3"/>
  <c r="O7" i="3"/>
  <c r="O8" i="3"/>
  <c r="O9" i="3"/>
  <c r="O10" i="3"/>
  <c r="O11" i="3"/>
  <c r="O12" i="3"/>
  <c r="O13" i="3"/>
  <c r="O14" i="3"/>
  <c r="O15" i="3"/>
  <c r="O16" i="3"/>
  <c r="O17" i="3"/>
  <c r="O18" i="3"/>
  <c r="O19" i="3"/>
  <c r="O20" i="3"/>
  <c r="O25" i="3" s="1"/>
  <c r="O6" i="3"/>
  <c r="N7" i="3"/>
  <c r="N8" i="3"/>
  <c r="N9" i="3"/>
  <c r="N10" i="3"/>
  <c r="N11" i="3"/>
  <c r="N12" i="3"/>
  <c r="N13" i="3"/>
  <c r="N14" i="3"/>
  <c r="N15" i="3"/>
  <c r="N16" i="3"/>
  <c r="N17" i="3"/>
  <c r="N18" i="3"/>
  <c r="N19" i="3"/>
  <c r="N20" i="3"/>
  <c r="N25" i="3" s="1"/>
  <c r="N6" i="3"/>
  <c r="M7" i="3"/>
  <c r="M8" i="3"/>
  <c r="M9" i="3"/>
  <c r="M10" i="3"/>
  <c r="M11" i="3"/>
  <c r="M12" i="3"/>
  <c r="M13" i="3"/>
  <c r="M14" i="3"/>
  <c r="M15" i="3"/>
  <c r="M16" i="3"/>
  <c r="M17" i="3"/>
  <c r="M18" i="3"/>
  <c r="M19" i="3"/>
  <c r="M20" i="3"/>
  <c r="M25" i="3" s="1"/>
  <c r="M6" i="3"/>
  <c r="L7" i="3"/>
  <c r="L8" i="3"/>
  <c r="L9" i="3"/>
  <c r="L10" i="3"/>
  <c r="L11" i="3"/>
  <c r="L12" i="3"/>
  <c r="L13" i="3"/>
  <c r="L14" i="3"/>
  <c r="L15" i="3"/>
  <c r="L16" i="3"/>
  <c r="L17" i="3"/>
  <c r="L18" i="3"/>
  <c r="L19" i="3"/>
  <c r="L20" i="3"/>
  <c r="L25" i="3" s="1"/>
  <c r="L6" i="3"/>
  <c r="K7" i="3"/>
  <c r="K8" i="3"/>
  <c r="K9" i="3"/>
  <c r="K10" i="3"/>
  <c r="K12" i="3"/>
  <c r="K13" i="3"/>
  <c r="K14" i="3"/>
  <c r="K15" i="3"/>
  <c r="K16" i="3"/>
  <c r="K17" i="3"/>
  <c r="K18" i="3"/>
  <c r="K19" i="3"/>
  <c r="K20" i="3"/>
  <c r="K25" i="3" s="1"/>
  <c r="K6" i="3"/>
  <c r="I7" i="3"/>
  <c r="J7" i="3" s="1"/>
  <c r="I8" i="3"/>
  <c r="J8" i="3" s="1"/>
  <c r="I9" i="3"/>
  <c r="J9" i="3" s="1"/>
  <c r="I10" i="3"/>
  <c r="J10" i="3" s="1"/>
  <c r="I11" i="3"/>
  <c r="J11" i="3" s="1"/>
  <c r="I12" i="3"/>
  <c r="J12" i="3" s="1"/>
  <c r="I13" i="3"/>
  <c r="J13" i="3" s="1"/>
  <c r="I14" i="3"/>
  <c r="J14" i="3" s="1"/>
  <c r="I15" i="3"/>
  <c r="J15" i="3" s="1"/>
  <c r="I16" i="3"/>
  <c r="J16" i="3" s="1"/>
  <c r="I17" i="3"/>
  <c r="J17" i="3" s="1"/>
  <c r="I18" i="3"/>
  <c r="J18" i="3" s="1"/>
  <c r="I19" i="3"/>
  <c r="J19" i="3" s="1"/>
  <c r="I20" i="3"/>
  <c r="I6" i="3"/>
  <c r="J6" i="3" s="1"/>
  <c r="H7" i="3"/>
  <c r="H8" i="3"/>
  <c r="H9" i="3"/>
  <c r="H10" i="3"/>
  <c r="H11" i="3"/>
  <c r="H12" i="3"/>
  <c r="H13" i="3"/>
  <c r="H14" i="3"/>
  <c r="H15" i="3"/>
  <c r="H16" i="3"/>
  <c r="H17" i="3"/>
  <c r="H18" i="3"/>
  <c r="H19" i="3"/>
  <c r="H20" i="3"/>
  <c r="H25" i="3" s="1"/>
  <c r="H6" i="3"/>
  <c r="G7" i="3"/>
  <c r="G8" i="3"/>
  <c r="G9" i="3"/>
  <c r="G10" i="3"/>
  <c r="G11" i="3"/>
  <c r="G12" i="3"/>
  <c r="G13" i="3"/>
  <c r="G14" i="3"/>
  <c r="G15" i="3"/>
  <c r="G16" i="3"/>
  <c r="G17" i="3"/>
  <c r="G18" i="3"/>
  <c r="G19" i="3"/>
  <c r="G20" i="3"/>
  <c r="G25" i="3" s="1"/>
  <c r="G6" i="3"/>
  <c r="F7" i="3"/>
  <c r="F8" i="3"/>
  <c r="F9" i="3"/>
  <c r="F10" i="3"/>
  <c r="F11" i="3"/>
  <c r="F12" i="3"/>
  <c r="F13" i="3"/>
  <c r="F14" i="3"/>
  <c r="F15" i="3"/>
  <c r="F16" i="3"/>
  <c r="F17" i="3"/>
  <c r="F18" i="3"/>
  <c r="F19" i="3"/>
  <c r="F20" i="3"/>
  <c r="F25" i="3" s="1"/>
  <c r="F6" i="3"/>
  <c r="D7" i="3"/>
  <c r="D8" i="3"/>
  <c r="D9" i="3"/>
  <c r="D10" i="3"/>
  <c r="D11" i="3"/>
  <c r="D12" i="3"/>
  <c r="D13" i="3"/>
  <c r="D14" i="3"/>
  <c r="D15" i="3"/>
  <c r="D16" i="3"/>
  <c r="D17" i="3"/>
  <c r="D18" i="3"/>
  <c r="D19" i="3"/>
  <c r="D20" i="3"/>
  <c r="D25" i="3" s="1"/>
  <c r="D6" i="3"/>
  <c r="C7" i="3"/>
  <c r="C8" i="3"/>
  <c r="C9" i="3"/>
  <c r="C10" i="3"/>
  <c r="C11" i="3"/>
  <c r="C12" i="3"/>
  <c r="C13" i="3"/>
  <c r="C14" i="3"/>
  <c r="C15" i="3"/>
  <c r="C16" i="3"/>
  <c r="C17" i="3"/>
  <c r="C18" i="3"/>
  <c r="C19" i="3"/>
  <c r="C20" i="3"/>
  <c r="C25" i="3" s="1"/>
  <c r="C6" i="3"/>
  <c r="B10" i="3"/>
  <c r="B12" i="3"/>
  <c r="B13" i="3"/>
  <c r="B14" i="3"/>
  <c r="B15" i="3"/>
  <c r="B16" i="3"/>
  <c r="B17" i="3"/>
  <c r="B18" i="3"/>
  <c r="B19" i="3"/>
  <c r="B20" i="3"/>
  <c r="B25" i="3" s="1"/>
  <c r="B11" i="3"/>
  <c r="AC94" i="3" l="1"/>
  <c r="AP95" i="3"/>
  <c r="AJ23" i="7"/>
  <c r="AJ15" i="7"/>
  <c r="AJ22" i="7"/>
  <c r="AJ18" i="7"/>
  <c r="AJ14" i="7"/>
  <c r="AJ10" i="7"/>
  <c r="AJ21" i="7"/>
  <c r="AJ17" i="7"/>
  <c r="AJ13" i="7"/>
  <c r="AJ9" i="7"/>
  <c r="AJ19" i="7"/>
  <c r="AJ11" i="7"/>
  <c r="AE95" i="3"/>
  <c r="AB94" i="3"/>
  <c r="AN94" i="3"/>
  <c r="AR95" i="3"/>
  <c r="AJ95" i="3"/>
  <c r="AM87" i="3"/>
  <c r="AC89" i="3"/>
  <c r="AM95" i="3"/>
  <c r="AK89" i="3"/>
  <c r="AO93" i="3"/>
  <c r="AC92" i="3"/>
  <c r="AD93" i="3"/>
  <c r="AO90" i="3"/>
  <c r="AM92" i="3"/>
  <c r="AF86" i="3"/>
  <c r="AF83" i="3"/>
  <c r="AD85" i="3"/>
  <c r="AB87" i="3"/>
  <c r="AR87" i="3"/>
  <c r="AQ88" i="3"/>
  <c r="AE92" i="3"/>
  <c r="AC93" i="3"/>
  <c r="AP92" i="3"/>
  <c r="AB82" i="3"/>
  <c r="AR82" i="3"/>
  <c r="AQ83" i="3"/>
  <c r="AP84" i="3"/>
  <c r="AG85" i="3"/>
  <c r="AE87" i="3"/>
  <c r="AD88" i="3"/>
  <c r="AR90" i="3"/>
  <c r="AH92" i="3"/>
  <c r="AG93" i="3"/>
  <c r="AJ90" i="3"/>
  <c r="AL93" i="3"/>
  <c r="AF91" i="3"/>
  <c r="AO89" i="3"/>
  <c r="AO82" i="3"/>
  <c r="AN91" i="3"/>
  <c r="AP89" i="3"/>
  <c r="AK86" i="3"/>
  <c r="AJ87" i="3"/>
  <c r="AH81" i="3"/>
  <c r="AM84" i="3"/>
  <c r="AF87" i="3"/>
  <c r="AD89" i="3"/>
  <c r="AB91" i="3"/>
  <c r="AQ92" i="3"/>
  <c r="AK85" i="3"/>
  <c r="AG82" i="3"/>
  <c r="AL85" i="3"/>
  <c r="AL88" i="3"/>
  <c r="AN90" i="3"/>
  <c r="AF94" i="3"/>
  <c r="AE84" i="3"/>
  <c r="AC86" i="3"/>
  <c r="AG90" i="3"/>
  <c r="AM83" i="3"/>
  <c r="AH89" i="3"/>
  <c r="AH84" i="3"/>
  <c r="AE81" i="3"/>
  <c r="AD82" i="3"/>
  <c r="AC83" i="3"/>
  <c r="AB84" i="3"/>
  <c r="AG87" i="3"/>
  <c r="AE89" i="3"/>
  <c r="AC91" i="3"/>
  <c r="AR92" i="3"/>
  <c r="AP94" i="3"/>
  <c r="AK81" i="3"/>
  <c r="AO85" i="3"/>
  <c r="AQ87" i="3"/>
  <c r="AI91" i="3"/>
  <c r="AK94" i="3"/>
  <c r="AP81" i="3"/>
  <c r="AF82" i="3"/>
  <c r="AN83" i="3"/>
  <c r="AJ82" i="3"/>
  <c r="AL84" i="3"/>
  <c r="AJ86" i="3"/>
  <c r="AQ91" i="3"/>
  <c r="AB95" i="3"/>
  <c r="AB81" i="3"/>
  <c r="AR81" i="3"/>
  <c r="AP83" i="3"/>
  <c r="AG84" i="3"/>
  <c r="AF85" i="3"/>
  <c r="AE86" i="3"/>
  <c r="AD87" i="3"/>
  <c r="AC88" i="3"/>
  <c r="AB89" i="3"/>
  <c r="AR89" i="3"/>
  <c r="AP91" i="3"/>
  <c r="AG92" i="3"/>
  <c r="AE94" i="3"/>
  <c r="AD95" i="3"/>
  <c r="AC81" i="3"/>
  <c r="AB90" i="3"/>
  <c r="AF95" i="3"/>
  <c r="AI83" i="3"/>
  <c r="AN82" i="3"/>
  <c r="AE83" i="3"/>
  <c r="AD84" i="3"/>
  <c r="AC85" i="3"/>
  <c r="AB86" i="3"/>
  <c r="AR86" i="3"/>
  <c r="AP88" i="3"/>
  <c r="AG88" i="3"/>
  <c r="AF90" i="3"/>
  <c r="AE91" i="3"/>
  <c r="AD92" i="3"/>
  <c r="AR94" i="3"/>
  <c r="AN86" i="3"/>
  <c r="AI88" i="3"/>
  <c r="AG81" i="3"/>
  <c r="AK84" i="3"/>
  <c r="AN87" i="3"/>
  <c r="AR93" i="3"/>
  <c r="AQ95" i="3"/>
  <c r="AE82" i="3"/>
  <c r="AD83" i="3"/>
  <c r="AB85" i="3"/>
  <c r="AR85" i="3"/>
  <c r="AP87" i="3"/>
  <c r="AF89" i="3"/>
  <c r="AB93" i="3"/>
  <c r="AQ94" i="3"/>
  <c r="AM82" i="3"/>
  <c r="AP85" i="3"/>
  <c r="AE90" i="3"/>
  <c r="AO81" i="3"/>
  <c r="AG89" i="3"/>
  <c r="AR83" i="3"/>
  <c r="AH93" i="3"/>
  <c r="AH94" i="3"/>
  <c r="AI95" i="3"/>
  <c r="AC95" i="3"/>
  <c r="AI87" i="3"/>
  <c r="AH88" i="3"/>
  <c r="AJ91" i="3"/>
  <c r="AJ92" i="3"/>
  <c r="AK93" i="3"/>
  <c r="AJ94" i="3"/>
  <c r="AC82" i="3"/>
  <c r="AI86" i="3"/>
  <c r="AL89" i="3"/>
  <c r="AL90" i="3"/>
  <c r="AM91" i="3"/>
  <c r="AL92" i="3"/>
  <c r="AD81" i="3"/>
  <c r="AB83" i="3"/>
  <c r="AG86" i="3"/>
  <c r="AF81" i="3"/>
  <c r="AK82" i="3"/>
  <c r="AI84" i="3"/>
  <c r="AQ86" i="3"/>
  <c r="AE88" i="3"/>
  <c r="AO88" i="3"/>
  <c r="AC90" i="3"/>
  <c r="AM90" i="3"/>
  <c r="AR91" i="3"/>
  <c r="AK92" i="3"/>
  <c r="AP93" i="3"/>
  <c r="AI94" i="3"/>
  <c r="AN95" i="3"/>
  <c r="AR84" i="3"/>
  <c r="AP86" i="3"/>
  <c r="AN88" i="3"/>
  <c r="AL82" i="3"/>
  <c r="AJ84" i="3"/>
  <c r="AH86" i="3"/>
  <c r="AF88" i="3"/>
  <c r="AD90" i="3"/>
  <c r="AB92" i="3"/>
  <c r="AQ93" i="3"/>
  <c r="AO95" i="3"/>
  <c r="AQ85" i="3"/>
  <c r="AO87" i="3"/>
  <c r="AM89" i="3"/>
  <c r="AK91" i="3"/>
  <c r="AI93" i="3"/>
  <c r="AL81" i="3"/>
  <c r="AJ83" i="3"/>
  <c r="AC84" i="3"/>
  <c r="AH85" i="3"/>
  <c r="AN89" i="3"/>
  <c r="AL91" i="3"/>
  <c r="AJ93" i="3"/>
  <c r="AO94" i="3"/>
  <c r="AH95" i="3"/>
  <c r="AG95" i="3"/>
  <c r="AM81" i="3"/>
  <c r="AK83" i="3"/>
  <c r="AI85" i="3"/>
  <c r="AN81" i="3"/>
  <c r="AL83" i="3"/>
  <c r="AQ84" i="3"/>
  <c r="AJ85" i="3"/>
  <c r="AO86" i="3"/>
  <c r="AH87" i="3"/>
  <c r="AM88" i="3"/>
  <c r="AK90" i="3"/>
  <c r="AD91" i="3"/>
  <c r="AI92" i="3"/>
  <c r="AG94" i="3"/>
  <c r="K28" i="3"/>
  <c r="AI81" i="3"/>
  <c r="AQ81" i="3"/>
  <c r="AH82" i="3"/>
  <c r="AP82" i="3"/>
  <c r="AG83" i="3"/>
  <c r="AO83" i="3"/>
  <c r="AF84" i="3"/>
  <c r="AN84" i="3"/>
  <c r="AE85" i="3"/>
  <c r="AM85" i="3"/>
  <c r="AD86" i="3"/>
  <c r="AL86" i="3"/>
  <c r="AC87" i="3"/>
  <c r="AK87" i="3"/>
  <c r="AB88" i="3"/>
  <c r="AJ88" i="3"/>
  <c r="AR88" i="3"/>
  <c r="AI89" i="3"/>
  <c r="AQ89" i="3"/>
  <c r="AH90" i="3"/>
  <c r="AP90" i="3"/>
  <c r="AG91" i="3"/>
  <c r="AO91" i="3"/>
  <c r="AF92" i="3"/>
  <c r="AN92" i="3"/>
  <c r="AE93" i="3"/>
  <c r="AM93" i="3"/>
  <c r="AD94" i="3"/>
  <c r="AL94" i="3"/>
  <c r="AK95" i="3"/>
  <c r="AJ81" i="3"/>
  <c r="AI82" i="3"/>
  <c r="AQ82" i="3"/>
  <c r="AH83" i="3"/>
  <c r="AO84" i="3"/>
  <c r="AN85" i="3"/>
  <c r="AM86" i="3"/>
  <c r="AL87" i="3"/>
  <c r="AK88" i="3"/>
  <c r="AJ89" i="3"/>
  <c r="AI90" i="3"/>
  <c r="AQ90" i="3"/>
  <c r="AH91" i="3"/>
  <c r="AO92" i="3"/>
  <c r="AF93" i="3"/>
  <c r="AN93" i="3"/>
  <c r="AM94" i="3"/>
  <c r="AL95" i="3"/>
  <c r="H28" i="3"/>
  <c r="G28" i="3"/>
  <c r="O28" i="3"/>
  <c r="N28" i="3"/>
  <c r="M28" i="3"/>
  <c r="L28" i="3"/>
  <c r="F28" i="3"/>
  <c r="D28" i="3"/>
  <c r="C28" i="3"/>
  <c r="R28" i="3"/>
  <c r="Q28" i="3"/>
  <c r="P28" i="3"/>
  <c r="B114" i="3"/>
  <c r="B112" i="3"/>
  <c r="B111" i="3"/>
  <c r="B102" i="3"/>
  <c r="C113" i="3"/>
  <c r="C105" i="3"/>
  <c r="C103" i="3"/>
  <c r="D110" i="3"/>
  <c r="D109" i="3"/>
  <c r="D106" i="3"/>
  <c r="D105" i="3"/>
  <c r="D103" i="3"/>
  <c r="E116" i="3"/>
  <c r="E109" i="3"/>
  <c r="E103" i="3"/>
  <c r="P116" i="3"/>
  <c r="P113" i="3"/>
  <c r="P112" i="3"/>
  <c r="R115" i="3"/>
  <c r="R108" i="3"/>
  <c r="R105" i="3"/>
  <c r="N113" i="3"/>
  <c r="N111" i="3"/>
  <c r="F114" i="3"/>
  <c r="F109" i="3"/>
  <c r="F107" i="3"/>
  <c r="F106" i="3"/>
  <c r="G114" i="3"/>
  <c r="G110" i="3"/>
  <c r="G109" i="3"/>
  <c r="G102" i="3"/>
  <c r="Q109" i="3"/>
  <c r="Q103" i="3"/>
  <c r="E111" i="3"/>
  <c r="E104" i="3"/>
  <c r="E102" i="3"/>
  <c r="P108" i="3"/>
  <c r="P105" i="3"/>
  <c r="B115" i="3"/>
  <c r="B109" i="3"/>
  <c r="B107" i="3"/>
  <c r="C114" i="3"/>
  <c r="C112" i="3"/>
  <c r="C109" i="3"/>
  <c r="C107" i="3"/>
  <c r="R114" i="3"/>
  <c r="R112" i="3"/>
  <c r="D116" i="3"/>
  <c r="D115" i="3"/>
  <c r="D112" i="3"/>
  <c r="D107" i="3"/>
  <c r="E115" i="3"/>
  <c r="E114" i="3"/>
  <c r="E113" i="3"/>
  <c r="E112" i="3"/>
  <c r="E110" i="3"/>
  <c r="E108" i="3"/>
  <c r="E107" i="3"/>
  <c r="E106" i="3"/>
  <c r="E105" i="3"/>
  <c r="E101" i="3"/>
  <c r="F115" i="3"/>
  <c r="F113" i="3"/>
  <c r="F104" i="3"/>
  <c r="G111" i="3"/>
  <c r="G106" i="3"/>
  <c r="G101" i="3"/>
  <c r="P114" i="3"/>
  <c r="P111" i="3"/>
  <c r="R113" i="3"/>
  <c r="R101" i="3"/>
  <c r="Q108" i="3"/>
  <c r="Q107" i="3"/>
  <c r="B108" i="3"/>
  <c r="B105" i="3"/>
  <c r="P115" i="3"/>
  <c r="P110" i="3"/>
  <c r="P106" i="3"/>
  <c r="R111" i="3"/>
  <c r="R110" i="3"/>
  <c r="R102" i="3"/>
  <c r="C116" i="3"/>
  <c r="C111" i="3"/>
  <c r="C106" i="3"/>
  <c r="F112" i="3"/>
  <c r="F111" i="3"/>
  <c r="F110" i="3"/>
  <c r="B101" i="3"/>
  <c r="B116" i="3"/>
  <c r="G116" i="3"/>
  <c r="G113" i="3"/>
  <c r="G105" i="3"/>
  <c r="G104" i="3"/>
  <c r="D114" i="3"/>
  <c r="D111" i="3"/>
  <c r="D104" i="3"/>
  <c r="H116" i="3"/>
  <c r="H101" i="3"/>
  <c r="Q114" i="3"/>
  <c r="Q111" i="3"/>
  <c r="Q110" i="3"/>
  <c r="R116" i="3"/>
  <c r="R106" i="3"/>
  <c r="B110" i="3"/>
  <c r="B106" i="3"/>
  <c r="B104" i="3"/>
  <c r="C115" i="3"/>
  <c r="C110" i="3"/>
  <c r="C101" i="3"/>
  <c r="P103" i="3"/>
  <c r="P102" i="3"/>
  <c r="R107" i="3"/>
  <c r="R103" i="3"/>
  <c r="D102" i="3"/>
  <c r="D101" i="3"/>
  <c r="F105" i="3"/>
  <c r="F101" i="3"/>
  <c r="I25" i="3"/>
  <c r="J20" i="3"/>
  <c r="J25" i="3" s="1"/>
  <c r="I28" i="3"/>
  <c r="B28" i="3"/>
  <c r="C26" i="3"/>
  <c r="C27" i="3"/>
  <c r="D26" i="3"/>
  <c r="D27" i="3"/>
  <c r="F26" i="3"/>
  <c r="F27" i="3"/>
  <c r="G26" i="3"/>
  <c r="G27" i="3"/>
  <c r="H26" i="3"/>
  <c r="H27" i="3"/>
  <c r="I26" i="3"/>
  <c r="I27" i="3"/>
  <c r="K26" i="3"/>
  <c r="K27" i="3"/>
  <c r="L26" i="3"/>
  <c r="L27" i="3"/>
  <c r="M26" i="3"/>
  <c r="M27" i="3"/>
  <c r="N26" i="3"/>
  <c r="N27" i="3"/>
  <c r="O26" i="3"/>
  <c r="O27" i="3"/>
  <c r="P26" i="3"/>
  <c r="P27" i="3"/>
  <c r="Q26" i="3"/>
  <c r="Q27" i="3"/>
  <c r="R26" i="3"/>
  <c r="R27" i="3"/>
  <c r="B27" i="3"/>
  <c r="J26" i="3"/>
  <c r="B26" i="3"/>
  <c r="J27" i="3" l="1"/>
  <c r="T108" i="3"/>
  <c r="U108" i="3" s="1"/>
  <c r="J28" i="3"/>
  <c r="T104" i="3"/>
  <c r="U104" i="3" s="1"/>
  <c r="T106" i="3"/>
  <c r="U106" i="3" s="1"/>
  <c r="T110" i="3"/>
  <c r="U110" i="3" s="1"/>
  <c r="T116" i="3"/>
  <c r="U116" i="3" s="1"/>
  <c r="T105" i="3"/>
  <c r="U105" i="3" s="1"/>
  <c r="T107" i="3"/>
  <c r="U107" i="3" s="1"/>
  <c r="T109" i="3"/>
  <c r="U109" i="3" s="1"/>
  <c r="T115" i="3"/>
  <c r="U115" i="3" s="1"/>
  <c r="T103" i="3"/>
  <c r="U103" i="3" s="1"/>
  <c r="T113" i="3"/>
  <c r="U113" i="3" s="1"/>
  <c r="T102" i="3"/>
  <c r="U102" i="3" s="1"/>
  <c r="T111" i="3"/>
  <c r="U111" i="3" s="1"/>
  <c r="T112" i="3"/>
  <c r="U112" i="3" s="1"/>
  <c r="T114" i="3"/>
  <c r="U114" i="3" s="1"/>
  <c r="T101" i="3"/>
  <c r="U101" i="3" s="1"/>
  <c r="U11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tc={D0BE99E4-A459-47B6-9D32-61B3FA18042E}</author>
  </authors>
  <commentList>
    <comment ref="E5" authorId="0" shapeId="0" xr:uid="{D0BE99E4-A459-47B6-9D32-61B3FA18042E}">
      <text>
        <t>[Threaded comment]
Your version of Excel allows you to read this threaded comment; however, any edits to it will get removed if the file is opened in a newer version of Excel. Learn more: https://go.microsoft.com/fwlink/?linkid=870924
Comment:
    This single value or at least one of the values below in the same column, should have an own mp4-file (later)!</t>
      </text>
    </comment>
  </commentList>
</comments>
</file>

<file path=xl/sharedStrings.xml><?xml version="1.0" encoding="utf-8"?>
<sst xmlns="http://schemas.openxmlformats.org/spreadsheetml/2006/main" count="1242" uniqueCount="475">
  <si>
    <t>Type</t>
  </si>
  <si>
    <t>Attributes</t>
  </si>
  <si>
    <t>Measurable Points</t>
  </si>
  <si>
    <t>More exactly?</t>
  </si>
  <si>
    <t>URL</t>
  </si>
  <si>
    <t>Machine Scores</t>
  </si>
  <si>
    <t>Pubic vs Private Wifi</t>
  </si>
  <si>
    <t>Detecting what kind of Wifi the user uses on a daily basis, high score for Private Wifi, lower score for Public</t>
  </si>
  <si>
    <t>Please, create an mp4-file about the detection process in case of one single data!</t>
  </si>
  <si>
    <t>?</t>
  </si>
  <si>
    <t>Devices in the LAN</t>
  </si>
  <si>
    <t>Checking if the devices connected to the LAN or constant or new devices are connected regularly, new devices could mean the password is shared often, which can be a risk</t>
  </si>
  <si>
    <t>Quality of hardware</t>
  </si>
  <si>
    <t>Checking if the networking hardware is outdated, needs updated or totally compliant</t>
  </si>
  <si>
    <t>Number of Firewallls</t>
  </si>
  <si>
    <t>Checking how many firewalls are used in the office connection</t>
  </si>
  <si>
    <t>Settings on Firewall</t>
  </si>
  <si>
    <t>Checking if Firewalls are optimised to best setting or are the settings too weak</t>
  </si>
  <si>
    <t>VPN</t>
  </si>
  <si>
    <t>Does the user use VPN every time they log into the system</t>
  </si>
  <si>
    <t>Antivirus Results</t>
  </si>
  <si>
    <t xml:space="preserve">Regularly keeping track of the Antivirus results </t>
  </si>
  <si>
    <t>Software Updates</t>
  </si>
  <si>
    <t>Measuring how quickly are softwares updated, when recoommed, and if old versions are still used of company softwares</t>
  </si>
  <si>
    <t>Intrusion Detection System (IDS) Alerts</t>
  </si>
  <si>
    <t>Keeping a track of how many alerts are generated on a daily baisis and keeping a weekly and monthly average scores</t>
  </si>
  <si>
    <t>Network Traffic Analysis</t>
  </si>
  <si>
    <t>Analyse if there are anomolies in the network traffic based on average and usual traffic</t>
  </si>
  <si>
    <t>Human Scores</t>
  </si>
  <si>
    <t>Using unauthorized websites</t>
  </si>
  <si>
    <t>If the user only work related websites, or does also use social media or suspicious websites on work laptop</t>
  </si>
  <si>
    <t>Complaince with accounts</t>
  </si>
  <si>
    <t>Is the system used for personal accounts of the user or someone else</t>
  </si>
  <si>
    <t>Stress</t>
  </si>
  <si>
    <t>If the user works daily more than 12 hours, it could be a small, but predictable reason for loosing focus and might cause security risk</t>
  </si>
  <si>
    <t>Phishing Email Testing</t>
  </si>
  <si>
    <t>Measuring how the user reacts to company controlled testings of phishing emails</t>
  </si>
  <si>
    <t>Trainings score</t>
  </si>
  <si>
    <t>How often the user does the recommeded trainings and how quickly and well are the mandatory security trainings done</t>
  </si>
  <si>
    <t>Questionaire</t>
  </si>
  <si>
    <t>Every Month a mandatory questionare on Passwords such as How often are passwords changes, quality of passwords etc.</t>
  </si>
  <si>
    <t>Authorized Softwares</t>
  </si>
  <si>
    <t>If the user only uses authorized softwares or are unauthorised softwares installed in the system</t>
  </si>
  <si>
    <t>Attribute ID</t>
  </si>
  <si>
    <t>A1</t>
  </si>
  <si>
    <t>A2</t>
  </si>
  <si>
    <t>A3</t>
  </si>
  <si>
    <t>A4</t>
  </si>
  <si>
    <t>A5</t>
  </si>
  <si>
    <t>A6</t>
  </si>
  <si>
    <t>A7</t>
  </si>
  <si>
    <t>A8</t>
  </si>
  <si>
    <t>A9</t>
  </si>
  <si>
    <t>A10</t>
  </si>
  <si>
    <t>A11</t>
  </si>
  <si>
    <t>A12</t>
  </si>
  <si>
    <t>A13</t>
  </si>
  <si>
    <t>A14</t>
  </si>
  <si>
    <t>A15</t>
  </si>
  <si>
    <t>A16</t>
  </si>
  <si>
    <t>A17</t>
  </si>
  <si>
    <t>Attribute Name</t>
  </si>
  <si>
    <t>Layers of the Firewall</t>
  </si>
  <si>
    <t>No. of Devices connected to the wifi network</t>
  </si>
  <si>
    <t>How many times is the Wifi password changed in a month</t>
  </si>
  <si>
    <t>Length of Wifi encryption Key</t>
  </si>
  <si>
    <t xml:space="preserve">Year of the Router </t>
  </si>
  <si>
    <t>Year of the User Device</t>
  </si>
  <si>
    <t>Number of Days since the last Software Update</t>
  </si>
  <si>
    <t>How many Threats Detected by the Antivirus software in the last month</t>
  </si>
  <si>
    <t>Intrusion Detection System</t>
  </si>
  <si>
    <t>Total Amount of downloaded Data in Last week</t>
  </si>
  <si>
    <t>Total Number of Files Downloaded in Last Week</t>
  </si>
  <si>
    <t>Percent of total Logins hours when VPN was used</t>
  </si>
  <si>
    <t>How many times user visited Blacklisted websites by company Last week</t>
  </si>
  <si>
    <t>How many times Personal Accounts were used to Login in the last week</t>
  </si>
  <si>
    <t>How many days beyond 12 hours per day were worked in the last week</t>
  </si>
  <si>
    <t>How many times the user downloaded company Unauthorised Softwares</t>
  </si>
  <si>
    <t>Attribute Unit</t>
  </si>
  <si>
    <t>Integer Number</t>
  </si>
  <si>
    <t>Integer number</t>
  </si>
  <si>
    <t>Bits</t>
  </si>
  <si>
    <t>Year</t>
  </si>
  <si>
    <t>Days</t>
  </si>
  <si>
    <t>Integer</t>
  </si>
  <si>
    <t>GB</t>
  </si>
  <si>
    <t>Percentage</t>
  </si>
  <si>
    <t>Hours</t>
  </si>
  <si>
    <t>Attribute Direction</t>
  </si>
  <si>
    <t>Test Subject : Mr. K</t>
  </si>
  <si>
    <t>Mr. L</t>
  </si>
  <si>
    <t>Mr. J</t>
  </si>
  <si>
    <t>Mr. P</t>
  </si>
  <si>
    <t>Mr. T</t>
  </si>
  <si>
    <t>Mr. W</t>
  </si>
  <si>
    <t>Mr. Z</t>
  </si>
  <si>
    <t>Mr. I</t>
  </si>
  <si>
    <t>Mr. Q</t>
  </si>
  <si>
    <t>Mr. U</t>
  </si>
  <si>
    <t>Mr. A</t>
  </si>
  <si>
    <t>Mr. D</t>
  </si>
  <si>
    <t>Mr. Y</t>
  </si>
  <si>
    <t>Mr. H</t>
  </si>
  <si>
    <t>Mr. C</t>
  </si>
  <si>
    <t>Mr. N</t>
  </si>
  <si>
    <t>Max</t>
  </si>
  <si>
    <t>Min</t>
  </si>
  <si>
    <t>Average</t>
  </si>
  <si>
    <t>Standard Deviation</t>
  </si>
  <si>
    <t>Medien</t>
  </si>
  <si>
    <t>Mode</t>
  </si>
  <si>
    <t>Stationary Data</t>
  </si>
  <si>
    <t>Ranking</t>
  </si>
  <si>
    <t>Y</t>
  </si>
  <si>
    <t>Auxilary Tables</t>
  </si>
  <si>
    <t xml:space="preserve">Differences </t>
  </si>
  <si>
    <t>S1-S2</t>
  </si>
  <si>
    <t>S2-S3</t>
  </si>
  <si>
    <t>S3-S4</t>
  </si>
  <si>
    <t>S4-S5</t>
  </si>
  <si>
    <t>S5-S6</t>
  </si>
  <si>
    <t>S6-S7</t>
  </si>
  <si>
    <t>S7-S8</t>
  </si>
  <si>
    <t>S8-S9</t>
  </si>
  <si>
    <t>S9-S10</t>
  </si>
  <si>
    <t>S10-S11</t>
  </si>
  <si>
    <t>S11-S12</t>
  </si>
  <si>
    <t>S12-S13</t>
  </si>
  <si>
    <t>S13-S14</t>
  </si>
  <si>
    <t>S14-S15</t>
  </si>
  <si>
    <t>S15-S16</t>
  </si>
  <si>
    <t>COCO</t>
  </si>
  <si>
    <t>Y_COMP</t>
  </si>
  <si>
    <t>DIFF</t>
  </si>
  <si>
    <t>How to get the data</t>
  </si>
  <si>
    <t>Firewall settings</t>
  </si>
  <si>
    <t>Router Admin Interface</t>
  </si>
  <si>
    <t>Router Logs</t>
  </si>
  <si>
    <t>Router Settings</t>
  </si>
  <si>
    <t>Physical Label</t>
  </si>
  <si>
    <t>Physical Label + Bios</t>
  </si>
  <si>
    <t>OS Update History</t>
  </si>
  <si>
    <t>Antivirus Logs</t>
  </si>
  <si>
    <t>IDS logs</t>
  </si>
  <si>
    <t>Eg. Windows Active Montor&gt; Network&gt;Data</t>
  </si>
  <si>
    <t>Web Browser Download History</t>
  </si>
  <si>
    <t>System Logs</t>
  </si>
  <si>
    <t>Website Visit Data</t>
  </si>
  <si>
    <t>Login Logs</t>
  </si>
  <si>
    <t>Login and Logout Logs</t>
  </si>
  <si>
    <t>Download Logs</t>
  </si>
  <si>
    <t>Manually Possible</t>
  </si>
  <si>
    <t>Yes</t>
  </si>
  <si>
    <t>yes</t>
  </si>
  <si>
    <t>Automation</t>
  </si>
  <si>
    <t xml:space="preserve">Possible with API </t>
  </si>
  <si>
    <t>Possibe with Python script</t>
  </si>
  <si>
    <t>Possible with API</t>
  </si>
  <si>
    <t>Possibe with Python Requests Library</t>
  </si>
  <si>
    <t>Challenging</t>
  </si>
  <si>
    <t>Possible with Python</t>
  </si>
  <si>
    <t>Python Scripting</t>
  </si>
  <si>
    <t>Yes with Pythong Scripting</t>
  </si>
  <si>
    <t>Yes with Python scripting</t>
  </si>
  <si>
    <t>Yes with Python Script</t>
  </si>
  <si>
    <t>Yes, but challenging</t>
  </si>
  <si>
    <t>Yes, Python scripting</t>
  </si>
  <si>
    <t>Yes, with Python scripting</t>
  </si>
  <si>
    <t>mp4 (manually)</t>
  </si>
  <si>
    <t>mp4 (automated)</t>
  </si>
  <si>
    <t>New title = AUTOMATION OF COMPLETING OAMs FOR FURTHER ANALYSES ON THE FIELD OF THE IT-SECURITY?!</t>
  </si>
  <si>
    <t>&lt;--sheet "measurements" with the needed mp4-files will demonstrate the manual-driven ways expecting automated processes in the future…</t>
  </si>
  <si>
    <t xml:space="preserve">Some Attributes might be like the </t>
  </si>
  <si>
    <t>&lt;--excellent intuition!</t>
  </si>
  <si>
    <t>&lt;--therefore, we will work with BOTH direction in special cases!!!</t>
  </si>
  <si>
    <t>Azonosító:</t>
  </si>
  <si>
    <t>Objektumok:</t>
  </si>
  <si>
    <t>Attribútumok:</t>
  </si>
  <si>
    <t>Lépcsôk:</t>
  </si>
  <si>
    <t>Eltolás:</t>
  </si>
  <si>
    <t>Leírás:</t>
  </si>
  <si>
    <t>COCO Y0: 4775597</t>
  </si>
  <si>
    <t>Rangsor</t>
  </si>
  <si>
    <t>X(A1)</t>
  </si>
  <si>
    <t>X(A2)</t>
  </si>
  <si>
    <t>X(A3)</t>
  </si>
  <si>
    <t>X(A4)</t>
  </si>
  <si>
    <t>X(A5)</t>
  </si>
  <si>
    <t>X(A6)</t>
  </si>
  <si>
    <t>X(A7)</t>
  </si>
  <si>
    <t>X(A8)</t>
  </si>
  <si>
    <t>X(A9)</t>
  </si>
  <si>
    <t>X(A10)</t>
  </si>
  <si>
    <t>X(A11)</t>
  </si>
  <si>
    <t>X(A12)</t>
  </si>
  <si>
    <t>X(A13)</t>
  </si>
  <si>
    <t>X(A14)</t>
  </si>
  <si>
    <t>X(A15)</t>
  </si>
  <si>
    <t>X(A16)</t>
  </si>
  <si>
    <t>X(A17)</t>
  </si>
  <si>
    <t>Y(A18)</t>
  </si>
  <si>
    <t>O1</t>
  </si>
  <si>
    <t>O2</t>
  </si>
  <si>
    <t>O3</t>
  </si>
  <si>
    <t>O4</t>
  </si>
  <si>
    <t>O5</t>
  </si>
  <si>
    <t>O6</t>
  </si>
  <si>
    <t>O7</t>
  </si>
  <si>
    <t>O8</t>
  </si>
  <si>
    <t>O9</t>
  </si>
  <si>
    <t>O10</t>
  </si>
  <si>
    <t>O11</t>
  </si>
  <si>
    <t>O12</t>
  </si>
  <si>
    <t>O13</t>
  </si>
  <si>
    <t>O14</t>
  </si>
  <si>
    <t>O15</t>
  </si>
  <si>
    <t>O16</t>
  </si>
  <si>
    <t>Lépcsôk(1)</t>
  </si>
  <si>
    <t>S1</t>
  </si>
  <si>
    <t>(0+15)/(1)=15</t>
  </si>
  <si>
    <t>(0+35)/(1)=35</t>
  </si>
  <si>
    <t>(0+423)/(1)=423</t>
  </si>
  <si>
    <t>(0+33)/(1)=33</t>
  </si>
  <si>
    <t>(0+540)/(1)=540</t>
  </si>
  <si>
    <t>(0+426)/(1)=426</t>
  </si>
  <si>
    <t>(0+424)/(1)=424</t>
  </si>
  <si>
    <t>(0+397)/(1)=397</t>
  </si>
  <si>
    <t>(0+434)/(1)=434</t>
  </si>
  <si>
    <t>(0+16)/(1)=16</t>
  </si>
  <si>
    <t>(0+394)/(1)=394</t>
  </si>
  <si>
    <t>S2</t>
  </si>
  <si>
    <t>(0+14)/(1)=14</t>
  </si>
  <si>
    <t>(0+422)/(1)=422</t>
  </si>
  <si>
    <t>(0+32)/(1)=32</t>
  </si>
  <si>
    <t>(0+88)/(1)=88</t>
  </si>
  <si>
    <t>(0+425)/(1)=425</t>
  </si>
  <si>
    <t>(0+58)/(1)=58</t>
  </si>
  <si>
    <t>(0+433)/(1)=433</t>
  </si>
  <si>
    <t>S3</t>
  </si>
  <si>
    <t>(0+13)/(1)=13</t>
  </si>
  <si>
    <t>(0+31)/(1)=31</t>
  </si>
  <si>
    <t>(0+87)/(1)=87</t>
  </si>
  <si>
    <t>(0+57)/(1)=57</t>
  </si>
  <si>
    <t>(0+432)/(1)=432</t>
  </si>
  <si>
    <t>S4</t>
  </si>
  <si>
    <t>(0+12)/(1)=12</t>
  </si>
  <si>
    <t>(0+30)/(1)=30</t>
  </si>
  <si>
    <t>(0+86)/(1)=86</t>
  </si>
  <si>
    <t>(0+421)/(1)=421</t>
  </si>
  <si>
    <t>(0+56)/(1)=56</t>
  </si>
  <si>
    <t>(0+431)/(1)=431</t>
  </si>
  <si>
    <t>S5</t>
  </si>
  <si>
    <t>(0+11)/(1)=11</t>
  </si>
  <si>
    <t>(0+29)/(1)=29</t>
  </si>
  <si>
    <t>(0+85)/(1)=85</t>
  </si>
  <si>
    <t>(0+381)/(1)=381</t>
  </si>
  <si>
    <t>(0+55)/(1)=55</t>
  </si>
  <si>
    <t>(0+430)/(1)=430</t>
  </si>
  <si>
    <t>S6</t>
  </si>
  <si>
    <t>(0+10)/(1)=10</t>
  </si>
  <si>
    <t>(0+28)/(1)=28</t>
  </si>
  <si>
    <t>(0+84)/(1)=84</t>
  </si>
  <si>
    <t>(0+380)/(1)=380</t>
  </si>
  <si>
    <t>(0+54)/(1)=54</t>
  </si>
  <si>
    <t>(0+429)/(1)=429</t>
  </si>
  <si>
    <t>S7</t>
  </si>
  <si>
    <t>(0+9)/(1)=9</t>
  </si>
  <si>
    <t>(0+83)/(1)=83</t>
  </si>
  <si>
    <t>(0+379)/(1)=379</t>
  </si>
  <si>
    <t>(0+53)/(1)=53</t>
  </si>
  <si>
    <t>(0+40)/(1)=40</t>
  </si>
  <si>
    <t>S8</t>
  </si>
  <si>
    <t>(0+8)/(1)=8</t>
  </si>
  <si>
    <t>(0+82)/(1)=82</t>
  </si>
  <si>
    <t>(0+378)/(1)=378</t>
  </si>
  <si>
    <t>(0+39)/(1)=39</t>
  </si>
  <si>
    <t>S9</t>
  </si>
  <si>
    <t>(0+7)/(1)=7</t>
  </si>
  <si>
    <t>(0+373)/(1)=373</t>
  </si>
  <si>
    <t>(0+38)/(1)=38</t>
  </si>
  <si>
    <t>S10</t>
  </si>
  <si>
    <t>(0+6)/(1)=6</t>
  </si>
  <si>
    <t>(0+372)/(1)=372</t>
  </si>
  <si>
    <t>S11</t>
  </si>
  <si>
    <t>(0+5)/(1)=5</t>
  </si>
  <si>
    <t>(0+371)/(1)=371</t>
  </si>
  <si>
    <t>S12</t>
  </si>
  <si>
    <t>(0+4)/(1)=4</t>
  </si>
  <si>
    <t>(0+370)/(1)=370</t>
  </si>
  <si>
    <t>S13</t>
  </si>
  <si>
    <t>(0+3)/(1)=3</t>
  </si>
  <si>
    <t>(0+369)/(1)=369</t>
  </si>
  <si>
    <t>S14</t>
  </si>
  <si>
    <t>(0+2)/(1)=2</t>
  </si>
  <si>
    <t>(0+368)/(1)=368</t>
  </si>
  <si>
    <t>S15</t>
  </si>
  <si>
    <t>(0+1)/(1)=1</t>
  </si>
  <si>
    <t>(0+367)/(1)=367</t>
  </si>
  <si>
    <t>S16</t>
  </si>
  <si>
    <t>(0+0)/(1)=0</t>
  </si>
  <si>
    <t>Lépcsôk(2)</t>
  </si>
  <si>
    <t>COCO:Y0</t>
  </si>
  <si>
    <t>Becslés</t>
  </si>
  <si>
    <t>Tény+0</t>
  </si>
  <si>
    <t>Delta</t>
  </si>
  <si>
    <t>Delta/Tény</t>
  </si>
  <si>
    <t>S1 összeg:</t>
  </si>
  <si>
    <t>S16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</si>
  <si>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</si>
  <si>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</si>
  <si>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</si>
  <si>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</si>
  <si>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</si>
  <si>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</si>
  <si>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</si>
  <si>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1.41 Mb</t>
    </r>
  </si>
  <si>
    <r>
      <t>A futtatás idôtartama: </t>
    </r>
    <r>
      <rPr>
        <b/>
        <sz val="7"/>
        <color rgb="FF333333"/>
        <rFont val="Verdana"/>
        <family val="2"/>
        <charset val="238"/>
      </rPr>
      <t>0.07 mp (0 p)</t>
    </r>
  </si>
  <si>
    <t>COCO Y0: 8414117</t>
  </si>
  <si>
    <t>Y(A8)</t>
  </si>
  <si>
    <t>(935.8+47.9)/(2)=491.85</t>
  </si>
  <si>
    <t>(25+15)/(2)=19.95</t>
  </si>
  <si>
    <t>(24+15)/(2)=19.45</t>
  </si>
  <si>
    <t>(17+906.8)/(2)=461.9</t>
  </si>
  <si>
    <t>(19+912.8)/(2)=465.9</t>
  </si>
  <si>
    <t>(23+936.8)/(2)=479.85</t>
  </si>
  <si>
    <t>(15+15)/(2)=15</t>
  </si>
  <si>
    <t>(934.8+46.9)/(2)=490.85</t>
  </si>
  <si>
    <t>(24+14)/(2)=19</t>
  </si>
  <si>
    <t>(23+14)/(2)=18.5</t>
  </si>
  <si>
    <t>(14+14)/(2)=14</t>
  </si>
  <si>
    <t>(18+26)/(2)=21.95</t>
  </si>
  <si>
    <t>(22+935.8)/(2)=478.85</t>
  </si>
  <si>
    <t>(933.8+45.9)/(2)=489.85</t>
  </si>
  <si>
    <t>(23+13)/(2)=18</t>
  </si>
  <si>
    <t>(22+13)/(2)=17.5</t>
  </si>
  <si>
    <t>(13+13)/(2)=13</t>
  </si>
  <si>
    <t>(17+25)/(2)=20.95</t>
  </si>
  <si>
    <t>(21+934.8)/(2)=477.85</t>
  </si>
  <si>
    <t>(923.8+44.9)/(2)=484.35</t>
  </si>
  <si>
    <t>(18+12)/(2)=15</t>
  </si>
  <si>
    <t>(21+12)/(2)=16.5</t>
  </si>
  <si>
    <t>(12+12)/(2)=12</t>
  </si>
  <si>
    <t>(16+24)/(2)=19.95</t>
  </si>
  <si>
    <t>(20+933.8)/(2)=476.85</t>
  </si>
  <si>
    <t>(922.8+43.9)/(2)=483.35</t>
  </si>
  <si>
    <t>(17+11)/(2)=14</t>
  </si>
  <si>
    <t>(20+11)/(2)=15.5</t>
  </si>
  <si>
    <t>(11+11)/(2)=11</t>
  </si>
  <si>
    <t>(15+23)/(2)=19</t>
  </si>
  <si>
    <t>(19+932.8)/(2)=475.9</t>
  </si>
  <si>
    <t>(921.8+42.9)/(2)=482.35</t>
  </si>
  <si>
    <t>(16+10)/(2)=13</t>
  </si>
  <si>
    <t>(10+10)/(2)=10</t>
  </si>
  <si>
    <t>(14+22)/(2)=18</t>
  </si>
  <si>
    <t>(18+931.8)/(2)=474.9</t>
  </si>
  <si>
    <t>(920.8+41.9)/(2)=481.35</t>
  </si>
  <si>
    <t>(15+9)/(2)=12</t>
  </si>
  <si>
    <t>(9+9)/(2)=9</t>
  </si>
  <si>
    <t>(13+21)/(2)=17</t>
  </si>
  <si>
    <t>(9+927.8)/(2)=468.4</t>
  </si>
  <si>
    <t>(919.8+40.9)/(2)=480.35</t>
  </si>
  <si>
    <t>(14+8)/(2)=11</t>
  </si>
  <si>
    <t>(8+8)/(2)=8</t>
  </si>
  <si>
    <t>(12+20)/(2)=16</t>
  </si>
  <si>
    <t>(8+926.8)/(2)=467.4</t>
  </si>
  <si>
    <t>(918.8+39.9)/(2)=479.35</t>
  </si>
  <si>
    <t>(13+7)/(2)=10</t>
  </si>
  <si>
    <t>(7+7)/(2)=7</t>
  </si>
  <si>
    <t>(11+19)/(2)=15</t>
  </si>
  <si>
    <t>(7+925.8)/(2)=466.4</t>
  </si>
  <si>
    <t>(917.8+38.9)/(2)=478.35</t>
  </si>
  <si>
    <t>(12+6)/(2)=9</t>
  </si>
  <si>
    <t>(6+6)/(2)=6</t>
  </si>
  <si>
    <t>(10+18)/(2)=14</t>
  </si>
  <si>
    <t>(6+924.8)/(2)=465.4</t>
  </si>
  <si>
    <t>(916.8+38)/(2)=477.35</t>
  </si>
  <si>
    <t>(11+5)/(2)=8</t>
  </si>
  <si>
    <t>(5+5)/(2)=5</t>
  </si>
  <si>
    <t>(9+17)/(2)=13</t>
  </si>
  <si>
    <t>(5+923.8)/(2)=464.4</t>
  </si>
  <si>
    <t>(915.8+37)/(2)=476.4</t>
  </si>
  <si>
    <t>(10+4)/(2)=7</t>
  </si>
  <si>
    <t>(4+4)/(2)=4</t>
  </si>
  <si>
    <t>(8+16)/(2)=12</t>
  </si>
  <si>
    <t>(4+922.8)/(2)=463.4</t>
  </si>
  <si>
    <t>(914.8+36)/(2)=475.4</t>
  </si>
  <si>
    <t>(9+3)/(2)=6</t>
  </si>
  <si>
    <t>(3+3)/(2)=3</t>
  </si>
  <si>
    <t>(7+3)/(2)=5</t>
  </si>
  <si>
    <t>(3+921.8)/(2)=462.4</t>
  </si>
  <si>
    <t>(913.8+2)/(2)=457.9</t>
  </si>
  <si>
    <t>(2+2)/(2)=2</t>
  </si>
  <si>
    <t>(6+2)/(2)=4</t>
  </si>
  <si>
    <t>(2+920.8)/(2)=461.4</t>
  </si>
  <si>
    <t>(912.8+1)/(2)=456.9</t>
  </si>
  <si>
    <t>(1+1)/(2)=1</t>
  </si>
  <si>
    <t>(911.8+0)/(2)=455.9</t>
  </si>
  <si>
    <t>(0+0)/(2)=0</t>
  </si>
  <si>
    <r>
      <t>Maximális memória használat: </t>
    </r>
    <r>
      <rPr>
        <b/>
        <sz val="7"/>
        <color rgb="FF333333"/>
        <rFont val="Verdana"/>
        <family val="2"/>
        <charset val="238"/>
      </rPr>
      <t>1.37 Mb</t>
    </r>
  </si>
  <si>
    <r>
      <t>A futtatás idôtartama: </t>
    </r>
    <r>
      <rPr>
        <b/>
        <sz val="7"/>
        <color rgb="FF333333"/>
        <rFont val="Verdana"/>
        <family val="2"/>
        <charset val="238"/>
      </rPr>
      <t>0.04 mp (0 p)</t>
    </r>
  </si>
  <si>
    <t>inverse</t>
  </si>
  <si>
    <t>step2</t>
  </si>
  <si>
    <t>direct</t>
  </si>
  <si>
    <t>COCO Y0: 5395644</t>
  </si>
  <si>
    <t>(48.1+20)/(2)=34.05</t>
  </si>
  <si>
    <t>(15+25)/(2)=20.05</t>
  </si>
  <si>
    <t>(15+33)/(2)=24.05</t>
  </si>
  <si>
    <t>(21+485.6)/(2)=253.35</t>
  </si>
  <si>
    <t>(949.2+500.7)/(2)=724.95</t>
  </si>
  <si>
    <t>(51.1+495.7)/(2)=273.35</t>
  </si>
  <si>
    <t>(14+19)/(2)=16.5</t>
  </si>
  <si>
    <t>(14+24)/(2)=19</t>
  </si>
  <si>
    <t>(14+32)/(2)=23.05</t>
  </si>
  <si>
    <t>(20+484.6)/(2)=252.35</t>
  </si>
  <si>
    <t>(948.2+499.7)/(2)=723.95</t>
  </si>
  <si>
    <t>(50.1+494.6)/(2)=272.35</t>
  </si>
  <si>
    <t>(13+18)/(2)=15.5</t>
  </si>
  <si>
    <t>(13+23)/(2)=18</t>
  </si>
  <si>
    <t>(13+31)/(2)=22.05</t>
  </si>
  <si>
    <t>(19+478.6)/(2)=248.85</t>
  </si>
  <si>
    <t>(947.2+485.6)/(2)=716.45</t>
  </si>
  <si>
    <t>(16+25)/(2)=20.55</t>
  </si>
  <si>
    <t>(12+17)/(2)=14.5</t>
  </si>
  <si>
    <t>(12+30)/(2)=21.05</t>
  </si>
  <si>
    <t>(18+477.6)/(2)=247.85</t>
  </si>
  <si>
    <t>(934.2+484.6)/(2)=709.45</t>
  </si>
  <si>
    <t>(15+24)/(2)=19.55</t>
  </si>
  <si>
    <t>(11+16)/(2)=13.5</t>
  </si>
  <si>
    <t>(11+29)/(2)=20.05</t>
  </si>
  <si>
    <t>(17+476.6)/(2)=246.8</t>
  </si>
  <si>
    <t>(933.2+483.6)/(2)=708.45</t>
  </si>
  <si>
    <t>(14+23)/(2)=18.5</t>
  </si>
  <si>
    <t>(10+15)/(2)=12.5</t>
  </si>
  <si>
    <t>(10+28)/(2)=19</t>
  </si>
  <si>
    <t>(16+475.6)/(2)=245.8</t>
  </si>
  <si>
    <t>(932.2+482.6)/(2)=707.45</t>
  </si>
  <si>
    <t>(13+22)/(2)=17.5</t>
  </si>
  <si>
    <t>(9+14)/(2)=11.5</t>
  </si>
  <si>
    <t>(9+27)/(2)=18</t>
  </si>
  <si>
    <t>(15+474.6)/(2)=244.8</t>
  </si>
  <si>
    <t>(931.2+481.6)/(2)=706.45</t>
  </si>
  <si>
    <t>(12+21)/(2)=16.5</t>
  </si>
  <si>
    <t>(8+13)/(2)=10.5</t>
  </si>
  <si>
    <t>(8+26)/(2)=17</t>
  </si>
  <si>
    <t>(14+473.6)/(2)=243.8</t>
  </si>
  <si>
    <t>(930.2+480.6)/(2)=705.45</t>
  </si>
  <si>
    <t>(11+20)/(2)=15.5</t>
  </si>
  <si>
    <t>(7+12)/(2)=9.5</t>
  </si>
  <si>
    <t>(7+25)/(2)=16</t>
  </si>
  <si>
    <t>(13+472.6)/(2)=242.8</t>
  </si>
  <si>
    <t>(929.2+479.6)/(2)=704.4</t>
  </si>
  <si>
    <t>(10+19)/(2)=14.5</t>
  </si>
  <si>
    <t>(6+11)/(2)=8.5</t>
  </si>
  <si>
    <t>(6+24)/(2)=15</t>
  </si>
  <si>
    <t>(12+471.6)/(2)=241.8</t>
  </si>
  <si>
    <t>(928.2+478.6)/(2)=703.4</t>
  </si>
  <si>
    <t>(9+18)/(2)=13.5</t>
  </si>
  <si>
    <t>(5+10)/(2)=7.5</t>
  </si>
  <si>
    <t>(5+23)/(2)=14</t>
  </si>
  <si>
    <t>(11+470.6)/(2)=240.8</t>
  </si>
  <si>
    <t>(927.2+477.6)/(2)=702.4</t>
  </si>
  <si>
    <t>(4+9)/(2)=6.5</t>
  </si>
  <si>
    <t>(10+469.6)/(2)=239.8</t>
  </si>
  <si>
    <t>(926.2+476.6)/(2)=701.4</t>
  </si>
  <si>
    <t>(9+468.6)/(2)=238.8</t>
  </si>
  <si>
    <t>(925.2+475.6)/(2)=700.4</t>
  </si>
  <si>
    <t>(8+467.6)/(2)=237.8</t>
  </si>
  <si>
    <t>(924.2+474.6)/(2)=699.4</t>
  </si>
  <si>
    <t>(7+466.6)/(2)=236.8</t>
  </si>
  <si>
    <t>(923.2+473.6)/(2)=698.4</t>
  </si>
  <si>
    <t>(922.2+0)/(2)=461.1</t>
  </si>
  <si>
    <t>Validation</t>
  </si>
  <si>
    <t>STAIRS!!!</t>
  </si>
  <si>
    <t>???</t>
  </si>
  <si>
    <t>SOLVER???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</si>
</sst>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color rgb="FF000000"/>
      <name val="Arial"/>
      <scheme val="minor"/>
    </font>
    <font>
      <b/>
      <sz val="10"/>
      <color rgb="FF000000"/>
      <name val="Arial"/>
      <family val="2"/>
      <charset val="238"/>
    </font>
    <font>
      <sz val="10"/>
      <color rgb="FF000000"/>
      <name val="Arial"/>
      <family val="2"/>
      <charset val="238"/>
    </font>
    <font>
      <b/>
      <sz val="10"/>
      <color theme="1"/>
      <name val="Arial"/>
      <family val="2"/>
      <charset val="238"/>
      <scheme val="minor"/>
    </font>
    <font>
      <b/>
      <sz val="10"/>
      <color rgb="FF000000"/>
      <name val="Arial"/>
      <family val="2"/>
      <charset val="238"/>
      <scheme val="minor"/>
    </font>
    <font>
      <sz val="11"/>
      <color rgb="FF000000"/>
      <name val="Calibri"/>
      <family val="2"/>
      <charset val="1"/>
    </font>
    <font>
      <sz val="10"/>
      <color rgb="FF000000"/>
      <name val="Arial"/>
      <family val="2"/>
      <charset val="238"/>
      <scheme val="minor"/>
    </font>
    <font>
      <sz val="18"/>
      <color rgb="FF000000"/>
      <name val="Arial"/>
      <family val="2"/>
      <charset val="238"/>
      <scheme val="minor"/>
    </font>
    <font>
      <sz val="10"/>
      <color rgb="FFFF0000"/>
      <name val="Arial"/>
      <family val="2"/>
      <charset val="238"/>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
      <u/>
      <sz val="10"/>
      <color theme="10"/>
      <name val="Arial"/>
      <family val="2"/>
      <charset val="238"/>
      <scheme val="minor"/>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333333"/>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s>
  <borders count="3">
    <border>
      <left/>
      <right/>
      <top/>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s>
  <cellStyleXfs count="2">
    <xf numFmtId="0" fontId="0" fillId="0" borderId="0"/>
    <xf numFmtId="0" fontId="17" fillId="0" borderId="0" applyNumberFormat="0" applyFill="0" applyBorder="0" applyAlignment="0" applyProtection="0"/>
  </cellStyleXfs>
  <cellXfs count="32">
    <xf numFmtId="0" fontId="0" fillId="0" borderId="0" xfId="0"/>
    <xf numFmtId="0" fontId="1" fillId="0" borderId="0" xfId="0" applyFont="1"/>
    <xf numFmtId="0" fontId="3" fillId="0" borderId="0" xfId="0" applyFont="1"/>
    <xf numFmtId="0" fontId="2" fillId="2" borderId="0" xfId="0" applyFont="1" applyFill="1"/>
    <xf numFmtId="0" fontId="3" fillId="2" borderId="0" xfId="0" applyFont="1" applyFill="1"/>
    <xf numFmtId="0" fontId="2" fillId="3" borderId="0" xfId="0" applyFont="1" applyFill="1"/>
    <xf numFmtId="0" fontId="0" fillId="3" borderId="0" xfId="0" applyFill="1"/>
    <xf numFmtId="0" fontId="4" fillId="3" borderId="0" xfId="0" applyFont="1" applyFill="1"/>
    <xf numFmtId="0" fontId="5" fillId="0" borderId="0" xfId="0" applyFont="1"/>
    <xf numFmtId="0" fontId="6" fillId="0" borderId="0" xfId="0" applyFont="1"/>
    <xf numFmtId="0" fontId="6" fillId="4" borderId="0" xfId="0" applyFont="1" applyFill="1"/>
    <xf numFmtId="0" fontId="7" fillId="0" borderId="0" xfId="0" applyFont="1"/>
    <xf numFmtId="0" fontId="6" fillId="5" borderId="0" xfId="0" applyFont="1" applyFill="1" applyAlignment="1">
      <alignment wrapText="1"/>
    </xf>
    <xf numFmtId="0" fontId="8" fillId="3" borderId="0" xfId="0" applyFont="1" applyFill="1"/>
    <xf numFmtId="0" fontId="9"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right" vertical="center" wrapText="1"/>
    </xf>
    <xf numFmtId="0" fontId="10" fillId="0" borderId="0" xfId="0" applyFont="1" applyAlignment="1">
      <alignment vertical="center" wrapText="1"/>
    </xf>
    <xf numFmtId="0" fontId="12" fillId="6"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4" fillId="7" borderId="2" xfId="0" applyFont="1" applyFill="1" applyBorder="1" applyAlignment="1">
      <alignment horizontal="center" vertical="center" wrapText="1"/>
    </xf>
    <xf numFmtId="0" fontId="17" fillId="0" borderId="0" xfId="1"/>
    <xf numFmtId="0" fontId="15" fillId="0" borderId="0" xfId="0" applyFont="1"/>
    <xf numFmtId="0" fontId="0" fillId="8" borderId="0" xfId="0" applyFill="1"/>
    <xf numFmtId="0" fontId="10" fillId="8" borderId="0" xfId="0" applyFont="1" applyFill="1" applyAlignment="1">
      <alignment vertical="center" wrapText="1"/>
    </xf>
    <xf numFmtId="0" fontId="12" fillId="8" borderId="1"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1" fillId="8" borderId="0" xfId="0" applyFont="1" applyFill="1" applyAlignment="1">
      <alignment horizontal="right" vertical="center" wrapText="1"/>
    </xf>
    <xf numFmtId="164" fontId="0" fillId="0" borderId="0" xfId="0" applyNumberFormat="1"/>
    <xf numFmtId="0" fontId="17" fillId="9" borderId="0" xfId="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53340</xdr:rowOff>
    </xdr:to>
    <xdr:pic>
      <xdr:nvPicPr>
        <xdr:cNvPr id="2" name="Picture 1" descr="COCO">
          <a:extLst>
            <a:ext uri="{FF2B5EF4-FFF2-40B4-BE49-F238E27FC236}">
              <a16:creationId xmlns:a16="http://schemas.microsoft.com/office/drawing/2014/main" id="{2F047C49-F065-1ADA-1437-C91E48B5C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0</xdr:colOff>
      <xdr:row>0</xdr:row>
      <xdr:rowOff>0</xdr:rowOff>
    </xdr:from>
    <xdr:to>
      <xdr:col>42</xdr:col>
      <xdr:colOff>76200</xdr:colOff>
      <xdr:row>3</xdr:row>
      <xdr:rowOff>53340</xdr:rowOff>
    </xdr:to>
    <xdr:pic>
      <xdr:nvPicPr>
        <xdr:cNvPr id="3" name="Picture 2" descr="COCO">
          <a:extLst>
            <a:ext uri="{FF2B5EF4-FFF2-40B4-BE49-F238E27FC236}">
              <a16:creationId xmlns:a16="http://schemas.microsoft.com/office/drawing/2014/main" id="{B7D384A3-5628-180D-2DB5-3AE61A3B4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5520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0</xdr:colOff>
      <xdr:row>0</xdr:row>
      <xdr:rowOff>0</xdr:rowOff>
    </xdr:from>
    <xdr:to>
      <xdr:col>73</xdr:col>
      <xdr:colOff>76200</xdr:colOff>
      <xdr:row>3</xdr:row>
      <xdr:rowOff>53340</xdr:rowOff>
    </xdr:to>
    <xdr:pic>
      <xdr:nvPicPr>
        <xdr:cNvPr id="4" name="Picture 3" descr="COCO">
          <a:extLst>
            <a:ext uri="{FF2B5EF4-FFF2-40B4-BE49-F238E27FC236}">
              <a16:creationId xmlns:a16="http://schemas.microsoft.com/office/drawing/2014/main" id="{558DF437-D488-7AB9-3C81-EE4F54499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5280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590550</xdr:colOff>
      <xdr:row>21</xdr:row>
      <xdr:rowOff>85725</xdr:rowOff>
    </xdr:to>
    <xdr:sp macro="" textlink="">
      <xdr:nvSpPr>
        <xdr:cNvPr id="2" name="TextBox 1">
          <a:extLst>
            <a:ext uri="{FF2B5EF4-FFF2-40B4-BE49-F238E27FC236}">
              <a16:creationId xmlns:a16="http://schemas.microsoft.com/office/drawing/2014/main" id="{B8F45FDD-0179-67B7-5D97-F7F4070E3288}"/>
            </a:ext>
          </a:extLst>
        </xdr:cNvPr>
        <xdr:cNvSpPr txBox="1"/>
      </xdr:nvSpPr>
      <xdr:spPr>
        <a:xfrm>
          <a:off x="0" y="0"/>
          <a:ext cx="8515350" cy="34861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800" b="1" i="0" u="none" strike="noStrike">
              <a:solidFill>
                <a:srgbClr val="000000"/>
              </a:solidFill>
              <a:latin typeface="Arial" panose="020B0604020202020204" pitchFamily="34" charset="0"/>
              <a:cs typeface="Arial" panose="020B0604020202020204" pitchFamily="34" charset="0"/>
            </a:rPr>
            <a:t>I compared my objectives and attributes with as suggested by AI Tool ChatGPT</a:t>
          </a:r>
          <a:endParaRPr lang="en-US" sz="800" b="0" i="0" u="none" strike="noStrike">
            <a:solidFill>
              <a:srgbClr val="000000"/>
            </a:solidFill>
            <a:latin typeface="Arial" panose="020B0604020202020204" pitchFamily="34" charset="0"/>
            <a:cs typeface="Arial" panose="020B0604020202020204" pitchFamily="34" charset="0"/>
          </a:endParaRP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 Chat GPT touched bases with most of the cases i thought but also had some great ideas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1.Incident Response Time: </a:t>
          </a:r>
          <a:r>
            <a:rPr lang="en-US" sz="800" b="0" i="0" u="none" strike="noStrike">
              <a:solidFill>
                <a:srgbClr val="000000"/>
              </a:solidFill>
              <a:latin typeface="Arial" panose="020B0604020202020204" pitchFamily="34" charset="0"/>
              <a:cs typeface="Arial" panose="020B0604020202020204" pitchFamily="34" charset="0"/>
            </a:rPr>
            <a:t>Measure the time taken to detect and respond to security incidents or breaches.</a:t>
          </a: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Score: Lower scores for longer response times and higher scores for swift responses.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2. Vulnerability Assessment Results:</a:t>
          </a:r>
          <a:r>
            <a:rPr lang="en-US" sz="800" b="0" i="0" u="none" strike="noStrike">
              <a:solidFill>
                <a:srgbClr val="000000"/>
              </a:solidFill>
              <a:latin typeface="Arial" panose="020B0604020202020204" pitchFamily="34" charset="0"/>
              <a:cs typeface="Arial" panose="020B0604020202020204" pitchFamily="34" charset="0"/>
            </a:rPr>
            <a:t> Conduct regular vulnerability assessments to identify weaknesses in systems and applications.</a:t>
          </a: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Score: Higher scores for fewer vulnerabilities discovered and addressed, lower scores for unaddressed or high-risk vulnerabilities.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3. Data Loss Prevention (DLP) Events:</a:t>
          </a:r>
          <a:r>
            <a:rPr lang="en-US" sz="800" b="0" i="0" u="none" strike="noStrike">
              <a:solidFill>
                <a:srgbClr val="000000"/>
              </a:solidFill>
              <a:latin typeface="Arial" panose="020B0604020202020204" pitchFamily="34" charset="0"/>
              <a:cs typeface="Arial" panose="020B0604020202020204" pitchFamily="34" charset="0"/>
            </a:rPr>
            <a:t> Monitor DLP systems for events indicating potential unauthorized access or transfer of sensitive data.</a:t>
          </a: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Score: Lower scores for more DLP events and higher scores for minimal events.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I agree with these suggestions as they can help make the product better but ChatGPT also suggested some points, to which i dont agree.</a:t>
          </a:r>
          <a:endParaRPr lang="en-US" sz="800" b="0" i="0" u="none" strike="noStrike">
            <a:solidFill>
              <a:srgbClr val="000000"/>
            </a:solidFill>
            <a:latin typeface="Arial" panose="020B0604020202020204" pitchFamily="34" charset="0"/>
            <a:cs typeface="Arial" panose="020B0604020202020204" pitchFamily="34" charset="0"/>
          </a:endParaRP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1. Password monitoring:</a:t>
          </a:r>
          <a:r>
            <a:rPr lang="en-US" sz="800" b="0" i="0" u="none" strike="noStrike">
              <a:solidFill>
                <a:srgbClr val="000000"/>
              </a:solidFill>
              <a:latin typeface="Arial" panose="020B0604020202020204" pitchFamily="34" charset="0"/>
              <a:cs typeface="Arial" panose="020B0604020202020204" pitchFamily="34" charset="0"/>
            </a:rPr>
            <a:t> This could cause legal issues</a:t>
          </a:r>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2. Verifying who the users communicate with:</a:t>
          </a:r>
          <a:r>
            <a:rPr lang="en-US" sz="800" b="0" i="0" u="none" strike="noStrike">
              <a:solidFill>
                <a:srgbClr val="000000"/>
              </a:solidFill>
              <a:latin typeface="Arial" panose="020B0604020202020204" pitchFamily="34" charset="0"/>
              <a:cs typeface="Arial" panose="020B0604020202020204" pitchFamily="34" charset="0"/>
            </a:rPr>
            <a:t> This could be seens as spying or instrusion of privacy</a:t>
          </a:r>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3. Checking emails send:</a:t>
          </a:r>
          <a:r>
            <a:rPr lang="en-US" sz="800" b="0" i="0" u="none" strike="noStrike">
              <a:solidFill>
                <a:srgbClr val="000000"/>
              </a:solidFill>
              <a:latin typeface="Arial" panose="020B0604020202020204" pitchFamily="34" charset="0"/>
              <a:cs typeface="Arial" panose="020B0604020202020204" pitchFamily="34" charset="0"/>
            </a:rPr>
            <a:t> This could cause legal issues with GDPR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115385</xdr:rowOff>
    </xdr:from>
    <xdr:to>
      <xdr:col>9</xdr:col>
      <xdr:colOff>180975</xdr:colOff>
      <xdr:row>43</xdr:row>
      <xdr:rowOff>154329</xdr:rowOff>
    </xdr:to>
    <xdr:sp macro="" textlink="">
      <xdr:nvSpPr>
        <xdr:cNvPr id="2" name="TextBox 1">
          <a:extLst>
            <a:ext uri="{FF2B5EF4-FFF2-40B4-BE49-F238E27FC236}">
              <a16:creationId xmlns:a16="http://schemas.microsoft.com/office/drawing/2014/main" id="{F64EE0A1-DAE8-D560-1C76-00EC7EB16012}"/>
            </a:ext>
          </a:extLst>
        </xdr:cNvPr>
        <xdr:cNvSpPr txBox="1"/>
      </xdr:nvSpPr>
      <xdr:spPr>
        <a:xfrm>
          <a:off x="0" y="1861233"/>
          <a:ext cx="17851659" cy="5614083"/>
        </a:xfrm>
        <a:prstGeom prst="rect">
          <a:avLst/>
        </a:prstGeom>
        <a:no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Notes ( My research + ChatGpt suggestions when needed)</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1. Length of Wifi Encryption</a:t>
          </a:r>
        </a:p>
        <a:p>
          <a:pPr marL="0" indent="0" algn="l"/>
          <a:r>
            <a:rPr lang="en-US" sz="1100" b="0" i="0" u="none" strike="noStrike">
              <a:solidFill>
                <a:srgbClr val="000000"/>
              </a:solidFill>
              <a:latin typeface="Arial" panose="020B0604020202020204" pitchFamily="34" charset="0"/>
              <a:cs typeface="Arial" panose="020B0604020202020204" pitchFamily="34" charset="0"/>
            </a:rPr>
            <a:t>Settings &gt; Encryption Seetings &gt; Find the type of Encryption WPA2 = 8-63 char. Count the number characters manually</a:t>
          </a:r>
          <a:r>
            <a:rPr lang="hu-HU" sz="1100" b="0" i="0" u="none" strike="noStrike">
              <a:solidFill>
                <a:srgbClr val="FF0000"/>
              </a:solidFill>
              <a:latin typeface="Arial" panose="020B0604020202020204" pitchFamily="34" charset="0"/>
              <a:cs typeface="Arial" panose="020B0604020202020204" pitchFamily="34" charset="0"/>
            </a:rPr>
            <a:t>&lt;--"MANUALLY"&lt;--IF</a:t>
          </a:r>
          <a:r>
            <a:rPr lang="hu-HU" sz="1100" b="0" i="0" u="none" strike="noStrike" baseline="0">
              <a:solidFill>
                <a:srgbClr val="FF0000"/>
              </a:solidFill>
              <a:latin typeface="Arial" panose="020B0604020202020204" pitchFamily="34" charset="0"/>
              <a:cs typeface="Arial" panose="020B0604020202020204" pitchFamily="34" charset="0"/>
            </a:rPr>
            <a:t> A VALUE CAN NEVER BE HANDLED IN AN AUTOMATED WAY, THEN THIS ATTRIBUTE IS UNFORTUNATELY NOT A GOOD ATTRIBUTE FOR A SOLUTION IN THE KNUTH-UNIVERSE...&lt;--PARALLEL WAY?: MAKING SCREEN SHOTS FOR AUTOMATED ANALYSIS?</a:t>
          </a:r>
          <a:endParaRPr lang="en-US" sz="1100" b="0" i="0" u="none" strike="noStrike">
            <a:solidFill>
              <a:srgbClr val="FF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2. Year of Router can be found on the label, but can be tricky to automate. This a</a:t>
          </a:r>
          <a:r>
            <a:rPr lang="hu-HU" sz="1100" b="0" i="0" u="none" strike="noStrike">
              <a:solidFill>
                <a:srgbClr val="000000"/>
              </a:solidFill>
              <a:latin typeface="Arial" panose="020B0604020202020204" pitchFamily="34" charset="0"/>
              <a:cs typeface="Arial" panose="020B0604020202020204" pitchFamily="34" charset="0"/>
            </a:rPr>
            <a:t>t</a:t>
          </a:r>
          <a:r>
            <a:rPr lang="en-US" sz="1100" b="0" i="0" u="none" strike="noStrike">
              <a:solidFill>
                <a:srgbClr val="000000"/>
              </a:solidFill>
              <a:latin typeface="Arial" panose="020B0604020202020204" pitchFamily="34" charset="0"/>
              <a:cs typeface="Arial" panose="020B0604020202020204" pitchFamily="34" charset="0"/>
            </a:rPr>
            <a:t>tribute can be reconsidered with other achievable at</a:t>
          </a:r>
          <a:r>
            <a:rPr lang="hu-HU" sz="1100" b="0" i="0" u="none" strike="noStrike">
              <a:solidFill>
                <a:srgbClr val="000000"/>
              </a:solidFill>
              <a:latin typeface="Arial" panose="020B0604020202020204" pitchFamily="34" charset="0"/>
              <a:cs typeface="Arial" panose="020B0604020202020204" pitchFamily="34" charset="0"/>
            </a:rPr>
            <a:t>t</a:t>
          </a:r>
          <a:r>
            <a:rPr lang="en-US" sz="1100" b="0" i="0" u="none" strike="noStrike">
              <a:solidFill>
                <a:srgbClr val="000000"/>
              </a:solidFill>
              <a:latin typeface="Arial" panose="020B0604020202020204" pitchFamily="34" charset="0"/>
              <a:cs typeface="Arial" panose="020B0604020202020204" pitchFamily="34" charset="0"/>
            </a:rPr>
            <a:t>ributes, such as Router Firmware Version, which can be found in Router settings. A newer version would indicate a newer and more secure router</a:t>
          </a:r>
          <a:r>
            <a:rPr lang="hu-HU" sz="1100" b="0" i="0" u="none" strike="noStrike">
              <a:solidFill>
                <a:srgbClr val="FF0000"/>
              </a:solidFill>
              <a:latin typeface="Arial" panose="020B0604020202020204" pitchFamily="34" charset="0"/>
              <a:cs typeface="Arial" panose="020B0604020202020204" pitchFamily="34" charset="0"/>
            </a:rPr>
            <a:t>&lt;--EVEN THE TRICKY WAY SHOULD BE PRESENTED IN AN MP4-FILE...</a:t>
          </a:r>
          <a:endParaRPr lang="en-US" sz="1100" b="0" i="0" u="none" strike="noStrike">
            <a:solidFill>
              <a:srgbClr val="FF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3. Year of the device can also be challenging but can be achieved  Navigate through the BIOS/UEFI menus to find this information. PowerShell or shell scripts to automate the process of restarting the laptop and entering the BIOS/UEFI settings. Once in the settings, you can extract the BIOS version and date programmatically.</a:t>
          </a:r>
          <a:r>
            <a:rPr lang="hu-HU" sz="1100" b="0" i="0">
              <a:solidFill>
                <a:srgbClr val="FF0000"/>
              </a:solidFill>
              <a:effectLst/>
              <a:latin typeface="+mn-lt"/>
              <a:ea typeface="+mn-ea"/>
              <a:cs typeface="+mn-cs"/>
            </a:rPr>
            <a:t>&lt;--EVEN THE SCRIPT-ORIENTED WAY SHOULD BE PRESENTED IN AN MP4-FILE...</a:t>
          </a:r>
          <a:endParaRPr lang="en-GB">
            <a:solidFill>
              <a:srgbClr val="FF0000"/>
            </a:solidFill>
            <a:effectLst/>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4. No. of days since last update : In Python we can use the subprocess module to run a PowerShell command (Get-WindowsUpdateLog) to fetch the Windows update log.</a:t>
          </a:r>
          <a:r>
            <a:rPr lang="hu-HU" sz="1100" b="0" i="0" u="none" strike="noStrike">
              <a:solidFill>
                <a:srgbClr val="FF0000"/>
              </a:solidFill>
              <a:latin typeface="Arial" panose="020B0604020202020204" pitchFamily="34" charset="0"/>
              <a:cs typeface="Arial" panose="020B0604020202020204" pitchFamily="34" charset="0"/>
            </a:rPr>
            <a:t>&lt;--MP4?</a:t>
          </a:r>
          <a:endParaRPr lang="en-US" sz="1100" b="0" i="0" u="none" strike="noStrike">
            <a:solidFill>
              <a:srgbClr val="FF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5. No. of threats detected by Antivirus : Automation can be challening as most companies wont allow log collection easily or would hide useful data.</a:t>
          </a:r>
          <a:r>
            <a:rPr lang="hu-HU" sz="1100" b="0" i="0" u="none" strike="noStrike">
              <a:solidFill>
                <a:srgbClr val="FF0000"/>
              </a:solidFill>
              <a:latin typeface="Arial" panose="020B0604020202020204" pitchFamily="34" charset="0"/>
              <a:cs typeface="Arial" panose="020B0604020202020204" pitchFamily="34" charset="0"/>
            </a:rPr>
            <a:t>&lt;--THE PROFESSIONAL DISCUSSION OF POTENTIAL "PARTNERS"</a:t>
          </a:r>
          <a:r>
            <a:rPr lang="en-US" sz="1100" b="0" i="0" u="none" strike="noStrike">
              <a:solidFill>
                <a:srgbClr val="FF0000"/>
              </a:solidFill>
              <a:latin typeface="Arial" panose="020B0604020202020204" pitchFamily="34" charset="0"/>
              <a:cs typeface="Arial" panose="020B0604020202020204" pitchFamily="34" charset="0"/>
            </a:rPr>
            <a:t> </a:t>
          </a:r>
          <a:r>
            <a:rPr lang="hu-HU" sz="1100" b="0" i="0" u="none" strike="noStrike">
              <a:solidFill>
                <a:srgbClr val="FF0000"/>
              </a:solidFill>
              <a:latin typeface="Arial" panose="020B0604020202020204" pitchFamily="34" charset="0"/>
              <a:cs typeface="Arial" panose="020B0604020202020204" pitchFamily="34" charset="0"/>
            </a:rPr>
            <a:t> IS ALSO PART OF THE EDUCATION/SOLUTION!</a:t>
          </a:r>
          <a:r>
            <a:rPr lang="hu-HU" sz="1100" b="0" i="0" u="none" strike="noStrike" baseline="0">
              <a:solidFill>
                <a:srgbClr val="FF0000"/>
              </a:solidFill>
              <a:latin typeface="Arial" panose="020B0604020202020204" pitchFamily="34" charset="0"/>
              <a:cs typeface="Arial" panose="020B0604020202020204" pitchFamily="34" charset="0"/>
            </a:rPr>
            <a:t> </a:t>
          </a:r>
          <a:r>
            <a:rPr lang="en-US" sz="1100" b="0" i="0" u="none" strike="noStrike">
              <a:solidFill>
                <a:srgbClr val="000000"/>
              </a:solidFill>
              <a:latin typeface="Arial" panose="020B0604020202020204" pitchFamily="34" charset="0"/>
              <a:cs typeface="Arial" panose="020B0604020202020204" pitchFamily="34" charset="0"/>
            </a:rPr>
            <a:t>But some antiviruses do provide API and Command line Interface log options.</a:t>
          </a:r>
          <a:r>
            <a:rPr lang="hu-HU" sz="1100" b="0" i="0">
              <a:solidFill>
                <a:srgbClr val="FF0000"/>
              </a:solidFill>
              <a:effectLst/>
              <a:latin typeface="+mn-lt"/>
              <a:ea typeface="+mn-ea"/>
              <a:cs typeface="+mn-cs"/>
            </a:rPr>
            <a:t>&lt;--MP4? JUST AN MP4-FILE IS THAT PROOF WHAT A THIRD PARTY COULD INVOLVE INTO A DEVELOPMENT</a:t>
          </a:r>
          <a:r>
            <a:rPr lang="hu-HU" sz="1100" b="0" i="0" baseline="0">
              <a:solidFill>
                <a:srgbClr val="FF0000"/>
              </a:solidFill>
              <a:effectLst/>
              <a:latin typeface="+mn-lt"/>
              <a:ea typeface="+mn-ea"/>
              <a:cs typeface="+mn-cs"/>
            </a:rPr>
            <a:t> PROCESS...</a:t>
          </a:r>
          <a:endParaRPr lang="en-GB">
            <a:solidFill>
              <a:srgbClr val="FF0000"/>
            </a:solidFill>
            <a:effectLst/>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 In cases, where we cant use the logs Intrustion detection System logs, which are more easier to collect can be used solely.</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6. Website visit data is easy to find but we need to define what are the blacklisted websited. we could get a databade( it is avaiable) of the major blacklisted w</a:t>
          </a:r>
          <a:r>
            <a:rPr lang="hu-HU" sz="1100" b="0" i="0" u="none" strike="noStrike">
              <a:solidFill>
                <a:srgbClr val="000000"/>
              </a:solidFill>
              <a:latin typeface="Arial" panose="020B0604020202020204" pitchFamily="34" charset="0"/>
              <a:cs typeface="Arial" panose="020B0604020202020204" pitchFamily="34" charset="0"/>
            </a:rPr>
            <a:t>e</a:t>
          </a:r>
          <a:r>
            <a:rPr lang="en-US" sz="1100" b="0" i="0" u="none" strike="noStrike">
              <a:solidFill>
                <a:srgbClr val="000000"/>
              </a:solidFill>
              <a:latin typeface="Arial" panose="020B0604020202020204" pitchFamily="34" charset="0"/>
              <a:cs typeface="Arial" panose="020B0604020202020204" pitchFamily="34" charset="0"/>
            </a:rPr>
            <a:t>bsites and add or remove according to our need, but still this atribute needs attention.</a:t>
          </a:r>
          <a:r>
            <a:rPr lang="hu-HU" sz="1100" b="0" i="0">
              <a:solidFill>
                <a:srgbClr val="FF0000"/>
              </a:solidFill>
              <a:effectLst/>
              <a:latin typeface="+mn-lt"/>
              <a:ea typeface="+mn-ea"/>
              <a:cs typeface="+mn-cs"/>
            </a:rPr>
            <a:t>&lt;--MP4?</a:t>
          </a:r>
          <a:endParaRPr lang="en-GB">
            <a:solidFill>
              <a:srgbClr val="FF0000"/>
            </a:solidFill>
            <a:effectLst/>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7. Logs in unauthorized downloaded softwares could be complicated, but a lot of companies prohibit any kind of software downloads aswell. In such cases, all software downloads could flag breach of security. In cases where software downloads are allowed, we need to create a bblackist.</a:t>
          </a:r>
          <a:r>
            <a:rPr lang="hu-HU" sz="1100" b="0" i="0">
              <a:solidFill>
                <a:srgbClr val="FF0000"/>
              </a:solidFill>
              <a:effectLst/>
              <a:latin typeface="+mn-lt"/>
              <a:ea typeface="+mn-ea"/>
              <a:cs typeface="+mn-cs"/>
            </a:rPr>
            <a:t>&lt;--MP4?</a:t>
          </a:r>
          <a:endParaRPr lang="en-GB">
            <a:solidFill>
              <a:srgbClr val="FF0000"/>
            </a:solidFill>
            <a:effectLst/>
          </a:endParaRPr>
        </a:p>
        <a:p>
          <a:pPr marL="0" indent="0" algn="l"/>
          <a:endParaRPr lang="hu-HU" sz="1100" b="1" i="1" u="sng" strike="noStrike">
            <a:solidFill>
              <a:srgbClr val="FF0000"/>
            </a:solidFill>
            <a:latin typeface="Arial" panose="020B0604020202020204" pitchFamily="34" charset="0"/>
            <a:cs typeface="Arial" panose="020B0604020202020204" pitchFamily="34" charset="0"/>
          </a:endParaRPr>
        </a:p>
        <a:p>
          <a:pPr marL="0" indent="0" algn="l"/>
          <a:r>
            <a:rPr lang="hu-HU" sz="1100" b="1" i="1" u="sng" strike="noStrike">
              <a:solidFill>
                <a:srgbClr val="FF0000"/>
              </a:solidFill>
              <a:latin typeface="Arial" panose="020B0604020202020204" pitchFamily="34" charset="0"/>
              <a:cs typeface="Arial" panose="020B0604020202020204" pitchFamily="34" charset="0"/>
            </a:rPr>
            <a:t>CONCLUSION: </a:t>
          </a:r>
          <a:r>
            <a:rPr lang="hu-HU" sz="1100" b="1" i="1" u="sng">
              <a:solidFill>
                <a:srgbClr val="FF0000"/>
              </a:solidFill>
              <a:effectLst/>
              <a:latin typeface="+mn-lt"/>
              <a:ea typeface="+mn-ea"/>
              <a:cs typeface="+mn-cs"/>
            </a:rPr>
            <a:t>&lt;--MP4? JUST AN MP4-FILE IS THAT PROOF WHAT A THIRD PARTY COULD INVOLVE INTO A DEVELOPMENT</a:t>
          </a:r>
          <a:r>
            <a:rPr lang="hu-HU" sz="1100" b="1" i="1" u="sng" baseline="0">
              <a:solidFill>
                <a:srgbClr val="FF0000"/>
              </a:solidFill>
              <a:effectLst/>
              <a:latin typeface="+mn-lt"/>
              <a:ea typeface="+mn-ea"/>
              <a:cs typeface="+mn-cs"/>
            </a:rPr>
            <a:t> PROCESS...</a:t>
          </a:r>
          <a:endParaRPr lang="en-US" sz="1100" b="1" i="1" u="sng" strike="no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180975</xdr:colOff>
      <xdr:row>24</xdr:row>
      <xdr:rowOff>0</xdr:rowOff>
    </xdr:to>
    <xdr:sp macro="" textlink="">
      <xdr:nvSpPr>
        <xdr:cNvPr id="2" name="TextBox 1">
          <a:extLst>
            <a:ext uri="{FF2B5EF4-FFF2-40B4-BE49-F238E27FC236}">
              <a16:creationId xmlns:a16="http://schemas.microsoft.com/office/drawing/2014/main" id="{12F2EAF3-4A49-17A3-3A19-6BDD76BCC2DA}"/>
            </a:ext>
          </a:extLst>
        </xdr:cNvPr>
        <xdr:cNvSpPr txBox="1"/>
      </xdr:nvSpPr>
      <xdr:spPr>
        <a:xfrm>
          <a:off x="0" y="0"/>
          <a:ext cx="8715375" cy="38862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Plan for Automation</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1. we create/identify a location where we can store the data</a:t>
          </a:r>
        </a:p>
        <a:p>
          <a:pPr marL="0" indent="0" algn="l"/>
          <a:r>
            <a:rPr lang="en-US" sz="1100" b="0" i="0" u="none" strike="noStrike">
              <a:solidFill>
                <a:srgbClr val="000000"/>
              </a:solidFill>
              <a:latin typeface="Arial" panose="020B0604020202020204" pitchFamily="34" charset="0"/>
              <a:cs typeface="Arial" panose="020B0604020202020204" pitchFamily="34" charset="0"/>
            </a:rPr>
            <a:t>2. we can use inbuilt tools from windows / linux for log collection for network and hardware information, firewalls, intrusion detection tools etc.</a:t>
          </a:r>
        </a:p>
        <a:p>
          <a:pPr marL="0" indent="0" algn="l"/>
          <a:r>
            <a:rPr lang="en-US" sz="1100" b="0" i="0" u="none" strike="noStrike">
              <a:solidFill>
                <a:srgbClr val="000000"/>
              </a:solidFill>
              <a:latin typeface="Arial" panose="020B0604020202020204" pitchFamily="34" charset="0"/>
              <a:cs typeface="Arial" panose="020B0604020202020204" pitchFamily="34" charset="0"/>
            </a:rPr>
            <a:t>3. For attributes such as data, total downloads, no. of files downloaded etc. we could use extentions in the browser such as in Chrome, Data Saver</a:t>
          </a:r>
        </a:p>
        <a:p>
          <a:pPr marL="0" indent="0" algn="l"/>
          <a:r>
            <a:rPr lang="en-US" sz="1100" b="0" i="0" u="none" strike="noStrike">
              <a:solidFill>
                <a:srgbClr val="000000"/>
              </a:solidFill>
              <a:latin typeface="Arial" panose="020B0604020202020204" pitchFamily="34" charset="0"/>
              <a:cs typeface="Arial" panose="020B0604020202020204" pitchFamily="34" charset="0"/>
            </a:rPr>
            <a:t>4. For VPN data, we could use VPN client logs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How to Automate the data collection</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We can use libraries in Python for automated log collection. </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There are various libraries we can use but after an analysis and double checking with Chat Gpt,  there are various libraries such as paramiko and psutil etc.</a:t>
          </a:r>
        </a:p>
        <a:p>
          <a:pPr marL="0" indent="0" algn="l"/>
          <a:r>
            <a:rPr lang="en-US" sz="1100" b="0" i="0" u="none" strike="noStrike">
              <a:solidFill>
                <a:srgbClr val="000000"/>
              </a:solidFill>
              <a:latin typeface="Arial" panose="020B0604020202020204" pitchFamily="34" charset="0"/>
              <a:cs typeface="Arial" panose="020B0604020202020204" pitchFamily="34" charset="0"/>
            </a:rPr>
            <a:t>Furthremore, as Python is a big ocean of possibilities, there are so many tasks we could do with Python and impove upon not just the automation, but also the efficiency and accurance of data collection and analysis.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12</xdr:col>
      <xdr:colOff>304800</xdr:colOff>
      <xdr:row>32</xdr:row>
      <xdr:rowOff>104775</xdr:rowOff>
    </xdr:to>
    <xdr:sp macro="" textlink="">
      <xdr:nvSpPr>
        <xdr:cNvPr id="2" name="TextBox 1">
          <a:extLst>
            <a:ext uri="{FF2B5EF4-FFF2-40B4-BE49-F238E27FC236}">
              <a16:creationId xmlns:a16="http://schemas.microsoft.com/office/drawing/2014/main" id="{9426F568-1AA1-D26F-D119-95BD5D6184AE}"/>
            </a:ext>
          </a:extLst>
        </xdr:cNvPr>
        <xdr:cNvSpPr txBox="1"/>
      </xdr:nvSpPr>
      <xdr:spPr>
        <a:xfrm>
          <a:off x="0" y="9525"/>
          <a:ext cx="7620000" cy="52768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Some attributes might be like the Schrödinger Cat or an Electron with dual personalities. For example</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Firewall threat detection.</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If a firewall is showing us a lot of threats, that could mean both things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 Either our network is very unsafe</a:t>
          </a:r>
        </a:p>
        <a:p>
          <a:pPr marL="0" indent="0" algn="l"/>
          <a:r>
            <a:rPr lang="en-US" sz="1100" b="0" i="0" u="none" strike="noStrike">
              <a:solidFill>
                <a:srgbClr val="000000"/>
              </a:solidFill>
              <a:latin typeface="Arial" panose="020B0604020202020204" pitchFamily="34" charset="0"/>
              <a:cs typeface="Arial" panose="020B0604020202020204" pitchFamily="34" charset="0"/>
            </a:rPr>
            <a:t>- Or the Firewall works too well</a:t>
          </a:r>
        </a:p>
        <a:p>
          <a:pPr marL="0" indent="0" algn="l"/>
          <a:r>
            <a:rPr lang="en-US" sz="1100" b="0" i="0" u="none" strike="noStrike">
              <a:solidFill>
                <a:srgbClr val="000000"/>
              </a:solidFill>
              <a:latin typeface="Arial" panose="020B0604020202020204" pitchFamily="34" charset="0"/>
              <a:cs typeface="Arial" panose="020B0604020202020204" pitchFamily="34" charset="0"/>
            </a:rPr>
            <a:t>-Or Both</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On the other Hand, if the Firewall detects too less or 0 cases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 Either our network is military grade secure</a:t>
          </a:r>
        </a:p>
        <a:p>
          <a:pPr marL="0" indent="0" algn="l"/>
          <a:r>
            <a:rPr lang="en-US" sz="1100" b="0" i="0" u="none" strike="noStrike">
              <a:solidFill>
                <a:srgbClr val="000000"/>
              </a:solidFill>
              <a:latin typeface="Arial" panose="020B0604020202020204" pitchFamily="34" charset="0"/>
              <a:cs typeface="Arial" panose="020B0604020202020204" pitchFamily="34" charset="0"/>
            </a:rPr>
            <a:t>- Or our firewall doesnt work at all</a:t>
          </a:r>
        </a:p>
        <a:p>
          <a:pPr marL="0" indent="0" algn="l"/>
          <a:r>
            <a:rPr lang="en-US" sz="1100" b="0" i="0" u="none" strike="noStrike">
              <a:solidFill>
                <a:srgbClr val="000000"/>
              </a:solidFill>
              <a:latin typeface="Arial" panose="020B0604020202020204" pitchFamily="34" charset="0"/>
              <a:cs typeface="Arial" panose="020B0604020202020204" pitchFamily="34" charset="0"/>
            </a:rPr>
            <a:t>- Or both</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Similar dilemma could be in Intrusion detection system, Malware analysis or Anti virus analysis.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In these cases, we could set some generic rule, to create a a balace of power and make some checks and balances. We could use the class If-Else.If pyramid.</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for example, If firewall detects less threats, and Intrustion System Detects less threats and Antivirus analsis detects less threats then we can use this case as TRUE</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But, if either of the case is not true, we can assume false.</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We could also add to the if-else clause more predicatable measures such as percentage of time VPN was used etc.</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Lttd" id="{A2ABF10A-9721-40F7-BE66-80F67C27BB68}" userId="Lttd"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dT="2024-02-28T05:16:20.66" personId="{A2ABF10A-9721-40F7-BE66-80F67C27BB68}" id="{D0BE99E4-A459-47B6-9D32-61B3FA18042E}">
    <text>This single value or at least one of the values below in the same column, should have an own mp4-file (later)!</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miau.my-x.hu/myx-free/coco/test/539564420240329044952.html" TargetMode="External"/><Relationship Id="rId2" Type="http://schemas.openxmlformats.org/officeDocument/2006/relationships/hyperlink" Target="https://miau.my-x.hu/myx-free/coco/test/841411720240329044829.html" TargetMode="External"/><Relationship Id="rId1" Type="http://schemas.openxmlformats.org/officeDocument/2006/relationships/hyperlink" Target="https://miau.my-x.hu/myx-free/coco/test/477559720240329044618.htm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24"/>
  <sheetViews>
    <sheetView zoomScale="72" workbookViewId="0"/>
  </sheetViews>
  <sheetFormatPr defaultColWidth="12.5546875" defaultRowHeight="15.75" customHeight="1" x14ac:dyDescent="0.25"/>
  <cols>
    <col min="2" max="2" width="32.5546875" customWidth="1"/>
    <col min="3" max="3" width="149.88671875" customWidth="1"/>
    <col min="4" max="4" width="69.33203125" bestFit="1" customWidth="1"/>
  </cols>
  <sheetData>
    <row r="1" spans="1:5" ht="13.2" x14ac:dyDescent="0.25">
      <c r="A1" s="9" t="s">
        <v>0</v>
      </c>
      <c r="B1" s="1" t="s">
        <v>1</v>
      </c>
      <c r="C1" s="1" t="s">
        <v>2</v>
      </c>
      <c r="D1" s="10" t="s">
        <v>3</v>
      </c>
      <c r="E1" s="10" t="s">
        <v>4</v>
      </c>
    </row>
    <row r="2" spans="1:5" ht="13.2" x14ac:dyDescent="0.25">
      <c r="A2" s="4" t="s">
        <v>5</v>
      </c>
      <c r="B2" s="3" t="s">
        <v>6</v>
      </c>
      <c r="C2" s="3" t="s">
        <v>7</v>
      </c>
      <c r="D2" s="10" t="s">
        <v>8</v>
      </c>
      <c r="E2" s="10" t="s">
        <v>9</v>
      </c>
    </row>
    <row r="3" spans="1:5" ht="13.2" x14ac:dyDescent="0.25">
      <c r="A3" s="4" t="s">
        <v>5</v>
      </c>
      <c r="B3" s="3" t="s">
        <v>10</v>
      </c>
      <c r="C3" s="3" t="s">
        <v>11</v>
      </c>
      <c r="D3" s="10" t="s">
        <v>8</v>
      </c>
      <c r="E3" s="10" t="s">
        <v>9</v>
      </c>
    </row>
    <row r="4" spans="1:5" ht="13.2" x14ac:dyDescent="0.25">
      <c r="A4" s="4" t="s">
        <v>5</v>
      </c>
      <c r="B4" s="3" t="s">
        <v>12</v>
      </c>
      <c r="C4" s="3" t="s">
        <v>13</v>
      </c>
      <c r="D4" s="10" t="s">
        <v>8</v>
      </c>
      <c r="E4" s="10" t="s">
        <v>9</v>
      </c>
    </row>
    <row r="5" spans="1:5" ht="13.2" x14ac:dyDescent="0.25">
      <c r="A5" s="4" t="s">
        <v>5</v>
      </c>
      <c r="B5" s="3" t="s">
        <v>14</v>
      </c>
      <c r="C5" s="3" t="s">
        <v>15</v>
      </c>
      <c r="D5" s="10" t="s">
        <v>8</v>
      </c>
      <c r="E5" s="10" t="s">
        <v>9</v>
      </c>
    </row>
    <row r="6" spans="1:5" ht="13.2" x14ac:dyDescent="0.25">
      <c r="A6" s="4" t="s">
        <v>5</v>
      </c>
      <c r="B6" s="3" t="s">
        <v>16</v>
      </c>
      <c r="C6" s="3" t="s">
        <v>17</v>
      </c>
      <c r="D6" s="10" t="s">
        <v>8</v>
      </c>
      <c r="E6" s="10" t="s">
        <v>9</v>
      </c>
    </row>
    <row r="7" spans="1:5" ht="13.2" x14ac:dyDescent="0.25">
      <c r="A7" s="4" t="s">
        <v>5</v>
      </c>
      <c r="B7" s="3" t="s">
        <v>18</v>
      </c>
      <c r="C7" s="3" t="s">
        <v>19</v>
      </c>
      <c r="D7" s="10" t="s">
        <v>8</v>
      </c>
      <c r="E7" s="10" t="s">
        <v>9</v>
      </c>
    </row>
    <row r="8" spans="1:5" ht="13.2" x14ac:dyDescent="0.25">
      <c r="A8" s="4" t="s">
        <v>5</v>
      </c>
      <c r="B8" s="3" t="s">
        <v>20</v>
      </c>
      <c r="C8" s="3" t="s">
        <v>21</v>
      </c>
      <c r="D8" s="10" t="s">
        <v>8</v>
      </c>
      <c r="E8" s="10" t="s">
        <v>9</v>
      </c>
    </row>
    <row r="9" spans="1:5" ht="13.2" x14ac:dyDescent="0.25">
      <c r="A9" s="4" t="s">
        <v>5</v>
      </c>
      <c r="B9" s="3" t="s">
        <v>22</v>
      </c>
      <c r="C9" s="3" t="s">
        <v>23</v>
      </c>
      <c r="D9" s="10" t="s">
        <v>8</v>
      </c>
      <c r="E9" s="10" t="s">
        <v>9</v>
      </c>
    </row>
    <row r="10" spans="1:5" ht="13.2" x14ac:dyDescent="0.25">
      <c r="A10" s="4" t="s">
        <v>5</v>
      </c>
      <c r="B10" s="3" t="s">
        <v>24</v>
      </c>
      <c r="C10" s="3" t="s">
        <v>25</v>
      </c>
      <c r="D10" s="10" t="s">
        <v>8</v>
      </c>
      <c r="E10" s="10" t="s">
        <v>9</v>
      </c>
    </row>
    <row r="11" spans="1:5" ht="13.2" x14ac:dyDescent="0.25">
      <c r="A11" s="4" t="s">
        <v>5</v>
      </c>
      <c r="B11" s="3" t="s">
        <v>26</v>
      </c>
      <c r="C11" s="3" t="s">
        <v>27</v>
      </c>
      <c r="D11" s="10" t="s">
        <v>8</v>
      </c>
      <c r="E11" s="10" t="s">
        <v>9</v>
      </c>
    </row>
    <row r="12" spans="1:5" ht="13.2" x14ac:dyDescent="0.25">
      <c r="A12" s="7" t="s">
        <v>28</v>
      </c>
      <c r="B12" s="5" t="s">
        <v>29</v>
      </c>
      <c r="C12" s="5" t="s">
        <v>30</v>
      </c>
      <c r="D12" s="10" t="s">
        <v>8</v>
      </c>
      <c r="E12" s="10" t="s">
        <v>9</v>
      </c>
    </row>
    <row r="13" spans="1:5" ht="13.2" x14ac:dyDescent="0.25">
      <c r="A13" s="7" t="s">
        <v>28</v>
      </c>
      <c r="B13" s="5" t="s">
        <v>31</v>
      </c>
      <c r="C13" s="5" t="s">
        <v>32</v>
      </c>
      <c r="D13" s="10" t="s">
        <v>8</v>
      </c>
      <c r="E13" s="10" t="s">
        <v>9</v>
      </c>
    </row>
    <row r="14" spans="1:5" ht="13.2" x14ac:dyDescent="0.25">
      <c r="A14" s="7" t="s">
        <v>28</v>
      </c>
      <c r="B14" s="5" t="s">
        <v>33</v>
      </c>
      <c r="C14" s="5" t="s">
        <v>34</v>
      </c>
      <c r="D14" s="10" t="s">
        <v>8</v>
      </c>
      <c r="E14" s="10" t="s">
        <v>9</v>
      </c>
    </row>
    <row r="15" spans="1:5" ht="13.2" x14ac:dyDescent="0.25">
      <c r="A15" s="7" t="s">
        <v>28</v>
      </c>
      <c r="B15" s="5" t="s">
        <v>35</v>
      </c>
      <c r="C15" s="5" t="s">
        <v>36</v>
      </c>
      <c r="D15" s="10" t="s">
        <v>8</v>
      </c>
      <c r="E15" s="10" t="s">
        <v>9</v>
      </c>
    </row>
    <row r="16" spans="1:5" ht="13.2" x14ac:dyDescent="0.25">
      <c r="A16" s="7" t="s">
        <v>28</v>
      </c>
      <c r="B16" s="5" t="s">
        <v>37</v>
      </c>
      <c r="C16" s="5" t="s">
        <v>38</v>
      </c>
      <c r="D16" s="10" t="s">
        <v>8</v>
      </c>
      <c r="E16" s="10" t="s">
        <v>9</v>
      </c>
    </row>
    <row r="17" spans="1:5" ht="15.75" customHeight="1" x14ac:dyDescent="0.25">
      <c r="A17" s="7" t="s">
        <v>28</v>
      </c>
      <c r="B17" s="6" t="s">
        <v>39</v>
      </c>
      <c r="C17" s="6" t="s">
        <v>40</v>
      </c>
      <c r="D17" s="10" t="s">
        <v>8</v>
      </c>
      <c r="E17" s="10" t="s">
        <v>9</v>
      </c>
    </row>
    <row r="18" spans="1:5" ht="15.75" customHeight="1" x14ac:dyDescent="0.25">
      <c r="A18" s="7" t="s">
        <v>28</v>
      </c>
      <c r="B18" s="6" t="s">
        <v>41</v>
      </c>
      <c r="C18" s="6" t="s">
        <v>42</v>
      </c>
      <c r="D18" s="10" t="s">
        <v>8</v>
      </c>
      <c r="E18" s="10" t="s">
        <v>9</v>
      </c>
    </row>
    <row r="19" spans="1:5" ht="13.2" x14ac:dyDescent="0.25"/>
    <row r="20" spans="1:5" ht="13.2" x14ac:dyDescent="0.25"/>
    <row r="21" spans="1:5" ht="13.2" x14ac:dyDescent="0.25"/>
    <row r="24" spans="1:5" ht="15.75" customHeight="1" x14ac:dyDescent="0.25">
      <c r="B24" s="2"/>
    </row>
  </sheetData>
  <pageMargins left="0" right="0" top="0" bottom="0" header="0" footer="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F9F9-7151-4C00-931D-91CB86FBDA81}">
  <dimension ref="A1:AR118"/>
  <sheetViews>
    <sheetView tabSelected="1" topLeftCell="A40" zoomScale="32" zoomScaleNormal="65" workbookViewId="0">
      <selection activeCell="B60" sqref="B60"/>
    </sheetView>
  </sheetViews>
  <sheetFormatPr defaultColWidth="7.44140625" defaultRowHeight="12.75" customHeight="1" x14ac:dyDescent="0.25"/>
  <cols>
    <col min="1" max="1" width="27.33203125" bestFit="1" customWidth="1"/>
    <col min="2" max="2" width="23.109375" customWidth="1"/>
    <col min="3" max="3" width="18.33203125" customWidth="1"/>
    <col min="9" max="9" width="19.109375" customWidth="1"/>
    <col min="10" max="10" width="34.109375" customWidth="1"/>
    <col min="11" max="11" width="24.5546875" customWidth="1"/>
    <col min="12" max="12" width="32.5546875" customWidth="1"/>
    <col min="18" max="18" width="9.5546875" customWidth="1"/>
    <col min="21" max="21" width="11.5546875" customWidth="1"/>
    <col min="27" max="27" width="11.109375" customWidth="1"/>
  </cols>
  <sheetData>
    <row r="1" spans="1:21" ht="13.2" x14ac:dyDescent="0.25">
      <c r="A1" t="s">
        <v>43</v>
      </c>
      <c r="B1" t="s">
        <v>44</v>
      </c>
      <c r="C1" t="s">
        <v>45</v>
      </c>
      <c r="D1" t="s">
        <v>46</v>
      </c>
      <c r="E1" t="s">
        <v>47</v>
      </c>
      <c r="F1" t="s">
        <v>48</v>
      </c>
      <c r="G1" t="s">
        <v>49</v>
      </c>
      <c r="H1" t="s">
        <v>50</v>
      </c>
      <c r="I1" t="s">
        <v>51</v>
      </c>
      <c r="J1" t="s">
        <v>52</v>
      </c>
      <c r="K1" t="s">
        <v>53</v>
      </c>
      <c r="L1" t="s">
        <v>54</v>
      </c>
      <c r="M1" t="s">
        <v>55</v>
      </c>
      <c r="N1" t="s">
        <v>56</v>
      </c>
      <c r="O1" t="s">
        <v>57</v>
      </c>
      <c r="P1" t="s">
        <v>58</v>
      </c>
      <c r="Q1" t="s">
        <v>59</v>
      </c>
      <c r="R1" t="s">
        <v>60</v>
      </c>
    </row>
    <row r="2" spans="1:21" ht="39" customHeight="1" x14ac:dyDescent="0.3">
      <c r="A2" t="s">
        <v>61</v>
      </c>
      <c r="B2" t="s">
        <v>62</v>
      </c>
      <c r="C2" t="s">
        <v>63</v>
      </c>
      <c r="D2" t="s">
        <v>64</v>
      </c>
      <c r="E2" t="s">
        <v>65</v>
      </c>
      <c r="F2" t="s">
        <v>66</v>
      </c>
      <c r="G2" t="s">
        <v>67</v>
      </c>
      <c r="H2" t="s">
        <v>68</v>
      </c>
      <c r="I2" t="s">
        <v>69</v>
      </c>
      <c r="J2" s="8" t="s">
        <v>69</v>
      </c>
      <c r="K2" t="s">
        <v>70</v>
      </c>
      <c r="L2" t="s">
        <v>71</v>
      </c>
      <c r="M2" t="s">
        <v>72</v>
      </c>
      <c r="N2" t="s">
        <v>73</v>
      </c>
      <c r="O2" t="s">
        <v>74</v>
      </c>
      <c r="P2" t="s">
        <v>75</v>
      </c>
      <c r="Q2" t="s">
        <v>76</v>
      </c>
      <c r="R2" t="s">
        <v>77</v>
      </c>
      <c r="S2" s="9"/>
      <c r="T2" s="9"/>
      <c r="U2" s="9"/>
    </row>
    <row r="3" spans="1:21" ht="13.2" x14ac:dyDescent="0.25">
      <c r="A3" t="s">
        <v>78</v>
      </c>
      <c r="B3" t="s">
        <v>79</v>
      </c>
      <c r="C3" t="s">
        <v>80</v>
      </c>
      <c r="D3" t="s">
        <v>79</v>
      </c>
      <c r="E3" t="s">
        <v>81</v>
      </c>
      <c r="F3" t="s">
        <v>82</v>
      </c>
      <c r="G3" t="s">
        <v>82</v>
      </c>
      <c r="H3" t="s">
        <v>83</v>
      </c>
      <c r="I3" t="s">
        <v>84</v>
      </c>
      <c r="J3" t="s">
        <v>84</v>
      </c>
      <c r="K3" t="s">
        <v>84</v>
      </c>
      <c r="L3" t="s">
        <v>85</v>
      </c>
      <c r="M3" t="s">
        <v>84</v>
      </c>
      <c r="N3" t="s">
        <v>86</v>
      </c>
      <c r="O3" t="s">
        <v>84</v>
      </c>
      <c r="P3" t="s">
        <v>84</v>
      </c>
      <c r="Q3" t="s">
        <v>87</v>
      </c>
      <c r="R3" t="s">
        <v>84</v>
      </c>
      <c r="S3" s="9"/>
      <c r="T3" s="9"/>
      <c r="U3" s="9"/>
    </row>
    <row r="4" spans="1:21" ht="13.2" x14ac:dyDescent="0.25">
      <c r="A4" t="s">
        <v>88</v>
      </c>
      <c r="B4">
        <v>0</v>
      </c>
      <c r="C4">
        <v>1</v>
      </c>
      <c r="D4">
        <v>0</v>
      </c>
      <c r="E4">
        <v>0</v>
      </c>
      <c r="F4">
        <v>0</v>
      </c>
      <c r="G4">
        <v>0</v>
      </c>
      <c r="H4">
        <v>1</v>
      </c>
      <c r="I4" s="6">
        <v>1</v>
      </c>
      <c r="J4" s="6">
        <v>0</v>
      </c>
      <c r="K4">
        <v>1</v>
      </c>
      <c r="L4">
        <v>1</v>
      </c>
      <c r="M4">
        <v>1</v>
      </c>
      <c r="N4">
        <v>0</v>
      </c>
      <c r="O4">
        <v>1</v>
      </c>
      <c r="P4">
        <v>1</v>
      </c>
      <c r="Q4">
        <v>1</v>
      </c>
      <c r="R4">
        <v>1</v>
      </c>
      <c r="S4" s="9"/>
      <c r="T4" s="9"/>
      <c r="U4" s="9"/>
    </row>
    <row r="5" spans="1:21" ht="13.2" x14ac:dyDescent="0.25">
      <c r="A5" t="s">
        <v>89</v>
      </c>
      <c r="B5">
        <v>5</v>
      </c>
      <c r="C5">
        <v>9</v>
      </c>
      <c r="D5">
        <v>0</v>
      </c>
      <c r="E5" s="9">
        <v>128</v>
      </c>
      <c r="F5">
        <v>2014</v>
      </c>
      <c r="G5">
        <v>2018</v>
      </c>
      <c r="H5">
        <v>78</v>
      </c>
      <c r="I5">
        <v>45</v>
      </c>
      <c r="J5">
        <v>45</v>
      </c>
      <c r="K5">
        <v>50</v>
      </c>
      <c r="L5">
        <v>15</v>
      </c>
      <c r="M5">
        <v>59</v>
      </c>
      <c r="N5">
        <v>76</v>
      </c>
      <c r="O5">
        <v>5</v>
      </c>
      <c r="P5">
        <v>12</v>
      </c>
      <c r="Q5">
        <v>3</v>
      </c>
      <c r="R5">
        <v>4</v>
      </c>
      <c r="S5" s="9"/>
      <c r="T5" s="9"/>
      <c r="U5" s="9"/>
    </row>
    <row r="6" spans="1:21" ht="13.2" x14ac:dyDescent="0.25">
      <c r="A6" s="9" t="s">
        <v>90</v>
      </c>
      <c r="B6" s="9">
        <f ca="1">RANDBETWEEN(3,9)</f>
        <v>7</v>
      </c>
      <c r="C6" s="9">
        <f ca="1">RANDBETWEEN(1,10)</f>
        <v>8</v>
      </c>
      <c r="D6" s="9">
        <f ca="1">RANDBETWEEN(0,5)</f>
        <v>2</v>
      </c>
      <c r="E6" s="9">
        <v>192</v>
      </c>
      <c r="F6" s="9">
        <f ca="1">RANDBETWEEN(2014,2024)</f>
        <v>2017</v>
      </c>
      <c r="G6" s="9">
        <f ca="1">RANDBETWEEN(2014,2024)</f>
        <v>2023</v>
      </c>
      <c r="H6" s="9">
        <f ca="1">RANDBETWEEN(1,90)</f>
        <v>2</v>
      </c>
      <c r="I6" s="9">
        <f ca="1">RANDBETWEEN(1,100)</f>
        <v>63</v>
      </c>
      <c r="J6" s="9">
        <f ca="1">I6</f>
        <v>63</v>
      </c>
      <c r="K6" s="9">
        <f ca="1">RANDBETWEEN(1,100)</f>
        <v>18</v>
      </c>
      <c r="L6" s="9">
        <f ca="1">RANDBETWEEN(1,1000)</f>
        <v>410</v>
      </c>
      <c r="M6" s="9">
        <f ca="1">RANDBETWEEN(0,500)</f>
        <v>264</v>
      </c>
      <c r="N6" s="9">
        <f ca="1">RANDBETWEEN(0,100)</f>
        <v>52</v>
      </c>
      <c r="O6" s="9">
        <f ca="1">RANDBETWEEN(0,200)</f>
        <v>32</v>
      </c>
      <c r="P6" s="9">
        <f ca="1">RANDBETWEEN(0,10)</f>
        <v>7</v>
      </c>
      <c r="Q6" s="9">
        <f ca="1">RANDBETWEEN(0,30)</f>
        <v>27</v>
      </c>
      <c r="R6" s="9">
        <f ca="1">RANDBETWEEN(0,10)</f>
        <v>4</v>
      </c>
      <c r="S6" s="9"/>
      <c r="T6" s="9"/>
      <c r="U6" s="9"/>
    </row>
    <row r="7" spans="1:21" ht="13.2" x14ac:dyDescent="0.25">
      <c r="A7" s="9" t="s">
        <v>91</v>
      </c>
      <c r="B7" s="9">
        <f ca="1">RANDBETWEEN(3,9)</f>
        <v>6</v>
      </c>
      <c r="C7" s="9">
        <f t="shared" ref="C7:C20" ca="1" si="0">RANDBETWEEN(1,10)</f>
        <v>2</v>
      </c>
      <c r="D7" s="9">
        <f t="shared" ref="D7:D20" ca="1" si="1">RANDBETWEEN(0,5)</f>
        <v>3</v>
      </c>
      <c r="E7" s="9">
        <v>256</v>
      </c>
      <c r="F7" s="9">
        <f t="shared" ref="F7:G20" ca="1" si="2">RANDBETWEEN(2014,2024)</f>
        <v>2023</v>
      </c>
      <c r="G7" s="9">
        <f t="shared" ca="1" si="2"/>
        <v>2022</v>
      </c>
      <c r="H7" s="9">
        <f t="shared" ref="H7:H20" ca="1" si="3">RANDBETWEEN(1,90)</f>
        <v>14</v>
      </c>
      <c r="I7" s="9">
        <f ca="1">RANDBETWEEN(1,100)</f>
        <v>90</v>
      </c>
      <c r="J7" s="9">
        <f t="shared" ref="J7:J20" ca="1" si="4">I7</f>
        <v>90</v>
      </c>
      <c r="K7" s="9">
        <f t="shared" ref="K7:K20" ca="1" si="5">RANDBETWEEN(1,100)</f>
        <v>57</v>
      </c>
      <c r="L7" s="9">
        <f t="shared" ref="L7:L20" ca="1" si="6">RANDBETWEEN(1,1000)</f>
        <v>476</v>
      </c>
      <c r="M7" s="9">
        <f t="shared" ref="M7:M20" ca="1" si="7">RANDBETWEEN(0,500)</f>
        <v>45</v>
      </c>
      <c r="N7" s="9">
        <f t="shared" ref="N7:N20" ca="1" si="8">RANDBETWEEN(0,100)</f>
        <v>57</v>
      </c>
      <c r="O7" s="9">
        <f t="shared" ref="O7:O20" ca="1" si="9">RANDBETWEEN(0,200)</f>
        <v>28</v>
      </c>
      <c r="P7" s="9">
        <f t="shared" ref="P7:P20" ca="1" si="10">RANDBETWEEN(0,10)</f>
        <v>7</v>
      </c>
      <c r="Q7" s="9">
        <f t="shared" ref="Q7:Q20" ca="1" si="11">RANDBETWEEN(0,30)</f>
        <v>27</v>
      </c>
      <c r="R7" s="9">
        <f t="shared" ref="R7:R20" ca="1" si="12">RANDBETWEEN(0,10)</f>
        <v>7</v>
      </c>
      <c r="S7" s="9"/>
      <c r="T7" s="9"/>
      <c r="U7" s="9"/>
    </row>
    <row r="8" spans="1:21" ht="13.2" x14ac:dyDescent="0.25">
      <c r="A8" s="9" t="s">
        <v>92</v>
      </c>
      <c r="B8" s="9">
        <f ca="1">RANDBETWEEN(3,9)</f>
        <v>9</v>
      </c>
      <c r="C8" s="9">
        <f t="shared" ca="1" si="0"/>
        <v>10</v>
      </c>
      <c r="D8" s="9">
        <f t="shared" ca="1" si="1"/>
        <v>0</v>
      </c>
      <c r="E8" s="9">
        <v>192</v>
      </c>
      <c r="F8" s="9">
        <f t="shared" ca="1" si="2"/>
        <v>2022</v>
      </c>
      <c r="G8" s="9">
        <f t="shared" ca="1" si="2"/>
        <v>2018</v>
      </c>
      <c r="H8" s="9">
        <f t="shared" ca="1" si="3"/>
        <v>1</v>
      </c>
      <c r="I8" s="9">
        <f t="shared" ref="I8:I20" ca="1" si="13">RANDBETWEEN(1,100)</f>
        <v>37</v>
      </c>
      <c r="J8" s="9">
        <f t="shared" ca="1" si="4"/>
        <v>37</v>
      </c>
      <c r="K8" s="9">
        <f t="shared" ca="1" si="5"/>
        <v>21</v>
      </c>
      <c r="L8" s="9">
        <f t="shared" ca="1" si="6"/>
        <v>873</v>
      </c>
      <c r="M8" s="9">
        <f t="shared" ca="1" si="7"/>
        <v>393</v>
      </c>
      <c r="N8" s="9">
        <f t="shared" ca="1" si="8"/>
        <v>44</v>
      </c>
      <c r="O8" s="9">
        <f t="shared" ca="1" si="9"/>
        <v>169</v>
      </c>
      <c r="P8" s="9">
        <f t="shared" ca="1" si="10"/>
        <v>4</v>
      </c>
      <c r="Q8" s="9">
        <f t="shared" ca="1" si="11"/>
        <v>15</v>
      </c>
      <c r="R8" s="9">
        <f t="shared" ca="1" si="12"/>
        <v>3</v>
      </c>
      <c r="S8" s="9"/>
      <c r="T8" s="9"/>
      <c r="U8" s="9"/>
    </row>
    <row r="9" spans="1:21" ht="13.2" x14ac:dyDescent="0.25">
      <c r="A9" s="9" t="s">
        <v>93</v>
      </c>
      <c r="B9" s="9">
        <f ca="1">RANDBETWEEN(3,9)</f>
        <v>8</v>
      </c>
      <c r="C9" s="9">
        <f t="shared" ca="1" si="0"/>
        <v>3</v>
      </c>
      <c r="D9" s="9">
        <f t="shared" ca="1" si="1"/>
        <v>3</v>
      </c>
      <c r="E9" s="9">
        <v>128</v>
      </c>
      <c r="F9" s="9">
        <f t="shared" ca="1" si="2"/>
        <v>2018</v>
      </c>
      <c r="G9" s="9">
        <f t="shared" ca="1" si="2"/>
        <v>2018</v>
      </c>
      <c r="H9" s="9">
        <f t="shared" ca="1" si="3"/>
        <v>66</v>
      </c>
      <c r="I9" s="9">
        <f t="shared" ca="1" si="13"/>
        <v>63</v>
      </c>
      <c r="J9" s="9">
        <f t="shared" ca="1" si="4"/>
        <v>63</v>
      </c>
      <c r="K9" s="9">
        <f t="shared" ca="1" si="5"/>
        <v>38</v>
      </c>
      <c r="L9" s="9">
        <f t="shared" ca="1" si="6"/>
        <v>589</v>
      </c>
      <c r="M9" s="9">
        <f t="shared" ca="1" si="7"/>
        <v>51</v>
      </c>
      <c r="N9" s="9">
        <f t="shared" ca="1" si="8"/>
        <v>77</v>
      </c>
      <c r="O9" s="9">
        <f t="shared" ca="1" si="9"/>
        <v>187</v>
      </c>
      <c r="P9" s="9">
        <f t="shared" ca="1" si="10"/>
        <v>1</v>
      </c>
      <c r="Q9" s="9">
        <f t="shared" ca="1" si="11"/>
        <v>1</v>
      </c>
      <c r="R9" s="9">
        <f t="shared" ca="1" si="12"/>
        <v>1</v>
      </c>
      <c r="S9" s="9"/>
      <c r="T9" s="9"/>
      <c r="U9" s="9"/>
    </row>
    <row r="10" spans="1:21" ht="13.2" x14ac:dyDescent="0.25">
      <c r="A10" s="9" t="s">
        <v>94</v>
      </c>
      <c r="B10" s="9">
        <f t="shared" ref="B10" ca="1" si="14">RANDBETWEEN(3,9)</f>
        <v>9</v>
      </c>
      <c r="C10" s="9">
        <f t="shared" ca="1" si="0"/>
        <v>7</v>
      </c>
      <c r="D10" s="9">
        <f t="shared" ca="1" si="1"/>
        <v>2</v>
      </c>
      <c r="E10" s="9">
        <v>128</v>
      </c>
      <c r="F10" s="9">
        <f t="shared" ca="1" si="2"/>
        <v>2016</v>
      </c>
      <c r="G10" s="9">
        <f t="shared" ca="1" si="2"/>
        <v>2022</v>
      </c>
      <c r="H10" s="9">
        <f t="shared" ca="1" si="3"/>
        <v>38</v>
      </c>
      <c r="I10" s="9">
        <f t="shared" ca="1" si="13"/>
        <v>17</v>
      </c>
      <c r="J10" s="9">
        <f t="shared" ca="1" si="4"/>
        <v>17</v>
      </c>
      <c r="K10" s="9">
        <f t="shared" ca="1" si="5"/>
        <v>37</v>
      </c>
      <c r="L10" s="9">
        <f t="shared" ca="1" si="6"/>
        <v>971</v>
      </c>
      <c r="M10" s="9">
        <f t="shared" ca="1" si="7"/>
        <v>45</v>
      </c>
      <c r="N10" s="9">
        <f t="shared" ca="1" si="8"/>
        <v>12</v>
      </c>
      <c r="O10" s="9">
        <f t="shared" ca="1" si="9"/>
        <v>26</v>
      </c>
      <c r="P10" s="9">
        <f t="shared" ca="1" si="10"/>
        <v>10</v>
      </c>
      <c r="Q10" s="9">
        <f t="shared" ca="1" si="11"/>
        <v>21</v>
      </c>
      <c r="R10" s="9">
        <f t="shared" ca="1" si="12"/>
        <v>5</v>
      </c>
      <c r="S10" s="9"/>
      <c r="T10" s="9"/>
      <c r="U10" s="9"/>
    </row>
    <row r="11" spans="1:21" ht="13.2" x14ac:dyDescent="0.25">
      <c r="A11" s="9" t="s">
        <v>95</v>
      </c>
      <c r="B11" s="9">
        <f ca="1">RANDBETWEEN(3,9)</f>
        <v>3</v>
      </c>
      <c r="C11" s="9">
        <f t="shared" ca="1" si="0"/>
        <v>5</v>
      </c>
      <c r="D11" s="9">
        <f t="shared" ca="1" si="1"/>
        <v>2</v>
      </c>
      <c r="E11" s="9">
        <v>128</v>
      </c>
      <c r="F11" s="9">
        <f t="shared" ca="1" si="2"/>
        <v>2020</v>
      </c>
      <c r="G11" s="9">
        <f t="shared" ca="1" si="2"/>
        <v>2021</v>
      </c>
      <c r="H11" s="9">
        <f t="shared" ca="1" si="3"/>
        <v>30</v>
      </c>
      <c r="I11" s="9">
        <f t="shared" ca="1" si="13"/>
        <v>56</v>
      </c>
      <c r="J11" s="9">
        <f t="shared" ca="1" si="4"/>
        <v>56</v>
      </c>
      <c r="K11" s="9">
        <f ca="1">RANDBETWEEN(1,100)</f>
        <v>32</v>
      </c>
      <c r="L11" s="9">
        <f t="shared" ca="1" si="6"/>
        <v>737</v>
      </c>
      <c r="M11" s="9">
        <f t="shared" ca="1" si="7"/>
        <v>482</v>
      </c>
      <c r="N11" s="9">
        <f t="shared" ca="1" si="8"/>
        <v>76</v>
      </c>
      <c r="O11" s="9">
        <f t="shared" ca="1" si="9"/>
        <v>143</v>
      </c>
      <c r="P11" s="9">
        <f t="shared" ca="1" si="10"/>
        <v>10</v>
      </c>
      <c r="Q11" s="9">
        <f t="shared" ca="1" si="11"/>
        <v>18</v>
      </c>
      <c r="R11" s="9">
        <f t="shared" ca="1" si="12"/>
        <v>0</v>
      </c>
      <c r="S11" s="9"/>
      <c r="T11" s="9"/>
      <c r="U11" s="9"/>
    </row>
    <row r="12" spans="1:21" ht="13.2" x14ac:dyDescent="0.25">
      <c r="A12" s="9" t="s">
        <v>96</v>
      </c>
      <c r="B12" s="9">
        <f t="shared" ref="B12:B20" ca="1" si="15">RANDBETWEEN(3,9)</f>
        <v>4</v>
      </c>
      <c r="C12" s="9">
        <f t="shared" ca="1" si="0"/>
        <v>5</v>
      </c>
      <c r="D12" s="9">
        <f t="shared" ca="1" si="1"/>
        <v>4</v>
      </c>
      <c r="E12" s="9">
        <v>128</v>
      </c>
      <c r="F12" s="9">
        <f t="shared" ca="1" si="2"/>
        <v>2015</v>
      </c>
      <c r="G12" s="9">
        <f t="shared" ca="1" si="2"/>
        <v>2021</v>
      </c>
      <c r="H12" s="9">
        <f t="shared" ca="1" si="3"/>
        <v>83</v>
      </c>
      <c r="I12" s="9">
        <f t="shared" ca="1" si="13"/>
        <v>6</v>
      </c>
      <c r="J12" s="9">
        <f t="shared" ca="1" si="4"/>
        <v>6</v>
      </c>
      <c r="K12" s="9">
        <f t="shared" ca="1" si="5"/>
        <v>81</v>
      </c>
      <c r="L12" s="9">
        <f t="shared" ca="1" si="6"/>
        <v>6</v>
      </c>
      <c r="M12" s="9">
        <f t="shared" ca="1" si="7"/>
        <v>425</v>
      </c>
      <c r="N12" s="9">
        <f t="shared" ca="1" si="8"/>
        <v>55</v>
      </c>
      <c r="O12" s="9">
        <f t="shared" ca="1" si="9"/>
        <v>181</v>
      </c>
      <c r="P12" s="9">
        <f t="shared" ca="1" si="10"/>
        <v>7</v>
      </c>
      <c r="Q12" s="9">
        <f t="shared" ca="1" si="11"/>
        <v>28</v>
      </c>
      <c r="R12" s="9">
        <f t="shared" ca="1" si="12"/>
        <v>6</v>
      </c>
      <c r="S12" s="9"/>
      <c r="T12" s="9"/>
      <c r="U12" s="9"/>
    </row>
    <row r="13" spans="1:21" ht="13.2" x14ac:dyDescent="0.25">
      <c r="A13" s="9" t="s">
        <v>97</v>
      </c>
      <c r="B13" s="9">
        <f t="shared" ca="1" si="15"/>
        <v>5</v>
      </c>
      <c r="C13" s="9">
        <f t="shared" ca="1" si="0"/>
        <v>9</v>
      </c>
      <c r="D13" s="9">
        <f t="shared" ca="1" si="1"/>
        <v>1</v>
      </c>
      <c r="E13" s="9">
        <v>256</v>
      </c>
      <c r="F13" s="9">
        <f t="shared" ca="1" si="2"/>
        <v>2022</v>
      </c>
      <c r="G13" s="9">
        <f t="shared" ca="1" si="2"/>
        <v>2019</v>
      </c>
      <c r="H13" s="9">
        <f t="shared" ca="1" si="3"/>
        <v>27</v>
      </c>
      <c r="I13" s="9">
        <f t="shared" ca="1" si="13"/>
        <v>5</v>
      </c>
      <c r="J13" s="9">
        <f t="shared" ca="1" si="4"/>
        <v>5</v>
      </c>
      <c r="K13" s="9">
        <f t="shared" ca="1" si="5"/>
        <v>64</v>
      </c>
      <c r="L13" s="9">
        <f t="shared" ca="1" si="6"/>
        <v>396</v>
      </c>
      <c r="M13" s="9">
        <f t="shared" ca="1" si="7"/>
        <v>132</v>
      </c>
      <c r="N13" s="9">
        <f t="shared" ca="1" si="8"/>
        <v>59</v>
      </c>
      <c r="O13" s="9">
        <f t="shared" ca="1" si="9"/>
        <v>50</v>
      </c>
      <c r="P13" s="9">
        <f t="shared" ca="1" si="10"/>
        <v>1</v>
      </c>
      <c r="Q13" s="9">
        <f t="shared" ca="1" si="11"/>
        <v>3</v>
      </c>
      <c r="R13" s="9">
        <f t="shared" ca="1" si="12"/>
        <v>3</v>
      </c>
      <c r="S13" s="9"/>
      <c r="T13" s="9"/>
      <c r="U13" s="9"/>
    </row>
    <row r="14" spans="1:21" ht="13.2" x14ac:dyDescent="0.25">
      <c r="A14" s="9" t="s">
        <v>98</v>
      </c>
      <c r="B14" s="9">
        <f t="shared" ca="1" si="15"/>
        <v>4</v>
      </c>
      <c r="C14" s="9">
        <f t="shared" ca="1" si="0"/>
        <v>10</v>
      </c>
      <c r="D14" s="9">
        <f t="shared" ca="1" si="1"/>
        <v>5</v>
      </c>
      <c r="E14" s="9">
        <v>128</v>
      </c>
      <c r="F14" s="9">
        <f t="shared" ca="1" si="2"/>
        <v>2019</v>
      </c>
      <c r="G14" s="9">
        <f t="shared" ca="1" si="2"/>
        <v>2015</v>
      </c>
      <c r="H14" s="9">
        <f t="shared" ca="1" si="3"/>
        <v>64</v>
      </c>
      <c r="I14" s="9">
        <f t="shared" ca="1" si="13"/>
        <v>63</v>
      </c>
      <c r="J14" s="9">
        <f t="shared" ca="1" si="4"/>
        <v>63</v>
      </c>
      <c r="K14" s="9">
        <f t="shared" ca="1" si="5"/>
        <v>36</v>
      </c>
      <c r="L14" s="9">
        <f t="shared" ca="1" si="6"/>
        <v>735</v>
      </c>
      <c r="M14" s="9">
        <f t="shared" ca="1" si="7"/>
        <v>8</v>
      </c>
      <c r="N14" s="9">
        <f t="shared" ca="1" si="8"/>
        <v>10</v>
      </c>
      <c r="O14" s="9">
        <f t="shared" ca="1" si="9"/>
        <v>32</v>
      </c>
      <c r="P14" s="9">
        <f t="shared" ca="1" si="10"/>
        <v>1</v>
      </c>
      <c r="Q14" s="9">
        <f t="shared" ca="1" si="11"/>
        <v>14</v>
      </c>
      <c r="R14" s="9">
        <f t="shared" ca="1" si="12"/>
        <v>1</v>
      </c>
      <c r="S14" s="9"/>
      <c r="T14" s="9"/>
      <c r="U14" s="9"/>
    </row>
    <row r="15" spans="1:21" ht="13.2" x14ac:dyDescent="0.25">
      <c r="A15" s="9" t="s">
        <v>99</v>
      </c>
      <c r="B15" s="9">
        <f t="shared" ca="1" si="15"/>
        <v>7</v>
      </c>
      <c r="C15" s="9">
        <f t="shared" ca="1" si="0"/>
        <v>6</v>
      </c>
      <c r="D15" s="9">
        <f t="shared" ca="1" si="1"/>
        <v>2</v>
      </c>
      <c r="E15" s="9">
        <v>192</v>
      </c>
      <c r="F15" s="9">
        <f t="shared" ca="1" si="2"/>
        <v>2019</v>
      </c>
      <c r="G15" s="9">
        <f t="shared" ca="1" si="2"/>
        <v>2022</v>
      </c>
      <c r="H15" s="9">
        <f t="shared" ca="1" si="3"/>
        <v>31</v>
      </c>
      <c r="I15" s="9">
        <f t="shared" ca="1" si="13"/>
        <v>5</v>
      </c>
      <c r="J15" s="9">
        <f t="shared" ca="1" si="4"/>
        <v>5</v>
      </c>
      <c r="K15" s="9">
        <f t="shared" ca="1" si="5"/>
        <v>31</v>
      </c>
      <c r="L15" s="9">
        <f t="shared" ca="1" si="6"/>
        <v>12</v>
      </c>
      <c r="M15" s="9">
        <f t="shared" ca="1" si="7"/>
        <v>175</v>
      </c>
      <c r="N15" s="9">
        <f t="shared" ca="1" si="8"/>
        <v>14</v>
      </c>
      <c r="O15" s="9">
        <f t="shared" ca="1" si="9"/>
        <v>13</v>
      </c>
      <c r="P15" s="9">
        <f t="shared" ca="1" si="10"/>
        <v>6</v>
      </c>
      <c r="Q15" s="9">
        <f t="shared" ca="1" si="11"/>
        <v>18</v>
      </c>
      <c r="R15" s="9">
        <f t="shared" ca="1" si="12"/>
        <v>8</v>
      </c>
      <c r="S15" s="9"/>
      <c r="T15" s="9"/>
      <c r="U15" s="9"/>
    </row>
    <row r="16" spans="1:21" ht="13.2" x14ac:dyDescent="0.25">
      <c r="A16" s="9" t="s">
        <v>100</v>
      </c>
      <c r="B16" s="9">
        <f t="shared" ca="1" si="15"/>
        <v>7</v>
      </c>
      <c r="C16" s="9">
        <f t="shared" ca="1" si="0"/>
        <v>7</v>
      </c>
      <c r="D16" s="9">
        <f t="shared" ca="1" si="1"/>
        <v>3</v>
      </c>
      <c r="E16" s="9">
        <v>128</v>
      </c>
      <c r="F16" s="9">
        <f t="shared" ca="1" si="2"/>
        <v>2017</v>
      </c>
      <c r="G16" s="9">
        <f t="shared" ca="1" si="2"/>
        <v>2018</v>
      </c>
      <c r="H16" s="9">
        <f t="shared" ca="1" si="3"/>
        <v>40</v>
      </c>
      <c r="I16" s="9">
        <f t="shared" ca="1" si="13"/>
        <v>70</v>
      </c>
      <c r="J16" s="9">
        <f t="shared" ca="1" si="4"/>
        <v>70</v>
      </c>
      <c r="K16" s="9">
        <f t="shared" ca="1" si="5"/>
        <v>34</v>
      </c>
      <c r="L16" s="9">
        <f t="shared" ca="1" si="6"/>
        <v>498</v>
      </c>
      <c r="M16" s="9">
        <f t="shared" ca="1" si="7"/>
        <v>488</v>
      </c>
      <c r="N16" s="9">
        <f t="shared" ca="1" si="8"/>
        <v>45</v>
      </c>
      <c r="O16" s="9">
        <f t="shared" ca="1" si="9"/>
        <v>169</v>
      </c>
      <c r="P16" s="9">
        <f t="shared" ca="1" si="10"/>
        <v>4</v>
      </c>
      <c r="Q16" s="9">
        <f t="shared" ca="1" si="11"/>
        <v>28</v>
      </c>
      <c r="R16" s="9">
        <f t="shared" ca="1" si="12"/>
        <v>8</v>
      </c>
      <c r="S16" s="9"/>
      <c r="T16" s="9"/>
      <c r="U16" s="9"/>
    </row>
    <row r="17" spans="1:21" ht="13.2" x14ac:dyDescent="0.25">
      <c r="A17" s="9" t="s">
        <v>101</v>
      </c>
      <c r="B17" s="9">
        <f t="shared" ca="1" si="15"/>
        <v>4</v>
      </c>
      <c r="C17" s="9">
        <f t="shared" ca="1" si="0"/>
        <v>8</v>
      </c>
      <c r="D17" s="9">
        <f t="shared" ca="1" si="1"/>
        <v>4</v>
      </c>
      <c r="E17" s="9">
        <v>128</v>
      </c>
      <c r="F17" s="9">
        <f t="shared" ca="1" si="2"/>
        <v>2017</v>
      </c>
      <c r="G17" s="9">
        <f t="shared" ca="1" si="2"/>
        <v>2019</v>
      </c>
      <c r="H17" s="9">
        <f t="shared" ca="1" si="3"/>
        <v>1</v>
      </c>
      <c r="I17" s="9">
        <f t="shared" ca="1" si="13"/>
        <v>13</v>
      </c>
      <c r="J17" s="9">
        <f t="shared" ca="1" si="4"/>
        <v>13</v>
      </c>
      <c r="K17" s="9">
        <f t="shared" ca="1" si="5"/>
        <v>37</v>
      </c>
      <c r="L17" s="9">
        <f t="shared" ca="1" si="6"/>
        <v>999</v>
      </c>
      <c r="M17" s="9">
        <f t="shared" ca="1" si="7"/>
        <v>174</v>
      </c>
      <c r="N17" s="9">
        <f t="shared" ca="1" si="8"/>
        <v>46</v>
      </c>
      <c r="O17" s="9">
        <f t="shared" ca="1" si="9"/>
        <v>110</v>
      </c>
      <c r="P17" s="9">
        <f t="shared" ca="1" si="10"/>
        <v>0</v>
      </c>
      <c r="Q17" s="9">
        <f t="shared" ca="1" si="11"/>
        <v>13</v>
      </c>
      <c r="R17" s="9">
        <f t="shared" ca="1" si="12"/>
        <v>9</v>
      </c>
      <c r="S17" s="9"/>
      <c r="T17" s="9"/>
      <c r="U17" s="9"/>
    </row>
    <row r="18" spans="1:21" ht="13.2" x14ac:dyDescent="0.25">
      <c r="A18" s="9" t="s">
        <v>102</v>
      </c>
      <c r="B18" s="9">
        <f t="shared" ca="1" si="15"/>
        <v>8</v>
      </c>
      <c r="C18" s="9">
        <f t="shared" ca="1" si="0"/>
        <v>4</v>
      </c>
      <c r="D18" s="9">
        <f t="shared" ca="1" si="1"/>
        <v>2</v>
      </c>
      <c r="E18" s="9">
        <v>128</v>
      </c>
      <c r="F18" s="9">
        <f t="shared" ca="1" si="2"/>
        <v>2023</v>
      </c>
      <c r="G18" s="9">
        <f t="shared" ca="1" si="2"/>
        <v>2019</v>
      </c>
      <c r="H18" s="9">
        <f t="shared" ca="1" si="3"/>
        <v>7</v>
      </c>
      <c r="I18" s="9">
        <f t="shared" ca="1" si="13"/>
        <v>76</v>
      </c>
      <c r="J18" s="9">
        <f t="shared" ca="1" si="4"/>
        <v>76</v>
      </c>
      <c r="K18" s="9">
        <f t="shared" ca="1" si="5"/>
        <v>21</v>
      </c>
      <c r="L18" s="9">
        <f t="shared" ca="1" si="6"/>
        <v>370</v>
      </c>
      <c r="M18" s="9">
        <f t="shared" ca="1" si="7"/>
        <v>489</v>
      </c>
      <c r="N18" s="9">
        <f t="shared" ca="1" si="8"/>
        <v>19</v>
      </c>
      <c r="O18" s="9">
        <f t="shared" ca="1" si="9"/>
        <v>146</v>
      </c>
      <c r="P18" s="9">
        <f t="shared" ca="1" si="10"/>
        <v>9</v>
      </c>
      <c r="Q18" s="9">
        <f t="shared" ca="1" si="11"/>
        <v>1</v>
      </c>
      <c r="R18" s="9">
        <f t="shared" ca="1" si="12"/>
        <v>7</v>
      </c>
      <c r="S18" s="9"/>
      <c r="T18" s="9"/>
      <c r="U18" s="9"/>
    </row>
    <row r="19" spans="1:21" ht="13.2" x14ac:dyDescent="0.25">
      <c r="A19" s="9" t="s">
        <v>103</v>
      </c>
      <c r="B19" s="9">
        <f t="shared" ca="1" si="15"/>
        <v>7</v>
      </c>
      <c r="C19" s="9">
        <f t="shared" ca="1" si="0"/>
        <v>6</v>
      </c>
      <c r="D19" s="9">
        <f t="shared" ca="1" si="1"/>
        <v>4</v>
      </c>
      <c r="E19" s="9">
        <v>128</v>
      </c>
      <c r="F19" s="9">
        <f t="shared" ca="1" si="2"/>
        <v>2024</v>
      </c>
      <c r="G19" s="9">
        <f t="shared" ca="1" si="2"/>
        <v>2014</v>
      </c>
      <c r="H19" s="9">
        <f t="shared" ca="1" si="3"/>
        <v>88</v>
      </c>
      <c r="I19" s="9">
        <f t="shared" ca="1" si="13"/>
        <v>60</v>
      </c>
      <c r="J19" s="9">
        <f t="shared" ca="1" si="4"/>
        <v>60</v>
      </c>
      <c r="K19" s="9">
        <f t="shared" ca="1" si="5"/>
        <v>2</v>
      </c>
      <c r="L19" s="9">
        <f t="shared" ca="1" si="6"/>
        <v>194</v>
      </c>
      <c r="M19" s="9">
        <f t="shared" ca="1" si="7"/>
        <v>322</v>
      </c>
      <c r="N19" s="9">
        <f t="shared" ca="1" si="8"/>
        <v>84</v>
      </c>
      <c r="O19" s="9">
        <f t="shared" ca="1" si="9"/>
        <v>23</v>
      </c>
      <c r="P19" s="9">
        <f t="shared" ca="1" si="10"/>
        <v>1</v>
      </c>
      <c r="Q19" s="9">
        <f t="shared" ca="1" si="11"/>
        <v>14</v>
      </c>
      <c r="R19" s="9">
        <f t="shared" ca="1" si="12"/>
        <v>4</v>
      </c>
      <c r="S19" s="9"/>
      <c r="T19" s="9"/>
      <c r="U19" s="9"/>
    </row>
    <row r="20" spans="1:21" ht="13.2" x14ac:dyDescent="0.25">
      <c r="A20" s="9" t="s">
        <v>104</v>
      </c>
      <c r="B20" s="9">
        <f t="shared" ca="1" si="15"/>
        <v>9</v>
      </c>
      <c r="C20" s="9">
        <f t="shared" ca="1" si="0"/>
        <v>3</v>
      </c>
      <c r="D20" s="9">
        <f t="shared" ca="1" si="1"/>
        <v>0</v>
      </c>
      <c r="E20" s="9">
        <v>256</v>
      </c>
      <c r="F20" s="9">
        <f t="shared" ca="1" si="2"/>
        <v>2023</v>
      </c>
      <c r="G20" s="9">
        <f t="shared" ca="1" si="2"/>
        <v>2017</v>
      </c>
      <c r="H20" s="9">
        <f t="shared" ca="1" si="3"/>
        <v>62</v>
      </c>
      <c r="I20" s="9">
        <f t="shared" ca="1" si="13"/>
        <v>1</v>
      </c>
      <c r="J20" s="9">
        <f t="shared" ca="1" si="4"/>
        <v>1</v>
      </c>
      <c r="K20" s="9">
        <f t="shared" ca="1" si="5"/>
        <v>94</v>
      </c>
      <c r="L20" s="9">
        <f t="shared" ca="1" si="6"/>
        <v>261</v>
      </c>
      <c r="M20" s="9">
        <f t="shared" ca="1" si="7"/>
        <v>172</v>
      </c>
      <c r="N20" s="9">
        <f t="shared" ca="1" si="8"/>
        <v>48</v>
      </c>
      <c r="O20" s="9">
        <f t="shared" ca="1" si="9"/>
        <v>139</v>
      </c>
      <c r="P20" s="9">
        <f t="shared" ca="1" si="10"/>
        <v>2</v>
      </c>
      <c r="Q20" s="9">
        <f t="shared" ca="1" si="11"/>
        <v>21</v>
      </c>
      <c r="R20" s="9">
        <f t="shared" ca="1" si="12"/>
        <v>4</v>
      </c>
      <c r="S20" s="9"/>
      <c r="T20" s="9"/>
      <c r="U20" s="9"/>
    </row>
    <row r="22" spans="1:21" ht="12.75" customHeight="1" x14ac:dyDescent="0.25">
      <c r="A22" t="s">
        <v>105</v>
      </c>
      <c r="B22">
        <v>9</v>
      </c>
      <c r="C22">
        <v>10</v>
      </c>
      <c r="D22">
        <v>5</v>
      </c>
      <c r="E22">
        <v>256</v>
      </c>
      <c r="F22">
        <v>2024</v>
      </c>
      <c r="G22">
        <v>2024</v>
      </c>
      <c r="H22">
        <v>90</v>
      </c>
      <c r="I22">
        <v>100</v>
      </c>
      <c r="J22">
        <v>100</v>
      </c>
      <c r="K22">
        <v>100</v>
      </c>
      <c r="L22">
        <v>1000</v>
      </c>
      <c r="M22">
        <v>500</v>
      </c>
      <c r="N22">
        <v>100</v>
      </c>
      <c r="O22">
        <v>200</v>
      </c>
      <c r="P22">
        <v>10</v>
      </c>
      <c r="Q22">
        <v>30</v>
      </c>
      <c r="R22">
        <v>10</v>
      </c>
    </row>
    <row r="23" spans="1:21" ht="12.75" customHeight="1" x14ac:dyDescent="0.25">
      <c r="A23" t="s">
        <v>106</v>
      </c>
      <c r="B23">
        <v>3</v>
      </c>
      <c r="C23">
        <v>0</v>
      </c>
      <c r="D23">
        <v>0</v>
      </c>
      <c r="E23">
        <v>128</v>
      </c>
      <c r="F23">
        <v>2014</v>
      </c>
      <c r="G23">
        <v>2014</v>
      </c>
      <c r="H23">
        <v>1</v>
      </c>
      <c r="I23">
        <v>1</v>
      </c>
      <c r="J23">
        <v>1</v>
      </c>
      <c r="K23">
        <v>1</v>
      </c>
      <c r="L23">
        <v>1</v>
      </c>
      <c r="M23">
        <v>0</v>
      </c>
      <c r="N23">
        <v>0</v>
      </c>
      <c r="O23">
        <v>0</v>
      </c>
      <c r="P23">
        <v>0</v>
      </c>
      <c r="Q23">
        <v>0</v>
      </c>
      <c r="R23">
        <v>0</v>
      </c>
    </row>
    <row r="25" spans="1:21" ht="12.75" customHeight="1" x14ac:dyDescent="0.25">
      <c r="A25" t="s">
        <v>107</v>
      </c>
      <c r="B25">
        <f ca="1">AVERAGE(B20)</f>
        <v>9</v>
      </c>
      <c r="C25">
        <f t="shared" ref="C25:R25" ca="1" si="16">AVERAGE(C20)</f>
        <v>3</v>
      </c>
      <c r="D25">
        <f t="shared" ca="1" si="16"/>
        <v>0</v>
      </c>
      <c r="E25">
        <f t="shared" si="16"/>
        <v>256</v>
      </c>
      <c r="F25">
        <f t="shared" ca="1" si="16"/>
        <v>2023</v>
      </c>
      <c r="G25">
        <f t="shared" ca="1" si="16"/>
        <v>2017</v>
      </c>
      <c r="H25">
        <f t="shared" ca="1" si="16"/>
        <v>62</v>
      </c>
      <c r="I25">
        <f t="shared" ca="1" si="16"/>
        <v>1</v>
      </c>
      <c r="J25">
        <f t="shared" ca="1" si="16"/>
        <v>1</v>
      </c>
      <c r="K25">
        <f t="shared" ca="1" si="16"/>
        <v>94</v>
      </c>
      <c r="L25">
        <f t="shared" ca="1" si="16"/>
        <v>261</v>
      </c>
      <c r="M25">
        <f t="shared" ca="1" si="16"/>
        <v>172</v>
      </c>
      <c r="N25">
        <f t="shared" ca="1" si="16"/>
        <v>48</v>
      </c>
      <c r="O25">
        <f t="shared" ca="1" si="16"/>
        <v>139</v>
      </c>
      <c r="P25">
        <f t="shared" ca="1" si="16"/>
        <v>2</v>
      </c>
      <c r="Q25">
        <f t="shared" ca="1" si="16"/>
        <v>21</v>
      </c>
      <c r="R25">
        <f t="shared" ca="1" si="16"/>
        <v>4</v>
      </c>
    </row>
    <row r="26" spans="1:21" ht="12.75" customHeight="1" x14ac:dyDescent="0.25">
      <c r="A26" t="s">
        <v>108</v>
      </c>
      <c r="B26">
        <f ca="1">STDEV(B5:B20)</f>
        <v>1.9958289839896939</v>
      </c>
      <c r="C26">
        <f t="shared" ref="C26:R26" ca="1" si="17">STDEV(C5:C20)</f>
        <v>2.5527762664727724</v>
      </c>
      <c r="D26">
        <f t="shared" ca="1" si="17"/>
        <v>1.5370426148939398</v>
      </c>
      <c r="E26">
        <f t="shared" si="17"/>
        <v>52.092225907519058</v>
      </c>
      <c r="F26">
        <f t="shared" ca="1" si="17"/>
        <v>3.1983068437325812</v>
      </c>
      <c r="G26">
        <f t="shared" ca="1" si="17"/>
        <v>2.5787593916455256</v>
      </c>
      <c r="H26">
        <f t="shared" ca="1" si="17"/>
        <v>30.478407657443871</v>
      </c>
      <c r="I26">
        <f t="shared" ca="1" si="17"/>
        <v>29.778907524174443</v>
      </c>
      <c r="J26">
        <f t="shared" ca="1" si="17"/>
        <v>29.778907524174443</v>
      </c>
      <c r="K26">
        <f t="shared" ca="1" si="17"/>
        <v>23.693089709871103</v>
      </c>
      <c r="L26">
        <f t="shared" ca="1" si="17"/>
        <v>328.7079504159683</v>
      </c>
      <c r="M26">
        <f t="shared" ca="1" si="17"/>
        <v>176.89676838955162</v>
      </c>
      <c r="N26">
        <f t="shared" ca="1" si="17"/>
        <v>24.132619694789319</v>
      </c>
      <c r="O26">
        <f t="shared" ca="1" si="17"/>
        <v>69.67469052676158</v>
      </c>
      <c r="P26">
        <f t="shared" ca="1" si="17"/>
        <v>3.8965796967768198</v>
      </c>
      <c r="Q26">
        <f t="shared" ca="1" si="17"/>
        <v>9.6367352701351443</v>
      </c>
      <c r="R26">
        <f t="shared" ca="1" si="17"/>
        <v>2.7049337638224462</v>
      </c>
    </row>
    <row r="27" spans="1:21" ht="12.75" customHeight="1" x14ac:dyDescent="0.25">
      <c r="A27" t="s">
        <v>109</v>
      </c>
      <c r="B27">
        <f ca="1">MEDIAN(B5:B20)</f>
        <v>7</v>
      </c>
      <c r="C27">
        <f t="shared" ref="C27:R27" ca="1" si="18">MEDIAN(C5:C20)</f>
        <v>6.5</v>
      </c>
      <c r="D27">
        <f t="shared" ca="1" si="18"/>
        <v>2</v>
      </c>
      <c r="E27">
        <f t="shared" si="18"/>
        <v>128</v>
      </c>
      <c r="F27">
        <f t="shared" ca="1" si="18"/>
        <v>2019</v>
      </c>
      <c r="G27">
        <f t="shared" ca="1" si="18"/>
        <v>2019</v>
      </c>
      <c r="H27">
        <f t="shared" ca="1" si="18"/>
        <v>34.5</v>
      </c>
      <c r="I27">
        <f t="shared" ca="1" si="18"/>
        <v>50.5</v>
      </c>
      <c r="J27">
        <f t="shared" ca="1" si="18"/>
        <v>50.5</v>
      </c>
      <c r="K27">
        <f t="shared" ca="1" si="18"/>
        <v>36.5</v>
      </c>
      <c r="L27">
        <f t="shared" ca="1" si="18"/>
        <v>443</v>
      </c>
      <c r="M27">
        <f t="shared" ca="1" si="18"/>
        <v>174.5</v>
      </c>
      <c r="N27">
        <f t="shared" ca="1" si="18"/>
        <v>50</v>
      </c>
      <c r="O27">
        <f t="shared" ca="1" si="18"/>
        <v>80</v>
      </c>
      <c r="P27">
        <f t="shared" ca="1" si="18"/>
        <v>5</v>
      </c>
      <c r="Q27">
        <f t="shared" ca="1" si="18"/>
        <v>16.5</v>
      </c>
      <c r="R27">
        <f t="shared" ca="1" si="18"/>
        <v>4</v>
      </c>
    </row>
    <row r="28" spans="1:21" ht="12.75" customHeight="1" x14ac:dyDescent="0.25">
      <c r="A28" t="s">
        <v>110</v>
      </c>
      <c r="B28">
        <f ca="1">MODE(B5:B20)</f>
        <v>7</v>
      </c>
      <c r="C28">
        <f t="shared" ref="C28:R28" ca="1" si="19">MODE(C5:C20)</f>
        <v>9</v>
      </c>
      <c r="D28">
        <f t="shared" ca="1" si="19"/>
        <v>2</v>
      </c>
      <c r="E28">
        <f t="shared" si="19"/>
        <v>128</v>
      </c>
      <c r="F28">
        <f t="shared" ca="1" si="19"/>
        <v>2017</v>
      </c>
      <c r="G28">
        <f t="shared" ca="1" si="19"/>
        <v>2018</v>
      </c>
      <c r="H28">
        <f t="shared" ca="1" si="19"/>
        <v>1</v>
      </c>
      <c r="I28">
        <f t="shared" ca="1" si="19"/>
        <v>63</v>
      </c>
      <c r="J28">
        <f t="shared" ca="1" si="19"/>
        <v>63</v>
      </c>
      <c r="K28">
        <f t="shared" ca="1" si="19"/>
        <v>21</v>
      </c>
      <c r="L28" t="e">
        <f t="shared" ca="1" si="19"/>
        <v>#N/A</v>
      </c>
      <c r="M28">
        <f t="shared" ca="1" si="19"/>
        <v>45</v>
      </c>
      <c r="N28">
        <f t="shared" ca="1" si="19"/>
        <v>76</v>
      </c>
      <c r="O28">
        <f t="shared" ca="1" si="19"/>
        <v>32</v>
      </c>
      <c r="P28">
        <f t="shared" ca="1" si="19"/>
        <v>1</v>
      </c>
      <c r="Q28">
        <f t="shared" ca="1" si="19"/>
        <v>3</v>
      </c>
      <c r="R28">
        <f t="shared" ca="1" si="19"/>
        <v>4</v>
      </c>
    </row>
    <row r="30" spans="1:21" ht="12.75" customHeight="1" x14ac:dyDescent="0.25">
      <c r="A30" t="s">
        <v>111</v>
      </c>
    </row>
    <row r="31" spans="1:21" ht="12.75" customHeight="1" x14ac:dyDescent="0.25">
      <c r="A31" t="str">
        <f>A1</f>
        <v>Attribute ID</v>
      </c>
      <c r="B31" t="str">
        <f>B1</f>
        <v>A1</v>
      </c>
      <c r="C31" t="str">
        <f t="shared" ref="C31:R31" si="20">C1</f>
        <v>A2</v>
      </c>
      <c r="D31" t="str">
        <f t="shared" si="20"/>
        <v>A3</v>
      </c>
      <c r="E31" t="str">
        <f t="shared" si="20"/>
        <v>A4</v>
      </c>
      <c r="F31" t="str">
        <f t="shared" si="20"/>
        <v>A5</v>
      </c>
      <c r="G31" t="str">
        <f t="shared" si="20"/>
        <v>A6</v>
      </c>
      <c r="H31" t="str">
        <f t="shared" si="20"/>
        <v>A7</v>
      </c>
      <c r="I31" t="str">
        <f t="shared" si="20"/>
        <v>A8</v>
      </c>
      <c r="J31" t="str">
        <f t="shared" si="20"/>
        <v>A9</v>
      </c>
      <c r="K31" t="str">
        <f t="shared" si="20"/>
        <v>A10</v>
      </c>
      <c r="L31" t="str">
        <f t="shared" si="20"/>
        <v>A11</v>
      </c>
      <c r="M31" t="str">
        <f t="shared" si="20"/>
        <v>A12</v>
      </c>
      <c r="N31" t="str">
        <f t="shared" si="20"/>
        <v>A13</v>
      </c>
      <c r="O31" t="str">
        <f t="shared" si="20"/>
        <v>A14</v>
      </c>
      <c r="P31" t="str">
        <f t="shared" si="20"/>
        <v>A15</v>
      </c>
      <c r="Q31" t="str">
        <f t="shared" si="20"/>
        <v>A16</v>
      </c>
      <c r="R31" t="str">
        <f t="shared" si="20"/>
        <v>A17</v>
      </c>
    </row>
    <row r="32" spans="1:21" ht="12.75" customHeight="1" x14ac:dyDescent="0.25">
      <c r="A32" t="str">
        <f t="shared" ref="A32:A50" si="21">A2</f>
        <v>Attribute Name</v>
      </c>
      <c r="B32" t="str">
        <f t="shared" ref="B32:C32" si="22">B2</f>
        <v>Layers of the Firewall</v>
      </c>
      <c r="C32" t="str">
        <f t="shared" si="22"/>
        <v>No. of Devices connected to the wifi network</v>
      </c>
      <c r="D32" t="str">
        <f t="shared" ref="D32:R32" si="23">D2</f>
        <v>How many times is the Wifi password changed in a month</v>
      </c>
      <c r="E32" t="str">
        <f t="shared" si="23"/>
        <v>Length of Wifi encryption Key</v>
      </c>
      <c r="F32" t="str">
        <f t="shared" si="23"/>
        <v xml:space="preserve">Year of the Router </v>
      </c>
      <c r="G32" t="str">
        <f t="shared" si="23"/>
        <v>Year of the User Device</v>
      </c>
      <c r="H32" t="str">
        <f t="shared" si="23"/>
        <v>Number of Days since the last Software Update</v>
      </c>
      <c r="I32" t="str">
        <f t="shared" si="23"/>
        <v>How many Threats Detected by the Antivirus software in the last month</v>
      </c>
      <c r="J32" t="str">
        <f t="shared" si="23"/>
        <v>How many Threats Detected by the Antivirus software in the last month</v>
      </c>
      <c r="K32" t="str">
        <f t="shared" si="23"/>
        <v>Intrusion Detection System</v>
      </c>
      <c r="L32" t="str">
        <f t="shared" si="23"/>
        <v>Total Amount of downloaded Data in Last week</v>
      </c>
      <c r="M32" t="str">
        <f t="shared" si="23"/>
        <v>Total Number of Files Downloaded in Last Week</v>
      </c>
      <c r="N32" t="str">
        <f t="shared" si="23"/>
        <v>Percent of total Logins hours when VPN was used</v>
      </c>
      <c r="O32" t="str">
        <f t="shared" si="23"/>
        <v>How many times user visited Blacklisted websites by company Last week</v>
      </c>
      <c r="P32" t="str">
        <f t="shared" si="23"/>
        <v>How many times Personal Accounts were used to Login in the last week</v>
      </c>
      <c r="Q32" t="str">
        <f t="shared" si="23"/>
        <v>How many days beyond 12 hours per day were worked in the last week</v>
      </c>
      <c r="R32" t="str">
        <f t="shared" si="23"/>
        <v>How many times the user downloaded company Unauthorised Softwares</v>
      </c>
    </row>
    <row r="33" spans="1:18" ht="12.75" customHeight="1" x14ac:dyDescent="0.25">
      <c r="A33" t="str">
        <f t="shared" si="21"/>
        <v>Attribute Unit</v>
      </c>
      <c r="B33" t="str">
        <f t="shared" ref="B33:C33" si="24">B3</f>
        <v>Integer Number</v>
      </c>
      <c r="C33" t="str">
        <f t="shared" si="24"/>
        <v>Integer number</v>
      </c>
      <c r="D33" t="str">
        <f t="shared" ref="D33:R33" si="25">D3</f>
        <v>Integer Number</v>
      </c>
      <c r="E33" t="str">
        <f t="shared" si="25"/>
        <v>Bits</v>
      </c>
      <c r="F33" t="str">
        <f t="shared" si="25"/>
        <v>Year</v>
      </c>
      <c r="G33" t="str">
        <f t="shared" si="25"/>
        <v>Year</v>
      </c>
      <c r="H33" t="str">
        <f t="shared" si="25"/>
        <v>Days</v>
      </c>
      <c r="I33" t="str">
        <f t="shared" si="25"/>
        <v>Integer</v>
      </c>
      <c r="J33" t="str">
        <f t="shared" si="25"/>
        <v>Integer</v>
      </c>
      <c r="K33" t="str">
        <f t="shared" si="25"/>
        <v>Integer</v>
      </c>
      <c r="L33" t="str">
        <f t="shared" si="25"/>
        <v>GB</v>
      </c>
      <c r="M33" t="str">
        <f t="shared" si="25"/>
        <v>Integer</v>
      </c>
      <c r="N33" t="str">
        <f t="shared" si="25"/>
        <v>Percentage</v>
      </c>
      <c r="O33" t="str">
        <f t="shared" si="25"/>
        <v>Integer</v>
      </c>
      <c r="P33" t="str">
        <f t="shared" si="25"/>
        <v>Integer</v>
      </c>
      <c r="Q33" t="str">
        <f t="shared" si="25"/>
        <v>Hours</v>
      </c>
      <c r="R33" t="str">
        <f t="shared" si="25"/>
        <v>Integer</v>
      </c>
    </row>
    <row r="34" spans="1:18" ht="12.75" customHeight="1" x14ac:dyDescent="0.25">
      <c r="A34" t="str">
        <f t="shared" si="21"/>
        <v>Attribute Direction</v>
      </c>
      <c r="B34">
        <f t="shared" ref="B34:C34" si="26">B4</f>
        <v>0</v>
      </c>
      <c r="C34">
        <f t="shared" si="26"/>
        <v>1</v>
      </c>
      <c r="D34">
        <f t="shared" ref="D34:R34" si="27">D4</f>
        <v>0</v>
      </c>
      <c r="E34">
        <f t="shared" si="27"/>
        <v>0</v>
      </c>
      <c r="F34">
        <f t="shared" si="27"/>
        <v>0</v>
      </c>
      <c r="G34">
        <f t="shared" si="27"/>
        <v>0</v>
      </c>
      <c r="H34">
        <f t="shared" si="27"/>
        <v>1</v>
      </c>
      <c r="I34">
        <f t="shared" si="27"/>
        <v>1</v>
      </c>
      <c r="J34">
        <f t="shared" si="27"/>
        <v>0</v>
      </c>
      <c r="K34">
        <f t="shared" si="27"/>
        <v>1</v>
      </c>
      <c r="L34">
        <f t="shared" si="27"/>
        <v>1</v>
      </c>
      <c r="M34">
        <f t="shared" si="27"/>
        <v>1</v>
      </c>
      <c r="N34">
        <f t="shared" si="27"/>
        <v>0</v>
      </c>
      <c r="O34">
        <f t="shared" si="27"/>
        <v>1</v>
      </c>
      <c r="P34">
        <f t="shared" si="27"/>
        <v>1</v>
      </c>
      <c r="Q34">
        <f t="shared" si="27"/>
        <v>1</v>
      </c>
      <c r="R34">
        <f t="shared" si="27"/>
        <v>1</v>
      </c>
    </row>
    <row r="35" spans="1:18" ht="12.75" customHeight="1" x14ac:dyDescent="0.25">
      <c r="A35" t="str">
        <f t="shared" si="21"/>
        <v>Test Subject : Mr. K</v>
      </c>
      <c r="B35">
        <v>5</v>
      </c>
      <c r="C35">
        <v>9</v>
      </c>
      <c r="D35">
        <v>0</v>
      </c>
      <c r="E35">
        <v>128</v>
      </c>
      <c r="F35">
        <v>2014</v>
      </c>
      <c r="G35">
        <v>2018</v>
      </c>
      <c r="H35">
        <v>78</v>
      </c>
      <c r="I35">
        <v>45</v>
      </c>
      <c r="J35">
        <v>45</v>
      </c>
      <c r="K35">
        <v>50</v>
      </c>
      <c r="L35">
        <v>15</v>
      </c>
      <c r="M35">
        <v>59</v>
      </c>
      <c r="N35">
        <v>76</v>
      </c>
      <c r="O35">
        <v>5</v>
      </c>
      <c r="P35">
        <v>12</v>
      </c>
      <c r="Q35">
        <v>3</v>
      </c>
      <c r="R35">
        <v>4</v>
      </c>
    </row>
    <row r="36" spans="1:18" ht="12.75" customHeight="1" x14ac:dyDescent="0.25">
      <c r="A36" t="str">
        <f t="shared" si="21"/>
        <v>Mr. L</v>
      </c>
      <c r="B36">
        <v>9</v>
      </c>
      <c r="C36">
        <v>8</v>
      </c>
      <c r="D36">
        <v>0</v>
      </c>
      <c r="E36">
        <v>192</v>
      </c>
      <c r="F36">
        <v>2015</v>
      </c>
      <c r="G36">
        <v>2019</v>
      </c>
      <c r="H36">
        <v>76</v>
      </c>
      <c r="I36">
        <v>99</v>
      </c>
      <c r="J36">
        <v>99</v>
      </c>
      <c r="K36">
        <v>31</v>
      </c>
      <c r="L36">
        <v>158</v>
      </c>
      <c r="M36">
        <v>454</v>
      </c>
      <c r="N36">
        <v>27</v>
      </c>
      <c r="O36">
        <v>123</v>
      </c>
      <c r="P36">
        <v>10</v>
      </c>
      <c r="Q36">
        <v>25</v>
      </c>
      <c r="R36">
        <v>5</v>
      </c>
    </row>
    <row r="37" spans="1:18" ht="12.75" customHeight="1" x14ac:dyDescent="0.25">
      <c r="A37" t="str">
        <f t="shared" si="21"/>
        <v>Mr. J</v>
      </c>
      <c r="B37">
        <v>7</v>
      </c>
      <c r="C37">
        <v>2</v>
      </c>
      <c r="D37">
        <v>5</v>
      </c>
      <c r="E37">
        <v>256</v>
      </c>
      <c r="F37">
        <v>2024</v>
      </c>
      <c r="G37">
        <v>2015</v>
      </c>
      <c r="H37">
        <v>68</v>
      </c>
      <c r="I37">
        <v>24</v>
      </c>
      <c r="J37">
        <v>24</v>
      </c>
      <c r="K37">
        <v>5</v>
      </c>
      <c r="L37">
        <v>59</v>
      </c>
      <c r="M37">
        <v>209</v>
      </c>
      <c r="N37">
        <v>10</v>
      </c>
      <c r="O37">
        <v>151</v>
      </c>
      <c r="P37">
        <v>10</v>
      </c>
      <c r="Q37">
        <v>5</v>
      </c>
      <c r="R37">
        <v>8</v>
      </c>
    </row>
    <row r="38" spans="1:18" ht="12.75" customHeight="1" x14ac:dyDescent="0.25">
      <c r="A38" t="str">
        <f t="shared" si="21"/>
        <v>Mr. P</v>
      </c>
      <c r="B38">
        <v>4</v>
      </c>
      <c r="C38">
        <v>6</v>
      </c>
      <c r="D38">
        <v>1</v>
      </c>
      <c r="E38">
        <v>192</v>
      </c>
      <c r="F38">
        <v>2021</v>
      </c>
      <c r="G38">
        <v>2016</v>
      </c>
      <c r="H38">
        <v>59</v>
      </c>
      <c r="I38">
        <v>50</v>
      </c>
      <c r="J38">
        <v>50</v>
      </c>
      <c r="K38">
        <v>61</v>
      </c>
      <c r="L38">
        <v>603</v>
      </c>
      <c r="M38">
        <v>150</v>
      </c>
      <c r="N38">
        <v>29</v>
      </c>
      <c r="O38">
        <v>53</v>
      </c>
      <c r="P38">
        <v>9</v>
      </c>
      <c r="Q38">
        <v>30</v>
      </c>
      <c r="R38">
        <v>10</v>
      </c>
    </row>
    <row r="39" spans="1:18" ht="12.75" customHeight="1" x14ac:dyDescent="0.25">
      <c r="A39" t="str">
        <f t="shared" si="21"/>
        <v>Mr. T</v>
      </c>
      <c r="B39">
        <v>6</v>
      </c>
      <c r="C39">
        <v>2</v>
      </c>
      <c r="D39">
        <v>5</v>
      </c>
      <c r="E39">
        <v>128</v>
      </c>
      <c r="F39">
        <v>2014</v>
      </c>
      <c r="G39">
        <v>2016</v>
      </c>
      <c r="H39">
        <v>69</v>
      </c>
      <c r="I39">
        <v>16</v>
      </c>
      <c r="J39">
        <v>16</v>
      </c>
      <c r="K39">
        <v>78</v>
      </c>
      <c r="L39">
        <v>34</v>
      </c>
      <c r="M39">
        <v>61</v>
      </c>
      <c r="N39">
        <v>48</v>
      </c>
      <c r="O39">
        <v>144</v>
      </c>
      <c r="P39">
        <v>2</v>
      </c>
      <c r="Q39">
        <v>1</v>
      </c>
      <c r="R39">
        <v>0</v>
      </c>
    </row>
    <row r="40" spans="1:18" ht="12.75" customHeight="1" x14ac:dyDescent="0.25">
      <c r="A40" t="str">
        <f t="shared" si="21"/>
        <v>Mr. W</v>
      </c>
      <c r="B40">
        <v>4</v>
      </c>
      <c r="C40">
        <v>7</v>
      </c>
      <c r="D40">
        <v>5</v>
      </c>
      <c r="E40">
        <v>128</v>
      </c>
      <c r="F40">
        <v>2022</v>
      </c>
      <c r="G40">
        <v>2018</v>
      </c>
      <c r="H40">
        <v>86</v>
      </c>
      <c r="I40">
        <v>74</v>
      </c>
      <c r="J40">
        <v>74</v>
      </c>
      <c r="K40">
        <v>22</v>
      </c>
      <c r="L40">
        <v>837</v>
      </c>
      <c r="M40">
        <v>480</v>
      </c>
      <c r="N40">
        <v>50</v>
      </c>
      <c r="O40">
        <v>112</v>
      </c>
      <c r="P40">
        <v>5</v>
      </c>
      <c r="Q40">
        <v>7</v>
      </c>
      <c r="R40">
        <v>7</v>
      </c>
    </row>
    <row r="41" spans="1:18" ht="12.75" customHeight="1" x14ac:dyDescent="0.25">
      <c r="A41" t="str">
        <f t="shared" si="21"/>
        <v>Mr. Z</v>
      </c>
      <c r="B41">
        <v>8</v>
      </c>
      <c r="C41">
        <v>5</v>
      </c>
      <c r="D41">
        <v>3</v>
      </c>
      <c r="E41">
        <v>128</v>
      </c>
      <c r="F41">
        <v>2022</v>
      </c>
      <c r="G41">
        <v>2024</v>
      </c>
      <c r="H41">
        <v>80</v>
      </c>
      <c r="I41">
        <v>23</v>
      </c>
      <c r="J41">
        <v>23</v>
      </c>
      <c r="K41">
        <v>1</v>
      </c>
      <c r="L41">
        <v>985</v>
      </c>
      <c r="M41">
        <v>296</v>
      </c>
      <c r="N41">
        <v>70</v>
      </c>
      <c r="O41">
        <v>58</v>
      </c>
      <c r="P41">
        <v>8</v>
      </c>
      <c r="Q41">
        <v>14</v>
      </c>
      <c r="R41">
        <v>8</v>
      </c>
    </row>
    <row r="42" spans="1:18" ht="12.75" customHeight="1" x14ac:dyDescent="0.25">
      <c r="A42" t="str">
        <f t="shared" si="21"/>
        <v>Mr. I</v>
      </c>
      <c r="B42">
        <v>6</v>
      </c>
      <c r="C42">
        <v>3</v>
      </c>
      <c r="D42">
        <v>4</v>
      </c>
      <c r="E42">
        <v>128</v>
      </c>
      <c r="F42">
        <v>2023</v>
      </c>
      <c r="G42">
        <v>2020</v>
      </c>
      <c r="H42">
        <v>42</v>
      </c>
      <c r="I42">
        <v>12</v>
      </c>
      <c r="J42">
        <v>12</v>
      </c>
      <c r="K42">
        <v>38</v>
      </c>
      <c r="L42">
        <v>121</v>
      </c>
      <c r="M42">
        <v>286</v>
      </c>
      <c r="N42">
        <v>73</v>
      </c>
      <c r="O42">
        <v>117</v>
      </c>
      <c r="P42">
        <v>2</v>
      </c>
      <c r="Q42">
        <v>14</v>
      </c>
      <c r="R42">
        <v>0</v>
      </c>
    </row>
    <row r="43" spans="1:18" ht="12.75" customHeight="1" x14ac:dyDescent="0.25">
      <c r="A43" t="str">
        <f t="shared" si="21"/>
        <v>Mr. Q</v>
      </c>
      <c r="B43">
        <v>8</v>
      </c>
      <c r="C43">
        <v>5</v>
      </c>
      <c r="D43">
        <v>5</v>
      </c>
      <c r="E43">
        <v>256</v>
      </c>
      <c r="F43">
        <v>2022</v>
      </c>
      <c r="G43">
        <v>2019</v>
      </c>
      <c r="H43">
        <v>81</v>
      </c>
      <c r="I43">
        <v>32</v>
      </c>
      <c r="J43">
        <v>32</v>
      </c>
      <c r="K43">
        <v>25</v>
      </c>
      <c r="L43">
        <v>939</v>
      </c>
      <c r="M43">
        <v>138</v>
      </c>
      <c r="N43">
        <v>75</v>
      </c>
      <c r="O43">
        <v>186</v>
      </c>
      <c r="P43">
        <v>3</v>
      </c>
      <c r="Q43">
        <v>5</v>
      </c>
      <c r="R43">
        <v>1</v>
      </c>
    </row>
    <row r="44" spans="1:18" ht="12.75" customHeight="1" x14ac:dyDescent="0.25">
      <c r="A44" t="str">
        <f t="shared" si="21"/>
        <v>Mr. U</v>
      </c>
      <c r="B44">
        <v>4</v>
      </c>
      <c r="C44">
        <v>9</v>
      </c>
      <c r="D44">
        <v>5</v>
      </c>
      <c r="E44">
        <v>128</v>
      </c>
      <c r="F44">
        <v>2019</v>
      </c>
      <c r="G44">
        <v>2019</v>
      </c>
      <c r="H44">
        <v>35</v>
      </c>
      <c r="I44">
        <v>72</v>
      </c>
      <c r="J44">
        <v>72</v>
      </c>
      <c r="K44">
        <v>49</v>
      </c>
      <c r="L44">
        <v>204</v>
      </c>
      <c r="M44">
        <v>417</v>
      </c>
      <c r="N44">
        <v>86</v>
      </c>
      <c r="O44">
        <v>35</v>
      </c>
      <c r="P44">
        <v>5</v>
      </c>
      <c r="Q44">
        <v>20</v>
      </c>
      <c r="R44">
        <v>5</v>
      </c>
    </row>
    <row r="45" spans="1:18" ht="12.75" customHeight="1" x14ac:dyDescent="0.25">
      <c r="A45" t="str">
        <f t="shared" si="21"/>
        <v>Mr. A</v>
      </c>
      <c r="B45">
        <v>9</v>
      </c>
      <c r="C45">
        <v>7</v>
      </c>
      <c r="D45">
        <v>1</v>
      </c>
      <c r="E45">
        <v>192</v>
      </c>
      <c r="F45">
        <v>2019</v>
      </c>
      <c r="G45">
        <v>2018</v>
      </c>
      <c r="H45">
        <v>64</v>
      </c>
      <c r="I45">
        <v>82</v>
      </c>
      <c r="J45">
        <v>82</v>
      </c>
      <c r="K45">
        <v>40</v>
      </c>
      <c r="L45">
        <v>409</v>
      </c>
      <c r="M45">
        <v>231</v>
      </c>
      <c r="N45">
        <v>97</v>
      </c>
      <c r="O45">
        <v>39</v>
      </c>
      <c r="P45">
        <v>4</v>
      </c>
      <c r="Q45">
        <v>20</v>
      </c>
      <c r="R45">
        <v>5</v>
      </c>
    </row>
    <row r="46" spans="1:18" ht="12.75" customHeight="1" x14ac:dyDescent="0.25">
      <c r="A46" t="str">
        <f t="shared" si="21"/>
        <v>Mr. D</v>
      </c>
      <c r="B46">
        <v>9</v>
      </c>
      <c r="C46">
        <v>5</v>
      </c>
      <c r="D46">
        <v>3</v>
      </c>
      <c r="E46">
        <v>128</v>
      </c>
      <c r="F46">
        <v>2019</v>
      </c>
      <c r="G46">
        <v>2017</v>
      </c>
      <c r="H46">
        <v>10</v>
      </c>
      <c r="I46">
        <v>2</v>
      </c>
      <c r="J46">
        <v>2</v>
      </c>
      <c r="K46">
        <v>19</v>
      </c>
      <c r="L46">
        <v>309</v>
      </c>
      <c r="M46">
        <v>67</v>
      </c>
      <c r="N46">
        <v>24</v>
      </c>
      <c r="O46">
        <v>168</v>
      </c>
      <c r="P46">
        <v>0</v>
      </c>
      <c r="Q46">
        <v>6</v>
      </c>
      <c r="R46">
        <v>3</v>
      </c>
    </row>
    <row r="47" spans="1:18" ht="12.75" customHeight="1" x14ac:dyDescent="0.25">
      <c r="A47" t="str">
        <f t="shared" si="21"/>
        <v>Mr. Y</v>
      </c>
      <c r="B47">
        <v>3</v>
      </c>
      <c r="C47">
        <v>2</v>
      </c>
      <c r="D47">
        <v>2</v>
      </c>
      <c r="E47">
        <v>128</v>
      </c>
      <c r="F47">
        <v>2021</v>
      </c>
      <c r="G47">
        <v>2016</v>
      </c>
      <c r="H47">
        <v>33</v>
      </c>
      <c r="I47">
        <v>83</v>
      </c>
      <c r="J47">
        <v>83</v>
      </c>
      <c r="K47">
        <v>8</v>
      </c>
      <c r="L47">
        <v>447</v>
      </c>
      <c r="M47">
        <v>151</v>
      </c>
      <c r="N47">
        <v>97</v>
      </c>
      <c r="O47">
        <v>134</v>
      </c>
      <c r="P47">
        <v>0</v>
      </c>
      <c r="Q47">
        <v>12</v>
      </c>
      <c r="R47">
        <v>4</v>
      </c>
    </row>
    <row r="48" spans="1:18" ht="12.75" customHeight="1" x14ac:dyDescent="0.25">
      <c r="A48" t="str">
        <f t="shared" si="21"/>
        <v>Mr. H</v>
      </c>
      <c r="B48">
        <v>9</v>
      </c>
      <c r="C48">
        <v>5</v>
      </c>
      <c r="D48">
        <v>1</v>
      </c>
      <c r="E48">
        <v>128</v>
      </c>
      <c r="F48">
        <v>2022</v>
      </c>
      <c r="G48">
        <v>2019</v>
      </c>
      <c r="H48">
        <v>50</v>
      </c>
      <c r="I48">
        <v>54</v>
      </c>
      <c r="J48">
        <v>54</v>
      </c>
      <c r="K48">
        <v>72</v>
      </c>
      <c r="L48">
        <v>463</v>
      </c>
      <c r="M48">
        <v>2</v>
      </c>
      <c r="N48">
        <v>31</v>
      </c>
      <c r="O48">
        <v>91</v>
      </c>
      <c r="P48">
        <v>4</v>
      </c>
      <c r="Q48">
        <v>20</v>
      </c>
      <c r="R48">
        <v>3</v>
      </c>
    </row>
    <row r="49" spans="1:19" ht="12.75" customHeight="1" x14ac:dyDescent="0.25">
      <c r="A49" t="str">
        <f t="shared" si="21"/>
        <v>Mr. C</v>
      </c>
      <c r="B49">
        <v>8</v>
      </c>
      <c r="C49">
        <v>9</v>
      </c>
      <c r="D49">
        <v>3</v>
      </c>
      <c r="E49">
        <v>128</v>
      </c>
      <c r="F49">
        <v>2021</v>
      </c>
      <c r="G49">
        <v>2014</v>
      </c>
      <c r="H49">
        <v>14</v>
      </c>
      <c r="I49">
        <v>25</v>
      </c>
      <c r="J49">
        <v>25</v>
      </c>
      <c r="K49">
        <v>62</v>
      </c>
      <c r="L49">
        <v>264</v>
      </c>
      <c r="M49">
        <v>66</v>
      </c>
      <c r="N49">
        <v>100</v>
      </c>
      <c r="O49">
        <v>4</v>
      </c>
      <c r="P49">
        <v>5</v>
      </c>
      <c r="Q49">
        <v>19</v>
      </c>
      <c r="R49">
        <v>0</v>
      </c>
    </row>
    <row r="50" spans="1:19" ht="12.75" customHeight="1" x14ac:dyDescent="0.25">
      <c r="A50" t="str">
        <f t="shared" si="21"/>
        <v>Mr. N</v>
      </c>
      <c r="B50">
        <v>5</v>
      </c>
      <c r="C50">
        <v>7</v>
      </c>
      <c r="D50">
        <v>3</v>
      </c>
      <c r="E50">
        <v>256</v>
      </c>
      <c r="F50">
        <v>2018</v>
      </c>
      <c r="G50">
        <v>2016</v>
      </c>
      <c r="H50">
        <v>78</v>
      </c>
      <c r="I50">
        <v>62</v>
      </c>
      <c r="J50">
        <v>62</v>
      </c>
      <c r="K50">
        <v>51</v>
      </c>
      <c r="L50">
        <v>912</v>
      </c>
      <c r="M50">
        <v>201</v>
      </c>
      <c r="N50">
        <v>82</v>
      </c>
      <c r="O50">
        <v>54</v>
      </c>
      <c r="P50">
        <v>0</v>
      </c>
      <c r="Q50">
        <v>15</v>
      </c>
      <c r="R50">
        <v>7</v>
      </c>
    </row>
    <row r="55" spans="1:19" ht="12.75" customHeight="1" x14ac:dyDescent="0.25">
      <c r="A55" t="s">
        <v>112</v>
      </c>
    </row>
    <row r="56" spans="1:19" ht="12.75" customHeight="1" x14ac:dyDescent="0.25">
      <c r="A56" t="str">
        <f>A31</f>
        <v>Attribute ID</v>
      </c>
      <c r="B56" t="str">
        <f t="shared" ref="B56:R59" si="28">B31</f>
        <v>A1</v>
      </c>
      <c r="C56" t="str">
        <f t="shared" si="28"/>
        <v>A2</v>
      </c>
      <c r="D56" t="str">
        <f t="shared" si="28"/>
        <v>A3</v>
      </c>
      <c r="E56" t="str">
        <f t="shared" si="28"/>
        <v>A4</v>
      </c>
      <c r="F56" t="str">
        <f t="shared" si="28"/>
        <v>A5</v>
      </c>
      <c r="G56" t="str">
        <f t="shared" si="28"/>
        <v>A6</v>
      </c>
      <c r="H56" t="str">
        <f t="shared" si="28"/>
        <v>A7</v>
      </c>
      <c r="I56" t="str">
        <f t="shared" si="28"/>
        <v>A8</v>
      </c>
      <c r="J56" t="str">
        <f t="shared" si="28"/>
        <v>A9</v>
      </c>
      <c r="K56" t="str">
        <f t="shared" si="28"/>
        <v>A10</v>
      </c>
      <c r="L56" t="str">
        <f t="shared" si="28"/>
        <v>A11</v>
      </c>
      <c r="M56" t="str">
        <f t="shared" si="28"/>
        <v>A12</v>
      </c>
      <c r="N56" t="str">
        <f t="shared" si="28"/>
        <v>A13</v>
      </c>
      <c r="O56" t="str">
        <f t="shared" si="28"/>
        <v>A14</v>
      </c>
      <c r="P56" t="str">
        <f t="shared" si="28"/>
        <v>A15</v>
      </c>
      <c r="Q56" t="str">
        <f t="shared" si="28"/>
        <v>A16</v>
      </c>
      <c r="R56" t="str">
        <f t="shared" si="28"/>
        <v>A17</v>
      </c>
      <c r="S56" t="s">
        <v>113</v>
      </c>
    </row>
    <row r="57" spans="1:19" ht="12.75" customHeight="1" x14ac:dyDescent="0.25">
      <c r="A57" t="str">
        <f t="shared" ref="A57:P59" si="29">A32</f>
        <v>Attribute Name</v>
      </c>
      <c r="B57" t="str">
        <f t="shared" si="29"/>
        <v>Layers of the Firewall</v>
      </c>
      <c r="C57" t="str">
        <f t="shared" si="29"/>
        <v>No. of Devices connected to the wifi network</v>
      </c>
      <c r="D57" t="str">
        <f t="shared" si="29"/>
        <v>How many times is the Wifi password changed in a month</v>
      </c>
      <c r="E57" t="str">
        <f t="shared" si="29"/>
        <v>Length of Wifi encryption Key</v>
      </c>
      <c r="F57" t="str">
        <f t="shared" si="29"/>
        <v xml:space="preserve">Year of the Router </v>
      </c>
      <c r="G57" t="str">
        <f t="shared" si="29"/>
        <v>Year of the User Device</v>
      </c>
      <c r="H57" t="str">
        <f t="shared" si="29"/>
        <v>Number of Days since the last Software Update</v>
      </c>
      <c r="I57" t="str">
        <f t="shared" si="29"/>
        <v>How many Threats Detected by the Antivirus software in the last month</v>
      </c>
      <c r="J57" t="str">
        <f t="shared" si="29"/>
        <v>How many Threats Detected by the Antivirus software in the last month</v>
      </c>
      <c r="K57" t="str">
        <f t="shared" si="29"/>
        <v>Intrusion Detection System</v>
      </c>
      <c r="L57" t="str">
        <f t="shared" si="29"/>
        <v>Total Amount of downloaded Data in Last week</v>
      </c>
      <c r="M57" t="str">
        <f t="shared" si="29"/>
        <v>Total Number of Files Downloaded in Last Week</v>
      </c>
      <c r="N57" t="str">
        <f t="shared" si="29"/>
        <v>Percent of total Logins hours when VPN was used</v>
      </c>
      <c r="O57" t="str">
        <f t="shared" si="29"/>
        <v>How many times user visited Blacklisted websites by company Last week</v>
      </c>
      <c r="P57" t="str">
        <f t="shared" si="29"/>
        <v>How many times Personal Accounts were used to Login in the last week</v>
      </c>
      <c r="Q57" t="str">
        <f t="shared" si="28"/>
        <v>How many days beyond 12 hours per day were worked in the last week</v>
      </c>
      <c r="R57" t="str">
        <f t="shared" si="28"/>
        <v>How many times the user downloaded company Unauthorised Softwares</v>
      </c>
    </row>
    <row r="58" spans="1:19" ht="12.75" customHeight="1" x14ac:dyDescent="0.25">
      <c r="A58" t="str">
        <f t="shared" si="29"/>
        <v>Attribute Unit</v>
      </c>
      <c r="B58" t="str">
        <f t="shared" si="28"/>
        <v>Integer Number</v>
      </c>
      <c r="C58" t="str">
        <f t="shared" si="28"/>
        <v>Integer number</v>
      </c>
      <c r="D58" t="str">
        <f t="shared" si="28"/>
        <v>Integer Number</v>
      </c>
      <c r="E58" t="str">
        <f t="shared" si="28"/>
        <v>Bits</v>
      </c>
      <c r="F58" t="str">
        <f t="shared" si="28"/>
        <v>Year</v>
      </c>
      <c r="G58" t="str">
        <f t="shared" si="28"/>
        <v>Year</v>
      </c>
      <c r="H58" t="str">
        <f t="shared" si="28"/>
        <v>Days</v>
      </c>
      <c r="I58" t="str">
        <f t="shared" si="28"/>
        <v>Integer</v>
      </c>
      <c r="J58" t="str">
        <f t="shared" si="28"/>
        <v>Integer</v>
      </c>
      <c r="K58" t="str">
        <f t="shared" si="28"/>
        <v>Integer</v>
      </c>
      <c r="L58" t="str">
        <f t="shared" si="28"/>
        <v>GB</v>
      </c>
      <c r="M58" t="str">
        <f t="shared" si="28"/>
        <v>Integer</v>
      </c>
      <c r="N58" t="str">
        <f t="shared" si="28"/>
        <v>Percentage</v>
      </c>
      <c r="O58" t="str">
        <f t="shared" si="28"/>
        <v>Integer</v>
      </c>
      <c r="P58" t="str">
        <f t="shared" si="28"/>
        <v>Integer</v>
      </c>
      <c r="Q58" t="str">
        <f t="shared" si="28"/>
        <v>Hours</v>
      </c>
      <c r="R58" t="str">
        <f t="shared" si="28"/>
        <v>Integer</v>
      </c>
    </row>
    <row r="59" spans="1:19" ht="12.75" customHeight="1" x14ac:dyDescent="0.25">
      <c r="A59" t="str">
        <f t="shared" si="29"/>
        <v>Attribute Direction</v>
      </c>
      <c r="B59">
        <f t="shared" si="28"/>
        <v>0</v>
      </c>
      <c r="C59">
        <f t="shared" si="28"/>
        <v>1</v>
      </c>
      <c r="D59">
        <f t="shared" si="28"/>
        <v>0</v>
      </c>
      <c r="E59">
        <f t="shared" si="28"/>
        <v>0</v>
      </c>
      <c r="F59">
        <f t="shared" si="28"/>
        <v>0</v>
      </c>
      <c r="G59">
        <f t="shared" si="28"/>
        <v>0</v>
      </c>
      <c r="H59">
        <f t="shared" si="28"/>
        <v>1</v>
      </c>
      <c r="I59">
        <f t="shared" si="28"/>
        <v>1</v>
      </c>
      <c r="J59">
        <f t="shared" si="28"/>
        <v>0</v>
      </c>
      <c r="K59">
        <f t="shared" si="28"/>
        <v>1</v>
      </c>
      <c r="L59">
        <f t="shared" si="28"/>
        <v>1</v>
      </c>
      <c r="M59">
        <f t="shared" si="28"/>
        <v>1</v>
      </c>
      <c r="N59">
        <f t="shared" si="28"/>
        <v>0</v>
      </c>
      <c r="O59">
        <f t="shared" si="28"/>
        <v>1</v>
      </c>
      <c r="P59">
        <f t="shared" si="28"/>
        <v>1</v>
      </c>
      <c r="Q59">
        <f t="shared" si="28"/>
        <v>1</v>
      </c>
      <c r="R59">
        <f t="shared" si="28"/>
        <v>1</v>
      </c>
    </row>
    <row r="60" spans="1:19" ht="12.75" customHeight="1" x14ac:dyDescent="0.25">
      <c r="A60" t="str">
        <f t="shared" ref="A60:A75" si="30">A35</f>
        <v>Test Subject : Mr. K</v>
      </c>
      <c r="B60" s="31">
        <f>RANK(B35,B$35:B$50,B$34)</f>
        <v>11</v>
      </c>
      <c r="C60">
        <f t="shared" ref="C60:R75" si="31">RANK(C35,C$35:C$50,C$34)</f>
        <v>14</v>
      </c>
      <c r="D60">
        <f t="shared" si="31"/>
        <v>15</v>
      </c>
      <c r="E60">
        <f t="shared" si="31"/>
        <v>7</v>
      </c>
      <c r="F60">
        <f t="shared" si="31"/>
        <v>15</v>
      </c>
      <c r="G60">
        <f t="shared" si="31"/>
        <v>7</v>
      </c>
      <c r="H60">
        <f t="shared" si="31"/>
        <v>12</v>
      </c>
      <c r="I60">
        <f t="shared" si="31"/>
        <v>8</v>
      </c>
      <c r="J60">
        <f t="shared" si="31"/>
        <v>9</v>
      </c>
      <c r="K60">
        <f t="shared" si="31"/>
        <v>11</v>
      </c>
      <c r="L60">
        <f t="shared" si="31"/>
        <v>1</v>
      </c>
      <c r="M60">
        <f t="shared" si="31"/>
        <v>2</v>
      </c>
      <c r="N60">
        <f t="shared" si="31"/>
        <v>6</v>
      </c>
      <c r="O60">
        <f t="shared" si="31"/>
        <v>2</v>
      </c>
      <c r="P60">
        <f t="shared" si="31"/>
        <v>16</v>
      </c>
      <c r="Q60">
        <f t="shared" si="31"/>
        <v>2</v>
      </c>
      <c r="R60">
        <f t="shared" si="31"/>
        <v>7</v>
      </c>
      <c r="S60">
        <v>1000</v>
      </c>
    </row>
    <row r="61" spans="1:19" ht="12.75" customHeight="1" x14ac:dyDescent="0.25">
      <c r="A61" t="str">
        <f t="shared" si="30"/>
        <v>Mr. L</v>
      </c>
      <c r="B61">
        <f t="shared" ref="B61:Q75" si="32">RANK(B36,B$35:B$50,B$34)</f>
        <v>1</v>
      </c>
      <c r="C61">
        <f t="shared" si="32"/>
        <v>13</v>
      </c>
      <c r="D61">
        <f t="shared" si="32"/>
        <v>15</v>
      </c>
      <c r="E61">
        <f t="shared" si="32"/>
        <v>4</v>
      </c>
      <c r="F61">
        <f t="shared" si="32"/>
        <v>14</v>
      </c>
      <c r="G61">
        <f t="shared" si="32"/>
        <v>3</v>
      </c>
      <c r="H61">
        <f t="shared" si="32"/>
        <v>11</v>
      </c>
      <c r="I61">
        <f t="shared" si="32"/>
        <v>16</v>
      </c>
      <c r="J61">
        <f t="shared" si="32"/>
        <v>1</v>
      </c>
      <c r="K61">
        <f t="shared" si="32"/>
        <v>7</v>
      </c>
      <c r="L61">
        <f t="shared" si="32"/>
        <v>5</v>
      </c>
      <c r="M61">
        <f t="shared" si="32"/>
        <v>15</v>
      </c>
      <c r="N61">
        <f t="shared" si="32"/>
        <v>14</v>
      </c>
      <c r="O61">
        <f t="shared" si="32"/>
        <v>11</v>
      </c>
      <c r="P61">
        <f t="shared" si="32"/>
        <v>14</v>
      </c>
      <c r="Q61">
        <f t="shared" si="32"/>
        <v>15</v>
      </c>
      <c r="R61">
        <f t="shared" si="31"/>
        <v>9</v>
      </c>
      <c r="S61">
        <v>1000</v>
      </c>
    </row>
    <row r="62" spans="1:19" ht="12.75" customHeight="1" x14ac:dyDescent="0.25">
      <c r="A62" t="str">
        <f t="shared" si="30"/>
        <v>Mr. J</v>
      </c>
      <c r="B62">
        <f t="shared" si="32"/>
        <v>8</v>
      </c>
      <c r="C62">
        <f t="shared" si="31"/>
        <v>1</v>
      </c>
      <c r="D62">
        <f t="shared" si="31"/>
        <v>1</v>
      </c>
      <c r="E62">
        <f t="shared" si="31"/>
        <v>1</v>
      </c>
      <c r="F62">
        <f t="shared" si="31"/>
        <v>1</v>
      </c>
      <c r="G62">
        <f t="shared" si="31"/>
        <v>15</v>
      </c>
      <c r="H62">
        <f t="shared" si="31"/>
        <v>9</v>
      </c>
      <c r="I62">
        <f t="shared" si="31"/>
        <v>5</v>
      </c>
      <c r="J62">
        <f t="shared" si="31"/>
        <v>12</v>
      </c>
      <c r="K62">
        <f t="shared" si="31"/>
        <v>2</v>
      </c>
      <c r="L62">
        <f t="shared" si="31"/>
        <v>3</v>
      </c>
      <c r="M62">
        <f t="shared" si="31"/>
        <v>10</v>
      </c>
      <c r="N62">
        <f t="shared" si="31"/>
        <v>16</v>
      </c>
      <c r="O62">
        <f t="shared" si="31"/>
        <v>14</v>
      </c>
      <c r="P62">
        <f t="shared" si="31"/>
        <v>14</v>
      </c>
      <c r="Q62">
        <f t="shared" si="31"/>
        <v>3</v>
      </c>
      <c r="R62">
        <f t="shared" si="31"/>
        <v>14</v>
      </c>
      <c r="S62">
        <v>1000</v>
      </c>
    </row>
    <row r="63" spans="1:19" ht="12.75" customHeight="1" x14ac:dyDescent="0.25">
      <c r="A63" t="str">
        <f t="shared" si="30"/>
        <v>Mr. P</v>
      </c>
      <c r="B63">
        <f t="shared" si="32"/>
        <v>13</v>
      </c>
      <c r="C63">
        <f t="shared" si="31"/>
        <v>9</v>
      </c>
      <c r="D63">
        <f t="shared" si="31"/>
        <v>12</v>
      </c>
      <c r="E63">
        <f t="shared" si="31"/>
        <v>4</v>
      </c>
      <c r="F63">
        <f t="shared" si="31"/>
        <v>7</v>
      </c>
      <c r="G63">
        <f t="shared" si="31"/>
        <v>11</v>
      </c>
      <c r="H63">
        <f t="shared" si="31"/>
        <v>7</v>
      </c>
      <c r="I63">
        <f t="shared" si="31"/>
        <v>9</v>
      </c>
      <c r="J63">
        <f t="shared" si="31"/>
        <v>8</v>
      </c>
      <c r="K63">
        <f t="shared" si="31"/>
        <v>13</v>
      </c>
      <c r="L63">
        <f t="shared" si="31"/>
        <v>12</v>
      </c>
      <c r="M63">
        <f t="shared" si="31"/>
        <v>7</v>
      </c>
      <c r="N63">
        <f t="shared" si="31"/>
        <v>13</v>
      </c>
      <c r="O63">
        <f t="shared" si="31"/>
        <v>5</v>
      </c>
      <c r="P63">
        <f t="shared" si="31"/>
        <v>13</v>
      </c>
      <c r="Q63">
        <f t="shared" si="31"/>
        <v>16</v>
      </c>
      <c r="R63">
        <f t="shared" si="31"/>
        <v>16</v>
      </c>
      <c r="S63">
        <v>1000</v>
      </c>
    </row>
    <row r="64" spans="1:19" ht="12.75" customHeight="1" x14ac:dyDescent="0.25">
      <c r="A64" t="str">
        <f t="shared" si="30"/>
        <v>Mr. T</v>
      </c>
      <c r="B64">
        <f t="shared" si="32"/>
        <v>9</v>
      </c>
      <c r="C64">
        <f t="shared" si="31"/>
        <v>1</v>
      </c>
      <c r="D64">
        <f t="shared" si="31"/>
        <v>1</v>
      </c>
      <c r="E64">
        <f t="shared" si="31"/>
        <v>7</v>
      </c>
      <c r="F64">
        <f t="shared" si="31"/>
        <v>15</v>
      </c>
      <c r="G64">
        <f t="shared" si="31"/>
        <v>11</v>
      </c>
      <c r="H64">
        <f t="shared" si="31"/>
        <v>10</v>
      </c>
      <c r="I64">
        <f t="shared" si="31"/>
        <v>3</v>
      </c>
      <c r="J64">
        <f t="shared" si="31"/>
        <v>14</v>
      </c>
      <c r="K64">
        <f t="shared" si="31"/>
        <v>16</v>
      </c>
      <c r="L64">
        <f t="shared" si="31"/>
        <v>2</v>
      </c>
      <c r="M64">
        <f t="shared" si="31"/>
        <v>3</v>
      </c>
      <c r="N64">
        <f t="shared" si="31"/>
        <v>11</v>
      </c>
      <c r="O64">
        <f t="shared" si="31"/>
        <v>13</v>
      </c>
      <c r="P64">
        <f t="shared" si="31"/>
        <v>4</v>
      </c>
      <c r="Q64">
        <f t="shared" si="31"/>
        <v>1</v>
      </c>
      <c r="R64">
        <f t="shared" si="31"/>
        <v>1</v>
      </c>
      <c r="S64">
        <v>1000</v>
      </c>
    </row>
    <row r="65" spans="1:44" ht="12.75" customHeight="1" x14ac:dyDescent="0.25">
      <c r="A65" t="str">
        <f t="shared" si="30"/>
        <v>Mr. W</v>
      </c>
      <c r="B65">
        <f t="shared" si="32"/>
        <v>13</v>
      </c>
      <c r="C65">
        <f t="shared" si="31"/>
        <v>10</v>
      </c>
      <c r="D65">
        <f t="shared" si="31"/>
        <v>1</v>
      </c>
      <c r="E65">
        <f t="shared" si="31"/>
        <v>7</v>
      </c>
      <c r="F65">
        <f t="shared" si="31"/>
        <v>3</v>
      </c>
      <c r="G65">
        <f t="shared" si="31"/>
        <v>7</v>
      </c>
      <c r="H65">
        <f t="shared" si="31"/>
        <v>16</v>
      </c>
      <c r="I65">
        <f t="shared" si="31"/>
        <v>13</v>
      </c>
      <c r="J65">
        <f t="shared" si="31"/>
        <v>4</v>
      </c>
      <c r="K65">
        <f t="shared" si="31"/>
        <v>5</v>
      </c>
      <c r="L65">
        <f t="shared" si="31"/>
        <v>13</v>
      </c>
      <c r="M65">
        <f t="shared" si="31"/>
        <v>16</v>
      </c>
      <c r="N65">
        <f t="shared" si="31"/>
        <v>10</v>
      </c>
      <c r="O65">
        <f t="shared" si="31"/>
        <v>9</v>
      </c>
      <c r="P65">
        <f t="shared" si="31"/>
        <v>9</v>
      </c>
      <c r="Q65">
        <f t="shared" si="31"/>
        <v>6</v>
      </c>
      <c r="R65">
        <f t="shared" si="31"/>
        <v>12</v>
      </c>
      <c r="S65">
        <v>1000</v>
      </c>
    </row>
    <row r="66" spans="1:44" ht="12.75" customHeight="1" x14ac:dyDescent="0.25">
      <c r="A66" t="str">
        <f t="shared" si="30"/>
        <v>Mr. Z</v>
      </c>
      <c r="B66">
        <f t="shared" si="32"/>
        <v>5</v>
      </c>
      <c r="C66">
        <f t="shared" si="31"/>
        <v>5</v>
      </c>
      <c r="D66">
        <f t="shared" si="31"/>
        <v>7</v>
      </c>
      <c r="E66">
        <f t="shared" si="31"/>
        <v>7</v>
      </c>
      <c r="F66">
        <f t="shared" si="31"/>
        <v>3</v>
      </c>
      <c r="G66">
        <f t="shared" si="31"/>
        <v>1</v>
      </c>
      <c r="H66">
        <f t="shared" si="31"/>
        <v>14</v>
      </c>
      <c r="I66">
        <f t="shared" si="31"/>
        <v>4</v>
      </c>
      <c r="J66">
        <f t="shared" si="31"/>
        <v>13</v>
      </c>
      <c r="K66">
        <f t="shared" si="31"/>
        <v>1</v>
      </c>
      <c r="L66">
        <f t="shared" si="31"/>
        <v>16</v>
      </c>
      <c r="M66">
        <f t="shared" si="31"/>
        <v>13</v>
      </c>
      <c r="N66">
        <f t="shared" si="31"/>
        <v>9</v>
      </c>
      <c r="O66">
        <f t="shared" si="31"/>
        <v>7</v>
      </c>
      <c r="P66">
        <f t="shared" si="31"/>
        <v>12</v>
      </c>
      <c r="Q66">
        <f t="shared" si="31"/>
        <v>8</v>
      </c>
      <c r="R66">
        <f t="shared" si="31"/>
        <v>14</v>
      </c>
      <c r="S66">
        <v>1000</v>
      </c>
    </row>
    <row r="67" spans="1:44" ht="12.75" customHeight="1" x14ac:dyDescent="0.25">
      <c r="A67" t="str">
        <f t="shared" si="30"/>
        <v>Mr. I</v>
      </c>
      <c r="B67">
        <f t="shared" si="32"/>
        <v>9</v>
      </c>
      <c r="C67">
        <f t="shared" si="31"/>
        <v>4</v>
      </c>
      <c r="D67">
        <f t="shared" si="31"/>
        <v>6</v>
      </c>
      <c r="E67">
        <f t="shared" si="31"/>
        <v>7</v>
      </c>
      <c r="F67">
        <f t="shared" si="31"/>
        <v>2</v>
      </c>
      <c r="G67">
        <f t="shared" si="31"/>
        <v>2</v>
      </c>
      <c r="H67">
        <f t="shared" si="31"/>
        <v>5</v>
      </c>
      <c r="I67">
        <f t="shared" si="31"/>
        <v>2</v>
      </c>
      <c r="J67">
        <f t="shared" si="31"/>
        <v>15</v>
      </c>
      <c r="K67">
        <f t="shared" si="31"/>
        <v>8</v>
      </c>
      <c r="L67">
        <f t="shared" si="31"/>
        <v>4</v>
      </c>
      <c r="M67">
        <f t="shared" si="31"/>
        <v>12</v>
      </c>
      <c r="N67">
        <f t="shared" si="31"/>
        <v>8</v>
      </c>
      <c r="O67">
        <f t="shared" si="31"/>
        <v>10</v>
      </c>
      <c r="P67">
        <f t="shared" si="31"/>
        <v>4</v>
      </c>
      <c r="Q67">
        <f t="shared" si="31"/>
        <v>8</v>
      </c>
      <c r="R67">
        <f t="shared" si="31"/>
        <v>1</v>
      </c>
      <c r="S67">
        <v>1000</v>
      </c>
    </row>
    <row r="68" spans="1:44" ht="12.75" customHeight="1" x14ac:dyDescent="0.25">
      <c r="A68" t="str">
        <f t="shared" si="30"/>
        <v>Mr. Q</v>
      </c>
      <c r="B68">
        <f t="shared" si="32"/>
        <v>5</v>
      </c>
      <c r="C68">
        <f t="shared" si="31"/>
        <v>5</v>
      </c>
      <c r="D68">
        <f t="shared" si="31"/>
        <v>1</v>
      </c>
      <c r="E68">
        <f t="shared" si="31"/>
        <v>1</v>
      </c>
      <c r="F68">
        <f t="shared" si="31"/>
        <v>3</v>
      </c>
      <c r="G68">
        <f t="shared" si="31"/>
        <v>3</v>
      </c>
      <c r="H68">
        <f t="shared" si="31"/>
        <v>15</v>
      </c>
      <c r="I68">
        <f t="shared" si="31"/>
        <v>7</v>
      </c>
      <c r="J68">
        <f t="shared" si="31"/>
        <v>10</v>
      </c>
      <c r="K68">
        <f t="shared" si="31"/>
        <v>6</v>
      </c>
      <c r="L68">
        <f t="shared" si="31"/>
        <v>15</v>
      </c>
      <c r="M68">
        <f t="shared" si="31"/>
        <v>6</v>
      </c>
      <c r="N68">
        <f t="shared" si="31"/>
        <v>7</v>
      </c>
      <c r="O68">
        <f t="shared" si="31"/>
        <v>16</v>
      </c>
      <c r="P68">
        <f t="shared" si="31"/>
        <v>6</v>
      </c>
      <c r="Q68">
        <f t="shared" si="31"/>
        <v>3</v>
      </c>
      <c r="R68">
        <f t="shared" si="31"/>
        <v>4</v>
      </c>
      <c r="S68">
        <v>1000</v>
      </c>
    </row>
    <row r="69" spans="1:44" ht="12.75" customHeight="1" x14ac:dyDescent="0.25">
      <c r="A69" t="str">
        <f t="shared" si="30"/>
        <v>Mr. U</v>
      </c>
      <c r="B69">
        <f t="shared" si="32"/>
        <v>13</v>
      </c>
      <c r="C69">
        <f t="shared" si="31"/>
        <v>14</v>
      </c>
      <c r="D69">
        <f t="shared" si="31"/>
        <v>1</v>
      </c>
      <c r="E69">
        <f t="shared" si="31"/>
        <v>7</v>
      </c>
      <c r="F69">
        <f t="shared" si="31"/>
        <v>10</v>
      </c>
      <c r="G69">
        <f t="shared" si="31"/>
        <v>3</v>
      </c>
      <c r="H69">
        <f t="shared" si="31"/>
        <v>4</v>
      </c>
      <c r="I69">
        <f t="shared" si="31"/>
        <v>12</v>
      </c>
      <c r="J69">
        <f t="shared" si="31"/>
        <v>5</v>
      </c>
      <c r="K69">
        <f t="shared" si="31"/>
        <v>10</v>
      </c>
      <c r="L69">
        <f t="shared" si="31"/>
        <v>6</v>
      </c>
      <c r="M69">
        <f t="shared" si="31"/>
        <v>14</v>
      </c>
      <c r="N69">
        <f t="shared" si="31"/>
        <v>4</v>
      </c>
      <c r="O69">
        <f t="shared" si="31"/>
        <v>3</v>
      </c>
      <c r="P69">
        <f t="shared" si="31"/>
        <v>9</v>
      </c>
      <c r="Q69">
        <f t="shared" si="31"/>
        <v>12</v>
      </c>
      <c r="R69">
        <f t="shared" si="31"/>
        <v>9</v>
      </c>
      <c r="S69">
        <v>1000</v>
      </c>
    </row>
    <row r="70" spans="1:44" ht="12.75" customHeight="1" x14ac:dyDescent="0.25">
      <c r="A70" t="str">
        <f t="shared" si="30"/>
        <v>Mr. A</v>
      </c>
      <c r="B70">
        <f t="shared" si="32"/>
        <v>1</v>
      </c>
      <c r="C70">
        <f t="shared" si="31"/>
        <v>10</v>
      </c>
      <c r="D70">
        <f t="shared" si="31"/>
        <v>12</v>
      </c>
      <c r="E70">
        <f t="shared" si="31"/>
        <v>4</v>
      </c>
      <c r="F70">
        <f t="shared" si="31"/>
        <v>10</v>
      </c>
      <c r="G70">
        <f t="shared" si="31"/>
        <v>7</v>
      </c>
      <c r="H70">
        <f t="shared" si="31"/>
        <v>8</v>
      </c>
      <c r="I70">
        <f t="shared" si="31"/>
        <v>14</v>
      </c>
      <c r="J70">
        <f t="shared" si="31"/>
        <v>3</v>
      </c>
      <c r="K70">
        <f t="shared" si="31"/>
        <v>9</v>
      </c>
      <c r="L70">
        <f t="shared" si="31"/>
        <v>9</v>
      </c>
      <c r="M70">
        <f t="shared" si="31"/>
        <v>11</v>
      </c>
      <c r="N70">
        <f t="shared" si="31"/>
        <v>2</v>
      </c>
      <c r="O70">
        <f t="shared" si="31"/>
        <v>4</v>
      </c>
      <c r="P70">
        <f t="shared" si="31"/>
        <v>7</v>
      </c>
      <c r="Q70">
        <f t="shared" si="31"/>
        <v>12</v>
      </c>
      <c r="R70">
        <f t="shared" si="31"/>
        <v>9</v>
      </c>
      <c r="S70">
        <v>1000</v>
      </c>
    </row>
    <row r="71" spans="1:44" ht="12.75" customHeight="1" x14ac:dyDescent="0.25">
      <c r="A71" t="str">
        <f t="shared" si="30"/>
        <v>Mr. D</v>
      </c>
      <c r="B71">
        <f t="shared" si="32"/>
        <v>1</v>
      </c>
      <c r="C71">
        <f t="shared" si="31"/>
        <v>5</v>
      </c>
      <c r="D71">
        <f t="shared" si="31"/>
        <v>7</v>
      </c>
      <c r="E71">
        <f t="shared" si="31"/>
        <v>7</v>
      </c>
      <c r="F71">
        <f t="shared" si="31"/>
        <v>10</v>
      </c>
      <c r="G71">
        <f t="shared" si="31"/>
        <v>10</v>
      </c>
      <c r="H71">
        <f t="shared" si="31"/>
        <v>1</v>
      </c>
      <c r="I71">
        <f t="shared" si="31"/>
        <v>1</v>
      </c>
      <c r="J71">
        <f t="shared" si="31"/>
        <v>16</v>
      </c>
      <c r="K71">
        <f t="shared" si="31"/>
        <v>4</v>
      </c>
      <c r="L71">
        <f t="shared" si="31"/>
        <v>8</v>
      </c>
      <c r="M71">
        <f t="shared" si="31"/>
        <v>5</v>
      </c>
      <c r="N71">
        <f t="shared" si="31"/>
        <v>15</v>
      </c>
      <c r="O71">
        <f t="shared" si="31"/>
        <v>15</v>
      </c>
      <c r="P71">
        <f t="shared" si="31"/>
        <v>1</v>
      </c>
      <c r="Q71">
        <f t="shared" si="31"/>
        <v>5</v>
      </c>
      <c r="R71">
        <f t="shared" si="31"/>
        <v>5</v>
      </c>
      <c r="S71">
        <v>1000</v>
      </c>
    </row>
    <row r="72" spans="1:44" ht="12.75" customHeight="1" x14ac:dyDescent="0.25">
      <c r="A72" t="str">
        <f t="shared" si="30"/>
        <v>Mr. Y</v>
      </c>
      <c r="B72">
        <f>RANK(B47,B$35:B$50,B$34)</f>
        <v>16</v>
      </c>
      <c r="C72">
        <f t="shared" ref="C72:R72" si="33">RANK(C47,C$35:C$50,C$34)</f>
        <v>1</v>
      </c>
      <c r="D72">
        <f t="shared" si="33"/>
        <v>11</v>
      </c>
      <c r="E72">
        <f t="shared" si="33"/>
        <v>7</v>
      </c>
      <c r="F72">
        <f t="shared" si="33"/>
        <v>7</v>
      </c>
      <c r="G72">
        <f t="shared" si="33"/>
        <v>11</v>
      </c>
      <c r="H72">
        <f t="shared" si="33"/>
        <v>3</v>
      </c>
      <c r="I72">
        <f t="shared" si="33"/>
        <v>15</v>
      </c>
      <c r="J72">
        <f t="shared" si="33"/>
        <v>2</v>
      </c>
      <c r="K72">
        <f t="shared" si="33"/>
        <v>3</v>
      </c>
      <c r="L72">
        <f t="shared" si="33"/>
        <v>10</v>
      </c>
      <c r="M72">
        <f t="shared" si="33"/>
        <v>8</v>
      </c>
      <c r="N72">
        <f t="shared" si="33"/>
        <v>2</v>
      </c>
      <c r="O72">
        <f t="shared" si="33"/>
        <v>12</v>
      </c>
      <c r="P72">
        <f t="shared" si="33"/>
        <v>1</v>
      </c>
      <c r="Q72">
        <f t="shared" si="33"/>
        <v>7</v>
      </c>
      <c r="R72">
        <f t="shared" si="33"/>
        <v>7</v>
      </c>
      <c r="S72">
        <v>1000</v>
      </c>
    </row>
    <row r="73" spans="1:44" ht="12.75" customHeight="1" x14ac:dyDescent="0.25">
      <c r="A73" t="str">
        <f t="shared" si="30"/>
        <v>Mr. H</v>
      </c>
      <c r="B73">
        <f t="shared" si="32"/>
        <v>1</v>
      </c>
      <c r="C73">
        <f t="shared" si="31"/>
        <v>5</v>
      </c>
      <c r="D73">
        <f t="shared" si="31"/>
        <v>12</v>
      </c>
      <c r="E73">
        <f t="shared" si="31"/>
        <v>7</v>
      </c>
      <c r="F73">
        <f t="shared" si="31"/>
        <v>3</v>
      </c>
      <c r="G73">
        <f t="shared" si="31"/>
        <v>3</v>
      </c>
      <c r="H73">
        <f t="shared" si="31"/>
        <v>6</v>
      </c>
      <c r="I73">
        <f t="shared" si="31"/>
        <v>10</v>
      </c>
      <c r="J73">
        <f t="shared" si="31"/>
        <v>7</v>
      </c>
      <c r="K73">
        <f t="shared" si="31"/>
        <v>15</v>
      </c>
      <c r="L73">
        <f t="shared" si="31"/>
        <v>11</v>
      </c>
      <c r="M73">
        <f t="shared" si="31"/>
        <v>1</v>
      </c>
      <c r="N73">
        <f t="shared" si="31"/>
        <v>12</v>
      </c>
      <c r="O73">
        <f t="shared" si="31"/>
        <v>8</v>
      </c>
      <c r="P73">
        <f t="shared" si="31"/>
        <v>7</v>
      </c>
      <c r="Q73">
        <f t="shared" si="31"/>
        <v>12</v>
      </c>
      <c r="R73">
        <f t="shared" si="31"/>
        <v>5</v>
      </c>
      <c r="S73">
        <v>1000</v>
      </c>
    </row>
    <row r="74" spans="1:44" ht="12.75" customHeight="1" x14ac:dyDescent="0.25">
      <c r="A74" t="str">
        <f t="shared" si="30"/>
        <v>Mr. C</v>
      </c>
      <c r="B74">
        <f t="shared" si="32"/>
        <v>5</v>
      </c>
      <c r="C74">
        <f t="shared" si="31"/>
        <v>14</v>
      </c>
      <c r="D74">
        <f t="shared" si="31"/>
        <v>7</v>
      </c>
      <c r="E74">
        <f t="shared" si="31"/>
        <v>7</v>
      </c>
      <c r="F74">
        <f t="shared" si="31"/>
        <v>7</v>
      </c>
      <c r="G74">
        <f t="shared" si="31"/>
        <v>16</v>
      </c>
      <c r="H74">
        <f t="shared" si="31"/>
        <v>2</v>
      </c>
      <c r="I74">
        <f t="shared" si="31"/>
        <v>6</v>
      </c>
      <c r="J74">
        <f t="shared" si="31"/>
        <v>11</v>
      </c>
      <c r="K74">
        <f t="shared" si="31"/>
        <v>14</v>
      </c>
      <c r="L74">
        <f t="shared" si="31"/>
        <v>7</v>
      </c>
      <c r="M74">
        <f t="shared" si="31"/>
        <v>4</v>
      </c>
      <c r="N74">
        <f t="shared" si="31"/>
        <v>1</v>
      </c>
      <c r="O74">
        <f t="shared" si="31"/>
        <v>1</v>
      </c>
      <c r="P74">
        <f t="shared" si="31"/>
        <v>9</v>
      </c>
      <c r="Q74">
        <f t="shared" si="31"/>
        <v>11</v>
      </c>
      <c r="R74">
        <f t="shared" si="31"/>
        <v>1</v>
      </c>
      <c r="S74">
        <v>1000</v>
      </c>
    </row>
    <row r="75" spans="1:44" ht="12.75" customHeight="1" x14ac:dyDescent="0.25">
      <c r="A75" t="str">
        <f t="shared" si="30"/>
        <v>Mr. N</v>
      </c>
      <c r="B75">
        <f t="shared" si="32"/>
        <v>11</v>
      </c>
      <c r="C75">
        <f t="shared" si="31"/>
        <v>10</v>
      </c>
      <c r="D75">
        <f t="shared" si="31"/>
        <v>7</v>
      </c>
      <c r="E75">
        <f t="shared" si="31"/>
        <v>1</v>
      </c>
      <c r="F75">
        <f t="shared" si="31"/>
        <v>13</v>
      </c>
      <c r="G75">
        <f t="shared" si="31"/>
        <v>11</v>
      </c>
      <c r="H75">
        <f t="shared" si="31"/>
        <v>12</v>
      </c>
      <c r="I75">
        <f t="shared" si="31"/>
        <v>11</v>
      </c>
      <c r="J75">
        <f t="shared" si="31"/>
        <v>6</v>
      </c>
      <c r="K75">
        <f t="shared" si="31"/>
        <v>12</v>
      </c>
      <c r="L75">
        <f t="shared" si="31"/>
        <v>14</v>
      </c>
      <c r="M75">
        <f t="shared" si="31"/>
        <v>9</v>
      </c>
      <c r="N75">
        <f t="shared" si="31"/>
        <v>5</v>
      </c>
      <c r="O75">
        <f t="shared" si="31"/>
        <v>6</v>
      </c>
      <c r="P75">
        <f t="shared" si="31"/>
        <v>1</v>
      </c>
      <c r="Q75">
        <f t="shared" si="31"/>
        <v>10</v>
      </c>
      <c r="R75">
        <f t="shared" si="31"/>
        <v>12</v>
      </c>
      <c r="S75">
        <v>1000</v>
      </c>
    </row>
    <row r="79" spans="1:44" ht="12.75" customHeight="1" x14ac:dyDescent="0.25">
      <c r="A79" s="10" t="s">
        <v>472</v>
      </c>
      <c r="B79" s="10" t="s">
        <v>473</v>
      </c>
      <c r="C79" s="10" t="s">
        <v>473</v>
      </c>
      <c r="D79" s="10" t="s">
        <v>473</v>
      </c>
      <c r="E79" s="10" t="s">
        <v>473</v>
      </c>
      <c r="F79" s="10" t="s">
        <v>473</v>
      </c>
      <c r="G79" s="10" t="s">
        <v>473</v>
      </c>
      <c r="H79" s="10" t="s">
        <v>473</v>
      </c>
      <c r="I79" s="10" t="s">
        <v>473</v>
      </c>
      <c r="J79" s="10" t="s">
        <v>473</v>
      </c>
      <c r="K79" s="10" t="s">
        <v>473</v>
      </c>
      <c r="L79" s="10" t="s">
        <v>473</v>
      </c>
      <c r="M79" s="10" t="s">
        <v>473</v>
      </c>
      <c r="N79" s="10" t="s">
        <v>473</v>
      </c>
      <c r="O79" s="10" t="s">
        <v>473</v>
      </c>
      <c r="P79" s="10" t="s">
        <v>473</v>
      </c>
      <c r="Q79" s="10" t="s">
        <v>473</v>
      </c>
      <c r="R79" s="10" t="s">
        <v>473</v>
      </c>
    </row>
    <row r="80" spans="1:44" ht="12.75" customHeight="1" x14ac:dyDescent="0.25">
      <c r="A80" t="s">
        <v>114</v>
      </c>
      <c r="B80" t="str">
        <f>B56</f>
        <v>A1</v>
      </c>
      <c r="C80" t="str">
        <f t="shared" ref="C80:R80" si="34">C56</f>
        <v>A2</v>
      </c>
      <c r="D80" t="str">
        <f t="shared" si="34"/>
        <v>A3</v>
      </c>
      <c r="E80" t="str">
        <f t="shared" si="34"/>
        <v>A4</v>
      </c>
      <c r="F80" t="str">
        <f t="shared" si="34"/>
        <v>A5</v>
      </c>
      <c r="G80" t="str">
        <f t="shared" si="34"/>
        <v>A6</v>
      </c>
      <c r="H80" t="str">
        <f t="shared" si="34"/>
        <v>A7</v>
      </c>
      <c r="I80" t="str">
        <f t="shared" si="34"/>
        <v>A8</v>
      </c>
      <c r="J80" t="str">
        <f t="shared" si="34"/>
        <v>A9</v>
      </c>
      <c r="K80" t="str">
        <f t="shared" si="34"/>
        <v>A10</v>
      </c>
      <c r="L80" t="str">
        <f t="shared" si="34"/>
        <v>A11</v>
      </c>
      <c r="M80" t="str">
        <f t="shared" si="34"/>
        <v>A12</v>
      </c>
      <c r="N80" t="str">
        <f t="shared" si="34"/>
        <v>A13</v>
      </c>
      <c r="O80" t="str">
        <f t="shared" si="34"/>
        <v>A14</v>
      </c>
      <c r="P80" t="str">
        <f t="shared" si="34"/>
        <v>A15</v>
      </c>
      <c r="Q80" t="str">
        <f t="shared" si="34"/>
        <v>A16</v>
      </c>
      <c r="R80" t="str">
        <f t="shared" si="34"/>
        <v>A17</v>
      </c>
      <c r="AA80" t="s">
        <v>115</v>
      </c>
      <c r="AB80" t="str">
        <f>B56</f>
        <v>A1</v>
      </c>
      <c r="AC80" t="str">
        <f t="shared" ref="AC80:AR80" si="35">C56</f>
        <v>A2</v>
      </c>
      <c r="AD80" t="str">
        <f t="shared" si="35"/>
        <v>A3</v>
      </c>
      <c r="AE80" t="str">
        <f t="shared" si="35"/>
        <v>A4</v>
      </c>
      <c r="AF80" t="str">
        <f t="shared" si="35"/>
        <v>A5</v>
      </c>
      <c r="AG80" t="str">
        <f t="shared" si="35"/>
        <v>A6</v>
      </c>
      <c r="AH80" t="str">
        <f t="shared" si="35"/>
        <v>A7</v>
      </c>
      <c r="AI80" t="str">
        <f t="shared" si="35"/>
        <v>A8</v>
      </c>
      <c r="AJ80" t="str">
        <f t="shared" si="35"/>
        <v>A9</v>
      </c>
      <c r="AK80" t="str">
        <f t="shared" si="35"/>
        <v>A10</v>
      </c>
      <c r="AL80" t="str">
        <f t="shared" si="35"/>
        <v>A11</v>
      </c>
      <c r="AM80" t="str">
        <f t="shared" si="35"/>
        <v>A12</v>
      </c>
      <c r="AN80" t="str">
        <f t="shared" si="35"/>
        <v>A13</v>
      </c>
      <c r="AO80" t="str">
        <f t="shared" si="35"/>
        <v>A14</v>
      </c>
      <c r="AP80" t="str">
        <f t="shared" si="35"/>
        <v>A15</v>
      </c>
      <c r="AQ80" t="str">
        <f t="shared" si="35"/>
        <v>A16</v>
      </c>
      <c r="AR80" t="str">
        <f t="shared" si="35"/>
        <v>A17</v>
      </c>
    </row>
    <row r="81" spans="1:44" ht="12.75" customHeight="1" x14ac:dyDescent="0.25">
      <c r="A81">
        <v>1</v>
      </c>
      <c r="B81" s="6">
        <f ca="1">RANDBETWEEN(10,100)</f>
        <v>86</v>
      </c>
      <c r="C81" s="6">
        <f t="shared" ref="C81:R96" ca="1" si="36">RANDBETWEEN(10,100)</f>
        <v>48</v>
      </c>
      <c r="D81" s="6">
        <f t="shared" ca="1" si="36"/>
        <v>41</v>
      </c>
      <c r="E81" s="6">
        <f t="shared" ca="1" si="36"/>
        <v>74</v>
      </c>
      <c r="F81" s="6">
        <f t="shared" ca="1" si="36"/>
        <v>39</v>
      </c>
      <c r="G81" s="6">
        <f t="shared" ca="1" si="36"/>
        <v>84</v>
      </c>
      <c r="H81" s="6">
        <f t="shared" ca="1" si="36"/>
        <v>62</v>
      </c>
      <c r="I81" s="6">
        <f t="shared" ca="1" si="36"/>
        <v>31</v>
      </c>
      <c r="J81" s="6">
        <f t="shared" ca="1" si="36"/>
        <v>35</v>
      </c>
      <c r="K81" s="6">
        <f t="shared" ca="1" si="36"/>
        <v>31</v>
      </c>
      <c r="L81" s="6">
        <f t="shared" ca="1" si="36"/>
        <v>25</v>
      </c>
      <c r="M81" s="6">
        <f t="shared" ca="1" si="36"/>
        <v>53</v>
      </c>
      <c r="N81" s="6">
        <f t="shared" ca="1" si="36"/>
        <v>86</v>
      </c>
      <c r="O81" s="6">
        <f t="shared" ca="1" si="36"/>
        <v>94</v>
      </c>
      <c r="P81" s="6">
        <f t="shared" ca="1" si="36"/>
        <v>30</v>
      </c>
      <c r="Q81" s="6">
        <f t="shared" ca="1" si="36"/>
        <v>23</v>
      </c>
      <c r="R81" s="6">
        <f t="shared" ca="1" si="36"/>
        <v>23</v>
      </c>
      <c r="AA81" t="s">
        <v>116</v>
      </c>
      <c r="AB81">
        <f ca="1">B81-B82</f>
        <v>60</v>
      </c>
      <c r="AC81">
        <f t="shared" ref="AC81:AC95" ca="1" si="37">C81-C82</f>
        <v>-21</v>
      </c>
      <c r="AD81">
        <f t="shared" ref="AD81:AD95" ca="1" si="38">D81-D82</f>
        <v>-13</v>
      </c>
      <c r="AE81">
        <f t="shared" ref="AE81:AE95" ca="1" si="39">E81-E82</f>
        <v>58</v>
      </c>
      <c r="AF81">
        <f t="shared" ref="AF81:AF95" ca="1" si="40">F81-F82</f>
        <v>13</v>
      </c>
      <c r="AG81">
        <f t="shared" ref="AG81:AG95" ca="1" si="41">G81-G82</f>
        <v>-9</v>
      </c>
      <c r="AH81">
        <f t="shared" ref="AH81:AH95" ca="1" si="42">H81-H82</f>
        <v>10</v>
      </c>
      <c r="AI81">
        <f t="shared" ref="AI81:AI95" ca="1" si="43">I81-I82</f>
        <v>-22</v>
      </c>
      <c r="AJ81">
        <f t="shared" ref="AJ81:AJ95" ca="1" si="44">J81-J82</f>
        <v>6</v>
      </c>
      <c r="AK81">
        <f t="shared" ref="AK81:AK95" ca="1" si="45">K81-K82</f>
        <v>-59</v>
      </c>
      <c r="AL81">
        <f t="shared" ref="AL81:AL95" ca="1" si="46">L81-L82</f>
        <v>-8</v>
      </c>
      <c r="AM81">
        <f t="shared" ref="AM81:AM95" ca="1" si="47">M81-M82</f>
        <v>17</v>
      </c>
      <c r="AN81">
        <f t="shared" ref="AN81:AN95" ca="1" si="48">N81-N82</f>
        <v>64</v>
      </c>
      <c r="AO81">
        <f t="shared" ref="AO81:AO95" ca="1" si="49">O81-O82</f>
        <v>46</v>
      </c>
      <c r="AP81">
        <f t="shared" ref="AP81:AP95" ca="1" si="50">P81-P82</f>
        <v>-1</v>
      </c>
      <c r="AQ81">
        <f t="shared" ref="AQ81:AQ95" ca="1" si="51">Q81-Q82</f>
        <v>-9</v>
      </c>
      <c r="AR81">
        <f t="shared" ref="AR81:AR95" ca="1" si="52">R81-R82</f>
        <v>-52</v>
      </c>
    </row>
    <row r="82" spans="1:44" ht="12.75" customHeight="1" x14ac:dyDescent="0.25">
      <c r="A82">
        <v>2</v>
      </c>
      <c r="B82" s="6">
        <f t="shared" ref="B82:B96" ca="1" si="53">RANDBETWEEN(10,100)</f>
        <v>26</v>
      </c>
      <c r="C82" s="6">
        <f t="shared" ca="1" si="36"/>
        <v>69</v>
      </c>
      <c r="D82" s="6">
        <f t="shared" ca="1" si="36"/>
        <v>54</v>
      </c>
      <c r="E82" s="6">
        <f t="shared" ca="1" si="36"/>
        <v>16</v>
      </c>
      <c r="F82" s="6">
        <f t="shared" ca="1" si="36"/>
        <v>26</v>
      </c>
      <c r="G82" s="6">
        <f t="shared" ca="1" si="36"/>
        <v>93</v>
      </c>
      <c r="H82" s="6">
        <f t="shared" ca="1" si="36"/>
        <v>52</v>
      </c>
      <c r="I82" s="6">
        <f t="shared" ca="1" si="36"/>
        <v>53</v>
      </c>
      <c r="J82" s="6">
        <f t="shared" ca="1" si="36"/>
        <v>29</v>
      </c>
      <c r="K82" s="6">
        <f t="shared" ca="1" si="36"/>
        <v>90</v>
      </c>
      <c r="L82" s="6">
        <f t="shared" ca="1" si="36"/>
        <v>33</v>
      </c>
      <c r="M82" s="6">
        <f t="shared" ca="1" si="36"/>
        <v>36</v>
      </c>
      <c r="N82" s="6">
        <f t="shared" ca="1" si="36"/>
        <v>22</v>
      </c>
      <c r="O82" s="6">
        <f t="shared" ca="1" si="36"/>
        <v>48</v>
      </c>
      <c r="P82" s="6">
        <f t="shared" ca="1" si="36"/>
        <v>31</v>
      </c>
      <c r="Q82" s="6">
        <f t="shared" ca="1" si="36"/>
        <v>32</v>
      </c>
      <c r="R82" s="6">
        <f t="shared" ca="1" si="36"/>
        <v>75</v>
      </c>
      <c r="AA82" t="s">
        <v>117</v>
      </c>
      <c r="AB82">
        <f t="shared" ref="AB82:AB95" ca="1" si="54">B82-B83</f>
        <v>-67</v>
      </c>
      <c r="AC82">
        <f t="shared" ca="1" si="37"/>
        <v>28</v>
      </c>
      <c r="AD82">
        <f t="shared" ca="1" si="38"/>
        <v>30</v>
      </c>
      <c r="AE82">
        <f t="shared" ca="1" si="39"/>
        <v>-51</v>
      </c>
      <c r="AF82">
        <f t="shared" ca="1" si="40"/>
        <v>8</v>
      </c>
      <c r="AG82">
        <f t="shared" ca="1" si="41"/>
        <v>47</v>
      </c>
      <c r="AH82">
        <f t="shared" ca="1" si="42"/>
        <v>33</v>
      </c>
      <c r="AI82">
        <f t="shared" ca="1" si="43"/>
        <v>-47</v>
      </c>
      <c r="AJ82">
        <f t="shared" ca="1" si="44"/>
        <v>18</v>
      </c>
      <c r="AK82">
        <f t="shared" ca="1" si="45"/>
        <v>-10</v>
      </c>
      <c r="AL82">
        <f t="shared" ca="1" si="46"/>
        <v>12</v>
      </c>
      <c r="AM82">
        <f t="shared" ca="1" si="47"/>
        <v>-13</v>
      </c>
      <c r="AN82">
        <f t="shared" ca="1" si="48"/>
        <v>-58</v>
      </c>
      <c r="AO82">
        <f t="shared" ca="1" si="49"/>
        <v>-9</v>
      </c>
      <c r="AP82">
        <f t="shared" ca="1" si="50"/>
        <v>-46</v>
      </c>
      <c r="AQ82">
        <f t="shared" ca="1" si="51"/>
        <v>-26</v>
      </c>
      <c r="AR82">
        <f t="shared" ca="1" si="52"/>
        <v>15</v>
      </c>
    </row>
    <row r="83" spans="1:44" ht="12.75" customHeight="1" x14ac:dyDescent="0.25">
      <c r="A83">
        <v>3</v>
      </c>
      <c r="B83" s="6">
        <f t="shared" ca="1" si="53"/>
        <v>93</v>
      </c>
      <c r="C83" s="6">
        <f t="shared" ca="1" si="36"/>
        <v>41</v>
      </c>
      <c r="D83" s="6">
        <f t="shared" ca="1" si="36"/>
        <v>24</v>
      </c>
      <c r="E83" s="6">
        <f t="shared" ca="1" si="36"/>
        <v>67</v>
      </c>
      <c r="F83" s="6">
        <f t="shared" ca="1" si="36"/>
        <v>18</v>
      </c>
      <c r="G83" s="6">
        <f t="shared" ca="1" si="36"/>
        <v>46</v>
      </c>
      <c r="H83" s="6">
        <f t="shared" ca="1" si="36"/>
        <v>19</v>
      </c>
      <c r="I83" s="6">
        <f t="shared" ca="1" si="36"/>
        <v>100</v>
      </c>
      <c r="J83" s="6">
        <f t="shared" ca="1" si="36"/>
        <v>11</v>
      </c>
      <c r="K83" s="6">
        <f t="shared" ca="1" si="36"/>
        <v>100</v>
      </c>
      <c r="L83" s="6">
        <f t="shared" ca="1" si="36"/>
        <v>21</v>
      </c>
      <c r="M83" s="6">
        <f t="shared" ca="1" si="36"/>
        <v>49</v>
      </c>
      <c r="N83" s="6">
        <f t="shared" ca="1" si="36"/>
        <v>80</v>
      </c>
      <c r="O83" s="6">
        <f t="shared" ca="1" si="36"/>
        <v>57</v>
      </c>
      <c r="P83" s="6">
        <f t="shared" ca="1" si="36"/>
        <v>77</v>
      </c>
      <c r="Q83" s="6">
        <f t="shared" ca="1" si="36"/>
        <v>58</v>
      </c>
      <c r="R83" s="6">
        <f t="shared" ca="1" si="36"/>
        <v>60</v>
      </c>
      <c r="AA83" t="s">
        <v>118</v>
      </c>
      <c r="AB83">
        <f t="shared" ca="1" si="54"/>
        <v>75</v>
      </c>
      <c r="AC83">
        <f t="shared" ca="1" si="37"/>
        <v>-27</v>
      </c>
      <c r="AD83">
        <f t="shared" ca="1" si="38"/>
        <v>-19</v>
      </c>
      <c r="AE83">
        <f t="shared" ca="1" si="39"/>
        <v>2</v>
      </c>
      <c r="AF83">
        <f t="shared" ca="1" si="40"/>
        <v>-70</v>
      </c>
      <c r="AG83">
        <f t="shared" ca="1" si="41"/>
        <v>-1</v>
      </c>
      <c r="AH83">
        <f t="shared" ca="1" si="42"/>
        <v>-65</v>
      </c>
      <c r="AI83">
        <f t="shared" ca="1" si="43"/>
        <v>74</v>
      </c>
      <c r="AJ83">
        <f t="shared" ca="1" si="44"/>
        <v>1</v>
      </c>
      <c r="AK83">
        <f t="shared" ca="1" si="45"/>
        <v>9</v>
      </c>
      <c r="AL83">
        <f t="shared" ca="1" si="46"/>
        <v>-14</v>
      </c>
      <c r="AM83">
        <f t="shared" ca="1" si="47"/>
        <v>-38</v>
      </c>
      <c r="AN83">
        <f t="shared" ca="1" si="48"/>
        <v>-19</v>
      </c>
      <c r="AO83">
        <f t="shared" ca="1" si="49"/>
        <v>35</v>
      </c>
      <c r="AP83">
        <f t="shared" ca="1" si="50"/>
        <v>62</v>
      </c>
      <c r="AQ83">
        <f t="shared" ca="1" si="51"/>
        <v>-13</v>
      </c>
      <c r="AR83">
        <f t="shared" ca="1" si="52"/>
        <v>-6</v>
      </c>
    </row>
    <row r="84" spans="1:44" ht="12.75" customHeight="1" x14ac:dyDescent="0.25">
      <c r="A84">
        <v>4</v>
      </c>
      <c r="B84" s="6">
        <f t="shared" ca="1" si="53"/>
        <v>18</v>
      </c>
      <c r="C84" s="6">
        <f t="shared" ca="1" si="36"/>
        <v>68</v>
      </c>
      <c r="D84" s="6">
        <f t="shared" ca="1" si="36"/>
        <v>43</v>
      </c>
      <c r="E84" s="6">
        <f t="shared" ca="1" si="36"/>
        <v>65</v>
      </c>
      <c r="F84" s="6">
        <f t="shared" ca="1" si="36"/>
        <v>88</v>
      </c>
      <c r="G84" s="6">
        <f t="shared" ca="1" si="36"/>
        <v>47</v>
      </c>
      <c r="H84" s="6">
        <f t="shared" ca="1" si="36"/>
        <v>84</v>
      </c>
      <c r="I84" s="6">
        <f t="shared" ca="1" si="36"/>
        <v>26</v>
      </c>
      <c r="J84" s="6">
        <f t="shared" ca="1" si="36"/>
        <v>10</v>
      </c>
      <c r="K84" s="6">
        <f t="shared" ca="1" si="36"/>
        <v>91</v>
      </c>
      <c r="L84" s="6">
        <f t="shared" ca="1" si="36"/>
        <v>35</v>
      </c>
      <c r="M84" s="6">
        <f t="shared" ca="1" si="36"/>
        <v>87</v>
      </c>
      <c r="N84" s="6">
        <f t="shared" ca="1" si="36"/>
        <v>99</v>
      </c>
      <c r="O84" s="6">
        <f t="shared" ca="1" si="36"/>
        <v>22</v>
      </c>
      <c r="P84" s="6">
        <f t="shared" ca="1" si="36"/>
        <v>15</v>
      </c>
      <c r="Q84" s="6">
        <f t="shared" ca="1" si="36"/>
        <v>71</v>
      </c>
      <c r="R84" s="6">
        <f t="shared" ca="1" si="36"/>
        <v>66</v>
      </c>
      <c r="AA84" t="s">
        <v>119</v>
      </c>
      <c r="AB84">
        <f t="shared" ca="1" si="54"/>
        <v>-21</v>
      </c>
      <c r="AC84">
        <f t="shared" ca="1" si="37"/>
        <v>30</v>
      </c>
      <c r="AD84">
        <f t="shared" ca="1" si="38"/>
        <v>-5</v>
      </c>
      <c r="AE84">
        <f t="shared" ca="1" si="39"/>
        <v>-34</v>
      </c>
      <c r="AF84">
        <f t="shared" ca="1" si="40"/>
        <v>20</v>
      </c>
      <c r="AG84">
        <f t="shared" ca="1" si="41"/>
        <v>-25</v>
      </c>
      <c r="AH84">
        <f t="shared" ca="1" si="42"/>
        <v>59</v>
      </c>
      <c r="AI84">
        <f t="shared" ca="1" si="43"/>
        <v>13</v>
      </c>
      <c r="AJ84">
        <f t="shared" ca="1" si="44"/>
        <v>-66</v>
      </c>
      <c r="AK84">
        <f t="shared" ca="1" si="45"/>
        <v>-4</v>
      </c>
      <c r="AL84">
        <f t="shared" ca="1" si="46"/>
        <v>-40</v>
      </c>
      <c r="AM84">
        <f t="shared" ca="1" si="47"/>
        <v>1</v>
      </c>
      <c r="AN84">
        <f t="shared" ca="1" si="48"/>
        <v>36</v>
      </c>
      <c r="AO84">
        <f t="shared" ca="1" si="49"/>
        <v>-10</v>
      </c>
      <c r="AP84">
        <f t="shared" ca="1" si="50"/>
        <v>-27</v>
      </c>
      <c r="AQ84">
        <f t="shared" ca="1" si="51"/>
        <v>-2</v>
      </c>
      <c r="AR84">
        <f t="shared" ca="1" si="52"/>
        <v>52</v>
      </c>
    </row>
    <row r="85" spans="1:44" ht="12.75" customHeight="1" x14ac:dyDescent="0.25">
      <c r="A85">
        <v>5</v>
      </c>
      <c r="B85" s="6">
        <f t="shared" ca="1" si="53"/>
        <v>39</v>
      </c>
      <c r="C85" s="6">
        <f t="shared" ca="1" si="36"/>
        <v>38</v>
      </c>
      <c r="D85" s="6">
        <f t="shared" ca="1" si="36"/>
        <v>48</v>
      </c>
      <c r="E85" s="6">
        <f t="shared" ca="1" si="36"/>
        <v>99</v>
      </c>
      <c r="F85" s="6">
        <f t="shared" ca="1" si="36"/>
        <v>68</v>
      </c>
      <c r="G85" s="6">
        <f t="shared" ca="1" si="36"/>
        <v>72</v>
      </c>
      <c r="H85" s="6">
        <f t="shared" ca="1" si="36"/>
        <v>25</v>
      </c>
      <c r="I85" s="6">
        <f t="shared" ca="1" si="36"/>
        <v>13</v>
      </c>
      <c r="J85" s="6">
        <f t="shared" ca="1" si="36"/>
        <v>76</v>
      </c>
      <c r="K85" s="6">
        <f t="shared" ca="1" si="36"/>
        <v>95</v>
      </c>
      <c r="L85" s="6">
        <f t="shared" ca="1" si="36"/>
        <v>75</v>
      </c>
      <c r="M85" s="6">
        <f t="shared" ca="1" si="36"/>
        <v>86</v>
      </c>
      <c r="N85" s="6">
        <f t="shared" ca="1" si="36"/>
        <v>63</v>
      </c>
      <c r="O85" s="6">
        <f t="shared" ca="1" si="36"/>
        <v>32</v>
      </c>
      <c r="P85" s="6">
        <f t="shared" ca="1" si="36"/>
        <v>42</v>
      </c>
      <c r="Q85" s="6">
        <f t="shared" ca="1" si="36"/>
        <v>73</v>
      </c>
      <c r="R85" s="6">
        <f t="shared" ca="1" si="36"/>
        <v>14</v>
      </c>
      <c r="AA85" t="s">
        <v>120</v>
      </c>
      <c r="AB85">
        <f t="shared" ca="1" si="54"/>
        <v>-29</v>
      </c>
      <c r="AC85">
        <f t="shared" ca="1" si="37"/>
        <v>-36</v>
      </c>
      <c r="AD85">
        <f t="shared" ca="1" si="38"/>
        <v>-52</v>
      </c>
      <c r="AE85">
        <f t="shared" ca="1" si="39"/>
        <v>41</v>
      </c>
      <c r="AF85">
        <f t="shared" ca="1" si="40"/>
        <v>37</v>
      </c>
      <c r="AG85">
        <f t="shared" ca="1" si="41"/>
        <v>15</v>
      </c>
      <c r="AH85">
        <f t="shared" ca="1" si="42"/>
        <v>-63</v>
      </c>
      <c r="AI85">
        <f t="shared" ca="1" si="43"/>
        <v>-67</v>
      </c>
      <c r="AJ85">
        <f t="shared" ca="1" si="44"/>
        <v>-22</v>
      </c>
      <c r="AK85">
        <f t="shared" ca="1" si="45"/>
        <v>50</v>
      </c>
      <c r="AL85">
        <f t="shared" ca="1" si="46"/>
        <v>49</v>
      </c>
      <c r="AM85">
        <f t="shared" ca="1" si="47"/>
        <v>41</v>
      </c>
      <c r="AN85">
        <f t="shared" ca="1" si="48"/>
        <v>19</v>
      </c>
      <c r="AO85">
        <f t="shared" ca="1" si="49"/>
        <v>15</v>
      </c>
      <c r="AP85">
        <f t="shared" ca="1" si="50"/>
        <v>-21</v>
      </c>
      <c r="AQ85">
        <f t="shared" ca="1" si="51"/>
        <v>7</v>
      </c>
      <c r="AR85">
        <f t="shared" ca="1" si="52"/>
        <v>-67</v>
      </c>
    </row>
    <row r="86" spans="1:44" ht="12.75" customHeight="1" x14ac:dyDescent="0.25">
      <c r="A86">
        <v>6</v>
      </c>
      <c r="B86" s="6">
        <f t="shared" ca="1" si="53"/>
        <v>68</v>
      </c>
      <c r="C86" s="6">
        <f t="shared" ca="1" si="36"/>
        <v>74</v>
      </c>
      <c r="D86" s="6">
        <f t="shared" ca="1" si="36"/>
        <v>100</v>
      </c>
      <c r="E86" s="6">
        <f t="shared" ca="1" si="36"/>
        <v>58</v>
      </c>
      <c r="F86" s="6">
        <f t="shared" ca="1" si="36"/>
        <v>31</v>
      </c>
      <c r="G86" s="6">
        <f t="shared" ca="1" si="36"/>
        <v>57</v>
      </c>
      <c r="H86" s="6">
        <f t="shared" ca="1" si="36"/>
        <v>88</v>
      </c>
      <c r="I86" s="6">
        <f t="shared" ca="1" si="36"/>
        <v>80</v>
      </c>
      <c r="J86" s="6">
        <f t="shared" ca="1" si="36"/>
        <v>98</v>
      </c>
      <c r="K86" s="6">
        <f t="shared" ca="1" si="36"/>
        <v>45</v>
      </c>
      <c r="L86" s="6">
        <f t="shared" ca="1" si="36"/>
        <v>26</v>
      </c>
      <c r="M86" s="6">
        <f t="shared" ca="1" si="36"/>
        <v>45</v>
      </c>
      <c r="N86" s="6">
        <f t="shared" ca="1" si="36"/>
        <v>44</v>
      </c>
      <c r="O86" s="6">
        <f t="shared" ca="1" si="36"/>
        <v>17</v>
      </c>
      <c r="P86" s="6">
        <f t="shared" ca="1" si="36"/>
        <v>63</v>
      </c>
      <c r="Q86" s="6">
        <f t="shared" ca="1" si="36"/>
        <v>66</v>
      </c>
      <c r="R86" s="6">
        <f t="shared" ca="1" si="36"/>
        <v>81</v>
      </c>
      <c r="AA86" t="s">
        <v>121</v>
      </c>
      <c r="AB86">
        <f t="shared" ca="1" si="54"/>
        <v>41</v>
      </c>
      <c r="AC86">
        <f t="shared" ca="1" si="37"/>
        <v>-4</v>
      </c>
      <c r="AD86">
        <f t="shared" ca="1" si="38"/>
        <v>27</v>
      </c>
      <c r="AE86">
        <f t="shared" ca="1" si="39"/>
        <v>29</v>
      </c>
      <c r="AF86">
        <f t="shared" ca="1" si="40"/>
        <v>-48</v>
      </c>
      <c r="AG86">
        <f t="shared" ca="1" si="41"/>
        <v>3</v>
      </c>
      <c r="AH86">
        <f t="shared" ca="1" si="42"/>
        <v>55</v>
      </c>
      <c r="AI86">
        <f t="shared" ca="1" si="43"/>
        <v>23</v>
      </c>
      <c r="AJ86">
        <f t="shared" ca="1" si="44"/>
        <v>71</v>
      </c>
      <c r="AK86">
        <f t="shared" ca="1" si="45"/>
        <v>-43</v>
      </c>
      <c r="AL86">
        <f t="shared" ca="1" si="46"/>
        <v>-2</v>
      </c>
      <c r="AM86">
        <f t="shared" ca="1" si="47"/>
        <v>15</v>
      </c>
      <c r="AN86">
        <f t="shared" ca="1" si="48"/>
        <v>15</v>
      </c>
      <c r="AO86">
        <f t="shared" ca="1" si="49"/>
        <v>-16</v>
      </c>
      <c r="AP86">
        <f t="shared" ca="1" si="50"/>
        <v>-22</v>
      </c>
      <c r="AQ86">
        <f t="shared" ca="1" si="51"/>
        <v>55</v>
      </c>
      <c r="AR86">
        <f t="shared" ca="1" si="52"/>
        <v>59</v>
      </c>
    </row>
    <row r="87" spans="1:44" ht="12.75" customHeight="1" x14ac:dyDescent="0.25">
      <c r="A87">
        <v>7</v>
      </c>
      <c r="B87" s="6">
        <f t="shared" ca="1" si="53"/>
        <v>27</v>
      </c>
      <c r="C87" s="6">
        <f t="shared" ca="1" si="36"/>
        <v>78</v>
      </c>
      <c r="D87" s="6">
        <f t="shared" ca="1" si="36"/>
        <v>73</v>
      </c>
      <c r="E87" s="6">
        <f t="shared" ca="1" si="36"/>
        <v>29</v>
      </c>
      <c r="F87" s="6">
        <f t="shared" ca="1" si="36"/>
        <v>79</v>
      </c>
      <c r="G87" s="6">
        <f t="shared" ca="1" si="36"/>
        <v>54</v>
      </c>
      <c r="H87" s="6">
        <f t="shared" ca="1" si="36"/>
        <v>33</v>
      </c>
      <c r="I87" s="6">
        <f t="shared" ca="1" si="36"/>
        <v>57</v>
      </c>
      <c r="J87" s="6">
        <f t="shared" ca="1" si="36"/>
        <v>27</v>
      </c>
      <c r="K87" s="6">
        <f t="shared" ca="1" si="36"/>
        <v>88</v>
      </c>
      <c r="L87" s="6">
        <f t="shared" ca="1" si="36"/>
        <v>28</v>
      </c>
      <c r="M87" s="6">
        <f t="shared" ca="1" si="36"/>
        <v>30</v>
      </c>
      <c r="N87" s="6">
        <f t="shared" ca="1" si="36"/>
        <v>29</v>
      </c>
      <c r="O87" s="6">
        <f t="shared" ca="1" si="36"/>
        <v>33</v>
      </c>
      <c r="P87" s="6">
        <f t="shared" ca="1" si="36"/>
        <v>85</v>
      </c>
      <c r="Q87" s="6">
        <f t="shared" ca="1" si="36"/>
        <v>11</v>
      </c>
      <c r="R87" s="6">
        <f t="shared" ca="1" si="36"/>
        <v>22</v>
      </c>
      <c r="AA87" t="s">
        <v>122</v>
      </c>
      <c r="AB87">
        <f t="shared" ca="1" si="54"/>
        <v>12</v>
      </c>
      <c r="AC87">
        <f t="shared" ca="1" si="37"/>
        <v>-20</v>
      </c>
      <c r="AD87">
        <f t="shared" ca="1" si="38"/>
        <v>-9</v>
      </c>
      <c r="AE87">
        <f t="shared" ca="1" si="39"/>
        <v>-41</v>
      </c>
      <c r="AF87">
        <f t="shared" ca="1" si="40"/>
        <v>-10</v>
      </c>
      <c r="AG87">
        <f t="shared" ca="1" si="41"/>
        <v>-42</v>
      </c>
      <c r="AH87">
        <f t="shared" ca="1" si="42"/>
        <v>-41</v>
      </c>
      <c r="AI87">
        <f t="shared" ca="1" si="43"/>
        <v>-15</v>
      </c>
      <c r="AJ87">
        <f t="shared" ca="1" si="44"/>
        <v>-31</v>
      </c>
      <c r="AK87">
        <f t="shared" ca="1" si="45"/>
        <v>61</v>
      </c>
      <c r="AL87">
        <f t="shared" ca="1" si="46"/>
        <v>-50</v>
      </c>
      <c r="AM87">
        <f t="shared" ca="1" si="47"/>
        <v>-40</v>
      </c>
      <c r="AN87">
        <f t="shared" ca="1" si="48"/>
        <v>6</v>
      </c>
      <c r="AO87">
        <f t="shared" ca="1" si="49"/>
        <v>-55</v>
      </c>
      <c r="AP87">
        <f t="shared" ca="1" si="50"/>
        <v>-3</v>
      </c>
      <c r="AQ87">
        <f t="shared" ca="1" si="51"/>
        <v>-8</v>
      </c>
      <c r="AR87">
        <f t="shared" ca="1" si="52"/>
        <v>8</v>
      </c>
    </row>
    <row r="88" spans="1:44" ht="12.75" customHeight="1" x14ac:dyDescent="0.25">
      <c r="A88">
        <v>8</v>
      </c>
      <c r="B88" s="6">
        <f t="shared" ca="1" si="53"/>
        <v>15</v>
      </c>
      <c r="C88" s="6">
        <f t="shared" ca="1" si="36"/>
        <v>98</v>
      </c>
      <c r="D88" s="6">
        <f t="shared" ca="1" si="36"/>
        <v>82</v>
      </c>
      <c r="E88" s="6">
        <f t="shared" ca="1" si="36"/>
        <v>70</v>
      </c>
      <c r="F88" s="6">
        <f t="shared" ca="1" si="36"/>
        <v>89</v>
      </c>
      <c r="G88" s="6">
        <f t="shared" ca="1" si="36"/>
        <v>96</v>
      </c>
      <c r="H88" s="6">
        <f t="shared" ca="1" si="36"/>
        <v>74</v>
      </c>
      <c r="I88" s="6">
        <f t="shared" ca="1" si="36"/>
        <v>72</v>
      </c>
      <c r="J88" s="6">
        <f t="shared" ca="1" si="36"/>
        <v>58</v>
      </c>
      <c r="K88" s="6">
        <f t="shared" ca="1" si="36"/>
        <v>27</v>
      </c>
      <c r="L88" s="6">
        <f t="shared" ca="1" si="36"/>
        <v>78</v>
      </c>
      <c r="M88" s="6">
        <f t="shared" ca="1" si="36"/>
        <v>70</v>
      </c>
      <c r="N88" s="6">
        <f t="shared" ca="1" si="36"/>
        <v>23</v>
      </c>
      <c r="O88" s="6">
        <f t="shared" ca="1" si="36"/>
        <v>88</v>
      </c>
      <c r="P88" s="6">
        <f t="shared" ca="1" si="36"/>
        <v>88</v>
      </c>
      <c r="Q88" s="6">
        <f t="shared" ca="1" si="36"/>
        <v>19</v>
      </c>
      <c r="R88" s="6">
        <f t="shared" ca="1" si="36"/>
        <v>14</v>
      </c>
      <c r="AA88" t="s">
        <v>123</v>
      </c>
      <c r="AB88">
        <f t="shared" ca="1" si="54"/>
        <v>-56</v>
      </c>
      <c r="AC88">
        <f t="shared" ca="1" si="37"/>
        <v>72</v>
      </c>
      <c r="AD88">
        <f t="shared" ca="1" si="38"/>
        <v>-11</v>
      </c>
      <c r="AE88">
        <f t="shared" ca="1" si="39"/>
        <v>11</v>
      </c>
      <c r="AF88">
        <f t="shared" ca="1" si="40"/>
        <v>14</v>
      </c>
      <c r="AG88">
        <f t="shared" ca="1" si="41"/>
        <v>24</v>
      </c>
      <c r="AH88">
        <f t="shared" ca="1" si="42"/>
        <v>48</v>
      </c>
      <c r="AI88">
        <f t="shared" ca="1" si="43"/>
        <v>10</v>
      </c>
      <c r="AJ88">
        <f t="shared" ca="1" si="44"/>
        <v>22</v>
      </c>
      <c r="AK88">
        <f t="shared" ca="1" si="45"/>
        <v>-51</v>
      </c>
      <c r="AL88">
        <f t="shared" ca="1" si="46"/>
        <v>-8</v>
      </c>
      <c r="AM88">
        <f t="shared" ca="1" si="47"/>
        <v>36</v>
      </c>
      <c r="AN88">
        <f t="shared" ca="1" si="48"/>
        <v>-45</v>
      </c>
      <c r="AO88">
        <f t="shared" ca="1" si="49"/>
        <v>62</v>
      </c>
      <c r="AP88">
        <f t="shared" ca="1" si="50"/>
        <v>59</v>
      </c>
      <c r="AQ88">
        <f t="shared" ca="1" si="51"/>
        <v>-46</v>
      </c>
      <c r="AR88">
        <f t="shared" ca="1" si="52"/>
        <v>-4</v>
      </c>
    </row>
    <row r="89" spans="1:44" ht="12.75" customHeight="1" x14ac:dyDescent="0.25">
      <c r="A89">
        <v>9</v>
      </c>
      <c r="B89" s="6">
        <f t="shared" ca="1" si="53"/>
        <v>71</v>
      </c>
      <c r="C89" s="6">
        <f t="shared" ca="1" si="36"/>
        <v>26</v>
      </c>
      <c r="D89" s="6">
        <f t="shared" ca="1" si="36"/>
        <v>93</v>
      </c>
      <c r="E89" s="6">
        <f t="shared" ca="1" si="36"/>
        <v>59</v>
      </c>
      <c r="F89" s="6">
        <f t="shared" ca="1" si="36"/>
        <v>75</v>
      </c>
      <c r="G89" s="6">
        <f t="shared" ca="1" si="36"/>
        <v>72</v>
      </c>
      <c r="H89" s="6">
        <f t="shared" ca="1" si="36"/>
        <v>26</v>
      </c>
      <c r="I89" s="6">
        <f t="shared" ca="1" si="36"/>
        <v>62</v>
      </c>
      <c r="J89" s="6">
        <f t="shared" ca="1" si="36"/>
        <v>36</v>
      </c>
      <c r="K89" s="6">
        <f t="shared" ca="1" si="36"/>
        <v>78</v>
      </c>
      <c r="L89" s="6">
        <f t="shared" ca="1" si="36"/>
        <v>86</v>
      </c>
      <c r="M89" s="6">
        <f t="shared" ca="1" si="36"/>
        <v>34</v>
      </c>
      <c r="N89" s="6">
        <f t="shared" ca="1" si="36"/>
        <v>68</v>
      </c>
      <c r="O89" s="6">
        <f t="shared" ca="1" si="36"/>
        <v>26</v>
      </c>
      <c r="P89" s="6">
        <f t="shared" ca="1" si="36"/>
        <v>29</v>
      </c>
      <c r="Q89" s="6">
        <f t="shared" ca="1" si="36"/>
        <v>65</v>
      </c>
      <c r="R89" s="6">
        <f t="shared" ca="1" si="36"/>
        <v>18</v>
      </c>
      <c r="AA89" t="s">
        <v>124</v>
      </c>
      <c r="AB89">
        <f t="shared" ca="1" si="54"/>
        <v>-22</v>
      </c>
      <c r="AC89">
        <f t="shared" ca="1" si="37"/>
        <v>8</v>
      </c>
      <c r="AD89">
        <f t="shared" ca="1" si="38"/>
        <v>68</v>
      </c>
      <c r="AE89">
        <f t="shared" ca="1" si="39"/>
        <v>19</v>
      </c>
      <c r="AF89">
        <f t="shared" ca="1" si="40"/>
        <v>47</v>
      </c>
      <c r="AG89">
        <f t="shared" ca="1" si="41"/>
        <v>-23</v>
      </c>
      <c r="AH89">
        <f t="shared" ca="1" si="42"/>
        <v>-67</v>
      </c>
      <c r="AI89">
        <f t="shared" ca="1" si="43"/>
        <v>51</v>
      </c>
      <c r="AJ89">
        <f t="shared" ca="1" si="44"/>
        <v>22</v>
      </c>
      <c r="AK89">
        <f t="shared" ca="1" si="45"/>
        <v>40</v>
      </c>
      <c r="AL89">
        <f t="shared" ca="1" si="46"/>
        <v>-1</v>
      </c>
      <c r="AM89">
        <f t="shared" ca="1" si="47"/>
        <v>-29</v>
      </c>
      <c r="AN89">
        <f t="shared" ca="1" si="48"/>
        <v>3</v>
      </c>
      <c r="AO89">
        <f t="shared" ca="1" si="49"/>
        <v>-44</v>
      </c>
      <c r="AP89">
        <f t="shared" ca="1" si="50"/>
        <v>-1</v>
      </c>
      <c r="AQ89">
        <f t="shared" ca="1" si="51"/>
        <v>-34</v>
      </c>
      <c r="AR89">
        <f t="shared" ca="1" si="52"/>
        <v>3</v>
      </c>
    </row>
    <row r="90" spans="1:44" ht="12.75" customHeight="1" x14ac:dyDescent="0.25">
      <c r="A90">
        <v>10</v>
      </c>
      <c r="B90" s="6">
        <f t="shared" ca="1" si="53"/>
        <v>93</v>
      </c>
      <c r="C90" s="6">
        <f t="shared" ca="1" si="36"/>
        <v>18</v>
      </c>
      <c r="D90" s="6">
        <f t="shared" ca="1" si="36"/>
        <v>25</v>
      </c>
      <c r="E90" s="6">
        <f t="shared" ca="1" si="36"/>
        <v>40</v>
      </c>
      <c r="F90" s="6">
        <f t="shared" ca="1" si="36"/>
        <v>28</v>
      </c>
      <c r="G90" s="6">
        <f t="shared" ca="1" si="36"/>
        <v>95</v>
      </c>
      <c r="H90" s="6">
        <f t="shared" ca="1" si="36"/>
        <v>93</v>
      </c>
      <c r="I90" s="6">
        <f t="shared" ca="1" si="36"/>
        <v>11</v>
      </c>
      <c r="J90" s="6">
        <f t="shared" ca="1" si="36"/>
        <v>14</v>
      </c>
      <c r="K90" s="6">
        <f t="shared" ca="1" si="36"/>
        <v>38</v>
      </c>
      <c r="L90" s="6">
        <f t="shared" ca="1" si="36"/>
        <v>87</v>
      </c>
      <c r="M90" s="6">
        <f t="shared" ca="1" si="36"/>
        <v>63</v>
      </c>
      <c r="N90" s="6">
        <f t="shared" ca="1" si="36"/>
        <v>65</v>
      </c>
      <c r="O90" s="6">
        <f t="shared" ca="1" si="36"/>
        <v>70</v>
      </c>
      <c r="P90" s="6">
        <f t="shared" ca="1" si="36"/>
        <v>30</v>
      </c>
      <c r="Q90" s="6">
        <f t="shared" ca="1" si="36"/>
        <v>99</v>
      </c>
      <c r="R90" s="6">
        <f t="shared" ca="1" si="36"/>
        <v>15</v>
      </c>
      <c r="AA90" t="s">
        <v>125</v>
      </c>
      <c r="AB90">
        <f t="shared" ca="1" si="54"/>
        <v>53</v>
      </c>
      <c r="AC90">
        <f t="shared" ca="1" si="37"/>
        <v>-39</v>
      </c>
      <c r="AD90">
        <f t="shared" ca="1" si="38"/>
        <v>13</v>
      </c>
      <c r="AE90">
        <f t="shared" ca="1" si="39"/>
        <v>-59</v>
      </c>
      <c r="AF90">
        <f t="shared" ca="1" si="40"/>
        <v>-19</v>
      </c>
      <c r="AG90">
        <f t="shared" ca="1" si="41"/>
        <v>51</v>
      </c>
      <c r="AH90">
        <f t="shared" ca="1" si="42"/>
        <v>65</v>
      </c>
      <c r="AI90">
        <f t="shared" ca="1" si="43"/>
        <v>-81</v>
      </c>
      <c r="AJ90">
        <f t="shared" ca="1" si="44"/>
        <v>-30</v>
      </c>
      <c r="AK90">
        <f t="shared" ca="1" si="45"/>
        <v>-41</v>
      </c>
      <c r="AL90">
        <f t="shared" ca="1" si="46"/>
        <v>8</v>
      </c>
      <c r="AM90">
        <f t="shared" ca="1" si="47"/>
        <v>-23</v>
      </c>
      <c r="AN90">
        <f t="shared" ca="1" si="48"/>
        <v>19</v>
      </c>
      <c r="AO90">
        <f t="shared" ca="1" si="49"/>
        <v>49</v>
      </c>
      <c r="AP90">
        <f t="shared" ca="1" si="50"/>
        <v>-35</v>
      </c>
      <c r="AQ90">
        <f t="shared" ca="1" si="51"/>
        <v>87</v>
      </c>
      <c r="AR90">
        <f t="shared" ca="1" si="52"/>
        <v>-44</v>
      </c>
    </row>
    <row r="91" spans="1:44" ht="12.75" customHeight="1" x14ac:dyDescent="0.25">
      <c r="A91">
        <v>11</v>
      </c>
      <c r="B91" s="6">
        <f t="shared" ca="1" si="53"/>
        <v>40</v>
      </c>
      <c r="C91" s="6">
        <f t="shared" ca="1" si="36"/>
        <v>57</v>
      </c>
      <c r="D91" s="6">
        <f t="shared" ca="1" si="36"/>
        <v>12</v>
      </c>
      <c r="E91" s="6">
        <f t="shared" ca="1" si="36"/>
        <v>99</v>
      </c>
      <c r="F91" s="6">
        <f t="shared" ca="1" si="36"/>
        <v>47</v>
      </c>
      <c r="G91" s="6">
        <f t="shared" ca="1" si="36"/>
        <v>44</v>
      </c>
      <c r="H91" s="6">
        <f t="shared" ca="1" si="36"/>
        <v>28</v>
      </c>
      <c r="I91" s="6">
        <f t="shared" ca="1" si="36"/>
        <v>92</v>
      </c>
      <c r="J91" s="6">
        <f t="shared" ca="1" si="36"/>
        <v>44</v>
      </c>
      <c r="K91" s="6">
        <f t="shared" ca="1" si="36"/>
        <v>79</v>
      </c>
      <c r="L91" s="6">
        <f t="shared" ca="1" si="36"/>
        <v>79</v>
      </c>
      <c r="M91" s="6">
        <f t="shared" ca="1" si="36"/>
        <v>86</v>
      </c>
      <c r="N91" s="6">
        <f t="shared" ca="1" si="36"/>
        <v>46</v>
      </c>
      <c r="O91" s="6">
        <f t="shared" ca="1" si="36"/>
        <v>21</v>
      </c>
      <c r="P91" s="6">
        <f t="shared" ca="1" si="36"/>
        <v>65</v>
      </c>
      <c r="Q91" s="6">
        <f t="shared" ca="1" si="36"/>
        <v>12</v>
      </c>
      <c r="R91" s="6">
        <f t="shared" ca="1" si="36"/>
        <v>59</v>
      </c>
      <c r="AA91" t="s">
        <v>126</v>
      </c>
      <c r="AB91">
        <f t="shared" ca="1" si="54"/>
        <v>-36</v>
      </c>
      <c r="AC91">
        <f t="shared" ca="1" si="37"/>
        <v>-41</v>
      </c>
      <c r="AD91">
        <f t="shared" ca="1" si="38"/>
        <v>-76</v>
      </c>
      <c r="AE91">
        <f t="shared" ca="1" si="39"/>
        <v>6</v>
      </c>
      <c r="AF91">
        <f t="shared" ca="1" si="40"/>
        <v>21</v>
      </c>
      <c r="AG91">
        <f t="shared" ca="1" si="41"/>
        <v>24</v>
      </c>
      <c r="AH91">
        <f t="shared" ca="1" si="42"/>
        <v>-55</v>
      </c>
      <c r="AI91">
        <f t="shared" ca="1" si="43"/>
        <v>77</v>
      </c>
      <c r="AJ91">
        <f t="shared" ca="1" si="44"/>
        <v>34</v>
      </c>
      <c r="AK91">
        <f t="shared" ca="1" si="45"/>
        <v>3</v>
      </c>
      <c r="AL91">
        <f t="shared" ca="1" si="46"/>
        <v>24</v>
      </c>
      <c r="AM91">
        <f t="shared" ca="1" si="47"/>
        <v>74</v>
      </c>
      <c r="AN91">
        <f t="shared" ca="1" si="48"/>
        <v>-51</v>
      </c>
      <c r="AO91">
        <f t="shared" ca="1" si="49"/>
        <v>-76</v>
      </c>
      <c r="AP91">
        <f t="shared" ca="1" si="50"/>
        <v>49</v>
      </c>
      <c r="AQ91">
        <f t="shared" ca="1" si="51"/>
        <v>-31</v>
      </c>
      <c r="AR91">
        <f t="shared" ca="1" si="52"/>
        <v>-23</v>
      </c>
    </row>
    <row r="92" spans="1:44" ht="12.75" customHeight="1" x14ac:dyDescent="0.25">
      <c r="A92">
        <v>12</v>
      </c>
      <c r="B92" s="6">
        <f t="shared" ca="1" si="53"/>
        <v>76</v>
      </c>
      <c r="C92" s="6">
        <f t="shared" ca="1" si="36"/>
        <v>98</v>
      </c>
      <c r="D92" s="6">
        <f t="shared" ca="1" si="36"/>
        <v>88</v>
      </c>
      <c r="E92" s="6">
        <f t="shared" ca="1" si="36"/>
        <v>93</v>
      </c>
      <c r="F92" s="6">
        <f t="shared" ca="1" si="36"/>
        <v>26</v>
      </c>
      <c r="G92" s="6">
        <f t="shared" ca="1" si="36"/>
        <v>20</v>
      </c>
      <c r="H92" s="6">
        <f t="shared" ca="1" si="36"/>
        <v>83</v>
      </c>
      <c r="I92" s="6">
        <f t="shared" ca="1" si="36"/>
        <v>15</v>
      </c>
      <c r="J92" s="6">
        <f t="shared" ca="1" si="36"/>
        <v>10</v>
      </c>
      <c r="K92" s="6">
        <f t="shared" ca="1" si="36"/>
        <v>76</v>
      </c>
      <c r="L92" s="6">
        <f t="shared" ca="1" si="36"/>
        <v>55</v>
      </c>
      <c r="M92" s="6">
        <f t="shared" ca="1" si="36"/>
        <v>12</v>
      </c>
      <c r="N92" s="6">
        <f t="shared" ca="1" si="36"/>
        <v>97</v>
      </c>
      <c r="O92" s="6">
        <f t="shared" ca="1" si="36"/>
        <v>97</v>
      </c>
      <c r="P92" s="6">
        <f t="shared" ca="1" si="36"/>
        <v>16</v>
      </c>
      <c r="Q92" s="6">
        <f t="shared" ca="1" si="36"/>
        <v>43</v>
      </c>
      <c r="R92" s="6">
        <f t="shared" ca="1" si="36"/>
        <v>82</v>
      </c>
      <c r="AA92" t="s">
        <v>127</v>
      </c>
      <c r="AB92">
        <f t="shared" ca="1" si="54"/>
        <v>-12</v>
      </c>
      <c r="AC92">
        <f t="shared" ca="1" si="37"/>
        <v>29</v>
      </c>
      <c r="AD92">
        <f t="shared" ca="1" si="38"/>
        <v>75</v>
      </c>
      <c r="AE92">
        <f t="shared" ca="1" si="39"/>
        <v>16</v>
      </c>
      <c r="AF92">
        <f t="shared" ca="1" si="40"/>
        <v>-47</v>
      </c>
      <c r="AG92">
        <f t="shared" ca="1" si="41"/>
        <v>-45</v>
      </c>
      <c r="AH92">
        <f t="shared" ca="1" si="42"/>
        <v>-5</v>
      </c>
      <c r="AI92">
        <f t="shared" ca="1" si="43"/>
        <v>-75</v>
      </c>
      <c r="AJ92">
        <f t="shared" ca="1" si="44"/>
        <v>-32</v>
      </c>
      <c r="AK92">
        <f t="shared" ca="1" si="45"/>
        <v>2</v>
      </c>
      <c r="AL92">
        <f t="shared" ca="1" si="46"/>
        <v>-40</v>
      </c>
      <c r="AM92">
        <f t="shared" ca="1" si="47"/>
        <v>-62</v>
      </c>
      <c r="AN92">
        <f t="shared" ca="1" si="48"/>
        <v>8</v>
      </c>
      <c r="AO92">
        <f t="shared" ca="1" si="49"/>
        <v>41</v>
      </c>
      <c r="AP92">
        <f t="shared" ca="1" si="50"/>
        <v>-74</v>
      </c>
      <c r="AQ92">
        <f t="shared" ca="1" si="51"/>
        <v>-33</v>
      </c>
      <c r="AR92">
        <f t="shared" ca="1" si="52"/>
        <v>66</v>
      </c>
    </row>
    <row r="93" spans="1:44" ht="12.75" customHeight="1" x14ac:dyDescent="0.25">
      <c r="A93">
        <v>13</v>
      </c>
      <c r="B93" s="6">
        <f t="shared" ca="1" si="53"/>
        <v>88</v>
      </c>
      <c r="C93" s="6">
        <f t="shared" ca="1" si="36"/>
        <v>69</v>
      </c>
      <c r="D93" s="6">
        <f t="shared" ca="1" si="36"/>
        <v>13</v>
      </c>
      <c r="E93" s="6">
        <f t="shared" ca="1" si="36"/>
        <v>77</v>
      </c>
      <c r="F93" s="6">
        <f t="shared" ca="1" si="36"/>
        <v>73</v>
      </c>
      <c r="G93" s="6">
        <f t="shared" ca="1" si="36"/>
        <v>65</v>
      </c>
      <c r="H93" s="6">
        <f t="shared" ca="1" si="36"/>
        <v>88</v>
      </c>
      <c r="I93" s="6">
        <f t="shared" ca="1" si="36"/>
        <v>90</v>
      </c>
      <c r="J93" s="6">
        <f t="shared" ca="1" si="36"/>
        <v>42</v>
      </c>
      <c r="K93" s="6">
        <f t="shared" ca="1" si="36"/>
        <v>74</v>
      </c>
      <c r="L93" s="6">
        <f t="shared" ca="1" si="36"/>
        <v>95</v>
      </c>
      <c r="M93" s="6">
        <f t="shared" ca="1" si="36"/>
        <v>74</v>
      </c>
      <c r="N93" s="6">
        <f t="shared" ca="1" si="36"/>
        <v>89</v>
      </c>
      <c r="O93" s="6">
        <f t="shared" ca="1" si="36"/>
        <v>56</v>
      </c>
      <c r="P93" s="6">
        <f t="shared" ca="1" si="36"/>
        <v>90</v>
      </c>
      <c r="Q93" s="6">
        <f t="shared" ca="1" si="36"/>
        <v>76</v>
      </c>
      <c r="R93" s="6">
        <f t="shared" ca="1" si="36"/>
        <v>16</v>
      </c>
      <c r="AA93" t="s">
        <v>128</v>
      </c>
      <c r="AB93">
        <f t="shared" ca="1" si="54"/>
        <v>-11</v>
      </c>
      <c r="AC93">
        <f t="shared" ca="1" si="37"/>
        <v>-21</v>
      </c>
      <c r="AD93">
        <f t="shared" ca="1" si="38"/>
        <v>-26</v>
      </c>
      <c r="AE93">
        <f t="shared" ca="1" si="39"/>
        <v>5</v>
      </c>
      <c r="AF93">
        <f t="shared" ca="1" si="40"/>
        <v>5</v>
      </c>
      <c r="AG93">
        <f t="shared" ca="1" si="41"/>
        <v>32</v>
      </c>
      <c r="AH93">
        <f t="shared" ca="1" si="42"/>
        <v>7</v>
      </c>
      <c r="AI93">
        <f t="shared" ca="1" si="43"/>
        <v>34</v>
      </c>
      <c r="AJ93">
        <f t="shared" ca="1" si="44"/>
        <v>-58</v>
      </c>
      <c r="AK93">
        <f t="shared" ca="1" si="45"/>
        <v>55</v>
      </c>
      <c r="AL93">
        <f t="shared" ca="1" si="46"/>
        <v>78</v>
      </c>
      <c r="AM93">
        <f t="shared" ca="1" si="47"/>
        <v>51</v>
      </c>
      <c r="AN93">
        <f t="shared" ca="1" si="48"/>
        <v>-4</v>
      </c>
      <c r="AO93">
        <f t="shared" ca="1" si="49"/>
        <v>-23</v>
      </c>
      <c r="AP93">
        <f t="shared" ca="1" si="50"/>
        <v>54</v>
      </c>
      <c r="AQ93">
        <f t="shared" ca="1" si="51"/>
        <v>52</v>
      </c>
      <c r="AR93">
        <f t="shared" ca="1" si="52"/>
        <v>-80</v>
      </c>
    </row>
    <row r="94" spans="1:44" ht="12.75" customHeight="1" x14ac:dyDescent="0.25">
      <c r="A94">
        <v>14</v>
      </c>
      <c r="B94" s="6">
        <f t="shared" ca="1" si="53"/>
        <v>99</v>
      </c>
      <c r="C94" s="6">
        <f t="shared" ca="1" si="36"/>
        <v>90</v>
      </c>
      <c r="D94" s="6">
        <f t="shared" ca="1" si="36"/>
        <v>39</v>
      </c>
      <c r="E94" s="6">
        <f t="shared" ca="1" si="36"/>
        <v>72</v>
      </c>
      <c r="F94" s="6">
        <f t="shared" ca="1" si="36"/>
        <v>68</v>
      </c>
      <c r="G94" s="6">
        <f t="shared" ca="1" si="36"/>
        <v>33</v>
      </c>
      <c r="H94" s="6">
        <f t="shared" ca="1" si="36"/>
        <v>81</v>
      </c>
      <c r="I94" s="6">
        <f t="shared" ca="1" si="36"/>
        <v>56</v>
      </c>
      <c r="J94" s="6">
        <f t="shared" ca="1" si="36"/>
        <v>100</v>
      </c>
      <c r="K94" s="6">
        <f t="shared" ca="1" si="36"/>
        <v>19</v>
      </c>
      <c r="L94" s="6">
        <f t="shared" ca="1" si="36"/>
        <v>17</v>
      </c>
      <c r="M94" s="6">
        <f t="shared" ca="1" si="36"/>
        <v>23</v>
      </c>
      <c r="N94" s="6">
        <f t="shared" ca="1" si="36"/>
        <v>93</v>
      </c>
      <c r="O94" s="6">
        <f t="shared" ca="1" si="36"/>
        <v>79</v>
      </c>
      <c r="P94" s="6">
        <f t="shared" ca="1" si="36"/>
        <v>36</v>
      </c>
      <c r="Q94" s="6">
        <f t="shared" ca="1" si="36"/>
        <v>24</v>
      </c>
      <c r="R94" s="6">
        <f t="shared" ca="1" si="36"/>
        <v>96</v>
      </c>
      <c r="AA94" t="s">
        <v>129</v>
      </c>
      <c r="AB94">
        <f t="shared" ca="1" si="54"/>
        <v>48</v>
      </c>
      <c r="AC94">
        <f t="shared" ca="1" si="37"/>
        <v>60</v>
      </c>
      <c r="AD94">
        <f t="shared" ca="1" si="38"/>
        <v>-6</v>
      </c>
      <c r="AE94">
        <f t="shared" ca="1" si="39"/>
        <v>-3</v>
      </c>
      <c r="AF94">
        <f t="shared" ca="1" si="40"/>
        <v>9</v>
      </c>
      <c r="AG94">
        <f t="shared" ca="1" si="41"/>
        <v>-8</v>
      </c>
      <c r="AH94">
        <f t="shared" ca="1" si="42"/>
        <v>-6</v>
      </c>
      <c r="AI94">
        <f t="shared" ca="1" si="43"/>
        <v>-29</v>
      </c>
      <c r="AJ94">
        <f t="shared" ca="1" si="44"/>
        <v>46</v>
      </c>
      <c r="AK94">
        <f t="shared" ca="1" si="45"/>
        <v>-61</v>
      </c>
      <c r="AL94">
        <f t="shared" ca="1" si="46"/>
        <v>-34</v>
      </c>
      <c r="AM94">
        <f t="shared" ca="1" si="47"/>
        <v>-13</v>
      </c>
      <c r="AN94">
        <f t="shared" ca="1" si="48"/>
        <v>-6</v>
      </c>
      <c r="AO94">
        <f t="shared" ca="1" si="49"/>
        <v>-18</v>
      </c>
      <c r="AP94">
        <f t="shared" ca="1" si="50"/>
        <v>-11</v>
      </c>
      <c r="AQ94">
        <f t="shared" ca="1" si="51"/>
        <v>4</v>
      </c>
      <c r="AR94">
        <f t="shared" ca="1" si="52"/>
        <v>20</v>
      </c>
    </row>
    <row r="95" spans="1:44" ht="12.75" customHeight="1" x14ac:dyDescent="0.25">
      <c r="A95">
        <v>15</v>
      </c>
      <c r="B95" s="6">
        <f t="shared" ca="1" si="53"/>
        <v>51</v>
      </c>
      <c r="C95" s="6">
        <f t="shared" ca="1" si="36"/>
        <v>30</v>
      </c>
      <c r="D95" s="6">
        <f t="shared" ca="1" si="36"/>
        <v>45</v>
      </c>
      <c r="E95" s="6">
        <f t="shared" ca="1" si="36"/>
        <v>75</v>
      </c>
      <c r="F95" s="6">
        <f t="shared" ca="1" si="36"/>
        <v>59</v>
      </c>
      <c r="G95" s="6">
        <f t="shared" ca="1" si="36"/>
        <v>41</v>
      </c>
      <c r="H95" s="6">
        <f t="shared" ca="1" si="36"/>
        <v>87</v>
      </c>
      <c r="I95" s="6">
        <f t="shared" ca="1" si="36"/>
        <v>85</v>
      </c>
      <c r="J95" s="6">
        <f t="shared" ca="1" si="36"/>
        <v>54</v>
      </c>
      <c r="K95" s="6">
        <f t="shared" ca="1" si="36"/>
        <v>80</v>
      </c>
      <c r="L95" s="6">
        <f t="shared" ca="1" si="36"/>
        <v>51</v>
      </c>
      <c r="M95" s="6">
        <f t="shared" ca="1" si="36"/>
        <v>36</v>
      </c>
      <c r="N95" s="6">
        <f t="shared" ca="1" si="36"/>
        <v>99</v>
      </c>
      <c r="O95" s="6">
        <f t="shared" ca="1" si="36"/>
        <v>97</v>
      </c>
      <c r="P95" s="6">
        <f t="shared" ca="1" si="36"/>
        <v>47</v>
      </c>
      <c r="Q95" s="6">
        <f t="shared" ca="1" si="36"/>
        <v>20</v>
      </c>
      <c r="R95" s="6">
        <f t="shared" ca="1" si="36"/>
        <v>76</v>
      </c>
      <c r="AA95" t="s">
        <v>130</v>
      </c>
      <c r="AB95">
        <f t="shared" ca="1" si="54"/>
        <v>12</v>
      </c>
      <c r="AC95">
        <f t="shared" ca="1" si="37"/>
        <v>13</v>
      </c>
      <c r="AD95">
        <f t="shared" ca="1" si="38"/>
        <v>28</v>
      </c>
      <c r="AE95">
        <f t="shared" ca="1" si="39"/>
        <v>13</v>
      </c>
      <c r="AF95">
        <f t="shared" ca="1" si="40"/>
        <v>34</v>
      </c>
      <c r="AG95">
        <f t="shared" ca="1" si="41"/>
        <v>20</v>
      </c>
      <c r="AH95">
        <f t="shared" ca="1" si="42"/>
        <v>63</v>
      </c>
      <c r="AI95">
        <f t="shared" ca="1" si="43"/>
        <v>58</v>
      </c>
      <c r="AJ95">
        <f t="shared" ca="1" si="44"/>
        <v>10</v>
      </c>
      <c r="AK95">
        <f t="shared" ca="1" si="45"/>
        <v>12</v>
      </c>
      <c r="AL95">
        <f t="shared" ca="1" si="46"/>
        <v>-24</v>
      </c>
      <c r="AM95">
        <f t="shared" ca="1" si="47"/>
        <v>-18</v>
      </c>
      <c r="AN95">
        <f t="shared" ca="1" si="48"/>
        <v>51</v>
      </c>
      <c r="AO95">
        <f t="shared" ca="1" si="49"/>
        <v>75</v>
      </c>
      <c r="AP95">
        <f t="shared" ca="1" si="50"/>
        <v>35</v>
      </c>
      <c r="AQ95">
        <f t="shared" ca="1" si="51"/>
        <v>-55</v>
      </c>
      <c r="AR95">
        <f t="shared" ca="1" si="52"/>
        <v>3</v>
      </c>
    </row>
    <row r="96" spans="1:44" ht="12.75" customHeight="1" x14ac:dyDescent="0.25">
      <c r="A96">
        <v>16</v>
      </c>
      <c r="B96" s="6">
        <f t="shared" ca="1" si="53"/>
        <v>39</v>
      </c>
      <c r="C96" s="6">
        <f t="shared" ca="1" si="36"/>
        <v>17</v>
      </c>
      <c r="D96" s="6">
        <f t="shared" ca="1" si="36"/>
        <v>17</v>
      </c>
      <c r="E96" s="6">
        <f t="shared" ca="1" si="36"/>
        <v>62</v>
      </c>
      <c r="F96" s="6">
        <f t="shared" ca="1" si="36"/>
        <v>25</v>
      </c>
      <c r="G96" s="6">
        <f t="shared" ca="1" si="36"/>
        <v>21</v>
      </c>
      <c r="H96" s="6">
        <f t="shared" ca="1" si="36"/>
        <v>24</v>
      </c>
      <c r="I96" s="6">
        <f t="shared" ca="1" si="36"/>
        <v>27</v>
      </c>
      <c r="J96" s="6">
        <f t="shared" ca="1" si="36"/>
        <v>44</v>
      </c>
      <c r="K96" s="6">
        <f t="shared" ca="1" si="36"/>
        <v>68</v>
      </c>
      <c r="L96" s="6">
        <f t="shared" ca="1" si="36"/>
        <v>75</v>
      </c>
      <c r="M96" s="6">
        <f t="shared" ca="1" si="36"/>
        <v>54</v>
      </c>
      <c r="N96" s="6">
        <f t="shared" ca="1" si="36"/>
        <v>48</v>
      </c>
      <c r="O96" s="6">
        <f t="shared" ca="1" si="36"/>
        <v>22</v>
      </c>
      <c r="P96" s="6">
        <f t="shared" ca="1" si="36"/>
        <v>12</v>
      </c>
      <c r="Q96" s="6">
        <f t="shared" ca="1" si="36"/>
        <v>75</v>
      </c>
      <c r="R96" s="6">
        <f t="shared" ref="R96" ca="1" si="55">RANDBETWEEN(10,100)</f>
        <v>73</v>
      </c>
    </row>
    <row r="99" spans="1:21" ht="12.75" customHeight="1" x14ac:dyDescent="0.25">
      <c r="B99">
        <v>2</v>
      </c>
      <c r="C99">
        <v>3</v>
      </c>
      <c r="D99">
        <v>4</v>
      </c>
      <c r="E99">
        <v>5</v>
      </c>
      <c r="F99">
        <v>6</v>
      </c>
      <c r="G99">
        <v>7</v>
      </c>
      <c r="H99">
        <v>8</v>
      </c>
      <c r="I99">
        <v>9</v>
      </c>
      <c r="J99">
        <v>10</v>
      </c>
      <c r="K99">
        <v>11</v>
      </c>
      <c r="L99">
        <v>12</v>
      </c>
      <c r="M99">
        <v>13</v>
      </c>
      <c r="N99">
        <v>14</v>
      </c>
      <c r="O99">
        <v>15</v>
      </c>
      <c r="P99">
        <v>16</v>
      </c>
      <c r="Q99">
        <v>17</v>
      </c>
      <c r="R99">
        <v>18</v>
      </c>
    </row>
    <row r="100" spans="1:21" ht="12.75" customHeight="1" x14ac:dyDescent="0.25">
      <c r="A100" t="s">
        <v>131</v>
      </c>
      <c r="B100" t="str">
        <f>B80</f>
        <v>A1</v>
      </c>
      <c r="C100" t="str">
        <f t="shared" ref="C100:R100" si="56">C80</f>
        <v>A2</v>
      </c>
      <c r="D100" t="str">
        <f t="shared" si="56"/>
        <v>A3</v>
      </c>
      <c r="E100" t="str">
        <f t="shared" si="56"/>
        <v>A4</v>
      </c>
      <c r="F100" t="str">
        <f t="shared" si="56"/>
        <v>A5</v>
      </c>
      <c r="G100" t="str">
        <f t="shared" si="56"/>
        <v>A6</v>
      </c>
      <c r="H100" t="str">
        <f t="shared" si="56"/>
        <v>A7</v>
      </c>
      <c r="I100" t="str">
        <f t="shared" si="56"/>
        <v>A8</v>
      </c>
      <c r="J100" t="str">
        <f t="shared" si="56"/>
        <v>A9</v>
      </c>
      <c r="K100" t="str">
        <f t="shared" si="56"/>
        <v>A10</v>
      </c>
      <c r="L100" t="str">
        <f t="shared" si="56"/>
        <v>A11</v>
      </c>
      <c r="M100" t="str">
        <f t="shared" si="56"/>
        <v>A12</v>
      </c>
      <c r="N100" t="str">
        <f t="shared" si="56"/>
        <v>A13</v>
      </c>
      <c r="O100" t="str">
        <f t="shared" si="56"/>
        <v>A14</v>
      </c>
      <c r="P100" t="str">
        <f t="shared" si="56"/>
        <v>A15</v>
      </c>
      <c r="Q100" t="str">
        <f t="shared" si="56"/>
        <v>A16</v>
      </c>
      <c r="R100" t="str">
        <f t="shared" si="56"/>
        <v>A17</v>
      </c>
      <c r="S100" t="str">
        <f>S56</f>
        <v>Y</v>
      </c>
      <c r="T100" t="s">
        <v>132</v>
      </c>
      <c r="U100" t="s">
        <v>133</v>
      </c>
    </row>
    <row r="101" spans="1:21" ht="12.75" customHeight="1" x14ac:dyDescent="0.25">
      <c r="A101" t="str">
        <f>A5</f>
        <v>Test Subject : Mr. K</v>
      </c>
      <c r="B101">
        <f ca="1">VLOOKUP(B60,$A$81:$R$96,B$99)</f>
        <v>40</v>
      </c>
      <c r="C101">
        <f t="shared" ref="C101:R101" ca="1" si="57">VLOOKUP(C60,$A$81:$R$96,C$99)</f>
        <v>90</v>
      </c>
      <c r="D101">
        <f t="shared" ca="1" si="57"/>
        <v>45</v>
      </c>
      <c r="E101">
        <f t="shared" ca="1" si="57"/>
        <v>29</v>
      </c>
      <c r="F101">
        <f t="shared" ca="1" si="57"/>
        <v>59</v>
      </c>
      <c r="G101">
        <f t="shared" ca="1" si="57"/>
        <v>54</v>
      </c>
      <c r="H101">
        <f t="shared" ca="1" si="57"/>
        <v>83</v>
      </c>
      <c r="I101">
        <f t="shared" ca="1" si="57"/>
        <v>72</v>
      </c>
      <c r="J101">
        <f t="shared" ca="1" si="57"/>
        <v>36</v>
      </c>
      <c r="K101">
        <f t="shared" ca="1" si="57"/>
        <v>79</v>
      </c>
      <c r="L101">
        <f t="shared" ca="1" si="57"/>
        <v>25</v>
      </c>
      <c r="M101">
        <f t="shared" ca="1" si="57"/>
        <v>36</v>
      </c>
      <c r="N101">
        <f t="shared" ca="1" si="57"/>
        <v>44</v>
      </c>
      <c r="O101">
        <f t="shared" ca="1" si="57"/>
        <v>48</v>
      </c>
      <c r="P101">
        <f t="shared" ca="1" si="57"/>
        <v>12</v>
      </c>
      <c r="Q101">
        <f t="shared" ca="1" si="57"/>
        <v>32</v>
      </c>
      <c r="R101">
        <f t="shared" ca="1" si="57"/>
        <v>22</v>
      </c>
      <c r="S101">
        <f>S60</f>
        <v>1000</v>
      </c>
      <c r="T101">
        <f ca="1">SUM(B101:R101)</f>
        <v>806</v>
      </c>
      <c r="U101">
        <f ca="1">S101-T101</f>
        <v>194</v>
      </c>
    </row>
    <row r="102" spans="1:21" ht="12.75" customHeight="1" x14ac:dyDescent="0.25">
      <c r="A102" t="str">
        <f t="shared" ref="A102:A116" si="58">A6</f>
        <v>Mr. L</v>
      </c>
      <c r="B102">
        <f t="shared" ref="B102:R102" ca="1" si="59">VLOOKUP(B61,$A$81:$R$96,B$99)</f>
        <v>86</v>
      </c>
      <c r="C102">
        <f t="shared" ca="1" si="59"/>
        <v>69</v>
      </c>
      <c r="D102">
        <f t="shared" ca="1" si="59"/>
        <v>45</v>
      </c>
      <c r="E102">
        <f t="shared" ca="1" si="59"/>
        <v>65</v>
      </c>
      <c r="F102">
        <f t="shared" ca="1" si="59"/>
        <v>68</v>
      </c>
      <c r="G102">
        <f t="shared" ca="1" si="59"/>
        <v>46</v>
      </c>
      <c r="H102">
        <f t="shared" ca="1" si="59"/>
        <v>28</v>
      </c>
      <c r="I102">
        <f t="shared" ca="1" si="59"/>
        <v>27</v>
      </c>
      <c r="J102">
        <f t="shared" ca="1" si="59"/>
        <v>35</v>
      </c>
      <c r="K102">
        <f t="shared" ca="1" si="59"/>
        <v>88</v>
      </c>
      <c r="L102">
        <f t="shared" ca="1" si="59"/>
        <v>75</v>
      </c>
      <c r="M102">
        <f t="shared" ca="1" si="59"/>
        <v>36</v>
      </c>
      <c r="N102">
        <f t="shared" ca="1" si="59"/>
        <v>93</v>
      </c>
      <c r="O102">
        <f t="shared" ca="1" si="59"/>
        <v>21</v>
      </c>
      <c r="P102">
        <f t="shared" ca="1" si="59"/>
        <v>36</v>
      </c>
      <c r="Q102">
        <f t="shared" ca="1" si="59"/>
        <v>20</v>
      </c>
      <c r="R102">
        <f t="shared" ca="1" si="59"/>
        <v>18</v>
      </c>
      <c r="S102">
        <f t="shared" ref="S102:S116" si="60">S61</f>
        <v>1000</v>
      </c>
      <c r="T102">
        <f t="shared" ref="T102:T116" ca="1" si="61">SUM(B102:R102)</f>
        <v>856</v>
      </c>
      <c r="U102">
        <f t="shared" ref="U102:U116" ca="1" si="62">S102-T102</f>
        <v>144</v>
      </c>
    </row>
    <row r="103" spans="1:21" ht="12.75" customHeight="1" x14ac:dyDescent="0.25">
      <c r="A103" t="str">
        <f t="shared" si="58"/>
        <v>Mr. J</v>
      </c>
      <c r="B103">
        <f t="shared" ref="B103:R103" ca="1" si="63">VLOOKUP(B62,$A$81:$R$96,B$99)</f>
        <v>15</v>
      </c>
      <c r="C103">
        <f t="shared" ca="1" si="63"/>
        <v>48</v>
      </c>
      <c r="D103">
        <f t="shared" ca="1" si="63"/>
        <v>41</v>
      </c>
      <c r="E103">
        <f t="shared" ca="1" si="63"/>
        <v>74</v>
      </c>
      <c r="F103">
        <f t="shared" ca="1" si="63"/>
        <v>39</v>
      </c>
      <c r="G103">
        <f t="shared" ca="1" si="63"/>
        <v>41</v>
      </c>
      <c r="H103">
        <f t="shared" ca="1" si="63"/>
        <v>26</v>
      </c>
      <c r="I103">
        <f t="shared" ca="1" si="63"/>
        <v>13</v>
      </c>
      <c r="J103">
        <f t="shared" ca="1" si="63"/>
        <v>10</v>
      </c>
      <c r="K103">
        <f t="shared" ca="1" si="63"/>
        <v>90</v>
      </c>
      <c r="L103">
        <f t="shared" ca="1" si="63"/>
        <v>21</v>
      </c>
      <c r="M103">
        <f t="shared" ca="1" si="63"/>
        <v>63</v>
      </c>
      <c r="N103">
        <f t="shared" ca="1" si="63"/>
        <v>48</v>
      </c>
      <c r="O103">
        <f t="shared" ca="1" si="63"/>
        <v>79</v>
      </c>
      <c r="P103">
        <f t="shared" ca="1" si="63"/>
        <v>36</v>
      </c>
      <c r="Q103">
        <f t="shared" ca="1" si="63"/>
        <v>58</v>
      </c>
      <c r="R103">
        <f t="shared" ca="1" si="63"/>
        <v>96</v>
      </c>
      <c r="S103">
        <f t="shared" si="60"/>
        <v>1000</v>
      </c>
      <c r="T103">
        <f t="shared" ca="1" si="61"/>
        <v>798</v>
      </c>
      <c r="U103">
        <f t="shared" ca="1" si="62"/>
        <v>202</v>
      </c>
    </row>
    <row r="104" spans="1:21" ht="12.75" customHeight="1" x14ac:dyDescent="0.25">
      <c r="A104" t="str">
        <f t="shared" si="58"/>
        <v>Mr. P</v>
      </c>
      <c r="B104">
        <f t="shared" ref="B104:R104" ca="1" si="64">VLOOKUP(B63,$A$81:$R$96,B$99)</f>
        <v>88</v>
      </c>
      <c r="C104">
        <f t="shared" ca="1" si="64"/>
        <v>26</v>
      </c>
      <c r="D104">
        <f t="shared" ca="1" si="64"/>
        <v>88</v>
      </c>
      <c r="E104">
        <f t="shared" ca="1" si="64"/>
        <v>65</v>
      </c>
      <c r="F104">
        <f t="shared" ca="1" si="64"/>
        <v>79</v>
      </c>
      <c r="G104">
        <f t="shared" ca="1" si="64"/>
        <v>44</v>
      </c>
      <c r="H104">
        <f t="shared" ca="1" si="64"/>
        <v>33</v>
      </c>
      <c r="I104">
        <f t="shared" ca="1" si="64"/>
        <v>62</v>
      </c>
      <c r="J104">
        <f t="shared" ca="1" si="64"/>
        <v>58</v>
      </c>
      <c r="K104">
        <f t="shared" ca="1" si="64"/>
        <v>74</v>
      </c>
      <c r="L104">
        <f t="shared" ca="1" si="64"/>
        <v>55</v>
      </c>
      <c r="M104">
        <f t="shared" ca="1" si="64"/>
        <v>30</v>
      </c>
      <c r="N104">
        <f t="shared" ca="1" si="64"/>
        <v>89</v>
      </c>
      <c r="O104">
        <f t="shared" ca="1" si="64"/>
        <v>32</v>
      </c>
      <c r="P104">
        <f t="shared" ca="1" si="64"/>
        <v>90</v>
      </c>
      <c r="Q104">
        <f t="shared" ca="1" si="64"/>
        <v>75</v>
      </c>
      <c r="R104">
        <f t="shared" ca="1" si="64"/>
        <v>73</v>
      </c>
      <c r="S104">
        <f t="shared" si="60"/>
        <v>1000</v>
      </c>
      <c r="T104">
        <f t="shared" ca="1" si="61"/>
        <v>1061</v>
      </c>
      <c r="U104">
        <f t="shared" ca="1" si="62"/>
        <v>-61</v>
      </c>
    </row>
    <row r="105" spans="1:21" ht="12.75" customHeight="1" x14ac:dyDescent="0.25">
      <c r="A105" t="str">
        <f t="shared" si="58"/>
        <v>Mr. T</v>
      </c>
      <c r="B105">
        <f t="shared" ref="B105:R105" ca="1" si="65">VLOOKUP(B64,$A$81:$R$96,B$99)</f>
        <v>71</v>
      </c>
      <c r="C105">
        <f t="shared" ca="1" si="65"/>
        <v>48</v>
      </c>
      <c r="D105">
        <f t="shared" ca="1" si="65"/>
        <v>41</v>
      </c>
      <c r="E105">
        <f t="shared" ca="1" si="65"/>
        <v>29</v>
      </c>
      <c r="F105">
        <f t="shared" ca="1" si="65"/>
        <v>59</v>
      </c>
      <c r="G105">
        <f t="shared" ca="1" si="65"/>
        <v>44</v>
      </c>
      <c r="H105">
        <f t="shared" ca="1" si="65"/>
        <v>93</v>
      </c>
      <c r="I105">
        <f t="shared" ca="1" si="65"/>
        <v>100</v>
      </c>
      <c r="J105">
        <f t="shared" ca="1" si="65"/>
        <v>100</v>
      </c>
      <c r="K105">
        <f t="shared" ca="1" si="65"/>
        <v>68</v>
      </c>
      <c r="L105">
        <f t="shared" ca="1" si="65"/>
        <v>33</v>
      </c>
      <c r="M105">
        <f t="shared" ca="1" si="65"/>
        <v>49</v>
      </c>
      <c r="N105">
        <f t="shared" ca="1" si="65"/>
        <v>46</v>
      </c>
      <c r="O105">
        <f t="shared" ca="1" si="65"/>
        <v>56</v>
      </c>
      <c r="P105">
        <f t="shared" ca="1" si="65"/>
        <v>15</v>
      </c>
      <c r="Q105">
        <f t="shared" ca="1" si="65"/>
        <v>23</v>
      </c>
      <c r="R105">
        <f t="shared" ca="1" si="65"/>
        <v>23</v>
      </c>
      <c r="S105">
        <f t="shared" si="60"/>
        <v>1000</v>
      </c>
      <c r="T105">
        <f t="shared" ca="1" si="61"/>
        <v>898</v>
      </c>
      <c r="U105">
        <f t="shared" ca="1" si="62"/>
        <v>102</v>
      </c>
    </row>
    <row r="106" spans="1:21" ht="12.75" customHeight="1" x14ac:dyDescent="0.25">
      <c r="A106" t="str">
        <f t="shared" si="58"/>
        <v>Mr. W</v>
      </c>
      <c r="B106">
        <f t="shared" ref="B106:R106" ca="1" si="66">VLOOKUP(B65,$A$81:$R$96,B$99)</f>
        <v>88</v>
      </c>
      <c r="C106">
        <f t="shared" ca="1" si="66"/>
        <v>18</v>
      </c>
      <c r="D106">
        <f t="shared" ca="1" si="66"/>
        <v>41</v>
      </c>
      <c r="E106">
        <f t="shared" ca="1" si="66"/>
        <v>29</v>
      </c>
      <c r="F106">
        <f t="shared" ca="1" si="66"/>
        <v>18</v>
      </c>
      <c r="G106">
        <f t="shared" ca="1" si="66"/>
        <v>54</v>
      </c>
      <c r="H106">
        <f t="shared" ca="1" si="66"/>
        <v>24</v>
      </c>
      <c r="I106">
        <f t="shared" ca="1" si="66"/>
        <v>90</v>
      </c>
      <c r="J106">
        <f t="shared" ca="1" si="66"/>
        <v>10</v>
      </c>
      <c r="K106">
        <f t="shared" ca="1" si="66"/>
        <v>95</v>
      </c>
      <c r="L106">
        <f t="shared" ca="1" si="66"/>
        <v>95</v>
      </c>
      <c r="M106">
        <f t="shared" ca="1" si="66"/>
        <v>54</v>
      </c>
      <c r="N106">
        <f t="shared" ca="1" si="66"/>
        <v>65</v>
      </c>
      <c r="O106">
        <f t="shared" ca="1" si="66"/>
        <v>26</v>
      </c>
      <c r="P106">
        <f t="shared" ca="1" si="66"/>
        <v>29</v>
      </c>
      <c r="Q106">
        <f t="shared" ca="1" si="66"/>
        <v>66</v>
      </c>
      <c r="R106">
        <f t="shared" ca="1" si="66"/>
        <v>82</v>
      </c>
      <c r="S106">
        <f t="shared" si="60"/>
        <v>1000</v>
      </c>
      <c r="T106">
        <f t="shared" ca="1" si="61"/>
        <v>884</v>
      </c>
      <c r="U106">
        <f t="shared" ca="1" si="62"/>
        <v>116</v>
      </c>
    </row>
    <row r="107" spans="1:21" ht="12.75" customHeight="1" x14ac:dyDescent="0.25">
      <c r="A107" t="str">
        <f t="shared" si="58"/>
        <v>Mr. Z</v>
      </c>
      <c r="B107">
        <f t="shared" ref="B107:R107" ca="1" si="67">VLOOKUP(B66,$A$81:$R$96,B$99)</f>
        <v>39</v>
      </c>
      <c r="C107">
        <f t="shared" ca="1" si="67"/>
        <v>38</v>
      </c>
      <c r="D107">
        <f t="shared" ca="1" si="67"/>
        <v>73</v>
      </c>
      <c r="E107">
        <f t="shared" ca="1" si="67"/>
        <v>29</v>
      </c>
      <c r="F107">
        <f t="shared" ca="1" si="67"/>
        <v>18</v>
      </c>
      <c r="G107">
        <f t="shared" ca="1" si="67"/>
        <v>84</v>
      </c>
      <c r="H107">
        <f t="shared" ca="1" si="67"/>
        <v>81</v>
      </c>
      <c r="I107">
        <f t="shared" ca="1" si="67"/>
        <v>26</v>
      </c>
      <c r="J107">
        <f t="shared" ca="1" si="67"/>
        <v>42</v>
      </c>
      <c r="K107">
        <f t="shared" ca="1" si="67"/>
        <v>31</v>
      </c>
      <c r="L107">
        <f t="shared" ca="1" si="67"/>
        <v>75</v>
      </c>
      <c r="M107">
        <f t="shared" ca="1" si="67"/>
        <v>74</v>
      </c>
      <c r="N107">
        <f t="shared" ca="1" si="67"/>
        <v>68</v>
      </c>
      <c r="O107">
        <f t="shared" ca="1" si="67"/>
        <v>33</v>
      </c>
      <c r="P107">
        <f t="shared" ca="1" si="67"/>
        <v>16</v>
      </c>
      <c r="Q107">
        <f t="shared" ca="1" si="67"/>
        <v>19</v>
      </c>
      <c r="R107">
        <f t="shared" ca="1" si="67"/>
        <v>96</v>
      </c>
      <c r="S107">
        <f t="shared" si="60"/>
        <v>1000</v>
      </c>
      <c r="T107">
        <f t="shared" ca="1" si="61"/>
        <v>842</v>
      </c>
      <c r="U107">
        <f t="shared" ca="1" si="62"/>
        <v>158</v>
      </c>
    </row>
    <row r="108" spans="1:21" ht="12.75" customHeight="1" x14ac:dyDescent="0.25">
      <c r="A108" t="str">
        <f t="shared" si="58"/>
        <v>Mr. I</v>
      </c>
      <c r="B108">
        <f t="shared" ref="B108:R108" ca="1" si="68">VLOOKUP(B67,$A$81:$R$96,B$99)</f>
        <v>71</v>
      </c>
      <c r="C108">
        <f t="shared" ca="1" si="68"/>
        <v>68</v>
      </c>
      <c r="D108">
        <f t="shared" ca="1" si="68"/>
        <v>100</v>
      </c>
      <c r="E108">
        <f t="shared" ca="1" si="68"/>
        <v>29</v>
      </c>
      <c r="F108">
        <f t="shared" ca="1" si="68"/>
        <v>26</v>
      </c>
      <c r="G108">
        <f t="shared" ca="1" si="68"/>
        <v>93</v>
      </c>
      <c r="H108">
        <f t="shared" ca="1" si="68"/>
        <v>25</v>
      </c>
      <c r="I108">
        <f t="shared" ca="1" si="68"/>
        <v>53</v>
      </c>
      <c r="J108">
        <f t="shared" ca="1" si="68"/>
        <v>54</v>
      </c>
      <c r="K108">
        <f t="shared" ca="1" si="68"/>
        <v>27</v>
      </c>
      <c r="L108">
        <f t="shared" ca="1" si="68"/>
        <v>35</v>
      </c>
      <c r="M108">
        <f t="shared" ca="1" si="68"/>
        <v>12</v>
      </c>
      <c r="N108">
        <f t="shared" ca="1" si="68"/>
        <v>23</v>
      </c>
      <c r="O108">
        <f t="shared" ca="1" si="68"/>
        <v>70</v>
      </c>
      <c r="P108">
        <f t="shared" ca="1" si="68"/>
        <v>15</v>
      </c>
      <c r="Q108">
        <f t="shared" ca="1" si="68"/>
        <v>19</v>
      </c>
      <c r="R108">
        <f t="shared" ca="1" si="68"/>
        <v>23</v>
      </c>
      <c r="S108">
        <f t="shared" si="60"/>
        <v>1000</v>
      </c>
      <c r="T108">
        <f t="shared" ca="1" si="61"/>
        <v>743</v>
      </c>
      <c r="U108">
        <f t="shared" ca="1" si="62"/>
        <v>257</v>
      </c>
    </row>
    <row r="109" spans="1:21" ht="12.75" customHeight="1" x14ac:dyDescent="0.25">
      <c r="A109" t="str">
        <f t="shared" si="58"/>
        <v>Mr. Q</v>
      </c>
      <c r="B109">
        <f t="shared" ref="B109:R109" ca="1" si="69">VLOOKUP(B68,$A$81:$R$96,B$99)</f>
        <v>39</v>
      </c>
      <c r="C109">
        <f t="shared" ca="1" si="69"/>
        <v>38</v>
      </c>
      <c r="D109">
        <f t="shared" ca="1" si="69"/>
        <v>41</v>
      </c>
      <c r="E109">
        <f t="shared" ca="1" si="69"/>
        <v>74</v>
      </c>
      <c r="F109">
        <f t="shared" ca="1" si="69"/>
        <v>18</v>
      </c>
      <c r="G109">
        <f t="shared" ca="1" si="69"/>
        <v>46</v>
      </c>
      <c r="H109">
        <f t="shared" ca="1" si="69"/>
        <v>87</v>
      </c>
      <c r="I109">
        <f t="shared" ca="1" si="69"/>
        <v>57</v>
      </c>
      <c r="J109">
        <f t="shared" ca="1" si="69"/>
        <v>14</v>
      </c>
      <c r="K109">
        <f t="shared" ca="1" si="69"/>
        <v>45</v>
      </c>
      <c r="L109">
        <f t="shared" ca="1" si="69"/>
        <v>51</v>
      </c>
      <c r="M109">
        <f t="shared" ca="1" si="69"/>
        <v>45</v>
      </c>
      <c r="N109">
        <f t="shared" ca="1" si="69"/>
        <v>29</v>
      </c>
      <c r="O109">
        <f t="shared" ca="1" si="69"/>
        <v>22</v>
      </c>
      <c r="P109">
        <f t="shared" ca="1" si="69"/>
        <v>63</v>
      </c>
      <c r="Q109">
        <f t="shared" ca="1" si="69"/>
        <v>58</v>
      </c>
      <c r="R109">
        <f t="shared" ca="1" si="69"/>
        <v>66</v>
      </c>
      <c r="S109">
        <f t="shared" si="60"/>
        <v>1000</v>
      </c>
      <c r="T109">
        <f t="shared" ca="1" si="61"/>
        <v>793</v>
      </c>
      <c r="U109">
        <f t="shared" ca="1" si="62"/>
        <v>207</v>
      </c>
    </row>
    <row r="110" spans="1:21" ht="12.75" customHeight="1" x14ac:dyDescent="0.25">
      <c r="A110" t="str">
        <f t="shared" si="58"/>
        <v>Mr. U</v>
      </c>
      <c r="B110">
        <f t="shared" ref="B110:R110" ca="1" si="70">VLOOKUP(B69,$A$81:$R$96,B$99)</f>
        <v>88</v>
      </c>
      <c r="C110">
        <f t="shared" ca="1" si="70"/>
        <v>90</v>
      </c>
      <c r="D110">
        <f t="shared" ca="1" si="70"/>
        <v>41</v>
      </c>
      <c r="E110">
        <f t="shared" ca="1" si="70"/>
        <v>29</v>
      </c>
      <c r="F110">
        <f t="shared" ca="1" si="70"/>
        <v>28</v>
      </c>
      <c r="G110">
        <f t="shared" ca="1" si="70"/>
        <v>46</v>
      </c>
      <c r="H110">
        <f t="shared" ca="1" si="70"/>
        <v>84</v>
      </c>
      <c r="I110">
        <f t="shared" ca="1" si="70"/>
        <v>15</v>
      </c>
      <c r="J110">
        <f t="shared" ca="1" si="70"/>
        <v>76</v>
      </c>
      <c r="K110">
        <f t="shared" ca="1" si="70"/>
        <v>38</v>
      </c>
      <c r="L110">
        <f t="shared" ca="1" si="70"/>
        <v>26</v>
      </c>
      <c r="M110">
        <f t="shared" ca="1" si="70"/>
        <v>23</v>
      </c>
      <c r="N110">
        <f t="shared" ca="1" si="70"/>
        <v>99</v>
      </c>
      <c r="O110">
        <f t="shared" ca="1" si="70"/>
        <v>57</v>
      </c>
      <c r="P110">
        <f t="shared" ca="1" si="70"/>
        <v>29</v>
      </c>
      <c r="Q110">
        <f t="shared" ca="1" si="70"/>
        <v>43</v>
      </c>
      <c r="R110">
        <f t="shared" ca="1" si="70"/>
        <v>18</v>
      </c>
      <c r="S110">
        <f t="shared" si="60"/>
        <v>1000</v>
      </c>
      <c r="T110">
        <f t="shared" ca="1" si="61"/>
        <v>830</v>
      </c>
      <c r="U110">
        <f t="shared" ca="1" si="62"/>
        <v>170</v>
      </c>
    </row>
    <row r="111" spans="1:21" ht="12.75" customHeight="1" x14ac:dyDescent="0.25">
      <c r="A111" t="str">
        <f t="shared" si="58"/>
        <v>Mr. A</v>
      </c>
      <c r="B111">
        <f t="shared" ref="B111:R111" ca="1" si="71">VLOOKUP(B70,$A$81:$R$96,B$99)</f>
        <v>86</v>
      </c>
      <c r="C111">
        <f t="shared" ca="1" si="71"/>
        <v>18</v>
      </c>
      <c r="D111">
        <f t="shared" ca="1" si="71"/>
        <v>88</v>
      </c>
      <c r="E111">
        <f t="shared" ca="1" si="71"/>
        <v>65</v>
      </c>
      <c r="F111">
        <f t="shared" ca="1" si="71"/>
        <v>28</v>
      </c>
      <c r="G111">
        <f t="shared" ca="1" si="71"/>
        <v>54</v>
      </c>
      <c r="H111">
        <f t="shared" ca="1" si="71"/>
        <v>74</v>
      </c>
      <c r="I111">
        <f t="shared" ca="1" si="71"/>
        <v>56</v>
      </c>
      <c r="J111">
        <f t="shared" ca="1" si="71"/>
        <v>11</v>
      </c>
      <c r="K111">
        <f t="shared" ca="1" si="71"/>
        <v>78</v>
      </c>
      <c r="L111">
        <f t="shared" ca="1" si="71"/>
        <v>86</v>
      </c>
      <c r="M111">
        <f t="shared" ca="1" si="71"/>
        <v>86</v>
      </c>
      <c r="N111">
        <f t="shared" ca="1" si="71"/>
        <v>22</v>
      </c>
      <c r="O111">
        <f t="shared" ca="1" si="71"/>
        <v>22</v>
      </c>
      <c r="P111">
        <f t="shared" ca="1" si="71"/>
        <v>85</v>
      </c>
      <c r="Q111">
        <f t="shared" ca="1" si="71"/>
        <v>43</v>
      </c>
      <c r="R111">
        <f t="shared" ca="1" si="71"/>
        <v>18</v>
      </c>
      <c r="S111">
        <f t="shared" si="60"/>
        <v>1000</v>
      </c>
      <c r="T111">
        <f t="shared" ca="1" si="61"/>
        <v>920</v>
      </c>
      <c r="U111">
        <f t="shared" ca="1" si="62"/>
        <v>80</v>
      </c>
    </row>
    <row r="112" spans="1:21" ht="12.75" customHeight="1" x14ac:dyDescent="0.25">
      <c r="A112" t="str">
        <f t="shared" si="58"/>
        <v>Mr. D</v>
      </c>
      <c r="B112">
        <f t="shared" ref="B112:R112" ca="1" si="72">VLOOKUP(B71,$A$81:$R$96,B$99)</f>
        <v>86</v>
      </c>
      <c r="C112">
        <f t="shared" ca="1" si="72"/>
        <v>38</v>
      </c>
      <c r="D112">
        <f t="shared" ca="1" si="72"/>
        <v>73</v>
      </c>
      <c r="E112">
        <f t="shared" ca="1" si="72"/>
        <v>29</v>
      </c>
      <c r="F112">
        <f t="shared" ca="1" si="72"/>
        <v>28</v>
      </c>
      <c r="G112">
        <f t="shared" ca="1" si="72"/>
        <v>95</v>
      </c>
      <c r="H112">
        <f t="shared" ca="1" si="72"/>
        <v>62</v>
      </c>
      <c r="I112">
        <f t="shared" ca="1" si="72"/>
        <v>31</v>
      </c>
      <c r="J112">
        <f t="shared" ca="1" si="72"/>
        <v>44</v>
      </c>
      <c r="K112">
        <f t="shared" ca="1" si="72"/>
        <v>91</v>
      </c>
      <c r="L112">
        <f t="shared" ca="1" si="72"/>
        <v>78</v>
      </c>
      <c r="M112">
        <f t="shared" ca="1" si="72"/>
        <v>86</v>
      </c>
      <c r="N112">
        <f t="shared" ca="1" si="72"/>
        <v>99</v>
      </c>
      <c r="O112">
        <f t="shared" ca="1" si="72"/>
        <v>97</v>
      </c>
      <c r="P112">
        <f t="shared" ca="1" si="72"/>
        <v>30</v>
      </c>
      <c r="Q112">
        <f t="shared" ca="1" si="72"/>
        <v>73</v>
      </c>
      <c r="R112">
        <f t="shared" ca="1" si="72"/>
        <v>14</v>
      </c>
      <c r="S112">
        <f t="shared" si="60"/>
        <v>1000</v>
      </c>
      <c r="T112">
        <f t="shared" ca="1" si="61"/>
        <v>1054</v>
      </c>
      <c r="U112">
        <f t="shared" ca="1" si="62"/>
        <v>-54</v>
      </c>
    </row>
    <row r="113" spans="1:21" ht="12.75" customHeight="1" x14ac:dyDescent="0.25">
      <c r="A113" t="str">
        <f t="shared" si="58"/>
        <v>Mr. Y</v>
      </c>
      <c r="B113">
        <f t="shared" ref="B113:R113" ca="1" si="73">VLOOKUP(B72,$A$81:$R$96,B$99)</f>
        <v>39</v>
      </c>
      <c r="C113">
        <f t="shared" ca="1" si="73"/>
        <v>48</v>
      </c>
      <c r="D113">
        <f t="shared" ca="1" si="73"/>
        <v>12</v>
      </c>
      <c r="E113">
        <f t="shared" ca="1" si="73"/>
        <v>29</v>
      </c>
      <c r="F113">
        <f t="shared" ca="1" si="73"/>
        <v>79</v>
      </c>
      <c r="G113">
        <f t="shared" ca="1" si="73"/>
        <v>44</v>
      </c>
      <c r="H113">
        <f t="shared" ca="1" si="73"/>
        <v>19</v>
      </c>
      <c r="I113">
        <f t="shared" ca="1" si="73"/>
        <v>85</v>
      </c>
      <c r="J113">
        <f t="shared" ca="1" si="73"/>
        <v>29</v>
      </c>
      <c r="K113">
        <f t="shared" ca="1" si="73"/>
        <v>100</v>
      </c>
      <c r="L113">
        <f t="shared" ca="1" si="73"/>
        <v>87</v>
      </c>
      <c r="M113">
        <f t="shared" ca="1" si="73"/>
        <v>70</v>
      </c>
      <c r="N113">
        <f t="shared" ca="1" si="73"/>
        <v>22</v>
      </c>
      <c r="O113">
        <f t="shared" ca="1" si="73"/>
        <v>97</v>
      </c>
      <c r="P113">
        <f t="shared" ca="1" si="73"/>
        <v>30</v>
      </c>
      <c r="Q113">
        <f t="shared" ca="1" si="73"/>
        <v>11</v>
      </c>
      <c r="R113">
        <f t="shared" ca="1" si="73"/>
        <v>22</v>
      </c>
      <c r="S113">
        <f t="shared" si="60"/>
        <v>1000</v>
      </c>
      <c r="T113">
        <f t="shared" ca="1" si="61"/>
        <v>823</v>
      </c>
      <c r="U113">
        <f t="shared" ca="1" si="62"/>
        <v>177</v>
      </c>
    </row>
    <row r="114" spans="1:21" ht="12.75" customHeight="1" x14ac:dyDescent="0.25">
      <c r="A114" t="str">
        <f t="shared" si="58"/>
        <v>Mr. H</v>
      </c>
      <c r="B114">
        <f t="shared" ref="B114:R114" ca="1" si="74">VLOOKUP(B73,$A$81:$R$96,B$99)</f>
        <v>86</v>
      </c>
      <c r="C114">
        <f t="shared" ca="1" si="74"/>
        <v>38</v>
      </c>
      <c r="D114">
        <f t="shared" ca="1" si="74"/>
        <v>88</v>
      </c>
      <c r="E114">
        <f t="shared" ca="1" si="74"/>
        <v>29</v>
      </c>
      <c r="F114">
        <f t="shared" ca="1" si="74"/>
        <v>18</v>
      </c>
      <c r="G114">
        <f t="shared" ca="1" si="74"/>
        <v>46</v>
      </c>
      <c r="H114">
        <f t="shared" ca="1" si="74"/>
        <v>88</v>
      </c>
      <c r="I114">
        <f t="shared" ca="1" si="74"/>
        <v>11</v>
      </c>
      <c r="J114">
        <f t="shared" ca="1" si="74"/>
        <v>27</v>
      </c>
      <c r="K114">
        <f t="shared" ca="1" si="74"/>
        <v>80</v>
      </c>
      <c r="L114">
        <f t="shared" ca="1" si="74"/>
        <v>79</v>
      </c>
      <c r="M114">
        <f t="shared" ca="1" si="74"/>
        <v>53</v>
      </c>
      <c r="N114">
        <f t="shared" ca="1" si="74"/>
        <v>97</v>
      </c>
      <c r="O114">
        <f t="shared" ca="1" si="74"/>
        <v>88</v>
      </c>
      <c r="P114">
        <f t="shared" ca="1" si="74"/>
        <v>85</v>
      </c>
      <c r="Q114">
        <f t="shared" ca="1" si="74"/>
        <v>43</v>
      </c>
      <c r="R114">
        <f t="shared" ca="1" si="74"/>
        <v>14</v>
      </c>
      <c r="S114">
        <f t="shared" si="60"/>
        <v>1000</v>
      </c>
      <c r="T114">
        <f t="shared" ca="1" si="61"/>
        <v>970</v>
      </c>
      <c r="U114">
        <f t="shared" ca="1" si="62"/>
        <v>30</v>
      </c>
    </row>
    <row r="115" spans="1:21" ht="12.75" customHeight="1" x14ac:dyDescent="0.25">
      <c r="A115" t="str">
        <f t="shared" si="58"/>
        <v>Mr. C</v>
      </c>
      <c r="B115">
        <f t="shared" ref="B115:R115" ca="1" si="75">VLOOKUP(B74,$A$81:$R$96,B$99)</f>
        <v>39</v>
      </c>
      <c r="C115">
        <f t="shared" ca="1" si="75"/>
        <v>90</v>
      </c>
      <c r="D115">
        <f t="shared" ca="1" si="75"/>
        <v>73</v>
      </c>
      <c r="E115">
        <f t="shared" ca="1" si="75"/>
        <v>29</v>
      </c>
      <c r="F115">
        <f t="shared" ca="1" si="75"/>
        <v>79</v>
      </c>
      <c r="G115">
        <f t="shared" ca="1" si="75"/>
        <v>21</v>
      </c>
      <c r="H115">
        <f t="shared" ca="1" si="75"/>
        <v>52</v>
      </c>
      <c r="I115">
        <f t="shared" ca="1" si="75"/>
        <v>80</v>
      </c>
      <c r="J115">
        <f t="shared" ca="1" si="75"/>
        <v>44</v>
      </c>
      <c r="K115">
        <f t="shared" ca="1" si="75"/>
        <v>19</v>
      </c>
      <c r="L115">
        <f t="shared" ca="1" si="75"/>
        <v>28</v>
      </c>
      <c r="M115">
        <f t="shared" ca="1" si="75"/>
        <v>87</v>
      </c>
      <c r="N115">
        <f t="shared" ca="1" si="75"/>
        <v>86</v>
      </c>
      <c r="O115">
        <f t="shared" ca="1" si="75"/>
        <v>94</v>
      </c>
      <c r="P115">
        <f t="shared" ca="1" si="75"/>
        <v>29</v>
      </c>
      <c r="Q115">
        <f t="shared" ca="1" si="75"/>
        <v>12</v>
      </c>
      <c r="R115">
        <f t="shared" ca="1" si="75"/>
        <v>23</v>
      </c>
      <c r="S115">
        <f t="shared" si="60"/>
        <v>1000</v>
      </c>
      <c r="T115">
        <f t="shared" ca="1" si="61"/>
        <v>885</v>
      </c>
      <c r="U115">
        <f t="shared" ca="1" si="62"/>
        <v>115</v>
      </c>
    </row>
    <row r="116" spans="1:21" ht="12.75" customHeight="1" x14ac:dyDescent="0.25">
      <c r="A116" t="str">
        <f t="shared" si="58"/>
        <v>Mr. N</v>
      </c>
      <c r="B116">
        <f t="shared" ref="B116:R116" ca="1" si="76">VLOOKUP(B75,$A$81:$R$96,B$99)</f>
        <v>40</v>
      </c>
      <c r="C116">
        <f t="shared" ca="1" si="76"/>
        <v>18</v>
      </c>
      <c r="D116">
        <f t="shared" ca="1" si="76"/>
        <v>73</v>
      </c>
      <c r="E116">
        <f t="shared" ca="1" si="76"/>
        <v>74</v>
      </c>
      <c r="F116">
        <f t="shared" ca="1" si="76"/>
        <v>73</v>
      </c>
      <c r="G116">
        <f t="shared" ca="1" si="76"/>
        <v>44</v>
      </c>
      <c r="H116">
        <f t="shared" ca="1" si="76"/>
        <v>83</v>
      </c>
      <c r="I116">
        <f t="shared" ca="1" si="76"/>
        <v>92</v>
      </c>
      <c r="J116">
        <f t="shared" ca="1" si="76"/>
        <v>98</v>
      </c>
      <c r="K116">
        <f t="shared" ca="1" si="76"/>
        <v>76</v>
      </c>
      <c r="L116">
        <f t="shared" ca="1" si="76"/>
        <v>17</v>
      </c>
      <c r="M116">
        <f t="shared" ca="1" si="76"/>
        <v>34</v>
      </c>
      <c r="N116">
        <f t="shared" ca="1" si="76"/>
        <v>63</v>
      </c>
      <c r="O116">
        <f t="shared" ca="1" si="76"/>
        <v>17</v>
      </c>
      <c r="P116">
        <f t="shared" ca="1" si="76"/>
        <v>30</v>
      </c>
      <c r="Q116">
        <f t="shared" ca="1" si="76"/>
        <v>99</v>
      </c>
      <c r="R116">
        <f t="shared" ca="1" si="76"/>
        <v>82</v>
      </c>
      <c r="S116">
        <f t="shared" si="60"/>
        <v>1000</v>
      </c>
      <c r="T116">
        <f t="shared" ca="1" si="61"/>
        <v>1013</v>
      </c>
      <c r="U116">
        <f t="shared" ca="1" si="62"/>
        <v>-13</v>
      </c>
    </row>
    <row r="117" spans="1:21" ht="12.75" customHeight="1" x14ac:dyDescent="0.25">
      <c r="U117" s="13">
        <f ca="1">SUMSQ(U101:U116)</f>
        <v>344458</v>
      </c>
    </row>
    <row r="118" spans="1:21" ht="12.75" customHeight="1" x14ac:dyDescent="0.25">
      <c r="U118" s="9" t="s">
        <v>474</v>
      </c>
    </row>
  </sheetData>
  <hyperlinks>
    <hyperlink ref="B60" location="Sheet1!A1" display="Sheet1!A1" xr:uid="{092BDADC-943B-48B1-95D3-B3355FB8C565}"/>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0B72F-1916-4B2B-8FCB-2ECB5A645EB5}">
  <dimension ref="A1:CD91"/>
  <sheetViews>
    <sheetView zoomScale="60" workbookViewId="0"/>
  </sheetViews>
  <sheetFormatPr defaultRowHeight="13.2" x14ac:dyDescent="0.25"/>
  <cols>
    <col min="2" max="4" width="8.88671875" style="24"/>
    <col min="6" max="6" width="8.88671875" style="24"/>
    <col min="8" max="8" width="8.88671875" style="24"/>
    <col min="14" max="14" width="8.88671875" style="24"/>
    <col min="18" max="18" width="8.88671875" style="24"/>
    <col min="26" max="26" width="18.6640625" bestFit="1" customWidth="1"/>
  </cols>
  <sheetData>
    <row r="1" spans="1:82" ht="18" x14ac:dyDescent="0.25">
      <c r="A1" s="14"/>
      <c r="AN1" s="14"/>
      <c r="BS1" s="14"/>
    </row>
    <row r="2" spans="1:82" x14ac:dyDescent="0.25">
      <c r="A2" s="15"/>
      <c r="AN2" s="15"/>
      <c r="BS2" s="15"/>
    </row>
    <row r="5" spans="1:82" ht="18" x14ac:dyDescent="0.25">
      <c r="A5" s="16" t="s">
        <v>175</v>
      </c>
      <c r="B5" s="25">
        <v>4775597</v>
      </c>
      <c r="C5" s="29" t="s">
        <v>176</v>
      </c>
      <c r="D5" s="25">
        <v>16</v>
      </c>
      <c r="E5" s="16" t="s">
        <v>177</v>
      </c>
      <c r="F5" s="25">
        <v>17</v>
      </c>
      <c r="G5" s="16" t="s">
        <v>178</v>
      </c>
      <c r="H5" s="25">
        <v>16</v>
      </c>
      <c r="I5" s="16" t="s">
        <v>179</v>
      </c>
      <c r="J5" s="17">
        <v>0</v>
      </c>
      <c r="K5" s="16" t="s">
        <v>180</v>
      </c>
      <c r="L5" s="17" t="s">
        <v>181</v>
      </c>
      <c r="AA5" s="9" t="s">
        <v>402</v>
      </c>
      <c r="AB5" s="9" t="s">
        <v>402</v>
      </c>
      <c r="AC5" s="9" t="s">
        <v>402</v>
      </c>
      <c r="AD5" s="9" t="s">
        <v>402</v>
      </c>
      <c r="AE5" s="9" t="s">
        <v>402</v>
      </c>
      <c r="AF5" s="9" t="s">
        <v>402</v>
      </c>
      <c r="AG5" s="9" t="s">
        <v>402</v>
      </c>
      <c r="AH5" s="9" t="s">
        <v>402</v>
      </c>
      <c r="AI5" s="9"/>
      <c r="AK5" s="9" t="s">
        <v>402</v>
      </c>
      <c r="AL5" s="9" t="s">
        <v>400</v>
      </c>
      <c r="AN5" s="16" t="s">
        <v>175</v>
      </c>
      <c r="AO5" s="17">
        <v>8414117</v>
      </c>
      <c r="AP5" s="16" t="s">
        <v>176</v>
      </c>
      <c r="AQ5" s="17">
        <v>16</v>
      </c>
      <c r="AR5" s="16" t="s">
        <v>177</v>
      </c>
      <c r="AS5" s="17">
        <v>7</v>
      </c>
      <c r="AT5" s="16" t="s">
        <v>178</v>
      </c>
      <c r="AU5" s="17">
        <v>16</v>
      </c>
      <c r="AV5" s="16" t="s">
        <v>179</v>
      </c>
      <c r="AW5" s="17">
        <v>0</v>
      </c>
      <c r="AX5" s="16" t="s">
        <v>180</v>
      </c>
      <c r="AY5" s="17" t="s">
        <v>317</v>
      </c>
      <c r="BS5" s="16" t="s">
        <v>175</v>
      </c>
      <c r="BT5" s="17">
        <v>5395644</v>
      </c>
      <c r="BU5" s="16" t="s">
        <v>176</v>
      </c>
      <c r="BV5" s="17">
        <v>16</v>
      </c>
      <c r="BW5" s="16" t="s">
        <v>177</v>
      </c>
      <c r="BX5" s="17">
        <v>7</v>
      </c>
      <c r="BY5" s="16" t="s">
        <v>178</v>
      </c>
      <c r="BZ5" s="17">
        <v>16</v>
      </c>
      <c r="CA5" s="16" t="s">
        <v>179</v>
      </c>
      <c r="CB5" s="17">
        <v>0</v>
      </c>
      <c r="CC5" s="16" t="s">
        <v>180</v>
      </c>
      <c r="CD5" s="17" t="s">
        <v>403</v>
      </c>
    </row>
    <row r="6" spans="1:82" ht="18.600000000000001" thickBot="1" x14ac:dyDescent="0.3">
      <c r="A6" s="14"/>
      <c r="AA6" s="9" t="s">
        <v>401</v>
      </c>
      <c r="AB6" s="9" t="s">
        <v>401</v>
      </c>
      <c r="AC6" s="9" t="s">
        <v>401</v>
      </c>
      <c r="AD6" s="9" t="s">
        <v>401</v>
      </c>
      <c r="AE6" s="9" t="s">
        <v>401</v>
      </c>
      <c r="AF6" s="9" t="s">
        <v>401</v>
      </c>
      <c r="AG6" s="9" t="s">
        <v>401</v>
      </c>
      <c r="AH6" s="9" t="s">
        <v>401</v>
      </c>
      <c r="AI6" s="9"/>
      <c r="AN6" s="14"/>
      <c r="BS6" s="14"/>
    </row>
    <row r="7" spans="1:82" ht="13.8" thickBot="1" x14ac:dyDescent="0.3">
      <c r="A7" s="18" t="s">
        <v>182</v>
      </c>
      <c r="B7" s="26" t="s">
        <v>183</v>
      </c>
      <c r="C7" s="26" t="s">
        <v>184</v>
      </c>
      <c r="D7" s="26" t="s">
        <v>185</v>
      </c>
      <c r="E7" s="18" t="s">
        <v>186</v>
      </c>
      <c r="F7" s="26" t="s">
        <v>187</v>
      </c>
      <c r="G7" s="18" t="s">
        <v>188</v>
      </c>
      <c r="H7" s="26" t="s">
        <v>189</v>
      </c>
      <c r="I7" s="18" t="s">
        <v>190</v>
      </c>
      <c r="J7" s="18" t="s">
        <v>191</v>
      </c>
      <c r="K7" s="18" t="s">
        <v>192</v>
      </c>
      <c r="L7" s="18" t="s">
        <v>193</v>
      </c>
      <c r="M7" s="18" t="s">
        <v>194</v>
      </c>
      <c r="N7" s="26" t="s">
        <v>195</v>
      </c>
      <c r="O7" s="18" t="s">
        <v>196</v>
      </c>
      <c r="P7" s="18" t="s">
        <v>197</v>
      </c>
      <c r="Q7" s="18" t="s">
        <v>198</v>
      </c>
      <c r="R7" s="26" t="s">
        <v>199</v>
      </c>
      <c r="S7" s="18" t="s">
        <v>200</v>
      </c>
      <c r="AA7" t="str">
        <f>B7</f>
        <v>X(A1)</v>
      </c>
      <c r="AB7" t="str">
        <f t="shared" ref="AB7:AC7" si="0">C7</f>
        <v>X(A2)</v>
      </c>
      <c r="AC7" t="str">
        <f t="shared" si="0"/>
        <v>X(A3)</v>
      </c>
      <c r="AD7" t="str">
        <f>F7</f>
        <v>X(A5)</v>
      </c>
      <c r="AE7" t="str">
        <f>H7</f>
        <v>X(A7)</v>
      </c>
      <c r="AF7" t="str">
        <f>N7</f>
        <v>X(A13)</v>
      </c>
      <c r="AG7" t="str">
        <f>R7</f>
        <v>X(A17)</v>
      </c>
      <c r="AH7" t="str">
        <f>S7</f>
        <v>Y(A18)</v>
      </c>
      <c r="AI7" t="str">
        <f>AV61</f>
        <v>Becslés</v>
      </c>
      <c r="AJ7" s="9" t="s">
        <v>471</v>
      </c>
      <c r="AK7" t="str">
        <f>AX61</f>
        <v>Delta</v>
      </c>
      <c r="AL7" t="str">
        <f>CC61</f>
        <v>Delta</v>
      </c>
      <c r="AN7" s="18" t="s">
        <v>182</v>
      </c>
      <c r="AO7" s="18" t="s">
        <v>183</v>
      </c>
      <c r="AP7" s="18" t="s">
        <v>184</v>
      </c>
      <c r="AQ7" s="18" t="s">
        <v>185</v>
      </c>
      <c r="AR7" s="18" t="s">
        <v>186</v>
      </c>
      <c r="AS7" s="18" t="s">
        <v>187</v>
      </c>
      <c r="AT7" s="18" t="s">
        <v>188</v>
      </c>
      <c r="AU7" s="18" t="s">
        <v>189</v>
      </c>
      <c r="AV7" s="18" t="s">
        <v>318</v>
      </c>
      <c r="BD7" s="9" t="s">
        <v>400</v>
      </c>
      <c r="BE7" s="9" t="s">
        <v>400</v>
      </c>
      <c r="BF7" s="9" t="s">
        <v>400</v>
      </c>
      <c r="BG7" s="9" t="s">
        <v>400</v>
      </c>
      <c r="BH7" s="9" t="s">
        <v>400</v>
      </c>
      <c r="BI7" s="9" t="s">
        <v>400</v>
      </c>
      <c r="BJ7" s="9" t="s">
        <v>400</v>
      </c>
      <c r="BK7" s="9" t="s">
        <v>400</v>
      </c>
      <c r="BS7" s="18" t="s">
        <v>182</v>
      </c>
      <c r="BT7" s="18" t="s">
        <v>183</v>
      </c>
      <c r="BU7" s="18" t="s">
        <v>184</v>
      </c>
      <c r="BV7" s="18" t="s">
        <v>185</v>
      </c>
      <c r="BW7" s="18" t="s">
        <v>186</v>
      </c>
      <c r="BX7" s="18" t="s">
        <v>187</v>
      </c>
      <c r="BY7" s="18" t="s">
        <v>188</v>
      </c>
      <c r="BZ7" s="18" t="s">
        <v>189</v>
      </c>
      <c r="CA7" s="18" t="s">
        <v>318</v>
      </c>
    </row>
    <row r="8" spans="1:82" ht="13.8" thickBot="1" x14ac:dyDescent="0.3">
      <c r="A8" s="18" t="s">
        <v>201</v>
      </c>
      <c r="B8" s="27">
        <v>11</v>
      </c>
      <c r="C8" s="27">
        <v>14</v>
      </c>
      <c r="D8" s="27">
        <v>15</v>
      </c>
      <c r="E8" s="19">
        <v>7</v>
      </c>
      <c r="F8" s="27">
        <v>15</v>
      </c>
      <c r="G8" s="19">
        <v>7</v>
      </c>
      <c r="H8" s="27">
        <v>12</v>
      </c>
      <c r="I8" s="19">
        <v>8</v>
      </c>
      <c r="J8" s="19">
        <v>9</v>
      </c>
      <c r="K8" s="19">
        <v>11</v>
      </c>
      <c r="L8" s="19">
        <v>1</v>
      </c>
      <c r="M8" s="19">
        <v>2</v>
      </c>
      <c r="N8" s="27">
        <v>6</v>
      </c>
      <c r="O8" s="19">
        <v>2</v>
      </c>
      <c r="P8" s="19">
        <v>16</v>
      </c>
      <c r="Q8" s="19">
        <v>2</v>
      </c>
      <c r="R8" s="27">
        <v>7</v>
      </c>
      <c r="S8" s="19">
        <v>1000</v>
      </c>
      <c r="Z8" t="str">
        <f>OAM!A60</f>
        <v>Test Subject : Mr. K</v>
      </c>
      <c r="AA8">
        <f t="shared" ref="AA8:AA23" si="1">B8</f>
        <v>11</v>
      </c>
      <c r="AB8">
        <f t="shared" ref="AB8:AB23" si="2">C8</f>
        <v>14</v>
      </c>
      <c r="AC8">
        <f t="shared" ref="AC8:AC23" si="3">D8</f>
        <v>15</v>
      </c>
      <c r="AD8">
        <f t="shared" ref="AD8:AD23" si="4">F8</f>
        <v>15</v>
      </c>
      <c r="AE8">
        <f t="shared" ref="AE8:AE23" si="5">H8</f>
        <v>12</v>
      </c>
      <c r="AF8">
        <f t="shared" ref="AF8:AF23" si="6">N8</f>
        <v>6</v>
      </c>
      <c r="AG8">
        <f t="shared" ref="AG8:AG23" si="7">R8</f>
        <v>7</v>
      </c>
      <c r="AH8">
        <f t="shared" ref="AH8:AH23" si="8">S8</f>
        <v>1000</v>
      </c>
      <c r="AI8" s="30">
        <f t="shared" ref="AI8:AI23" si="9">AV62</f>
        <v>977.2</v>
      </c>
      <c r="AJ8">
        <f>IF(AK8*AL8&lt;=0,1,0)</f>
        <v>1</v>
      </c>
      <c r="AK8">
        <f t="shared" ref="AK8:AK23" si="10">AX62</f>
        <v>22.8</v>
      </c>
      <c r="AL8">
        <f t="shared" ref="AL8:AL23" si="11">CC62</f>
        <v>-25.3</v>
      </c>
      <c r="AN8" s="18" t="s">
        <v>201</v>
      </c>
      <c r="AO8" s="19">
        <v>11</v>
      </c>
      <c r="AP8" s="19">
        <v>14</v>
      </c>
      <c r="AQ8" s="19">
        <v>15</v>
      </c>
      <c r="AR8" s="19">
        <v>15</v>
      </c>
      <c r="AS8" s="19">
        <v>12</v>
      </c>
      <c r="AT8" s="19">
        <v>6</v>
      </c>
      <c r="AU8" s="19">
        <v>7</v>
      </c>
      <c r="AV8" s="19">
        <v>1000</v>
      </c>
      <c r="BD8">
        <f>17-AO8</f>
        <v>6</v>
      </c>
      <c r="BE8">
        <f t="shared" ref="BE8:BE23" si="12">17-AP8</f>
        <v>3</v>
      </c>
      <c r="BF8">
        <f t="shared" ref="BF8:BF23" si="13">17-AQ8</f>
        <v>2</v>
      </c>
      <c r="BG8">
        <f t="shared" ref="BG8:BG23" si="14">17-AR8</f>
        <v>2</v>
      </c>
      <c r="BH8">
        <f t="shared" ref="BH8:BH23" si="15">17-AS8</f>
        <v>5</v>
      </c>
      <c r="BI8">
        <f t="shared" ref="BI8:BI23" si="16">17-AT8</f>
        <v>11</v>
      </c>
      <c r="BJ8">
        <f t="shared" ref="BJ8:BJ23" si="17">17-AU8</f>
        <v>10</v>
      </c>
      <c r="BK8">
        <f>AV8</f>
        <v>1000</v>
      </c>
      <c r="BS8" s="18" t="s">
        <v>201</v>
      </c>
      <c r="BT8" s="19">
        <v>6</v>
      </c>
      <c r="BU8" s="19">
        <v>3</v>
      </c>
      <c r="BV8" s="19">
        <v>2</v>
      </c>
      <c r="BW8" s="19">
        <v>2</v>
      </c>
      <c r="BX8" s="19">
        <v>5</v>
      </c>
      <c r="BY8" s="19">
        <v>11</v>
      </c>
      <c r="BZ8" s="19">
        <v>10</v>
      </c>
      <c r="CA8" s="19">
        <v>1000</v>
      </c>
    </row>
    <row r="9" spans="1:82" ht="13.8" thickBot="1" x14ac:dyDescent="0.3">
      <c r="A9" s="18" t="s">
        <v>202</v>
      </c>
      <c r="B9" s="27">
        <v>1</v>
      </c>
      <c r="C9" s="27">
        <v>13</v>
      </c>
      <c r="D9" s="27">
        <v>15</v>
      </c>
      <c r="E9" s="19">
        <v>4</v>
      </c>
      <c r="F9" s="27">
        <v>14</v>
      </c>
      <c r="G9" s="19">
        <v>3</v>
      </c>
      <c r="H9" s="27">
        <v>11</v>
      </c>
      <c r="I9" s="19">
        <v>16</v>
      </c>
      <c r="J9" s="19">
        <v>1</v>
      </c>
      <c r="K9" s="19">
        <v>7</v>
      </c>
      <c r="L9" s="19">
        <v>5</v>
      </c>
      <c r="M9" s="19">
        <v>15</v>
      </c>
      <c r="N9" s="27">
        <v>14</v>
      </c>
      <c r="O9" s="19">
        <v>11</v>
      </c>
      <c r="P9" s="19">
        <v>14</v>
      </c>
      <c r="Q9" s="19">
        <v>15</v>
      </c>
      <c r="R9" s="27">
        <v>9</v>
      </c>
      <c r="S9" s="19">
        <v>1000</v>
      </c>
      <c r="Z9" t="str">
        <f>OAM!A61</f>
        <v>Mr. L</v>
      </c>
      <c r="AA9">
        <f t="shared" si="1"/>
        <v>1</v>
      </c>
      <c r="AB9">
        <f t="shared" si="2"/>
        <v>13</v>
      </c>
      <c r="AC9">
        <f t="shared" si="3"/>
        <v>15</v>
      </c>
      <c r="AD9">
        <f t="shared" si="4"/>
        <v>14</v>
      </c>
      <c r="AE9">
        <f t="shared" si="5"/>
        <v>11</v>
      </c>
      <c r="AF9">
        <f t="shared" si="6"/>
        <v>14</v>
      </c>
      <c r="AG9">
        <f t="shared" si="7"/>
        <v>9</v>
      </c>
      <c r="AH9">
        <f t="shared" si="8"/>
        <v>1000</v>
      </c>
      <c r="AI9" s="30">
        <f t="shared" si="9"/>
        <v>982.2</v>
      </c>
      <c r="AJ9">
        <f t="shared" ref="AJ9:AJ23" si="18">IF(AK9*AL9&lt;=0,1,0)</f>
        <v>1</v>
      </c>
      <c r="AK9">
        <f t="shared" si="10"/>
        <v>17.8</v>
      </c>
      <c r="AL9">
        <f t="shared" si="11"/>
        <v>-19.8</v>
      </c>
      <c r="AN9" s="18" t="s">
        <v>202</v>
      </c>
      <c r="AO9" s="19">
        <v>1</v>
      </c>
      <c r="AP9" s="19">
        <v>13</v>
      </c>
      <c r="AQ9" s="19">
        <v>15</v>
      </c>
      <c r="AR9" s="19">
        <v>14</v>
      </c>
      <c r="AS9" s="19">
        <v>11</v>
      </c>
      <c r="AT9" s="19">
        <v>14</v>
      </c>
      <c r="AU9" s="19">
        <v>9</v>
      </c>
      <c r="AV9" s="19">
        <v>1000</v>
      </c>
      <c r="BD9">
        <f t="shared" ref="BD9:BD23" si="19">17-AO9</f>
        <v>16</v>
      </c>
      <c r="BE9">
        <f t="shared" si="12"/>
        <v>4</v>
      </c>
      <c r="BF9">
        <f t="shared" si="13"/>
        <v>2</v>
      </c>
      <c r="BG9">
        <f t="shared" si="14"/>
        <v>3</v>
      </c>
      <c r="BH9">
        <f t="shared" si="15"/>
        <v>6</v>
      </c>
      <c r="BI9">
        <f t="shared" si="16"/>
        <v>3</v>
      </c>
      <c r="BJ9">
        <f t="shared" si="17"/>
        <v>8</v>
      </c>
      <c r="BK9">
        <f t="shared" ref="BK9:BK23" si="20">AV9</f>
        <v>1000</v>
      </c>
      <c r="BS9" s="18" t="s">
        <v>202</v>
      </c>
      <c r="BT9" s="19">
        <v>16</v>
      </c>
      <c r="BU9" s="19">
        <v>4</v>
      </c>
      <c r="BV9" s="19">
        <v>2</v>
      </c>
      <c r="BW9" s="19">
        <v>3</v>
      </c>
      <c r="BX9" s="19">
        <v>6</v>
      </c>
      <c r="BY9" s="19">
        <v>3</v>
      </c>
      <c r="BZ9" s="19">
        <v>8</v>
      </c>
      <c r="CA9" s="19">
        <v>1000</v>
      </c>
    </row>
    <row r="10" spans="1:82" ht="13.8" thickBot="1" x14ac:dyDescent="0.3">
      <c r="A10" s="18" t="s">
        <v>203</v>
      </c>
      <c r="B10" s="27">
        <v>8</v>
      </c>
      <c r="C10" s="27">
        <v>1</v>
      </c>
      <c r="D10" s="27">
        <v>1</v>
      </c>
      <c r="E10" s="19">
        <v>1</v>
      </c>
      <c r="F10" s="27">
        <v>1</v>
      </c>
      <c r="G10" s="19">
        <v>15</v>
      </c>
      <c r="H10" s="27">
        <v>9</v>
      </c>
      <c r="I10" s="19">
        <v>5</v>
      </c>
      <c r="J10" s="19">
        <v>12</v>
      </c>
      <c r="K10" s="19">
        <v>2</v>
      </c>
      <c r="L10" s="19">
        <v>3</v>
      </c>
      <c r="M10" s="19">
        <v>10</v>
      </c>
      <c r="N10" s="27">
        <v>16</v>
      </c>
      <c r="O10" s="19">
        <v>14</v>
      </c>
      <c r="P10" s="19">
        <v>14</v>
      </c>
      <c r="Q10" s="19">
        <v>3</v>
      </c>
      <c r="R10" s="27">
        <v>14</v>
      </c>
      <c r="S10" s="19">
        <v>1000</v>
      </c>
      <c r="Z10" t="str">
        <f>OAM!A62</f>
        <v>Mr. J</v>
      </c>
      <c r="AA10">
        <f t="shared" si="1"/>
        <v>8</v>
      </c>
      <c r="AB10">
        <f t="shared" si="2"/>
        <v>1</v>
      </c>
      <c r="AC10">
        <f t="shared" si="3"/>
        <v>1</v>
      </c>
      <c r="AD10">
        <f t="shared" si="4"/>
        <v>1</v>
      </c>
      <c r="AE10">
        <f t="shared" si="5"/>
        <v>9</v>
      </c>
      <c r="AF10">
        <f t="shared" si="6"/>
        <v>16</v>
      </c>
      <c r="AG10">
        <f t="shared" si="7"/>
        <v>14</v>
      </c>
      <c r="AH10">
        <f t="shared" si="8"/>
        <v>1000</v>
      </c>
      <c r="AI10" s="30">
        <f t="shared" si="9"/>
        <v>998.7</v>
      </c>
      <c r="AJ10">
        <f t="shared" si="18"/>
        <v>1</v>
      </c>
      <c r="AK10">
        <f t="shared" si="10"/>
        <v>1.3</v>
      </c>
      <c r="AL10">
        <f t="shared" si="11"/>
        <v>-1.3</v>
      </c>
      <c r="AN10" s="18" t="s">
        <v>203</v>
      </c>
      <c r="AO10" s="19">
        <v>8</v>
      </c>
      <c r="AP10" s="19">
        <v>1</v>
      </c>
      <c r="AQ10" s="19">
        <v>1</v>
      </c>
      <c r="AR10" s="19">
        <v>1</v>
      </c>
      <c r="AS10" s="19">
        <v>9</v>
      </c>
      <c r="AT10" s="19">
        <v>16</v>
      </c>
      <c r="AU10" s="19">
        <v>14</v>
      </c>
      <c r="AV10" s="19">
        <v>1000</v>
      </c>
      <c r="BD10">
        <f t="shared" si="19"/>
        <v>9</v>
      </c>
      <c r="BE10">
        <f t="shared" si="12"/>
        <v>16</v>
      </c>
      <c r="BF10">
        <f t="shared" si="13"/>
        <v>16</v>
      </c>
      <c r="BG10">
        <f t="shared" si="14"/>
        <v>16</v>
      </c>
      <c r="BH10">
        <f t="shared" si="15"/>
        <v>8</v>
      </c>
      <c r="BI10">
        <f t="shared" si="16"/>
        <v>1</v>
      </c>
      <c r="BJ10">
        <f t="shared" si="17"/>
        <v>3</v>
      </c>
      <c r="BK10">
        <f t="shared" si="20"/>
        <v>1000</v>
      </c>
      <c r="BS10" s="18" t="s">
        <v>203</v>
      </c>
      <c r="BT10" s="19">
        <v>9</v>
      </c>
      <c r="BU10" s="19">
        <v>16</v>
      </c>
      <c r="BV10" s="19">
        <v>16</v>
      </c>
      <c r="BW10" s="19">
        <v>16</v>
      </c>
      <c r="BX10" s="19">
        <v>8</v>
      </c>
      <c r="BY10" s="19">
        <v>1</v>
      </c>
      <c r="BZ10" s="19">
        <v>3</v>
      </c>
      <c r="CA10" s="19">
        <v>1000</v>
      </c>
    </row>
    <row r="11" spans="1:82" ht="13.8" thickBot="1" x14ac:dyDescent="0.3">
      <c r="A11" s="18" t="s">
        <v>204</v>
      </c>
      <c r="B11" s="27">
        <v>13</v>
      </c>
      <c r="C11" s="27">
        <v>9</v>
      </c>
      <c r="D11" s="27">
        <v>12</v>
      </c>
      <c r="E11" s="19">
        <v>4</v>
      </c>
      <c r="F11" s="27">
        <v>7</v>
      </c>
      <c r="G11" s="19">
        <v>11</v>
      </c>
      <c r="H11" s="27">
        <v>7</v>
      </c>
      <c r="I11" s="19">
        <v>9</v>
      </c>
      <c r="J11" s="19">
        <v>8</v>
      </c>
      <c r="K11" s="19">
        <v>13</v>
      </c>
      <c r="L11" s="19">
        <v>12</v>
      </c>
      <c r="M11" s="19">
        <v>7</v>
      </c>
      <c r="N11" s="27">
        <v>13</v>
      </c>
      <c r="O11" s="19">
        <v>5</v>
      </c>
      <c r="P11" s="19">
        <v>13</v>
      </c>
      <c r="Q11" s="19">
        <v>16</v>
      </c>
      <c r="R11" s="27">
        <v>16</v>
      </c>
      <c r="S11" s="19">
        <v>1000</v>
      </c>
      <c r="Z11" t="str">
        <f>OAM!A63</f>
        <v>Mr. P</v>
      </c>
      <c r="AA11">
        <f t="shared" si="1"/>
        <v>13</v>
      </c>
      <c r="AB11">
        <f t="shared" si="2"/>
        <v>9</v>
      </c>
      <c r="AC11">
        <f t="shared" si="3"/>
        <v>12</v>
      </c>
      <c r="AD11">
        <f t="shared" si="4"/>
        <v>7</v>
      </c>
      <c r="AE11">
        <f t="shared" si="5"/>
        <v>7</v>
      </c>
      <c r="AF11">
        <f t="shared" si="6"/>
        <v>13</v>
      </c>
      <c r="AG11">
        <f t="shared" si="7"/>
        <v>16</v>
      </c>
      <c r="AH11">
        <f t="shared" si="8"/>
        <v>1000</v>
      </c>
      <c r="AI11" s="30">
        <f t="shared" si="9"/>
        <v>977.7</v>
      </c>
      <c r="AJ11">
        <f t="shared" si="18"/>
        <v>1</v>
      </c>
      <c r="AK11">
        <f t="shared" si="10"/>
        <v>22.3</v>
      </c>
      <c r="AL11">
        <f t="shared" si="11"/>
        <v>-22.3</v>
      </c>
      <c r="AN11" s="18" t="s">
        <v>204</v>
      </c>
      <c r="AO11" s="19">
        <v>13</v>
      </c>
      <c r="AP11" s="19">
        <v>9</v>
      </c>
      <c r="AQ11" s="19">
        <v>12</v>
      </c>
      <c r="AR11" s="19">
        <v>7</v>
      </c>
      <c r="AS11" s="19">
        <v>7</v>
      </c>
      <c r="AT11" s="19">
        <v>13</v>
      </c>
      <c r="AU11" s="19">
        <v>16</v>
      </c>
      <c r="AV11" s="19">
        <v>1000</v>
      </c>
      <c r="BD11">
        <f t="shared" si="19"/>
        <v>4</v>
      </c>
      <c r="BE11">
        <f t="shared" si="12"/>
        <v>8</v>
      </c>
      <c r="BF11">
        <f t="shared" si="13"/>
        <v>5</v>
      </c>
      <c r="BG11">
        <f t="shared" si="14"/>
        <v>10</v>
      </c>
      <c r="BH11">
        <f t="shared" si="15"/>
        <v>10</v>
      </c>
      <c r="BI11">
        <f t="shared" si="16"/>
        <v>4</v>
      </c>
      <c r="BJ11">
        <f t="shared" si="17"/>
        <v>1</v>
      </c>
      <c r="BK11">
        <f t="shared" si="20"/>
        <v>1000</v>
      </c>
      <c r="BS11" s="18" t="s">
        <v>204</v>
      </c>
      <c r="BT11" s="19">
        <v>4</v>
      </c>
      <c r="BU11" s="19">
        <v>8</v>
      </c>
      <c r="BV11" s="19">
        <v>5</v>
      </c>
      <c r="BW11" s="19">
        <v>10</v>
      </c>
      <c r="BX11" s="19">
        <v>10</v>
      </c>
      <c r="BY11" s="19">
        <v>4</v>
      </c>
      <c r="BZ11" s="19">
        <v>1</v>
      </c>
      <c r="CA11" s="19">
        <v>1000</v>
      </c>
    </row>
    <row r="12" spans="1:82" ht="13.8" thickBot="1" x14ac:dyDescent="0.3">
      <c r="A12" s="18" t="s">
        <v>205</v>
      </c>
      <c r="B12" s="27">
        <v>9</v>
      </c>
      <c r="C12" s="27">
        <v>1</v>
      </c>
      <c r="D12" s="27">
        <v>1</v>
      </c>
      <c r="E12" s="19">
        <v>7</v>
      </c>
      <c r="F12" s="27">
        <v>15</v>
      </c>
      <c r="G12" s="19">
        <v>11</v>
      </c>
      <c r="H12" s="27">
        <v>10</v>
      </c>
      <c r="I12" s="19">
        <v>3</v>
      </c>
      <c r="J12" s="19">
        <v>14</v>
      </c>
      <c r="K12" s="19">
        <v>16</v>
      </c>
      <c r="L12" s="19">
        <v>2</v>
      </c>
      <c r="M12" s="19">
        <v>3</v>
      </c>
      <c r="N12" s="27">
        <v>11</v>
      </c>
      <c r="O12" s="19">
        <v>13</v>
      </c>
      <c r="P12" s="19">
        <v>4</v>
      </c>
      <c r="Q12" s="19">
        <v>1</v>
      </c>
      <c r="R12" s="27">
        <v>1</v>
      </c>
      <c r="S12" s="19">
        <v>1000</v>
      </c>
      <c r="Z12" t="str">
        <f>OAM!A64</f>
        <v>Mr. T</v>
      </c>
      <c r="AA12">
        <f t="shared" si="1"/>
        <v>9</v>
      </c>
      <c r="AB12">
        <f t="shared" si="2"/>
        <v>1</v>
      </c>
      <c r="AC12">
        <f t="shared" si="3"/>
        <v>1</v>
      </c>
      <c r="AD12">
        <f t="shared" si="4"/>
        <v>15</v>
      </c>
      <c r="AE12">
        <f t="shared" si="5"/>
        <v>10</v>
      </c>
      <c r="AF12">
        <f t="shared" si="6"/>
        <v>11</v>
      </c>
      <c r="AG12">
        <f t="shared" si="7"/>
        <v>1</v>
      </c>
      <c r="AH12">
        <f t="shared" si="8"/>
        <v>1000</v>
      </c>
      <c r="AI12" s="30">
        <f t="shared" si="9"/>
        <v>1013.2</v>
      </c>
      <c r="AJ12">
        <f t="shared" si="18"/>
        <v>1</v>
      </c>
      <c r="AK12">
        <f t="shared" si="10"/>
        <v>-13.2</v>
      </c>
      <c r="AL12">
        <f t="shared" si="11"/>
        <v>13.2</v>
      </c>
      <c r="AN12" s="18" t="s">
        <v>205</v>
      </c>
      <c r="AO12" s="19">
        <v>9</v>
      </c>
      <c r="AP12" s="19">
        <v>1</v>
      </c>
      <c r="AQ12" s="19">
        <v>1</v>
      </c>
      <c r="AR12" s="19">
        <v>15</v>
      </c>
      <c r="AS12" s="19">
        <v>10</v>
      </c>
      <c r="AT12" s="19">
        <v>11</v>
      </c>
      <c r="AU12" s="19">
        <v>1</v>
      </c>
      <c r="AV12" s="19">
        <v>1000</v>
      </c>
      <c r="BD12">
        <f t="shared" si="19"/>
        <v>8</v>
      </c>
      <c r="BE12">
        <f t="shared" si="12"/>
        <v>16</v>
      </c>
      <c r="BF12">
        <f t="shared" si="13"/>
        <v>16</v>
      </c>
      <c r="BG12">
        <f t="shared" si="14"/>
        <v>2</v>
      </c>
      <c r="BH12">
        <f t="shared" si="15"/>
        <v>7</v>
      </c>
      <c r="BI12">
        <f t="shared" si="16"/>
        <v>6</v>
      </c>
      <c r="BJ12">
        <f t="shared" si="17"/>
        <v>16</v>
      </c>
      <c r="BK12">
        <f t="shared" si="20"/>
        <v>1000</v>
      </c>
      <c r="BS12" s="18" t="s">
        <v>205</v>
      </c>
      <c r="BT12" s="19">
        <v>8</v>
      </c>
      <c r="BU12" s="19">
        <v>16</v>
      </c>
      <c r="BV12" s="19">
        <v>16</v>
      </c>
      <c r="BW12" s="19">
        <v>2</v>
      </c>
      <c r="BX12" s="19">
        <v>7</v>
      </c>
      <c r="BY12" s="19">
        <v>6</v>
      </c>
      <c r="BZ12" s="19">
        <v>16</v>
      </c>
      <c r="CA12" s="19">
        <v>1000</v>
      </c>
    </row>
    <row r="13" spans="1:82" ht="13.8" thickBot="1" x14ac:dyDescent="0.3">
      <c r="A13" s="18" t="s">
        <v>206</v>
      </c>
      <c r="B13" s="27">
        <v>13</v>
      </c>
      <c r="C13" s="27">
        <v>10</v>
      </c>
      <c r="D13" s="27">
        <v>1</v>
      </c>
      <c r="E13" s="19">
        <v>7</v>
      </c>
      <c r="F13" s="27">
        <v>3</v>
      </c>
      <c r="G13" s="19">
        <v>7</v>
      </c>
      <c r="H13" s="27">
        <v>16</v>
      </c>
      <c r="I13" s="19">
        <v>13</v>
      </c>
      <c r="J13" s="19">
        <v>4</v>
      </c>
      <c r="K13" s="19">
        <v>5</v>
      </c>
      <c r="L13" s="19">
        <v>13</v>
      </c>
      <c r="M13" s="19">
        <v>16</v>
      </c>
      <c r="N13" s="27">
        <v>10</v>
      </c>
      <c r="O13" s="19">
        <v>9</v>
      </c>
      <c r="P13" s="19">
        <v>9</v>
      </c>
      <c r="Q13" s="19">
        <v>6</v>
      </c>
      <c r="R13" s="27">
        <v>12</v>
      </c>
      <c r="S13" s="19">
        <v>1000</v>
      </c>
      <c r="Z13" t="str">
        <f>OAM!A65</f>
        <v>Mr. W</v>
      </c>
      <c r="AA13">
        <f t="shared" si="1"/>
        <v>13</v>
      </c>
      <c r="AB13">
        <f t="shared" si="2"/>
        <v>10</v>
      </c>
      <c r="AC13">
        <f t="shared" si="3"/>
        <v>1</v>
      </c>
      <c r="AD13">
        <f t="shared" si="4"/>
        <v>3</v>
      </c>
      <c r="AE13">
        <f t="shared" si="5"/>
        <v>16</v>
      </c>
      <c r="AF13">
        <f t="shared" si="6"/>
        <v>10</v>
      </c>
      <c r="AG13">
        <f t="shared" si="7"/>
        <v>12</v>
      </c>
      <c r="AH13">
        <f t="shared" si="8"/>
        <v>1000</v>
      </c>
      <c r="AI13" s="30">
        <f t="shared" si="9"/>
        <v>986.2</v>
      </c>
      <c r="AJ13">
        <f t="shared" si="18"/>
        <v>1</v>
      </c>
      <c r="AK13">
        <f t="shared" si="10"/>
        <v>13.8</v>
      </c>
      <c r="AL13">
        <f t="shared" si="11"/>
        <v>-13.8</v>
      </c>
      <c r="AN13" s="18" t="s">
        <v>206</v>
      </c>
      <c r="AO13" s="19">
        <v>13</v>
      </c>
      <c r="AP13" s="19">
        <v>10</v>
      </c>
      <c r="AQ13" s="19">
        <v>1</v>
      </c>
      <c r="AR13" s="19">
        <v>3</v>
      </c>
      <c r="AS13" s="19">
        <v>16</v>
      </c>
      <c r="AT13" s="19">
        <v>10</v>
      </c>
      <c r="AU13" s="19">
        <v>12</v>
      </c>
      <c r="AV13" s="19">
        <v>1000</v>
      </c>
      <c r="BD13">
        <f t="shared" si="19"/>
        <v>4</v>
      </c>
      <c r="BE13">
        <f t="shared" si="12"/>
        <v>7</v>
      </c>
      <c r="BF13">
        <f t="shared" si="13"/>
        <v>16</v>
      </c>
      <c r="BG13">
        <f t="shared" si="14"/>
        <v>14</v>
      </c>
      <c r="BH13">
        <f t="shared" si="15"/>
        <v>1</v>
      </c>
      <c r="BI13">
        <f t="shared" si="16"/>
        <v>7</v>
      </c>
      <c r="BJ13">
        <f t="shared" si="17"/>
        <v>5</v>
      </c>
      <c r="BK13">
        <f t="shared" si="20"/>
        <v>1000</v>
      </c>
      <c r="BS13" s="18" t="s">
        <v>206</v>
      </c>
      <c r="BT13" s="19">
        <v>4</v>
      </c>
      <c r="BU13" s="19">
        <v>7</v>
      </c>
      <c r="BV13" s="19">
        <v>16</v>
      </c>
      <c r="BW13" s="19">
        <v>14</v>
      </c>
      <c r="BX13" s="19">
        <v>1</v>
      </c>
      <c r="BY13" s="19">
        <v>7</v>
      </c>
      <c r="BZ13" s="19">
        <v>5</v>
      </c>
      <c r="CA13" s="19">
        <v>1000</v>
      </c>
    </row>
    <row r="14" spans="1:82" ht="13.8" thickBot="1" x14ac:dyDescent="0.3">
      <c r="A14" s="18" t="s">
        <v>207</v>
      </c>
      <c r="B14" s="27">
        <v>5</v>
      </c>
      <c r="C14" s="27">
        <v>5</v>
      </c>
      <c r="D14" s="27">
        <v>7</v>
      </c>
      <c r="E14" s="19">
        <v>7</v>
      </c>
      <c r="F14" s="27">
        <v>3</v>
      </c>
      <c r="G14" s="19">
        <v>1</v>
      </c>
      <c r="H14" s="27">
        <v>14</v>
      </c>
      <c r="I14" s="19">
        <v>4</v>
      </c>
      <c r="J14" s="19">
        <v>13</v>
      </c>
      <c r="K14" s="19">
        <v>1</v>
      </c>
      <c r="L14" s="19">
        <v>16</v>
      </c>
      <c r="M14" s="19">
        <v>13</v>
      </c>
      <c r="N14" s="27">
        <v>9</v>
      </c>
      <c r="O14" s="19">
        <v>7</v>
      </c>
      <c r="P14" s="19">
        <v>12</v>
      </c>
      <c r="Q14" s="19">
        <v>8</v>
      </c>
      <c r="R14" s="27">
        <v>14</v>
      </c>
      <c r="S14" s="19">
        <v>1000</v>
      </c>
      <c r="Z14" t="str">
        <f>OAM!A66</f>
        <v>Mr. Z</v>
      </c>
      <c r="AA14">
        <f t="shared" si="1"/>
        <v>5</v>
      </c>
      <c r="AB14">
        <f t="shared" si="2"/>
        <v>5</v>
      </c>
      <c r="AC14">
        <f t="shared" si="3"/>
        <v>7</v>
      </c>
      <c r="AD14">
        <f t="shared" si="4"/>
        <v>3</v>
      </c>
      <c r="AE14">
        <f t="shared" si="5"/>
        <v>14</v>
      </c>
      <c r="AF14">
        <f t="shared" si="6"/>
        <v>9</v>
      </c>
      <c r="AG14">
        <f t="shared" si="7"/>
        <v>14</v>
      </c>
      <c r="AH14">
        <f t="shared" si="8"/>
        <v>1000</v>
      </c>
      <c r="AI14" s="30">
        <f t="shared" si="9"/>
        <v>991.7</v>
      </c>
      <c r="AJ14">
        <f t="shared" si="18"/>
        <v>1</v>
      </c>
      <c r="AK14">
        <f t="shared" si="10"/>
        <v>8.3000000000000007</v>
      </c>
      <c r="AL14">
        <f t="shared" si="11"/>
        <v>-8.3000000000000007</v>
      </c>
      <c r="AN14" s="18" t="s">
        <v>207</v>
      </c>
      <c r="AO14" s="19">
        <v>5</v>
      </c>
      <c r="AP14" s="19">
        <v>5</v>
      </c>
      <c r="AQ14" s="19">
        <v>7</v>
      </c>
      <c r="AR14" s="19">
        <v>3</v>
      </c>
      <c r="AS14" s="19">
        <v>14</v>
      </c>
      <c r="AT14" s="19">
        <v>9</v>
      </c>
      <c r="AU14" s="19">
        <v>14</v>
      </c>
      <c r="AV14" s="19">
        <v>1000</v>
      </c>
      <c r="BD14">
        <f t="shared" si="19"/>
        <v>12</v>
      </c>
      <c r="BE14">
        <f t="shared" si="12"/>
        <v>12</v>
      </c>
      <c r="BF14">
        <f t="shared" si="13"/>
        <v>10</v>
      </c>
      <c r="BG14">
        <f t="shared" si="14"/>
        <v>14</v>
      </c>
      <c r="BH14">
        <f t="shared" si="15"/>
        <v>3</v>
      </c>
      <c r="BI14">
        <f t="shared" si="16"/>
        <v>8</v>
      </c>
      <c r="BJ14">
        <f t="shared" si="17"/>
        <v>3</v>
      </c>
      <c r="BK14">
        <f t="shared" si="20"/>
        <v>1000</v>
      </c>
      <c r="BS14" s="18" t="s">
        <v>207</v>
      </c>
      <c r="BT14" s="19">
        <v>12</v>
      </c>
      <c r="BU14" s="19">
        <v>12</v>
      </c>
      <c r="BV14" s="19">
        <v>10</v>
      </c>
      <c r="BW14" s="19">
        <v>14</v>
      </c>
      <c r="BX14" s="19">
        <v>3</v>
      </c>
      <c r="BY14" s="19">
        <v>8</v>
      </c>
      <c r="BZ14" s="19">
        <v>3</v>
      </c>
      <c r="CA14" s="19">
        <v>1000</v>
      </c>
    </row>
    <row r="15" spans="1:82" ht="13.8" thickBot="1" x14ac:dyDescent="0.3">
      <c r="A15" s="18" t="s">
        <v>208</v>
      </c>
      <c r="B15" s="27">
        <v>9</v>
      </c>
      <c r="C15" s="27">
        <v>4</v>
      </c>
      <c r="D15" s="27">
        <v>6</v>
      </c>
      <c r="E15" s="19">
        <v>7</v>
      </c>
      <c r="F15" s="27">
        <v>2</v>
      </c>
      <c r="G15" s="19">
        <v>2</v>
      </c>
      <c r="H15" s="27">
        <v>5</v>
      </c>
      <c r="I15" s="19">
        <v>2</v>
      </c>
      <c r="J15" s="19">
        <v>15</v>
      </c>
      <c r="K15" s="19">
        <v>8</v>
      </c>
      <c r="L15" s="19">
        <v>4</v>
      </c>
      <c r="M15" s="19">
        <v>12</v>
      </c>
      <c r="N15" s="27">
        <v>8</v>
      </c>
      <c r="O15" s="19">
        <v>10</v>
      </c>
      <c r="P15" s="19">
        <v>4</v>
      </c>
      <c r="Q15" s="19">
        <v>8</v>
      </c>
      <c r="R15" s="27">
        <v>1</v>
      </c>
      <c r="S15" s="19">
        <v>1000</v>
      </c>
      <c r="Z15" t="str">
        <f>OAM!A67</f>
        <v>Mr. I</v>
      </c>
      <c r="AA15">
        <f t="shared" si="1"/>
        <v>9</v>
      </c>
      <c r="AB15">
        <f t="shared" si="2"/>
        <v>4</v>
      </c>
      <c r="AC15">
        <f t="shared" si="3"/>
        <v>6</v>
      </c>
      <c r="AD15">
        <f t="shared" si="4"/>
        <v>2</v>
      </c>
      <c r="AE15">
        <f t="shared" si="5"/>
        <v>5</v>
      </c>
      <c r="AF15">
        <f t="shared" si="6"/>
        <v>8</v>
      </c>
      <c r="AG15">
        <f t="shared" si="7"/>
        <v>1</v>
      </c>
      <c r="AH15">
        <f t="shared" si="8"/>
        <v>1000</v>
      </c>
      <c r="AI15" s="30">
        <f t="shared" si="9"/>
        <v>1019.7</v>
      </c>
      <c r="AJ15">
        <f t="shared" si="18"/>
        <v>1</v>
      </c>
      <c r="AK15">
        <f t="shared" si="10"/>
        <v>-19.7</v>
      </c>
      <c r="AL15">
        <f t="shared" si="11"/>
        <v>19.7</v>
      </c>
      <c r="AN15" s="18" t="s">
        <v>208</v>
      </c>
      <c r="AO15" s="19">
        <v>9</v>
      </c>
      <c r="AP15" s="19">
        <v>4</v>
      </c>
      <c r="AQ15" s="19">
        <v>6</v>
      </c>
      <c r="AR15" s="19">
        <v>2</v>
      </c>
      <c r="AS15" s="19">
        <v>5</v>
      </c>
      <c r="AT15" s="19">
        <v>8</v>
      </c>
      <c r="AU15" s="19">
        <v>1</v>
      </c>
      <c r="AV15" s="19">
        <v>1000</v>
      </c>
      <c r="BD15">
        <f t="shared" si="19"/>
        <v>8</v>
      </c>
      <c r="BE15">
        <f t="shared" si="12"/>
        <v>13</v>
      </c>
      <c r="BF15">
        <f t="shared" si="13"/>
        <v>11</v>
      </c>
      <c r="BG15">
        <f t="shared" si="14"/>
        <v>15</v>
      </c>
      <c r="BH15">
        <f t="shared" si="15"/>
        <v>12</v>
      </c>
      <c r="BI15">
        <f t="shared" si="16"/>
        <v>9</v>
      </c>
      <c r="BJ15">
        <f t="shared" si="17"/>
        <v>16</v>
      </c>
      <c r="BK15">
        <f t="shared" si="20"/>
        <v>1000</v>
      </c>
      <c r="BS15" s="18" t="s">
        <v>208</v>
      </c>
      <c r="BT15" s="19">
        <v>8</v>
      </c>
      <c r="BU15" s="19">
        <v>13</v>
      </c>
      <c r="BV15" s="19">
        <v>11</v>
      </c>
      <c r="BW15" s="19">
        <v>15</v>
      </c>
      <c r="BX15" s="19">
        <v>12</v>
      </c>
      <c r="BY15" s="19">
        <v>9</v>
      </c>
      <c r="BZ15" s="19">
        <v>16</v>
      </c>
      <c r="CA15" s="19">
        <v>1000</v>
      </c>
    </row>
    <row r="16" spans="1:82" ht="13.8" thickBot="1" x14ac:dyDescent="0.3">
      <c r="A16" s="18" t="s">
        <v>209</v>
      </c>
      <c r="B16" s="27">
        <v>5</v>
      </c>
      <c r="C16" s="27">
        <v>5</v>
      </c>
      <c r="D16" s="27">
        <v>1</v>
      </c>
      <c r="E16" s="19">
        <v>1</v>
      </c>
      <c r="F16" s="27">
        <v>3</v>
      </c>
      <c r="G16" s="19">
        <v>3</v>
      </c>
      <c r="H16" s="27">
        <v>15</v>
      </c>
      <c r="I16" s="19">
        <v>7</v>
      </c>
      <c r="J16" s="19">
        <v>10</v>
      </c>
      <c r="K16" s="19">
        <v>6</v>
      </c>
      <c r="L16" s="19">
        <v>15</v>
      </c>
      <c r="M16" s="19">
        <v>6</v>
      </c>
      <c r="N16" s="27">
        <v>7</v>
      </c>
      <c r="O16" s="19">
        <v>16</v>
      </c>
      <c r="P16" s="19">
        <v>6</v>
      </c>
      <c r="Q16" s="19">
        <v>3</v>
      </c>
      <c r="R16" s="27">
        <v>4</v>
      </c>
      <c r="S16" s="19">
        <v>1000</v>
      </c>
      <c r="Z16" t="str">
        <f>OAM!A68</f>
        <v>Mr. Q</v>
      </c>
      <c r="AA16">
        <f t="shared" si="1"/>
        <v>5</v>
      </c>
      <c r="AB16">
        <f t="shared" si="2"/>
        <v>5</v>
      </c>
      <c r="AC16">
        <f t="shared" si="3"/>
        <v>1</v>
      </c>
      <c r="AD16">
        <f t="shared" si="4"/>
        <v>3</v>
      </c>
      <c r="AE16">
        <f t="shared" si="5"/>
        <v>15</v>
      </c>
      <c r="AF16">
        <f t="shared" si="6"/>
        <v>7</v>
      </c>
      <c r="AG16">
        <f t="shared" si="7"/>
        <v>4</v>
      </c>
      <c r="AH16">
        <f t="shared" si="8"/>
        <v>1000</v>
      </c>
      <c r="AI16" s="30">
        <f t="shared" si="9"/>
        <v>1011.2</v>
      </c>
      <c r="AJ16">
        <f t="shared" si="18"/>
        <v>1</v>
      </c>
      <c r="AK16">
        <f t="shared" si="10"/>
        <v>-11.2</v>
      </c>
      <c r="AL16">
        <f t="shared" si="11"/>
        <v>11.2</v>
      </c>
      <c r="AN16" s="18" t="s">
        <v>209</v>
      </c>
      <c r="AO16" s="19">
        <v>5</v>
      </c>
      <c r="AP16" s="19">
        <v>5</v>
      </c>
      <c r="AQ16" s="19">
        <v>1</v>
      </c>
      <c r="AR16" s="19">
        <v>3</v>
      </c>
      <c r="AS16" s="19">
        <v>15</v>
      </c>
      <c r="AT16" s="19">
        <v>7</v>
      </c>
      <c r="AU16" s="19">
        <v>4</v>
      </c>
      <c r="AV16" s="19">
        <v>1000</v>
      </c>
      <c r="BD16">
        <f t="shared" si="19"/>
        <v>12</v>
      </c>
      <c r="BE16">
        <f t="shared" si="12"/>
        <v>12</v>
      </c>
      <c r="BF16">
        <f t="shared" si="13"/>
        <v>16</v>
      </c>
      <c r="BG16">
        <f t="shared" si="14"/>
        <v>14</v>
      </c>
      <c r="BH16">
        <f t="shared" si="15"/>
        <v>2</v>
      </c>
      <c r="BI16">
        <f t="shared" si="16"/>
        <v>10</v>
      </c>
      <c r="BJ16">
        <f t="shared" si="17"/>
        <v>13</v>
      </c>
      <c r="BK16">
        <f t="shared" si="20"/>
        <v>1000</v>
      </c>
      <c r="BS16" s="18" t="s">
        <v>209</v>
      </c>
      <c r="BT16" s="19">
        <v>12</v>
      </c>
      <c r="BU16" s="19">
        <v>12</v>
      </c>
      <c r="BV16" s="19">
        <v>16</v>
      </c>
      <c r="BW16" s="19">
        <v>14</v>
      </c>
      <c r="BX16" s="19">
        <v>2</v>
      </c>
      <c r="BY16" s="19">
        <v>10</v>
      </c>
      <c r="BZ16" s="19">
        <v>13</v>
      </c>
      <c r="CA16" s="19">
        <v>1000</v>
      </c>
    </row>
    <row r="17" spans="1:79" ht="13.8" thickBot="1" x14ac:dyDescent="0.3">
      <c r="A17" s="18" t="s">
        <v>210</v>
      </c>
      <c r="B17" s="27">
        <v>13</v>
      </c>
      <c r="C17" s="27">
        <v>14</v>
      </c>
      <c r="D17" s="27">
        <v>1</v>
      </c>
      <c r="E17" s="19">
        <v>7</v>
      </c>
      <c r="F17" s="27">
        <v>10</v>
      </c>
      <c r="G17" s="19">
        <v>3</v>
      </c>
      <c r="H17" s="27">
        <v>4</v>
      </c>
      <c r="I17" s="19">
        <v>12</v>
      </c>
      <c r="J17" s="19">
        <v>5</v>
      </c>
      <c r="K17" s="19">
        <v>10</v>
      </c>
      <c r="L17" s="19">
        <v>6</v>
      </c>
      <c r="M17" s="19">
        <v>14</v>
      </c>
      <c r="N17" s="27">
        <v>4</v>
      </c>
      <c r="O17" s="19">
        <v>3</v>
      </c>
      <c r="P17" s="19">
        <v>9</v>
      </c>
      <c r="Q17" s="19">
        <v>12</v>
      </c>
      <c r="R17" s="27">
        <v>9</v>
      </c>
      <c r="S17" s="19">
        <v>1000</v>
      </c>
      <c r="Z17" t="str">
        <f>OAM!A69</f>
        <v>Mr. U</v>
      </c>
      <c r="AA17">
        <f t="shared" si="1"/>
        <v>13</v>
      </c>
      <c r="AB17">
        <f t="shared" si="2"/>
        <v>14</v>
      </c>
      <c r="AC17">
        <f t="shared" si="3"/>
        <v>1</v>
      </c>
      <c r="AD17">
        <f t="shared" si="4"/>
        <v>10</v>
      </c>
      <c r="AE17">
        <f t="shared" si="5"/>
        <v>4</v>
      </c>
      <c r="AF17">
        <f t="shared" si="6"/>
        <v>4</v>
      </c>
      <c r="AG17">
        <f t="shared" si="7"/>
        <v>9</v>
      </c>
      <c r="AH17">
        <f t="shared" si="8"/>
        <v>1000</v>
      </c>
      <c r="AI17" s="30">
        <f t="shared" si="9"/>
        <v>1006.7</v>
      </c>
      <c r="AJ17">
        <f t="shared" si="18"/>
        <v>1</v>
      </c>
      <c r="AK17">
        <f t="shared" si="10"/>
        <v>-6.7</v>
      </c>
      <c r="AL17">
        <f t="shared" si="11"/>
        <v>11.2</v>
      </c>
      <c r="AN17" s="18" t="s">
        <v>210</v>
      </c>
      <c r="AO17" s="19">
        <v>13</v>
      </c>
      <c r="AP17" s="19">
        <v>14</v>
      </c>
      <c r="AQ17" s="19">
        <v>1</v>
      </c>
      <c r="AR17" s="19">
        <v>10</v>
      </c>
      <c r="AS17" s="19">
        <v>4</v>
      </c>
      <c r="AT17" s="19">
        <v>4</v>
      </c>
      <c r="AU17" s="19">
        <v>9</v>
      </c>
      <c r="AV17" s="19">
        <v>1000</v>
      </c>
      <c r="BD17">
        <f t="shared" si="19"/>
        <v>4</v>
      </c>
      <c r="BE17">
        <f t="shared" si="12"/>
        <v>3</v>
      </c>
      <c r="BF17">
        <f t="shared" si="13"/>
        <v>16</v>
      </c>
      <c r="BG17">
        <f t="shared" si="14"/>
        <v>7</v>
      </c>
      <c r="BH17">
        <f t="shared" si="15"/>
        <v>13</v>
      </c>
      <c r="BI17">
        <f t="shared" si="16"/>
        <v>13</v>
      </c>
      <c r="BJ17">
        <f t="shared" si="17"/>
        <v>8</v>
      </c>
      <c r="BK17">
        <f t="shared" si="20"/>
        <v>1000</v>
      </c>
      <c r="BS17" s="18" t="s">
        <v>210</v>
      </c>
      <c r="BT17" s="19">
        <v>4</v>
      </c>
      <c r="BU17" s="19">
        <v>3</v>
      </c>
      <c r="BV17" s="19">
        <v>16</v>
      </c>
      <c r="BW17" s="19">
        <v>7</v>
      </c>
      <c r="BX17" s="19">
        <v>13</v>
      </c>
      <c r="BY17" s="19">
        <v>13</v>
      </c>
      <c r="BZ17" s="19">
        <v>8</v>
      </c>
      <c r="CA17" s="19">
        <v>1000</v>
      </c>
    </row>
    <row r="18" spans="1:79" ht="13.8" thickBot="1" x14ac:dyDescent="0.3">
      <c r="A18" s="18" t="s">
        <v>211</v>
      </c>
      <c r="B18" s="27">
        <v>1</v>
      </c>
      <c r="C18" s="27">
        <v>10</v>
      </c>
      <c r="D18" s="27">
        <v>12</v>
      </c>
      <c r="E18" s="19">
        <v>4</v>
      </c>
      <c r="F18" s="27">
        <v>10</v>
      </c>
      <c r="G18" s="19">
        <v>7</v>
      </c>
      <c r="H18" s="27">
        <v>8</v>
      </c>
      <c r="I18" s="19">
        <v>14</v>
      </c>
      <c r="J18" s="19">
        <v>3</v>
      </c>
      <c r="K18" s="19">
        <v>9</v>
      </c>
      <c r="L18" s="19">
        <v>9</v>
      </c>
      <c r="M18" s="19">
        <v>11</v>
      </c>
      <c r="N18" s="27">
        <v>2</v>
      </c>
      <c r="O18" s="19">
        <v>4</v>
      </c>
      <c r="P18" s="19">
        <v>7</v>
      </c>
      <c r="Q18" s="19">
        <v>12</v>
      </c>
      <c r="R18" s="27">
        <v>9</v>
      </c>
      <c r="S18" s="19">
        <v>1000</v>
      </c>
      <c r="Z18" t="str">
        <f>OAM!A70</f>
        <v>Mr. A</v>
      </c>
      <c r="AA18">
        <f t="shared" si="1"/>
        <v>1</v>
      </c>
      <c r="AB18">
        <f t="shared" si="2"/>
        <v>10</v>
      </c>
      <c r="AC18">
        <f t="shared" si="3"/>
        <v>12</v>
      </c>
      <c r="AD18">
        <f t="shared" si="4"/>
        <v>10</v>
      </c>
      <c r="AE18">
        <f t="shared" si="5"/>
        <v>8</v>
      </c>
      <c r="AF18">
        <f t="shared" si="6"/>
        <v>2</v>
      </c>
      <c r="AG18">
        <f t="shared" si="7"/>
        <v>9</v>
      </c>
      <c r="AH18">
        <f t="shared" si="8"/>
        <v>1000</v>
      </c>
      <c r="AI18" s="30">
        <f t="shared" si="9"/>
        <v>1012.7</v>
      </c>
      <c r="AJ18">
        <f t="shared" si="18"/>
        <v>1</v>
      </c>
      <c r="AK18">
        <f t="shared" si="10"/>
        <v>-12.7</v>
      </c>
      <c r="AL18">
        <f t="shared" si="11"/>
        <v>12.7</v>
      </c>
      <c r="AN18" s="18" t="s">
        <v>211</v>
      </c>
      <c r="AO18" s="19">
        <v>1</v>
      </c>
      <c r="AP18" s="19">
        <v>10</v>
      </c>
      <c r="AQ18" s="19">
        <v>12</v>
      </c>
      <c r="AR18" s="19">
        <v>10</v>
      </c>
      <c r="AS18" s="19">
        <v>8</v>
      </c>
      <c r="AT18" s="19">
        <v>2</v>
      </c>
      <c r="AU18" s="19">
        <v>9</v>
      </c>
      <c r="AV18" s="19">
        <v>1000</v>
      </c>
      <c r="BD18">
        <f t="shared" si="19"/>
        <v>16</v>
      </c>
      <c r="BE18">
        <f t="shared" si="12"/>
        <v>7</v>
      </c>
      <c r="BF18">
        <f t="shared" si="13"/>
        <v>5</v>
      </c>
      <c r="BG18">
        <f t="shared" si="14"/>
        <v>7</v>
      </c>
      <c r="BH18">
        <f t="shared" si="15"/>
        <v>9</v>
      </c>
      <c r="BI18">
        <f t="shared" si="16"/>
        <v>15</v>
      </c>
      <c r="BJ18">
        <f t="shared" si="17"/>
        <v>8</v>
      </c>
      <c r="BK18">
        <f t="shared" si="20"/>
        <v>1000</v>
      </c>
      <c r="BS18" s="18" t="s">
        <v>211</v>
      </c>
      <c r="BT18" s="19">
        <v>16</v>
      </c>
      <c r="BU18" s="19">
        <v>7</v>
      </c>
      <c r="BV18" s="19">
        <v>5</v>
      </c>
      <c r="BW18" s="19">
        <v>7</v>
      </c>
      <c r="BX18" s="19">
        <v>9</v>
      </c>
      <c r="BY18" s="19">
        <v>15</v>
      </c>
      <c r="BZ18" s="19">
        <v>8</v>
      </c>
      <c r="CA18" s="19">
        <v>1000</v>
      </c>
    </row>
    <row r="19" spans="1:79" ht="13.8" thickBot="1" x14ac:dyDescent="0.3">
      <c r="A19" s="18" t="s">
        <v>212</v>
      </c>
      <c r="B19" s="27">
        <v>1</v>
      </c>
      <c r="C19" s="27">
        <v>5</v>
      </c>
      <c r="D19" s="27">
        <v>7</v>
      </c>
      <c r="E19" s="19">
        <v>7</v>
      </c>
      <c r="F19" s="27">
        <v>10</v>
      </c>
      <c r="G19" s="19">
        <v>10</v>
      </c>
      <c r="H19" s="27">
        <v>1</v>
      </c>
      <c r="I19" s="19">
        <v>1</v>
      </c>
      <c r="J19" s="19">
        <v>16</v>
      </c>
      <c r="K19" s="19">
        <v>4</v>
      </c>
      <c r="L19" s="19">
        <v>8</v>
      </c>
      <c r="M19" s="19">
        <v>5</v>
      </c>
      <c r="N19" s="27">
        <v>15</v>
      </c>
      <c r="O19" s="19">
        <v>15</v>
      </c>
      <c r="P19" s="19">
        <v>1</v>
      </c>
      <c r="Q19" s="19">
        <v>5</v>
      </c>
      <c r="R19" s="27">
        <v>5</v>
      </c>
      <c r="S19" s="19">
        <v>1000</v>
      </c>
      <c r="Z19" t="str">
        <f>OAM!A71</f>
        <v>Mr. D</v>
      </c>
      <c r="AA19">
        <f t="shared" si="1"/>
        <v>1</v>
      </c>
      <c r="AB19">
        <f t="shared" si="2"/>
        <v>5</v>
      </c>
      <c r="AC19">
        <f t="shared" si="3"/>
        <v>7</v>
      </c>
      <c r="AD19">
        <f t="shared" si="4"/>
        <v>10</v>
      </c>
      <c r="AE19">
        <f t="shared" si="5"/>
        <v>1</v>
      </c>
      <c r="AF19">
        <f t="shared" si="6"/>
        <v>15</v>
      </c>
      <c r="AG19">
        <f t="shared" si="7"/>
        <v>5</v>
      </c>
      <c r="AH19">
        <f t="shared" si="8"/>
        <v>1000</v>
      </c>
      <c r="AI19" s="30">
        <f t="shared" si="9"/>
        <v>998.7</v>
      </c>
      <c r="AJ19">
        <f t="shared" si="18"/>
        <v>1</v>
      </c>
      <c r="AK19">
        <f t="shared" si="10"/>
        <v>1.3</v>
      </c>
      <c r="AL19">
        <f t="shared" si="11"/>
        <v>-1.3</v>
      </c>
      <c r="AN19" s="18" t="s">
        <v>212</v>
      </c>
      <c r="AO19" s="19">
        <v>1</v>
      </c>
      <c r="AP19" s="19">
        <v>5</v>
      </c>
      <c r="AQ19" s="19">
        <v>7</v>
      </c>
      <c r="AR19" s="19">
        <v>10</v>
      </c>
      <c r="AS19" s="19">
        <v>1</v>
      </c>
      <c r="AT19" s="19">
        <v>15</v>
      </c>
      <c r="AU19" s="19">
        <v>5</v>
      </c>
      <c r="AV19" s="19">
        <v>1000</v>
      </c>
      <c r="BD19">
        <f t="shared" si="19"/>
        <v>16</v>
      </c>
      <c r="BE19">
        <f t="shared" si="12"/>
        <v>12</v>
      </c>
      <c r="BF19">
        <f t="shared" si="13"/>
        <v>10</v>
      </c>
      <c r="BG19">
        <f t="shared" si="14"/>
        <v>7</v>
      </c>
      <c r="BH19">
        <f t="shared" si="15"/>
        <v>16</v>
      </c>
      <c r="BI19">
        <f t="shared" si="16"/>
        <v>2</v>
      </c>
      <c r="BJ19">
        <f t="shared" si="17"/>
        <v>12</v>
      </c>
      <c r="BK19">
        <f t="shared" si="20"/>
        <v>1000</v>
      </c>
      <c r="BS19" s="18" t="s">
        <v>212</v>
      </c>
      <c r="BT19" s="19">
        <v>16</v>
      </c>
      <c r="BU19" s="19">
        <v>12</v>
      </c>
      <c r="BV19" s="19">
        <v>10</v>
      </c>
      <c r="BW19" s="19">
        <v>7</v>
      </c>
      <c r="BX19" s="19">
        <v>16</v>
      </c>
      <c r="BY19" s="19">
        <v>2</v>
      </c>
      <c r="BZ19" s="19">
        <v>12</v>
      </c>
      <c r="CA19" s="19">
        <v>1000</v>
      </c>
    </row>
    <row r="20" spans="1:79" ht="13.8" thickBot="1" x14ac:dyDescent="0.3">
      <c r="A20" s="18" t="s">
        <v>213</v>
      </c>
      <c r="B20" s="27">
        <v>16</v>
      </c>
      <c r="C20" s="27">
        <v>1</v>
      </c>
      <c r="D20" s="27">
        <v>11</v>
      </c>
      <c r="E20" s="19">
        <v>7</v>
      </c>
      <c r="F20" s="27">
        <v>7</v>
      </c>
      <c r="G20" s="19">
        <v>11</v>
      </c>
      <c r="H20" s="27">
        <v>3</v>
      </c>
      <c r="I20" s="19">
        <v>15</v>
      </c>
      <c r="J20" s="19">
        <v>2</v>
      </c>
      <c r="K20" s="19">
        <v>3</v>
      </c>
      <c r="L20" s="19">
        <v>10</v>
      </c>
      <c r="M20" s="19">
        <v>8</v>
      </c>
      <c r="N20" s="27">
        <v>2</v>
      </c>
      <c r="O20" s="19">
        <v>12</v>
      </c>
      <c r="P20" s="19">
        <v>1</v>
      </c>
      <c r="Q20" s="19">
        <v>7</v>
      </c>
      <c r="R20" s="27">
        <v>7</v>
      </c>
      <c r="S20" s="19">
        <v>1000</v>
      </c>
      <c r="Z20" t="str">
        <f>OAM!A72</f>
        <v>Mr. Y</v>
      </c>
      <c r="AA20">
        <f t="shared" si="1"/>
        <v>16</v>
      </c>
      <c r="AB20">
        <f t="shared" si="2"/>
        <v>1</v>
      </c>
      <c r="AC20">
        <f t="shared" si="3"/>
        <v>11</v>
      </c>
      <c r="AD20">
        <f t="shared" si="4"/>
        <v>7</v>
      </c>
      <c r="AE20">
        <f t="shared" si="5"/>
        <v>3</v>
      </c>
      <c r="AF20">
        <f t="shared" si="6"/>
        <v>2</v>
      </c>
      <c r="AG20">
        <f t="shared" si="7"/>
        <v>7</v>
      </c>
      <c r="AH20">
        <f t="shared" si="8"/>
        <v>1000</v>
      </c>
      <c r="AI20" s="30">
        <f t="shared" si="9"/>
        <v>998.7</v>
      </c>
      <c r="AJ20">
        <f t="shared" si="18"/>
        <v>1</v>
      </c>
      <c r="AK20">
        <f t="shared" si="10"/>
        <v>1.3</v>
      </c>
      <c r="AL20">
        <f t="shared" si="11"/>
        <v>-1.3</v>
      </c>
      <c r="AN20" s="18" t="s">
        <v>213</v>
      </c>
      <c r="AO20" s="19">
        <v>16</v>
      </c>
      <c r="AP20" s="19">
        <v>1</v>
      </c>
      <c r="AQ20" s="19">
        <v>11</v>
      </c>
      <c r="AR20" s="19">
        <v>7</v>
      </c>
      <c r="AS20" s="19">
        <v>3</v>
      </c>
      <c r="AT20" s="19">
        <v>2</v>
      </c>
      <c r="AU20" s="19">
        <v>7</v>
      </c>
      <c r="AV20" s="19">
        <v>1000</v>
      </c>
      <c r="BD20">
        <f t="shared" si="19"/>
        <v>1</v>
      </c>
      <c r="BE20">
        <f t="shared" si="12"/>
        <v>16</v>
      </c>
      <c r="BF20">
        <f t="shared" si="13"/>
        <v>6</v>
      </c>
      <c r="BG20">
        <f t="shared" si="14"/>
        <v>10</v>
      </c>
      <c r="BH20">
        <f t="shared" si="15"/>
        <v>14</v>
      </c>
      <c r="BI20">
        <f t="shared" si="16"/>
        <v>15</v>
      </c>
      <c r="BJ20">
        <f t="shared" si="17"/>
        <v>10</v>
      </c>
      <c r="BK20">
        <f t="shared" si="20"/>
        <v>1000</v>
      </c>
      <c r="BS20" s="18" t="s">
        <v>213</v>
      </c>
      <c r="BT20" s="19">
        <v>1</v>
      </c>
      <c r="BU20" s="19">
        <v>16</v>
      </c>
      <c r="BV20" s="19">
        <v>6</v>
      </c>
      <c r="BW20" s="19">
        <v>10</v>
      </c>
      <c r="BX20" s="19">
        <v>14</v>
      </c>
      <c r="BY20" s="19">
        <v>15</v>
      </c>
      <c r="BZ20" s="19">
        <v>10</v>
      </c>
      <c r="CA20" s="19">
        <v>1000</v>
      </c>
    </row>
    <row r="21" spans="1:79" ht="13.8" thickBot="1" x14ac:dyDescent="0.3">
      <c r="A21" s="18" t="s">
        <v>214</v>
      </c>
      <c r="B21" s="27">
        <v>1</v>
      </c>
      <c r="C21" s="27">
        <v>5</v>
      </c>
      <c r="D21" s="27">
        <v>12</v>
      </c>
      <c r="E21" s="19">
        <v>7</v>
      </c>
      <c r="F21" s="27">
        <v>3</v>
      </c>
      <c r="G21" s="19">
        <v>3</v>
      </c>
      <c r="H21" s="27">
        <v>6</v>
      </c>
      <c r="I21" s="19">
        <v>10</v>
      </c>
      <c r="J21" s="19">
        <v>7</v>
      </c>
      <c r="K21" s="19">
        <v>15</v>
      </c>
      <c r="L21" s="19">
        <v>11</v>
      </c>
      <c r="M21" s="19">
        <v>1</v>
      </c>
      <c r="N21" s="27">
        <v>12</v>
      </c>
      <c r="O21" s="19">
        <v>8</v>
      </c>
      <c r="P21" s="19">
        <v>7</v>
      </c>
      <c r="Q21" s="19">
        <v>12</v>
      </c>
      <c r="R21" s="27">
        <v>5</v>
      </c>
      <c r="S21" s="19">
        <v>1000</v>
      </c>
      <c r="Z21" t="str">
        <f>OAM!A73</f>
        <v>Mr. H</v>
      </c>
      <c r="AA21">
        <f t="shared" si="1"/>
        <v>1</v>
      </c>
      <c r="AB21">
        <f t="shared" si="2"/>
        <v>5</v>
      </c>
      <c r="AC21">
        <f t="shared" si="3"/>
        <v>12</v>
      </c>
      <c r="AD21">
        <f t="shared" si="4"/>
        <v>3</v>
      </c>
      <c r="AE21">
        <f t="shared" si="5"/>
        <v>6</v>
      </c>
      <c r="AF21">
        <f t="shared" si="6"/>
        <v>12</v>
      </c>
      <c r="AG21">
        <f t="shared" si="7"/>
        <v>5</v>
      </c>
      <c r="AH21">
        <f t="shared" si="8"/>
        <v>1000</v>
      </c>
      <c r="AI21" s="30">
        <f t="shared" si="9"/>
        <v>1015.2</v>
      </c>
      <c r="AJ21">
        <f t="shared" si="18"/>
        <v>1</v>
      </c>
      <c r="AK21">
        <f t="shared" si="10"/>
        <v>-15.2</v>
      </c>
      <c r="AL21">
        <f t="shared" si="11"/>
        <v>13.2</v>
      </c>
      <c r="AN21" s="18" t="s">
        <v>214</v>
      </c>
      <c r="AO21" s="19">
        <v>1</v>
      </c>
      <c r="AP21" s="19">
        <v>5</v>
      </c>
      <c r="AQ21" s="19">
        <v>12</v>
      </c>
      <c r="AR21" s="19">
        <v>3</v>
      </c>
      <c r="AS21" s="19">
        <v>6</v>
      </c>
      <c r="AT21" s="19">
        <v>12</v>
      </c>
      <c r="AU21" s="19">
        <v>5</v>
      </c>
      <c r="AV21" s="19">
        <v>1000</v>
      </c>
      <c r="BD21">
        <f t="shared" si="19"/>
        <v>16</v>
      </c>
      <c r="BE21">
        <f t="shared" si="12"/>
        <v>12</v>
      </c>
      <c r="BF21">
        <f t="shared" si="13"/>
        <v>5</v>
      </c>
      <c r="BG21">
        <f t="shared" si="14"/>
        <v>14</v>
      </c>
      <c r="BH21">
        <f t="shared" si="15"/>
        <v>11</v>
      </c>
      <c r="BI21">
        <f t="shared" si="16"/>
        <v>5</v>
      </c>
      <c r="BJ21">
        <f t="shared" si="17"/>
        <v>12</v>
      </c>
      <c r="BK21">
        <f t="shared" si="20"/>
        <v>1000</v>
      </c>
      <c r="BS21" s="18" t="s">
        <v>214</v>
      </c>
      <c r="BT21" s="19">
        <v>16</v>
      </c>
      <c r="BU21" s="19">
        <v>12</v>
      </c>
      <c r="BV21" s="19">
        <v>5</v>
      </c>
      <c r="BW21" s="19">
        <v>14</v>
      </c>
      <c r="BX21" s="19">
        <v>11</v>
      </c>
      <c r="BY21" s="19">
        <v>5</v>
      </c>
      <c r="BZ21" s="19">
        <v>12</v>
      </c>
      <c r="CA21" s="19">
        <v>1000</v>
      </c>
    </row>
    <row r="22" spans="1:79" ht="13.8" thickBot="1" x14ac:dyDescent="0.3">
      <c r="A22" s="18" t="s">
        <v>215</v>
      </c>
      <c r="B22" s="27">
        <v>5</v>
      </c>
      <c r="C22" s="27">
        <v>14</v>
      </c>
      <c r="D22" s="27">
        <v>7</v>
      </c>
      <c r="E22" s="19">
        <v>7</v>
      </c>
      <c r="F22" s="27">
        <v>7</v>
      </c>
      <c r="G22" s="19">
        <v>16</v>
      </c>
      <c r="H22" s="27">
        <v>2</v>
      </c>
      <c r="I22" s="19">
        <v>6</v>
      </c>
      <c r="J22" s="19">
        <v>11</v>
      </c>
      <c r="K22" s="19">
        <v>14</v>
      </c>
      <c r="L22" s="19">
        <v>7</v>
      </c>
      <c r="M22" s="19">
        <v>4</v>
      </c>
      <c r="N22" s="27">
        <v>1</v>
      </c>
      <c r="O22" s="19">
        <v>1</v>
      </c>
      <c r="P22" s="19">
        <v>9</v>
      </c>
      <c r="Q22" s="19">
        <v>11</v>
      </c>
      <c r="R22" s="27">
        <v>1</v>
      </c>
      <c r="S22" s="19">
        <v>1000</v>
      </c>
      <c r="Z22" t="str">
        <f>OAM!A74</f>
        <v>Mr. C</v>
      </c>
      <c r="AA22">
        <f t="shared" si="1"/>
        <v>5</v>
      </c>
      <c r="AB22">
        <f t="shared" si="2"/>
        <v>14</v>
      </c>
      <c r="AC22">
        <f t="shared" si="3"/>
        <v>7</v>
      </c>
      <c r="AD22">
        <f t="shared" si="4"/>
        <v>7</v>
      </c>
      <c r="AE22">
        <f t="shared" si="5"/>
        <v>2</v>
      </c>
      <c r="AF22">
        <f t="shared" si="6"/>
        <v>1</v>
      </c>
      <c r="AG22">
        <f t="shared" si="7"/>
        <v>1</v>
      </c>
      <c r="AH22">
        <f t="shared" si="8"/>
        <v>1000</v>
      </c>
      <c r="AI22" s="30">
        <f t="shared" si="9"/>
        <v>1020.2</v>
      </c>
      <c r="AJ22">
        <f t="shared" si="18"/>
        <v>1</v>
      </c>
      <c r="AK22">
        <f t="shared" si="10"/>
        <v>-20.2</v>
      </c>
      <c r="AL22">
        <f t="shared" si="11"/>
        <v>20.2</v>
      </c>
      <c r="AN22" s="18" t="s">
        <v>215</v>
      </c>
      <c r="AO22" s="19">
        <v>5</v>
      </c>
      <c r="AP22" s="19">
        <v>14</v>
      </c>
      <c r="AQ22" s="19">
        <v>7</v>
      </c>
      <c r="AR22" s="19">
        <v>7</v>
      </c>
      <c r="AS22" s="19">
        <v>2</v>
      </c>
      <c r="AT22" s="19">
        <v>1</v>
      </c>
      <c r="AU22" s="19">
        <v>1</v>
      </c>
      <c r="AV22" s="19">
        <v>1000</v>
      </c>
      <c r="BD22">
        <f t="shared" si="19"/>
        <v>12</v>
      </c>
      <c r="BE22">
        <f t="shared" si="12"/>
        <v>3</v>
      </c>
      <c r="BF22">
        <f t="shared" si="13"/>
        <v>10</v>
      </c>
      <c r="BG22">
        <f t="shared" si="14"/>
        <v>10</v>
      </c>
      <c r="BH22">
        <f t="shared" si="15"/>
        <v>15</v>
      </c>
      <c r="BI22">
        <f t="shared" si="16"/>
        <v>16</v>
      </c>
      <c r="BJ22">
        <f t="shared" si="17"/>
        <v>16</v>
      </c>
      <c r="BK22">
        <f t="shared" si="20"/>
        <v>1000</v>
      </c>
      <c r="BS22" s="18" t="s">
        <v>215</v>
      </c>
      <c r="BT22" s="19">
        <v>12</v>
      </c>
      <c r="BU22" s="19">
        <v>3</v>
      </c>
      <c r="BV22" s="19">
        <v>10</v>
      </c>
      <c r="BW22" s="19">
        <v>10</v>
      </c>
      <c r="BX22" s="19">
        <v>15</v>
      </c>
      <c r="BY22" s="19">
        <v>16</v>
      </c>
      <c r="BZ22" s="19">
        <v>16</v>
      </c>
      <c r="CA22" s="19">
        <v>1000</v>
      </c>
    </row>
    <row r="23" spans="1:79" ht="13.8" thickBot="1" x14ac:dyDescent="0.3">
      <c r="A23" s="18" t="s">
        <v>216</v>
      </c>
      <c r="B23" s="27">
        <v>11</v>
      </c>
      <c r="C23" s="27">
        <v>10</v>
      </c>
      <c r="D23" s="27">
        <v>7</v>
      </c>
      <c r="E23" s="19">
        <v>1</v>
      </c>
      <c r="F23" s="27">
        <v>13</v>
      </c>
      <c r="G23" s="19">
        <v>11</v>
      </c>
      <c r="H23" s="27">
        <v>12</v>
      </c>
      <c r="I23" s="19">
        <v>11</v>
      </c>
      <c r="J23" s="19">
        <v>6</v>
      </c>
      <c r="K23" s="19">
        <v>12</v>
      </c>
      <c r="L23" s="19">
        <v>14</v>
      </c>
      <c r="M23" s="19">
        <v>9</v>
      </c>
      <c r="N23" s="27">
        <v>5</v>
      </c>
      <c r="O23" s="19">
        <v>6</v>
      </c>
      <c r="P23" s="19">
        <v>1</v>
      </c>
      <c r="Q23" s="19">
        <v>10</v>
      </c>
      <c r="R23" s="27">
        <v>12</v>
      </c>
      <c r="S23" s="19">
        <v>1000</v>
      </c>
      <c r="Z23" t="str">
        <f>OAM!A75</f>
        <v>Mr. N</v>
      </c>
      <c r="AA23">
        <f t="shared" si="1"/>
        <v>11</v>
      </c>
      <c r="AB23">
        <f t="shared" si="2"/>
        <v>10</v>
      </c>
      <c r="AC23">
        <f t="shared" si="3"/>
        <v>7</v>
      </c>
      <c r="AD23">
        <f t="shared" si="4"/>
        <v>13</v>
      </c>
      <c r="AE23">
        <f t="shared" si="5"/>
        <v>12</v>
      </c>
      <c r="AF23">
        <f t="shared" si="6"/>
        <v>5</v>
      </c>
      <c r="AG23">
        <f t="shared" si="7"/>
        <v>12</v>
      </c>
      <c r="AH23">
        <f t="shared" si="8"/>
        <v>1000</v>
      </c>
      <c r="AI23" s="30">
        <f t="shared" si="9"/>
        <v>990.2</v>
      </c>
      <c r="AJ23">
        <f t="shared" si="18"/>
        <v>1</v>
      </c>
      <c r="AK23">
        <f t="shared" si="10"/>
        <v>9.8000000000000007</v>
      </c>
      <c r="AL23">
        <f t="shared" si="11"/>
        <v>-7.8</v>
      </c>
      <c r="AN23" s="18" t="s">
        <v>216</v>
      </c>
      <c r="AO23" s="19">
        <v>11</v>
      </c>
      <c r="AP23" s="19">
        <v>10</v>
      </c>
      <c r="AQ23" s="19">
        <v>7</v>
      </c>
      <c r="AR23" s="19">
        <v>13</v>
      </c>
      <c r="AS23" s="19">
        <v>12</v>
      </c>
      <c r="AT23" s="19">
        <v>5</v>
      </c>
      <c r="AU23" s="19">
        <v>12</v>
      </c>
      <c r="AV23" s="19">
        <v>1000</v>
      </c>
      <c r="BD23">
        <f t="shared" si="19"/>
        <v>6</v>
      </c>
      <c r="BE23">
        <f t="shared" si="12"/>
        <v>7</v>
      </c>
      <c r="BF23">
        <f t="shared" si="13"/>
        <v>10</v>
      </c>
      <c r="BG23">
        <f t="shared" si="14"/>
        <v>4</v>
      </c>
      <c r="BH23">
        <f t="shared" si="15"/>
        <v>5</v>
      </c>
      <c r="BI23">
        <f t="shared" si="16"/>
        <v>12</v>
      </c>
      <c r="BJ23">
        <f t="shared" si="17"/>
        <v>5</v>
      </c>
      <c r="BK23">
        <f t="shared" si="20"/>
        <v>1000</v>
      </c>
      <c r="BS23" s="18" t="s">
        <v>216</v>
      </c>
      <c r="BT23" s="19">
        <v>6</v>
      </c>
      <c r="BU23" s="19">
        <v>7</v>
      </c>
      <c r="BV23" s="19">
        <v>10</v>
      </c>
      <c r="BW23" s="19">
        <v>4</v>
      </c>
      <c r="BX23" s="19">
        <v>5</v>
      </c>
      <c r="BY23" s="19">
        <v>12</v>
      </c>
      <c r="BZ23" s="19">
        <v>5</v>
      </c>
      <c r="CA23" s="19">
        <v>1000</v>
      </c>
    </row>
    <row r="24" spans="1:79" ht="18.600000000000001" thickBot="1" x14ac:dyDescent="0.3">
      <c r="A24" s="14"/>
      <c r="AN24" s="14"/>
      <c r="BS24" s="14"/>
    </row>
    <row r="25" spans="1:79" ht="13.8" thickBot="1" x14ac:dyDescent="0.3">
      <c r="A25" s="18" t="s">
        <v>217</v>
      </c>
      <c r="B25" s="26" t="s">
        <v>183</v>
      </c>
      <c r="C25" s="26" t="s">
        <v>184</v>
      </c>
      <c r="D25" s="26" t="s">
        <v>185</v>
      </c>
      <c r="E25" s="18" t="s">
        <v>186</v>
      </c>
      <c r="F25" s="26" t="s">
        <v>187</v>
      </c>
      <c r="G25" s="18" t="s">
        <v>188</v>
      </c>
      <c r="H25" s="26" t="s">
        <v>189</v>
      </c>
      <c r="I25" s="18" t="s">
        <v>190</v>
      </c>
      <c r="J25" s="18" t="s">
        <v>191</v>
      </c>
      <c r="K25" s="18" t="s">
        <v>192</v>
      </c>
      <c r="L25" s="18" t="s">
        <v>193</v>
      </c>
      <c r="M25" s="18" t="s">
        <v>194</v>
      </c>
      <c r="N25" s="26" t="s">
        <v>195</v>
      </c>
      <c r="O25" s="18" t="s">
        <v>196</v>
      </c>
      <c r="P25" s="18" t="s">
        <v>197</v>
      </c>
      <c r="Q25" s="18" t="s">
        <v>198</v>
      </c>
      <c r="R25" s="26" t="s">
        <v>199</v>
      </c>
      <c r="AN25" s="18" t="s">
        <v>217</v>
      </c>
      <c r="AO25" s="18" t="s">
        <v>183</v>
      </c>
      <c r="AP25" s="18" t="s">
        <v>184</v>
      </c>
      <c r="AQ25" s="18" t="s">
        <v>185</v>
      </c>
      <c r="AR25" s="18" t="s">
        <v>186</v>
      </c>
      <c r="AS25" s="18" t="s">
        <v>187</v>
      </c>
      <c r="AT25" s="18" t="s">
        <v>188</v>
      </c>
      <c r="AU25" s="18" t="s">
        <v>189</v>
      </c>
      <c r="BS25" s="18" t="s">
        <v>217</v>
      </c>
      <c r="BT25" s="18" t="s">
        <v>183</v>
      </c>
      <c r="BU25" s="18" t="s">
        <v>184</v>
      </c>
      <c r="BV25" s="18" t="s">
        <v>185</v>
      </c>
      <c r="BW25" s="18" t="s">
        <v>186</v>
      </c>
      <c r="BX25" s="18" t="s">
        <v>187</v>
      </c>
      <c r="BY25" s="18" t="s">
        <v>188</v>
      </c>
      <c r="BZ25" s="18" t="s">
        <v>189</v>
      </c>
    </row>
    <row r="26" spans="1:79" ht="13.8" thickBot="1" x14ac:dyDescent="0.3">
      <c r="A26" s="18" t="s">
        <v>218</v>
      </c>
      <c r="B26" s="27" t="s">
        <v>219</v>
      </c>
      <c r="C26" s="27" t="s">
        <v>219</v>
      </c>
      <c r="D26" s="27" t="s">
        <v>219</v>
      </c>
      <c r="E26" s="19" t="s">
        <v>220</v>
      </c>
      <c r="F26" s="27" t="s">
        <v>219</v>
      </c>
      <c r="G26" s="19" t="s">
        <v>221</v>
      </c>
      <c r="H26" s="27" t="s">
        <v>219</v>
      </c>
      <c r="I26" s="19" t="s">
        <v>222</v>
      </c>
      <c r="J26" s="19" t="s">
        <v>223</v>
      </c>
      <c r="K26" s="19" t="s">
        <v>224</v>
      </c>
      <c r="L26" s="19" t="s">
        <v>225</v>
      </c>
      <c r="M26" s="19" t="s">
        <v>226</v>
      </c>
      <c r="N26" s="27" t="s">
        <v>219</v>
      </c>
      <c r="O26" s="19" t="s">
        <v>227</v>
      </c>
      <c r="P26" s="19" t="s">
        <v>228</v>
      </c>
      <c r="Q26" s="19" t="s">
        <v>229</v>
      </c>
      <c r="R26" s="27" t="s">
        <v>219</v>
      </c>
      <c r="AN26" s="18" t="s">
        <v>218</v>
      </c>
      <c r="AO26" s="19" t="s">
        <v>319</v>
      </c>
      <c r="AP26" s="19" t="s">
        <v>320</v>
      </c>
      <c r="AQ26" s="19" t="s">
        <v>321</v>
      </c>
      <c r="AR26" s="19" t="s">
        <v>322</v>
      </c>
      <c r="AS26" s="19" t="s">
        <v>323</v>
      </c>
      <c r="AT26" s="19" t="s">
        <v>324</v>
      </c>
      <c r="AU26" s="19" t="s">
        <v>325</v>
      </c>
      <c r="BS26" s="18" t="s">
        <v>218</v>
      </c>
      <c r="BT26" s="19" t="s">
        <v>404</v>
      </c>
      <c r="BU26" s="19" t="s">
        <v>405</v>
      </c>
      <c r="BV26" s="19" t="s">
        <v>406</v>
      </c>
      <c r="BW26" s="19" t="s">
        <v>407</v>
      </c>
      <c r="BX26" s="19" t="s">
        <v>408</v>
      </c>
      <c r="BY26" s="19" t="s">
        <v>409</v>
      </c>
      <c r="BZ26" s="19" t="s">
        <v>325</v>
      </c>
    </row>
    <row r="27" spans="1:79" ht="13.8" thickBot="1" x14ac:dyDescent="0.3">
      <c r="A27" s="18" t="s">
        <v>230</v>
      </c>
      <c r="B27" s="27" t="s">
        <v>231</v>
      </c>
      <c r="C27" s="27" t="s">
        <v>231</v>
      </c>
      <c r="D27" s="27" t="s">
        <v>231</v>
      </c>
      <c r="E27" s="19" t="s">
        <v>231</v>
      </c>
      <c r="F27" s="27" t="s">
        <v>231</v>
      </c>
      <c r="G27" s="19" t="s">
        <v>232</v>
      </c>
      <c r="H27" s="27" t="s">
        <v>231</v>
      </c>
      <c r="I27" s="19" t="s">
        <v>233</v>
      </c>
      <c r="J27" s="19" t="s">
        <v>234</v>
      </c>
      <c r="K27" s="19" t="s">
        <v>235</v>
      </c>
      <c r="L27" s="19" t="s">
        <v>221</v>
      </c>
      <c r="M27" s="19" t="s">
        <v>236</v>
      </c>
      <c r="N27" s="27" t="s">
        <v>231</v>
      </c>
      <c r="O27" s="19" t="s">
        <v>237</v>
      </c>
      <c r="P27" s="19" t="s">
        <v>219</v>
      </c>
      <c r="Q27" s="19" t="s">
        <v>231</v>
      </c>
      <c r="R27" s="27" t="s">
        <v>231</v>
      </c>
      <c r="AN27" s="18" t="s">
        <v>230</v>
      </c>
      <c r="AO27" s="19" t="s">
        <v>326</v>
      </c>
      <c r="AP27" s="19" t="s">
        <v>327</v>
      </c>
      <c r="AQ27" s="19" t="s">
        <v>328</v>
      </c>
      <c r="AR27" s="19" t="s">
        <v>329</v>
      </c>
      <c r="AS27" s="19" t="s">
        <v>330</v>
      </c>
      <c r="AT27" s="19" t="s">
        <v>331</v>
      </c>
      <c r="AU27" s="19" t="s">
        <v>329</v>
      </c>
      <c r="BS27" s="18" t="s">
        <v>230</v>
      </c>
      <c r="BT27" s="19" t="s">
        <v>410</v>
      </c>
      <c r="BU27" s="19" t="s">
        <v>411</v>
      </c>
      <c r="BV27" s="19" t="s">
        <v>412</v>
      </c>
      <c r="BW27" s="19" t="s">
        <v>413</v>
      </c>
      <c r="BX27" s="19" t="s">
        <v>414</v>
      </c>
      <c r="BY27" s="19" t="s">
        <v>415</v>
      </c>
      <c r="BZ27" s="19" t="s">
        <v>329</v>
      </c>
    </row>
    <row r="28" spans="1:79" ht="13.8" thickBot="1" x14ac:dyDescent="0.3">
      <c r="A28" s="18" t="s">
        <v>238</v>
      </c>
      <c r="B28" s="27" t="s">
        <v>239</v>
      </c>
      <c r="C28" s="27" t="s">
        <v>239</v>
      </c>
      <c r="D28" s="27" t="s">
        <v>239</v>
      </c>
      <c r="E28" s="19" t="s">
        <v>239</v>
      </c>
      <c r="F28" s="27" t="s">
        <v>239</v>
      </c>
      <c r="G28" s="19" t="s">
        <v>231</v>
      </c>
      <c r="H28" s="27" t="s">
        <v>239</v>
      </c>
      <c r="I28" s="19" t="s">
        <v>240</v>
      </c>
      <c r="J28" s="19" t="s">
        <v>241</v>
      </c>
      <c r="K28" s="19" t="s">
        <v>225</v>
      </c>
      <c r="L28" s="19" t="s">
        <v>232</v>
      </c>
      <c r="M28" s="19" t="s">
        <v>242</v>
      </c>
      <c r="N28" s="27" t="s">
        <v>239</v>
      </c>
      <c r="O28" s="19" t="s">
        <v>243</v>
      </c>
      <c r="P28" s="19" t="s">
        <v>231</v>
      </c>
      <c r="Q28" s="19" t="s">
        <v>239</v>
      </c>
      <c r="R28" s="27" t="s">
        <v>239</v>
      </c>
      <c r="AN28" s="18" t="s">
        <v>238</v>
      </c>
      <c r="AO28" s="19" t="s">
        <v>332</v>
      </c>
      <c r="AP28" s="19" t="s">
        <v>333</v>
      </c>
      <c r="AQ28" s="19" t="s">
        <v>334</v>
      </c>
      <c r="AR28" s="19" t="s">
        <v>335</v>
      </c>
      <c r="AS28" s="19" t="s">
        <v>336</v>
      </c>
      <c r="AT28" s="19" t="s">
        <v>337</v>
      </c>
      <c r="AU28" s="19" t="s">
        <v>335</v>
      </c>
      <c r="BS28" s="18" t="s">
        <v>238</v>
      </c>
      <c r="BT28" s="19" t="s">
        <v>416</v>
      </c>
      <c r="BU28" s="19" t="s">
        <v>417</v>
      </c>
      <c r="BV28" s="19" t="s">
        <v>418</v>
      </c>
      <c r="BW28" s="19" t="s">
        <v>419</v>
      </c>
      <c r="BX28" s="19" t="s">
        <v>420</v>
      </c>
      <c r="BY28" s="19" t="s">
        <v>421</v>
      </c>
      <c r="BZ28" s="19" t="s">
        <v>335</v>
      </c>
    </row>
    <row r="29" spans="1:79" ht="13.8" thickBot="1" x14ac:dyDescent="0.3">
      <c r="A29" s="18" t="s">
        <v>244</v>
      </c>
      <c r="B29" s="27" t="s">
        <v>245</v>
      </c>
      <c r="C29" s="27" t="s">
        <v>245</v>
      </c>
      <c r="D29" s="27" t="s">
        <v>245</v>
      </c>
      <c r="E29" s="19" t="s">
        <v>245</v>
      </c>
      <c r="F29" s="27" t="s">
        <v>245</v>
      </c>
      <c r="G29" s="19" t="s">
        <v>239</v>
      </c>
      <c r="H29" s="27" t="s">
        <v>245</v>
      </c>
      <c r="I29" s="19" t="s">
        <v>246</v>
      </c>
      <c r="J29" s="19" t="s">
        <v>247</v>
      </c>
      <c r="K29" s="19" t="s">
        <v>221</v>
      </c>
      <c r="L29" s="19" t="s">
        <v>248</v>
      </c>
      <c r="M29" s="19" t="s">
        <v>249</v>
      </c>
      <c r="N29" s="27" t="s">
        <v>245</v>
      </c>
      <c r="O29" s="19" t="s">
        <v>250</v>
      </c>
      <c r="P29" s="19" t="s">
        <v>239</v>
      </c>
      <c r="Q29" s="19" t="s">
        <v>245</v>
      </c>
      <c r="R29" s="27" t="s">
        <v>245</v>
      </c>
      <c r="AN29" s="18" t="s">
        <v>244</v>
      </c>
      <c r="AO29" s="19" t="s">
        <v>338</v>
      </c>
      <c r="AP29" s="19" t="s">
        <v>339</v>
      </c>
      <c r="AQ29" s="19" t="s">
        <v>340</v>
      </c>
      <c r="AR29" s="19" t="s">
        <v>341</v>
      </c>
      <c r="AS29" s="19" t="s">
        <v>342</v>
      </c>
      <c r="AT29" s="19" t="s">
        <v>343</v>
      </c>
      <c r="AU29" s="19" t="s">
        <v>341</v>
      </c>
      <c r="BS29" s="18" t="s">
        <v>244</v>
      </c>
      <c r="BT29" s="19" t="s">
        <v>422</v>
      </c>
      <c r="BU29" s="19" t="s">
        <v>341</v>
      </c>
      <c r="BV29" s="19" t="s">
        <v>423</v>
      </c>
      <c r="BW29" s="19" t="s">
        <v>424</v>
      </c>
      <c r="BX29" s="19" t="s">
        <v>425</v>
      </c>
      <c r="BY29" s="19" t="s">
        <v>426</v>
      </c>
      <c r="BZ29" s="19" t="s">
        <v>341</v>
      </c>
    </row>
    <row r="30" spans="1:79" ht="13.8" thickBot="1" x14ac:dyDescent="0.3">
      <c r="A30" s="18" t="s">
        <v>251</v>
      </c>
      <c r="B30" s="27" t="s">
        <v>252</v>
      </c>
      <c r="C30" s="27" t="s">
        <v>252</v>
      </c>
      <c r="D30" s="27" t="s">
        <v>252</v>
      </c>
      <c r="E30" s="19" t="s">
        <v>252</v>
      </c>
      <c r="F30" s="27" t="s">
        <v>252</v>
      </c>
      <c r="G30" s="19" t="s">
        <v>245</v>
      </c>
      <c r="H30" s="27" t="s">
        <v>252</v>
      </c>
      <c r="I30" s="19" t="s">
        <v>253</v>
      </c>
      <c r="J30" s="19" t="s">
        <v>254</v>
      </c>
      <c r="K30" s="19" t="s">
        <v>232</v>
      </c>
      <c r="L30" s="19" t="s">
        <v>255</v>
      </c>
      <c r="M30" s="19" t="s">
        <v>256</v>
      </c>
      <c r="N30" s="27" t="s">
        <v>252</v>
      </c>
      <c r="O30" s="19" t="s">
        <v>257</v>
      </c>
      <c r="P30" s="19" t="s">
        <v>245</v>
      </c>
      <c r="Q30" s="19" t="s">
        <v>252</v>
      </c>
      <c r="R30" s="27" t="s">
        <v>252</v>
      </c>
      <c r="AN30" s="18" t="s">
        <v>251</v>
      </c>
      <c r="AO30" s="19" t="s">
        <v>344</v>
      </c>
      <c r="AP30" s="19" t="s">
        <v>345</v>
      </c>
      <c r="AQ30" s="19" t="s">
        <v>346</v>
      </c>
      <c r="AR30" s="19" t="s">
        <v>347</v>
      </c>
      <c r="AS30" s="19" t="s">
        <v>348</v>
      </c>
      <c r="AT30" s="19" t="s">
        <v>349</v>
      </c>
      <c r="AU30" s="19" t="s">
        <v>347</v>
      </c>
      <c r="BS30" s="18" t="s">
        <v>251</v>
      </c>
      <c r="BT30" s="19" t="s">
        <v>427</v>
      </c>
      <c r="BU30" s="19" t="s">
        <v>347</v>
      </c>
      <c r="BV30" s="19" t="s">
        <v>428</v>
      </c>
      <c r="BW30" s="19" t="s">
        <v>429</v>
      </c>
      <c r="BX30" s="19" t="s">
        <v>430</v>
      </c>
      <c r="BY30" s="19" t="s">
        <v>431</v>
      </c>
      <c r="BZ30" s="19" t="s">
        <v>347</v>
      </c>
    </row>
    <row r="31" spans="1:79" ht="13.8" thickBot="1" x14ac:dyDescent="0.3">
      <c r="A31" s="18" t="s">
        <v>258</v>
      </c>
      <c r="B31" s="27" t="s">
        <v>259</v>
      </c>
      <c r="C31" s="27" t="s">
        <v>259</v>
      </c>
      <c r="D31" s="27" t="s">
        <v>259</v>
      </c>
      <c r="E31" s="19" t="s">
        <v>259</v>
      </c>
      <c r="F31" s="27" t="s">
        <v>259</v>
      </c>
      <c r="G31" s="19" t="s">
        <v>252</v>
      </c>
      <c r="H31" s="27" t="s">
        <v>259</v>
      </c>
      <c r="I31" s="19" t="s">
        <v>260</v>
      </c>
      <c r="J31" s="19" t="s">
        <v>261</v>
      </c>
      <c r="K31" s="19" t="s">
        <v>248</v>
      </c>
      <c r="L31" s="19" t="s">
        <v>262</v>
      </c>
      <c r="M31" s="19" t="s">
        <v>263</v>
      </c>
      <c r="N31" s="27" t="s">
        <v>259</v>
      </c>
      <c r="O31" s="19" t="s">
        <v>264</v>
      </c>
      <c r="P31" s="19" t="s">
        <v>259</v>
      </c>
      <c r="Q31" s="19" t="s">
        <v>259</v>
      </c>
      <c r="R31" s="27" t="s">
        <v>259</v>
      </c>
      <c r="AN31" s="18" t="s">
        <v>258</v>
      </c>
      <c r="AO31" s="19" t="s">
        <v>350</v>
      </c>
      <c r="AP31" s="19" t="s">
        <v>351</v>
      </c>
      <c r="AQ31" s="19" t="s">
        <v>352</v>
      </c>
      <c r="AR31" s="19" t="s">
        <v>352</v>
      </c>
      <c r="AS31" s="19" t="s">
        <v>353</v>
      </c>
      <c r="AT31" s="19" t="s">
        <v>354</v>
      </c>
      <c r="AU31" s="19" t="s">
        <v>352</v>
      </c>
      <c r="BS31" s="18" t="s">
        <v>258</v>
      </c>
      <c r="BT31" s="19" t="s">
        <v>432</v>
      </c>
      <c r="BU31" s="19" t="s">
        <v>352</v>
      </c>
      <c r="BV31" s="19" t="s">
        <v>433</v>
      </c>
      <c r="BW31" s="19" t="s">
        <v>434</v>
      </c>
      <c r="BX31" s="19" t="s">
        <v>435</v>
      </c>
      <c r="BY31" s="19" t="s">
        <v>436</v>
      </c>
      <c r="BZ31" s="19" t="s">
        <v>352</v>
      </c>
    </row>
    <row r="32" spans="1:79" ht="13.8" thickBot="1" x14ac:dyDescent="0.3">
      <c r="A32" s="18" t="s">
        <v>265</v>
      </c>
      <c r="B32" s="27" t="s">
        <v>266</v>
      </c>
      <c r="C32" s="27" t="s">
        <v>266</v>
      </c>
      <c r="D32" s="27" t="s">
        <v>266</v>
      </c>
      <c r="E32" s="19" t="s">
        <v>266</v>
      </c>
      <c r="F32" s="27" t="s">
        <v>266</v>
      </c>
      <c r="G32" s="19" t="s">
        <v>259</v>
      </c>
      <c r="H32" s="27" t="s">
        <v>266</v>
      </c>
      <c r="I32" s="19" t="s">
        <v>266</v>
      </c>
      <c r="J32" s="19" t="s">
        <v>267</v>
      </c>
      <c r="K32" s="19" t="s">
        <v>266</v>
      </c>
      <c r="L32" s="19" t="s">
        <v>268</v>
      </c>
      <c r="M32" s="19" t="s">
        <v>269</v>
      </c>
      <c r="N32" s="27" t="s">
        <v>266</v>
      </c>
      <c r="O32" s="19" t="s">
        <v>270</v>
      </c>
      <c r="P32" s="19" t="s">
        <v>266</v>
      </c>
      <c r="Q32" s="19" t="s">
        <v>266</v>
      </c>
      <c r="R32" s="27" t="s">
        <v>266</v>
      </c>
      <c r="AN32" s="18" t="s">
        <v>265</v>
      </c>
      <c r="AO32" s="19" t="s">
        <v>355</v>
      </c>
      <c r="AP32" s="19" t="s">
        <v>356</v>
      </c>
      <c r="AQ32" s="19" t="s">
        <v>357</v>
      </c>
      <c r="AR32" s="19" t="s">
        <v>357</v>
      </c>
      <c r="AS32" s="19" t="s">
        <v>358</v>
      </c>
      <c r="AT32" s="19" t="s">
        <v>359</v>
      </c>
      <c r="AU32" s="19" t="s">
        <v>357</v>
      </c>
      <c r="BS32" s="18" t="s">
        <v>265</v>
      </c>
      <c r="BT32" s="19" t="s">
        <v>437</v>
      </c>
      <c r="BU32" s="19" t="s">
        <v>357</v>
      </c>
      <c r="BV32" s="19" t="s">
        <v>438</v>
      </c>
      <c r="BW32" s="19" t="s">
        <v>439</v>
      </c>
      <c r="BX32" s="19" t="s">
        <v>440</v>
      </c>
      <c r="BY32" s="19" t="s">
        <v>441</v>
      </c>
      <c r="BZ32" s="19" t="s">
        <v>357</v>
      </c>
    </row>
    <row r="33" spans="1:78" ht="13.8" thickBot="1" x14ac:dyDescent="0.3">
      <c r="A33" s="18" t="s">
        <v>271</v>
      </c>
      <c r="B33" s="27" t="s">
        <v>272</v>
      </c>
      <c r="C33" s="27" t="s">
        <v>272</v>
      </c>
      <c r="D33" s="27" t="s">
        <v>272</v>
      </c>
      <c r="E33" s="19" t="s">
        <v>272</v>
      </c>
      <c r="F33" s="27" t="s">
        <v>272</v>
      </c>
      <c r="G33" s="19" t="s">
        <v>266</v>
      </c>
      <c r="H33" s="27" t="s">
        <v>272</v>
      </c>
      <c r="I33" s="19" t="s">
        <v>272</v>
      </c>
      <c r="J33" s="19" t="s">
        <v>273</v>
      </c>
      <c r="K33" s="19" t="s">
        <v>272</v>
      </c>
      <c r="L33" s="19" t="s">
        <v>274</v>
      </c>
      <c r="M33" s="19" t="s">
        <v>272</v>
      </c>
      <c r="N33" s="27" t="s">
        <v>272</v>
      </c>
      <c r="O33" s="19" t="s">
        <v>275</v>
      </c>
      <c r="P33" s="19" t="s">
        <v>272</v>
      </c>
      <c r="Q33" s="19" t="s">
        <v>272</v>
      </c>
      <c r="R33" s="27" t="s">
        <v>272</v>
      </c>
      <c r="AN33" s="18" t="s">
        <v>271</v>
      </c>
      <c r="AO33" s="19" t="s">
        <v>360</v>
      </c>
      <c r="AP33" s="19" t="s">
        <v>361</v>
      </c>
      <c r="AQ33" s="19" t="s">
        <v>362</v>
      </c>
      <c r="AR33" s="19" t="s">
        <v>362</v>
      </c>
      <c r="AS33" s="19" t="s">
        <v>363</v>
      </c>
      <c r="AT33" s="19" t="s">
        <v>364</v>
      </c>
      <c r="AU33" s="19" t="s">
        <v>362</v>
      </c>
      <c r="BS33" s="18" t="s">
        <v>271</v>
      </c>
      <c r="BT33" s="19" t="s">
        <v>442</v>
      </c>
      <c r="BU33" s="19" t="s">
        <v>362</v>
      </c>
      <c r="BV33" s="19" t="s">
        <v>443</v>
      </c>
      <c r="BW33" s="19" t="s">
        <v>444</v>
      </c>
      <c r="BX33" s="19" t="s">
        <v>445</v>
      </c>
      <c r="BY33" s="19" t="s">
        <v>446</v>
      </c>
      <c r="BZ33" s="19" t="s">
        <v>362</v>
      </c>
    </row>
    <row r="34" spans="1:78" ht="13.8" thickBot="1" x14ac:dyDescent="0.3">
      <c r="A34" s="18" t="s">
        <v>276</v>
      </c>
      <c r="B34" s="27" t="s">
        <v>277</v>
      </c>
      <c r="C34" s="27" t="s">
        <v>277</v>
      </c>
      <c r="D34" s="27" t="s">
        <v>277</v>
      </c>
      <c r="E34" s="19" t="s">
        <v>277</v>
      </c>
      <c r="F34" s="27" t="s">
        <v>277</v>
      </c>
      <c r="G34" s="19" t="s">
        <v>272</v>
      </c>
      <c r="H34" s="27" t="s">
        <v>277</v>
      </c>
      <c r="I34" s="19" t="s">
        <v>277</v>
      </c>
      <c r="J34" s="19" t="s">
        <v>277</v>
      </c>
      <c r="K34" s="19" t="s">
        <v>277</v>
      </c>
      <c r="L34" s="19" t="s">
        <v>278</v>
      </c>
      <c r="M34" s="19" t="s">
        <v>277</v>
      </c>
      <c r="N34" s="27" t="s">
        <v>277</v>
      </c>
      <c r="O34" s="19" t="s">
        <v>279</v>
      </c>
      <c r="P34" s="19" t="s">
        <v>277</v>
      </c>
      <c r="Q34" s="19" t="s">
        <v>277</v>
      </c>
      <c r="R34" s="27" t="s">
        <v>277</v>
      </c>
      <c r="AN34" s="18" t="s">
        <v>276</v>
      </c>
      <c r="AO34" s="19" t="s">
        <v>365</v>
      </c>
      <c r="AP34" s="19" t="s">
        <v>366</v>
      </c>
      <c r="AQ34" s="19" t="s">
        <v>367</v>
      </c>
      <c r="AR34" s="19" t="s">
        <v>367</v>
      </c>
      <c r="AS34" s="19" t="s">
        <v>368</v>
      </c>
      <c r="AT34" s="19" t="s">
        <v>369</v>
      </c>
      <c r="AU34" s="19" t="s">
        <v>367</v>
      </c>
      <c r="BS34" s="18" t="s">
        <v>276</v>
      </c>
      <c r="BT34" s="19" t="s">
        <v>447</v>
      </c>
      <c r="BU34" s="19" t="s">
        <v>367</v>
      </c>
      <c r="BV34" s="19" t="s">
        <v>448</v>
      </c>
      <c r="BW34" s="19" t="s">
        <v>449</v>
      </c>
      <c r="BX34" s="19" t="s">
        <v>450</v>
      </c>
      <c r="BY34" s="19" t="s">
        <v>451</v>
      </c>
      <c r="BZ34" s="19" t="s">
        <v>367</v>
      </c>
    </row>
    <row r="35" spans="1:78" ht="13.8" thickBot="1" x14ac:dyDescent="0.3">
      <c r="A35" s="18" t="s">
        <v>280</v>
      </c>
      <c r="B35" s="27" t="s">
        <v>281</v>
      </c>
      <c r="C35" s="27" t="s">
        <v>281</v>
      </c>
      <c r="D35" s="27" t="s">
        <v>281</v>
      </c>
      <c r="E35" s="19" t="s">
        <v>281</v>
      </c>
      <c r="F35" s="27" t="s">
        <v>281</v>
      </c>
      <c r="G35" s="19" t="s">
        <v>277</v>
      </c>
      <c r="H35" s="27" t="s">
        <v>281</v>
      </c>
      <c r="I35" s="19" t="s">
        <v>281</v>
      </c>
      <c r="J35" s="19" t="s">
        <v>281</v>
      </c>
      <c r="K35" s="19" t="s">
        <v>281</v>
      </c>
      <c r="L35" s="19" t="s">
        <v>282</v>
      </c>
      <c r="M35" s="19" t="s">
        <v>281</v>
      </c>
      <c r="N35" s="27" t="s">
        <v>281</v>
      </c>
      <c r="O35" s="19" t="s">
        <v>281</v>
      </c>
      <c r="P35" s="19" t="s">
        <v>281</v>
      </c>
      <c r="Q35" s="19" t="s">
        <v>281</v>
      </c>
      <c r="R35" s="27" t="s">
        <v>281</v>
      </c>
      <c r="AN35" s="18" t="s">
        <v>280</v>
      </c>
      <c r="AO35" s="19" t="s">
        <v>370</v>
      </c>
      <c r="AP35" s="19" t="s">
        <v>371</v>
      </c>
      <c r="AQ35" s="19" t="s">
        <v>372</v>
      </c>
      <c r="AR35" s="19" t="s">
        <v>372</v>
      </c>
      <c r="AS35" s="19" t="s">
        <v>373</v>
      </c>
      <c r="AT35" s="19" t="s">
        <v>374</v>
      </c>
      <c r="AU35" s="19" t="s">
        <v>372</v>
      </c>
      <c r="BS35" s="18" t="s">
        <v>280</v>
      </c>
      <c r="BT35" s="19" t="s">
        <v>452</v>
      </c>
      <c r="BU35" s="19" t="s">
        <v>372</v>
      </c>
      <c r="BV35" s="19" t="s">
        <v>453</v>
      </c>
      <c r="BW35" s="19" t="s">
        <v>454</v>
      </c>
      <c r="BX35" s="19" t="s">
        <v>455</v>
      </c>
      <c r="BY35" s="19" t="s">
        <v>456</v>
      </c>
      <c r="BZ35" s="19" t="s">
        <v>372</v>
      </c>
    </row>
    <row r="36" spans="1:78" ht="13.8" thickBot="1" x14ac:dyDescent="0.3">
      <c r="A36" s="18" t="s">
        <v>283</v>
      </c>
      <c r="B36" s="27" t="s">
        <v>284</v>
      </c>
      <c r="C36" s="27" t="s">
        <v>284</v>
      </c>
      <c r="D36" s="27" t="s">
        <v>284</v>
      </c>
      <c r="E36" s="19" t="s">
        <v>284</v>
      </c>
      <c r="F36" s="27" t="s">
        <v>284</v>
      </c>
      <c r="G36" s="19" t="s">
        <v>284</v>
      </c>
      <c r="H36" s="27" t="s">
        <v>284</v>
      </c>
      <c r="I36" s="19" t="s">
        <v>284</v>
      </c>
      <c r="J36" s="19" t="s">
        <v>284</v>
      </c>
      <c r="K36" s="19" t="s">
        <v>284</v>
      </c>
      <c r="L36" s="19" t="s">
        <v>285</v>
      </c>
      <c r="M36" s="19" t="s">
        <v>284</v>
      </c>
      <c r="N36" s="27" t="s">
        <v>284</v>
      </c>
      <c r="O36" s="19" t="s">
        <v>284</v>
      </c>
      <c r="P36" s="19" t="s">
        <v>284</v>
      </c>
      <c r="Q36" s="19" t="s">
        <v>284</v>
      </c>
      <c r="R36" s="27" t="s">
        <v>284</v>
      </c>
      <c r="AN36" s="18" t="s">
        <v>283</v>
      </c>
      <c r="AO36" s="19" t="s">
        <v>375</v>
      </c>
      <c r="AP36" s="19" t="s">
        <v>376</v>
      </c>
      <c r="AQ36" s="19" t="s">
        <v>377</v>
      </c>
      <c r="AR36" s="19" t="s">
        <v>377</v>
      </c>
      <c r="AS36" s="19" t="s">
        <v>378</v>
      </c>
      <c r="AT36" s="19" t="s">
        <v>379</v>
      </c>
      <c r="AU36" s="19" t="s">
        <v>377</v>
      </c>
      <c r="BS36" s="18" t="s">
        <v>283</v>
      </c>
      <c r="BT36" s="19" t="s">
        <v>457</v>
      </c>
      <c r="BU36" s="19" t="s">
        <v>377</v>
      </c>
      <c r="BV36" s="19" t="s">
        <v>458</v>
      </c>
      <c r="BW36" s="19" t="s">
        <v>459</v>
      </c>
      <c r="BX36" s="19" t="s">
        <v>460</v>
      </c>
      <c r="BY36" s="19" t="s">
        <v>377</v>
      </c>
      <c r="BZ36" s="19" t="s">
        <v>377</v>
      </c>
    </row>
    <row r="37" spans="1:78" ht="13.8" thickBot="1" x14ac:dyDescent="0.3">
      <c r="A37" s="18" t="s">
        <v>286</v>
      </c>
      <c r="B37" s="27" t="s">
        <v>287</v>
      </c>
      <c r="C37" s="27" t="s">
        <v>287</v>
      </c>
      <c r="D37" s="27" t="s">
        <v>287</v>
      </c>
      <c r="E37" s="19" t="s">
        <v>287</v>
      </c>
      <c r="F37" s="27" t="s">
        <v>287</v>
      </c>
      <c r="G37" s="19" t="s">
        <v>287</v>
      </c>
      <c r="H37" s="27" t="s">
        <v>287</v>
      </c>
      <c r="I37" s="19" t="s">
        <v>287</v>
      </c>
      <c r="J37" s="19" t="s">
        <v>287</v>
      </c>
      <c r="K37" s="19" t="s">
        <v>287</v>
      </c>
      <c r="L37" s="19" t="s">
        <v>288</v>
      </c>
      <c r="M37" s="19" t="s">
        <v>287</v>
      </c>
      <c r="N37" s="27" t="s">
        <v>287</v>
      </c>
      <c r="O37" s="19" t="s">
        <v>287</v>
      </c>
      <c r="P37" s="19" t="s">
        <v>287</v>
      </c>
      <c r="Q37" s="19" t="s">
        <v>287</v>
      </c>
      <c r="R37" s="27" t="s">
        <v>287</v>
      </c>
      <c r="AN37" s="18" t="s">
        <v>286</v>
      </c>
      <c r="AO37" s="19" t="s">
        <v>380</v>
      </c>
      <c r="AP37" s="19" t="s">
        <v>381</v>
      </c>
      <c r="AQ37" s="19" t="s">
        <v>382</v>
      </c>
      <c r="AR37" s="19" t="s">
        <v>382</v>
      </c>
      <c r="AS37" s="19" t="s">
        <v>383</v>
      </c>
      <c r="AT37" s="19" t="s">
        <v>384</v>
      </c>
      <c r="AU37" s="19" t="s">
        <v>382</v>
      </c>
      <c r="BS37" s="18" t="s">
        <v>286</v>
      </c>
      <c r="BT37" s="19" t="s">
        <v>461</v>
      </c>
      <c r="BU37" s="19" t="s">
        <v>382</v>
      </c>
      <c r="BV37" s="19" t="s">
        <v>382</v>
      </c>
      <c r="BW37" s="19" t="s">
        <v>462</v>
      </c>
      <c r="BX37" s="19" t="s">
        <v>463</v>
      </c>
      <c r="BY37" s="19" t="s">
        <v>382</v>
      </c>
      <c r="BZ37" s="19" t="s">
        <v>382</v>
      </c>
    </row>
    <row r="38" spans="1:78" ht="13.8" thickBot="1" x14ac:dyDescent="0.3">
      <c r="A38" s="18" t="s">
        <v>289</v>
      </c>
      <c r="B38" s="27" t="s">
        <v>290</v>
      </c>
      <c r="C38" s="27" t="s">
        <v>290</v>
      </c>
      <c r="D38" s="27" t="s">
        <v>290</v>
      </c>
      <c r="E38" s="19" t="s">
        <v>290</v>
      </c>
      <c r="F38" s="27" t="s">
        <v>290</v>
      </c>
      <c r="G38" s="19" t="s">
        <v>290</v>
      </c>
      <c r="H38" s="27" t="s">
        <v>290</v>
      </c>
      <c r="I38" s="19" t="s">
        <v>290</v>
      </c>
      <c r="J38" s="19" t="s">
        <v>290</v>
      </c>
      <c r="K38" s="19" t="s">
        <v>290</v>
      </c>
      <c r="L38" s="19" t="s">
        <v>291</v>
      </c>
      <c r="M38" s="19" t="s">
        <v>290</v>
      </c>
      <c r="N38" s="27" t="s">
        <v>290</v>
      </c>
      <c r="O38" s="19" t="s">
        <v>290</v>
      </c>
      <c r="P38" s="19" t="s">
        <v>290</v>
      </c>
      <c r="Q38" s="19" t="s">
        <v>290</v>
      </c>
      <c r="R38" s="27" t="s">
        <v>290</v>
      </c>
      <c r="AN38" s="18" t="s">
        <v>289</v>
      </c>
      <c r="AO38" s="19" t="s">
        <v>385</v>
      </c>
      <c r="AP38" s="19" t="s">
        <v>386</v>
      </c>
      <c r="AQ38" s="19" t="s">
        <v>387</v>
      </c>
      <c r="AR38" s="19" t="s">
        <v>387</v>
      </c>
      <c r="AS38" s="19" t="s">
        <v>388</v>
      </c>
      <c r="AT38" s="19" t="s">
        <v>389</v>
      </c>
      <c r="AU38" s="19" t="s">
        <v>387</v>
      </c>
      <c r="BS38" s="18" t="s">
        <v>289</v>
      </c>
      <c r="BT38" s="19" t="s">
        <v>387</v>
      </c>
      <c r="BU38" s="19" t="s">
        <v>387</v>
      </c>
      <c r="BV38" s="19" t="s">
        <v>387</v>
      </c>
      <c r="BW38" s="19" t="s">
        <v>464</v>
      </c>
      <c r="BX38" s="19" t="s">
        <v>465</v>
      </c>
      <c r="BY38" s="19" t="s">
        <v>387</v>
      </c>
      <c r="BZ38" s="19" t="s">
        <v>387</v>
      </c>
    </row>
    <row r="39" spans="1:78" ht="13.8" thickBot="1" x14ac:dyDescent="0.3">
      <c r="A39" s="18" t="s">
        <v>292</v>
      </c>
      <c r="B39" s="27" t="s">
        <v>293</v>
      </c>
      <c r="C39" s="27" t="s">
        <v>293</v>
      </c>
      <c r="D39" s="27" t="s">
        <v>293</v>
      </c>
      <c r="E39" s="19" t="s">
        <v>293</v>
      </c>
      <c r="F39" s="27" t="s">
        <v>293</v>
      </c>
      <c r="G39" s="19" t="s">
        <v>293</v>
      </c>
      <c r="H39" s="27" t="s">
        <v>293</v>
      </c>
      <c r="I39" s="19" t="s">
        <v>293</v>
      </c>
      <c r="J39" s="19" t="s">
        <v>293</v>
      </c>
      <c r="K39" s="19" t="s">
        <v>293</v>
      </c>
      <c r="L39" s="19" t="s">
        <v>294</v>
      </c>
      <c r="M39" s="19" t="s">
        <v>293</v>
      </c>
      <c r="N39" s="27" t="s">
        <v>293</v>
      </c>
      <c r="O39" s="19" t="s">
        <v>293</v>
      </c>
      <c r="P39" s="19" t="s">
        <v>293</v>
      </c>
      <c r="Q39" s="19" t="s">
        <v>293</v>
      </c>
      <c r="R39" s="27" t="s">
        <v>293</v>
      </c>
      <c r="AN39" s="18" t="s">
        <v>292</v>
      </c>
      <c r="AO39" s="19" t="s">
        <v>390</v>
      </c>
      <c r="AP39" s="19" t="s">
        <v>391</v>
      </c>
      <c r="AQ39" s="19" t="s">
        <v>391</v>
      </c>
      <c r="AR39" s="19" t="s">
        <v>391</v>
      </c>
      <c r="AS39" s="19" t="s">
        <v>392</v>
      </c>
      <c r="AT39" s="19" t="s">
        <v>393</v>
      </c>
      <c r="AU39" s="19" t="s">
        <v>391</v>
      </c>
      <c r="BS39" s="18" t="s">
        <v>292</v>
      </c>
      <c r="BT39" s="19" t="s">
        <v>391</v>
      </c>
      <c r="BU39" s="19" t="s">
        <v>391</v>
      </c>
      <c r="BV39" s="19" t="s">
        <v>391</v>
      </c>
      <c r="BW39" s="19" t="s">
        <v>466</v>
      </c>
      <c r="BX39" s="19" t="s">
        <v>467</v>
      </c>
      <c r="BY39" s="19" t="s">
        <v>391</v>
      </c>
      <c r="BZ39" s="19" t="s">
        <v>391</v>
      </c>
    </row>
    <row r="40" spans="1:78" ht="13.8" thickBot="1" x14ac:dyDescent="0.3">
      <c r="A40" s="18" t="s">
        <v>295</v>
      </c>
      <c r="B40" s="27" t="s">
        <v>296</v>
      </c>
      <c r="C40" s="27" t="s">
        <v>296</v>
      </c>
      <c r="D40" s="27" t="s">
        <v>296</v>
      </c>
      <c r="E40" s="19" t="s">
        <v>296</v>
      </c>
      <c r="F40" s="27" t="s">
        <v>296</v>
      </c>
      <c r="G40" s="19" t="s">
        <v>296</v>
      </c>
      <c r="H40" s="27" t="s">
        <v>296</v>
      </c>
      <c r="I40" s="19" t="s">
        <v>296</v>
      </c>
      <c r="J40" s="19" t="s">
        <v>296</v>
      </c>
      <c r="K40" s="19" t="s">
        <v>296</v>
      </c>
      <c r="L40" s="19" t="s">
        <v>297</v>
      </c>
      <c r="M40" s="19" t="s">
        <v>296</v>
      </c>
      <c r="N40" s="27" t="s">
        <v>296</v>
      </c>
      <c r="O40" s="19" t="s">
        <v>296</v>
      </c>
      <c r="P40" s="19" t="s">
        <v>296</v>
      </c>
      <c r="Q40" s="19" t="s">
        <v>296</v>
      </c>
      <c r="R40" s="27" t="s">
        <v>296</v>
      </c>
      <c r="AN40" s="18" t="s">
        <v>295</v>
      </c>
      <c r="AO40" s="19" t="s">
        <v>394</v>
      </c>
      <c r="AP40" s="19" t="s">
        <v>395</v>
      </c>
      <c r="AQ40" s="19" t="s">
        <v>395</v>
      </c>
      <c r="AR40" s="19" t="s">
        <v>395</v>
      </c>
      <c r="AS40" s="19" t="s">
        <v>395</v>
      </c>
      <c r="AT40" s="19" t="s">
        <v>395</v>
      </c>
      <c r="AU40" s="19" t="s">
        <v>395</v>
      </c>
      <c r="BS40" s="18" t="s">
        <v>295</v>
      </c>
      <c r="BT40" s="19" t="s">
        <v>395</v>
      </c>
      <c r="BU40" s="19" t="s">
        <v>395</v>
      </c>
      <c r="BV40" s="19" t="s">
        <v>395</v>
      </c>
      <c r="BW40" s="19" t="s">
        <v>468</v>
      </c>
      <c r="BX40" s="19" t="s">
        <v>469</v>
      </c>
      <c r="BY40" s="19" t="s">
        <v>395</v>
      </c>
      <c r="BZ40" s="19" t="s">
        <v>395</v>
      </c>
    </row>
    <row r="41" spans="1:78" ht="13.8" thickBot="1" x14ac:dyDescent="0.3">
      <c r="A41" s="18" t="s">
        <v>298</v>
      </c>
      <c r="B41" s="27" t="s">
        <v>299</v>
      </c>
      <c r="C41" s="27" t="s">
        <v>299</v>
      </c>
      <c r="D41" s="27" t="s">
        <v>299</v>
      </c>
      <c r="E41" s="19" t="s">
        <v>299</v>
      </c>
      <c r="F41" s="27" t="s">
        <v>299</v>
      </c>
      <c r="G41" s="19" t="s">
        <v>299</v>
      </c>
      <c r="H41" s="27" t="s">
        <v>299</v>
      </c>
      <c r="I41" s="19" t="s">
        <v>299</v>
      </c>
      <c r="J41" s="19" t="s">
        <v>299</v>
      </c>
      <c r="K41" s="19" t="s">
        <v>299</v>
      </c>
      <c r="L41" s="19" t="s">
        <v>299</v>
      </c>
      <c r="M41" s="19" t="s">
        <v>299</v>
      </c>
      <c r="N41" s="27" t="s">
        <v>299</v>
      </c>
      <c r="O41" s="19" t="s">
        <v>299</v>
      </c>
      <c r="P41" s="19" t="s">
        <v>299</v>
      </c>
      <c r="Q41" s="19" t="s">
        <v>299</v>
      </c>
      <c r="R41" s="27" t="s">
        <v>299</v>
      </c>
      <c r="AN41" s="18" t="s">
        <v>298</v>
      </c>
      <c r="AO41" s="19" t="s">
        <v>396</v>
      </c>
      <c r="AP41" s="19" t="s">
        <v>397</v>
      </c>
      <c r="AQ41" s="19" t="s">
        <v>397</v>
      </c>
      <c r="AR41" s="19" t="s">
        <v>397</v>
      </c>
      <c r="AS41" s="19" t="s">
        <v>397</v>
      </c>
      <c r="AT41" s="19" t="s">
        <v>397</v>
      </c>
      <c r="AU41" s="19" t="s">
        <v>397</v>
      </c>
      <c r="BS41" s="18" t="s">
        <v>298</v>
      </c>
      <c r="BT41" s="19" t="s">
        <v>397</v>
      </c>
      <c r="BU41" s="19" t="s">
        <v>397</v>
      </c>
      <c r="BV41" s="19" t="s">
        <v>397</v>
      </c>
      <c r="BW41" s="19" t="s">
        <v>397</v>
      </c>
      <c r="BX41" s="19" t="s">
        <v>470</v>
      </c>
      <c r="BY41" s="19" t="s">
        <v>397</v>
      </c>
      <c r="BZ41" s="19" t="s">
        <v>397</v>
      </c>
    </row>
    <row r="42" spans="1:78" ht="18.600000000000001" thickBot="1" x14ac:dyDescent="0.3">
      <c r="A42" s="14"/>
      <c r="AN42" s="14"/>
      <c r="BS42" s="14"/>
    </row>
    <row r="43" spans="1:78" ht="13.8" thickBot="1" x14ac:dyDescent="0.3">
      <c r="A43" s="18" t="s">
        <v>300</v>
      </c>
      <c r="B43" s="26" t="s">
        <v>183</v>
      </c>
      <c r="C43" s="26" t="s">
        <v>184</v>
      </c>
      <c r="D43" s="26" t="s">
        <v>185</v>
      </c>
      <c r="E43" s="18" t="s">
        <v>186</v>
      </c>
      <c r="F43" s="26" t="s">
        <v>187</v>
      </c>
      <c r="G43" s="18" t="s">
        <v>188</v>
      </c>
      <c r="H43" s="26" t="s">
        <v>189</v>
      </c>
      <c r="I43" s="18" t="s">
        <v>190</v>
      </c>
      <c r="J43" s="18" t="s">
        <v>191</v>
      </c>
      <c r="K43" s="18" t="s">
        <v>192</v>
      </c>
      <c r="L43" s="18" t="s">
        <v>193</v>
      </c>
      <c r="M43" s="18" t="s">
        <v>194</v>
      </c>
      <c r="N43" s="26" t="s">
        <v>195</v>
      </c>
      <c r="O43" s="18" t="s">
        <v>196</v>
      </c>
      <c r="P43" s="18" t="s">
        <v>197</v>
      </c>
      <c r="Q43" s="18" t="s">
        <v>198</v>
      </c>
      <c r="R43" s="26" t="s">
        <v>199</v>
      </c>
      <c r="AN43" s="18" t="s">
        <v>300</v>
      </c>
      <c r="AO43" s="18" t="s">
        <v>183</v>
      </c>
      <c r="AP43" s="18" t="s">
        <v>184</v>
      </c>
      <c r="AQ43" s="18" t="s">
        <v>185</v>
      </c>
      <c r="AR43" s="18" t="s">
        <v>186</v>
      </c>
      <c r="AS43" s="18" t="s">
        <v>187</v>
      </c>
      <c r="AT43" s="18" t="s">
        <v>188</v>
      </c>
      <c r="AU43" s="18" t="s">
        <v>189</v>
      </c>
      <c r="BS43" s="18" t="s">
        <v>300</v>
      </c>
      <c r="BT43" s="18" t="s">
        <v>183</v>
      </c>
      <c r="BU43" s="18" t="s">
        <v>184</v>
      </c>
      <c r="BV43" s="18" t="s">
        <v>185</v>
      </c>
      <c r="BW43" s="18" t="s">
        <v>186</v>
      </c>
      <c r="BX43" s="18" t="s">
        <v>187</v>
      </c>
      <c r="BY43" s="18" t="s">
        <v>188</v>
      </c>
      <c r="BZ43" s="18" t="s">
        <v>189</v>
      </c>
    </row>
    <row r="44" spans="1:78" ht="13.8" thickBot="1" x14ac:dyDescent="0.3">
      <c r="A44" s="18" t="s">
        <v>218</v>
      </c>
      <c r="B44" s="27">
        <v>15</v>
      </c>
      <c r="C44" s="27">
        <v>15</v>
      </c>
      <c r="D44" s="27">
        <v>15</v>
      </c>
      <c r="E44" s="19">
        <v>35</v>
      </c>
      <c r="F44" s="27">
        <v>15</v>
      </c>
      <c r="G44" s="19">
        <v>423</v>
      </c>
      <c r="H44" s="27">
        <v>15</v>
      </c>
      <c r="I44" s="19">
        <v>33</v>
      </c>
      <c r="J44" s="19">
        <v>540</v>
      </c>
      <c r="K44" s="19">
        <v>426</v>
      </c>
      <c r="L44" s="19">
        <v>424</v>
      </c>
      <c r="M44" s="19">
        <v>397</v>
      </c>
      <c r="N44" s="27">
        <v>15</v>
      </c>
      <c r="O44" s="19">
        <v>434</v>
      </c>
      <c r="P44" s="19">
        <v>16</v>
      </c>
      <c r="Q44" s="19">
        <v>394</v>
      </c>
      <c r="R44" s="27">
        <v>15</v>
      </c>
      <c r="AN44" s="18" t="s">
        <v>218</v>
      </c>
      <c r="AO44" s="19">
        <v>491.9</v>
      </c>
      <c r="AP44" s="19">
        <v>20</v>
      </c>
      <c r="AQ44" s="19">
        <v>19.5</v>
      </c>
      <c r="AR44" s="19">
        <v>461.9</v>
      </c>
      <c r="AS44" s="19">
        <v>465.9</v>
      </c>
      <c r="AT44" s="19">
        <v>479.9</v>
      </c>
      <c r="AU44" s="19">
        <v>15</v>
      </c>
      <c r="BS44" s="18" t="s">
        <v>218</v>
      </c>
      <c r="BT44" s="19">
        <v>34</v>
      </c>
      <c r="BU44" s="19">
        <v>20</v>
      </c>
      <c r="BV44" s="19">
        <v>24</v>
      </c>
      <c r="BW44" s="19">
        <v>253.3</v>
      </c>
      <c r="BX44" s="19">
        <v>725</v>
      </c>
      <c r="BY44" s="19">
        <v>273.39999999999998</v>
      </c>
      <c r="BZ44" s="19">
        <v>15</v>
      </c>
    </row>
    <row r="45" spans="1:78" ht="13.8" thickBot="1" x14ac:dyDescent="0.3">
      <c r="A45" s="18" t="s">
        <v>230</v>
      </c>
      <c r="B45" s="27">
        <v>14</v>
      </c>
      <c r="C45" s="27">
        <v>14</v>
      </c>
      <c r="D45" s="27">
        <v>14</v>
      </c>
      <c r="E45" s="19">
        <v>14</v>
      </c>
      <c r="F45" s="27">
        <v>14</v>
      </c>
      <c r="G45" s="19">
        <v>422</v>
      </c>
      <c r="H45" s="27">
        <v>14</v>
      </c>
      <c r="I45" s="19">
        <v>32</v>
      </c>
      <c r="J45" s="19">
        <v>88</v>
      </c>
      <c r="K45" s="19">
        <v>425</v>
      </c>
      <c r="L45" s="19">
        <v>423</v>
      </c>
      <c r="M45" s="19">
        <v>58</v>
      </c>
      <c r="N45" s="27">
        <v>14</v>
      </c>
      <c r="O45" s="19">
        <v>433</v>
      </c>
      <c r="P45" s="19">
        <v>15</v>
      </c>
      <c r="Q45" s="19">
        <v>14</v>
      </c>
      <c r="R45" s="27">
        <v>14</v>
      </c>
      <c r="AN45" s="18" t="s">
        <v>230</v>
      </c>
      <c r="AO45" s="19">
        <v>490.9</v>
      </c>
      <c r="AP45" s="19">
        <v>19</v>
      </c>
      <c r="AQ45" s="19">
        <v>18.5</v>
      </c>
      <c r="AR45" s="19">
        <v>14</v>
      </c>
      <c r="AS45" s="19">
        <v>22</v>
      </c>
      <c r="AT45" s="19">
        <v>478.9</v>
      </c>
      <c r="AU45" s="19">
        <v>14</v>
      </c>
      <c r="BS45" s="18" t="s">
        <v>230</v>
      </c>
      <c r="BT45" s="19">
        <v>16.5</v>
      </c>
      <c r="BU45" s="19">
        <v>19</v>
      </c>
      <c r="BV45" s="19">
        <v>23</v>
      </c>
      <c r="BW45" s="19">
        <v>252.3</v>
      </c>
      <c r="BX45" s="19">
        <v>724</v>
      </c>
      <c r="BY45" s="19">
        <v>272.39999999999998</v>
      </c>
      <c r="BZ45" s="19">
        <v>14</v>
      </c>
    </row>
    <row r="46" spans="1:78" ht="13.8" thickBot="1" x14ac:dyDescent="0.3">
      <c r="A46" s="18" t="s">
        <v>238</v>
      </c>
      <c r="B46" s="27">
        <v>13</v>
      </c>
      <c r="C46" s="27">
        <v>13</v>
      </c>
      <c r="D46" s="27">
        <v>13</v>
      </c>
      <c r="E46" s="19">
        <v>13</v>
      </c>
      <c r="F46" s="27">
        <v>13</v>
      </c>
      <c r="G46" s="19">
        <v>14</v>
      </c>
      <c r="H46" s="27">
        <v>13</v>
      </c>
      <c r="I46" s="19">
        <v>31</v>
      </c>
      <c r="J46" s="19">
        <v>87</v>
      </c>
      <c r="K46" s="19">
        <v>424</v>
      </c>
      <c r="L46" s="19">
        <v>422</v>
      </c>
      <c r="M46" s="19">
        <v>57</v>
      </c>
      <c r="N46" s="27">
        <v>13</v>
      </c>
      <c r="O46" s="19">
        <v>432</v>
      </c>
      <c r="P46" s="19">
        <v>14</v>
      </c>
      <c r="Q46" s="19">
        <v>13</v>
      </c>
      <c r="R46" s="27">
        <v>13</v>
      </c>
      <c r="AN46" s="18" t="s">
        <v>238</v>
      </c>
      <c r="AO46" s="19">
        <v>489.9</v>
      </c>
      <c r="AP46" s="19">
        <v>18</v>
      </c>
      <c r="AQ46" s="19">
        <v>17.5</v>
      </c>
      <c r="AR46" s="19">
        <v>13</v>
      </c>
      <c r="AS46" s="19">
        <v>21</v>
      </c>
      <c r="AT46" s="19">
        <v>477.9</v>
      </c>
      <c r="AU46" s="19">
        <v>13</v>
      </c>
      <c r="BS46" s="18" t="s">
        <v>238</v>
      </c>
      <c r="BT46" s="19">
        <v>15.5</v>
      </c>
      <c r="BU46" s="19">
        <v>18</v>
      </c>
      <c r="BV46" s="19">
        <v>22</v>
      </c>
      <c r="BW46" s="19">
        <v>248.8</v>
      </c>
      <c r="BX46" s="19">
        <v>716.4</v>
      </c>
      <c r="BY46" s="19">
        <v>20.5</v>
      </c>
      <c r="BZ46" s="19">
        <v>13</v>
      </c>
    </row>
    <row r="47" spans="1:78" ht="13.8" thickBot="1" x14ac:dyDescent="0.3">
      <c r="A47" s="18" t="s">
        <v>244</v>
      </c>
      <c r="B47" s="27">
        <v>12</v>
      </c>
      <c r="C47" s="27">
        <v>12</v>
      </c>
      <c r="D47" s="27">
        <v>12</v>
      </c>
      <c r="E47" s="19">
        <v>12</v>
      </c>
      <c r="F47" s="27">
        <v>12</v>
      </c>
      <c r="G47" s="19">
        <v>13</v>
      </c>
      <c r="H47" s="27">
        <v>12</v>
      </c>
      <c r="I47" s="19">
        <v>30</v>
      </c>
      <c r="J47" s="19">
        <v>86</v>
      </c>
      <c r="K47" s="19">
        <v>423</v>
      </c>
      <c r="L47" s="19">
        <v>421</v>
      </c>
      <c r="M47" s="19">
        <v>56</v>
      </c>
      <c r="N47" s="27">
        <v>12</v>
      </c>
      <c r="O47" s="19">
        <v>431</v>
      </c>
      <c r="P47" s="19">
        <v>13</v>
      </c>
      <c r="Q47" s="19">
        <v>12</v>
      </c>
      <c r="R47" s="27">
        <v>12</v>
      </c>
      <c r="AN47" s="18" t="s">
        <v>244</v>
      </c>
      <c r="AO47" s="19">
        <v>484.4</v>
      </c>
      <c r="AP47" s="19">
        <v>15</v>
      </c>
      <c r="AQ47" s="19">
        <v>16.5</v>
      </c>
      <c r="AR47" s="19">
        <v>12</v>
      </c>
      <c r="AS47" s="19">
        <v>20</v>
      </c>
      <c r="AT47" s="19">
        <v>476.9</v>
      </c>
      <c r="AU47" s="19">
        <v>12</v>
      </c>
      <c r="BS47" s="18" t="s">
        <v>244</v>
      </c>
      <c r="BT47" s="19">
        <v>14.5</v>
      </c>
      <c r="BU47" s="19">
        <v>12</v>
      </c>
      <c r="BV47" s="19">
        <v>21</v>
      </c>
      <c r="BW47" s="19">
        <v>247.8</v>
      </c>
      <c r="BX47" s="19">
        <v>709.4</v>
      </c>
      <c r="BY47" s="19">
        <v>19.5</v>
      </c>
      <c r="BZ47" s="19">
        <v>12</v>
      </c>
    </row>
    <row r="48" spans="1:78" ht="13.8" thickBot="1" x14ac:dyDescent="0.3">
      <c r="A48" s="18" t="s">
        <v>251</v>
      </c>
      <c r="B48" s="27">
        <v>11</v>
      </c>
      <c r="C48" s="27">
        <v>11</v>
      </c>
      <c r="D48" s="27">
        <v>11</v>
      </c>
      <c r="E48" s="19">
        <v>11</v>
      </c>
      <c r="F48" s="27">
        <v>11</v>
      </c>
      <c r="G48" s="19">
        <v>12</v>
      </c>
      <c r="H48" s="27">
        <v>11</v>
      </c>
      <c r="I48" s="19">
        <v>29</v>
      </c>
      <c r="J48" s="19">
        <v>85</v>
      </c>
      <c r="K48" s="19">
        <v>422</v>
      </c>
      <c r="L48" s="19">
        <v>381</v>
      </c>
      <c r="M48" s="19">
        <v>55</v>
      </c>
      <c r="N48" s="27">
        <v>11</v>
      </c>
      <c r="O48" s="19">
        <v>430</v>
      </c>
      <c r="P48" s="19">
        <v>12</v>
      </c>
      <c r="Q48" s="19">
        <v>11</v>
      </c>
      <c r="R48" s="27">
        <v>11</v>
      </c>
      <c r="AN48" s="18" t="s">
        <v>251</v>
      </c>
      <c r="AO48" s="19">
        <v>483.4</v>
      </c>
      <c r="AP48" s="19">
        <v>14</v>
      </c>
      <c r="AQ48" s="19">
        <v>15.5</v>
      </c>
      <c r="AR48" s="19">
        <v>11</v>
      </c>
      <c r="AS48" s="19">
        <v>19</v>
      </c>
      <c r="AT48" s="19">
        <v>475.9</v>
      </c>
      <c r="AU48" s="19">
        <v>11</v>
      </c>
      <c r="BS48" s="18" t="s">
        <v>251</v>
      </c>
      <c r="BT48" s="19">
        <v>13.5</v>
      </c>
      <c r="BU48" s="19">
        <v>11</v>
      </c>
      <c r="BV48" s="19">
        <v>20</v>
      </c>
      <c r="BW48" s="19">
        <v>246.8</v>
      </c>
      <c r="BX48" s="19">
        <v>708.4</v>
      </c>
      <c r="BY48" s="19">
        <v>18.5</v>
      </c>
      <c r="BZ48" s="19">
        <v>11</v>
      </c>
    </row>
    <row r="49" spans="1:82" ht="13.8" thickBot="1" x14ac:dyDescent="0.3">
      <c r="A49" s="18" t="s">
        <v>258</v>
      </c>
      <c r="B49" s="27">
        <v>10</v>
      </c>
      <c r="C49" s="27">
        <v>10</v>
      </c>
      <c r="D49" s="27">
        <v>10</v>
      </c>
      <c r="E49" s="19">
        <v>10</v>
      </c>
      <c r="F49" s="27">
        <v>10</v>
      </c>
      <c r="G49" s="19">
        <v>11</v>
      </c>
      <c r="H49" s="27">
        <v>10</v>
      </c>
      <c r="I49" s="19">
        <v>28</v>
      </c>
      <c r="J49" s="19">
        <v>84</v>
      </c>
      <c r="K49" s="19">
        <v>421</v>
      </c>
      <c r="L49" s="19">
        <v>380</v>
      </c>
      <c r="M49" s="19">
        <v>54</v>
      </c>
      <c r="N49" s="27">
        <v>10</v>
      </c>
      <c r="O49" s="19">
        <v>429</v>
      </c>
      <c r="P49" s="19">
        <v>10</v>
      </c>
      <c r="Q49" s="19">
        <v>10</v>
      </c>
      <c r="R49" s="27">
        <v>10</v>
      </c>
      <c r="AN49" s="18" t="s">
        <v>258</v>
      </c>
      <c r="AO49" s="19">
        <v>482.4</v>
      </c>
      <c r="AP49" s="19">
        <v>13</v>
      </c>
      <c r="AQ49" s="19">
        <v>10</v>
      </c>
      <c r="AR49" s="19">
        <v>10</v>
      </c>
      <c r="AS49" s="19">
        <v>18</v>
      </c>
      <c r="AT49" s="19">
        <v>474.9</v>
      </c>
      <c r="AU49" s="19">
        <v>10</v>
      </c>
      <c r="BS49" s="18" t="s">
        <v>258</v>
      </c>
      <c r="BT49" s="19">
        <v>12.5</v>
      </c>
      <c r="BU49" s="19">
        <v>10</v>
      </c>
      <c r="BV49" s="19">
        <v>19</v>
      </c>
      <c r="BW49" s="19">
        <v>245.8</v>
      </c>
      <c r="BX49" s="19">
        <v>707.4</v>
      </c>
      <c r="BY49" s="19">
        <v>17.5</v>
      </c>
      <c r="BZ49" s="19">
        <v>10</v>
      </c>
    </row>
    <row r="50" spans="1:82" ht="13.8" thickBot="1" x14ac:dyDescent="0.3">
      <c r="A50" s="18" t="s">
        <v>265</v>
      </c>
      <c r="B50" s="27">
        <v>9</v>
      </c>
      <c r="C50" s="27">
        <v>9</v>
      </c>
      <c r="D50" s="27">
        <v>9</v>
      </c>
      <c r="E50" s="19">
        <v>9</v>
      </c>
      <c r="F50" s="27">
        <v>9</v>
      </c>
      <c r="G50" s="19">
        <v>10</v>
      </c>
      <c r="H50" s="27">
        <v>9</v>
      </c>
      <c r="I50" s="19">
        <v>9</v>
      </c>
      <c r="J50" s="19">
        <v>83</v>
      </c>
      <c r="K50" s="19">
        <v>9</v>
      </c>
      <c r="L50" s="19">
        <v>379</v>
      </c>
      <c r="M50" s="19">
        <v>53</v>
      </c>
      <c r="N50" s="27">
        <v>9</v>
      </c>
      <c r="O50" s="19">
        <v>40</v>
      </c>
      <c r="P50" s="19">
        <v>9</v>
      </c>
      <c r="Q50" s="19">
        <v>9</v>
      </c>
      <c r="R50" s="27">
        <v>9</v>
      </c>
      <c r="AN50" s="18" t="s">
        <v>265</v>
      </c>
      <c r="AO50" s="19">
        <v>481.4</v>
      </c>
      <c r="AP50" s="19">
        <v>12</v>
      </c>
      <c r="AQ50" s="19">
        <v>9</v>
      </c>
      <c r="AR50" s="19">
        <v>9</v>
      </c>
      <c r="AS50" s="19">
        <v>17</v>
      </c>
      <c r="AT50" s="19">
        <v>468.4</v>
      </c>
      <c r="AU50" s="19">
        <v>9</v>
      </c>
      <c r="BS50" s="18" t="s">
        <v>265</v>
      </c>
      <c r="BT50" s="19">
        <v>11.5</v>
      </c>
      <c r="BU50" s="19">
        <v>9</v>
      </c>
      <c r="BV50" s="19">
        <v>18</v>
      </c>
      <c r="BW50" s="19">
        <v>244.8</v>
      </c>
      <c r="BX50" s="19">
        <v>706.4</v>
      </c>
      <c r="BY50" s="19">
        <v>16.5</v>
      </c>
      <c r="BZ50" s="19">
        <v>9</v>
      </c>
    </row>
    <row r="51" spans="1:82" ht="13.8" thickBot="1" x14ac:dyDescent="0.3">
      <c r="A51" s="18" t="s">
        <v>271</v>
      </c>
      <c r="B51" s="27">
        <v>8</v>
      </c>
      <c r="C51" s="27">
        <v>8</v>
      </c>
      <c r="D51" s="27">
        <v>8</v>
      </c>
      <c r="E51" s="19">
        <v>8</v>
      </c>
      <c r="F51" s="27">
        <v>8</v>
      </c>
      <c r="G51" s="19">
        <v>9</v>
      </c>
      <c r="H51" s="27">
        <v>8</v>
      </c>
      <c r="I51" s="19">
        <v>8</v>
      </c>
      <c r="J51" s="19">
        <v>82</v>
      </c>
      <c r="K51" s="19">
        <v>8</v>
      </c>
      <c r="L51" s="19">
        <v>378</v>
      </c>
      <c r="M51" s="19">
        <v>8</v>
      </c>
      <c r="N51" s="27">
        <v>8</v>
      </c>
      <c r="O51" s="19">
        <v>39</v>
      </c>
      <c r="P51" s="19">
        <v>8</v>
      </c>
      <c r="Q51" s="19">
        <v>8</v>
      </c>
      <c r="R51" s="27">
        <v>8</v>
      </c>
      <c r="AN51" s="18" t="s">
        <v>271</v>
      </c>
      <c r="AO51" s="19">
        <v>480.4</v>
      </c>
      <c r="AP51" s="19">
        <v>11</v>
      </c>
      <c r="AQ51" s="19">
        <v>8</v>
      </c>
      <c r="AR51" s="19">
        <v>8</v>
      </c>
      <c r="AS51" s="19">
        <v>16</v>
      </c>
      <c r="AT51" s="19">
        <v>467.4</v>
      </c>
      <c r="AU51" s="19">
        <v>8</v>
      </c>
      <c r="BS51" s="18" t="s">
        <v>271</v>
      </c>
      <c r="BT51" s="19">
        <v>10.5</v>
      </c>
      <c r="BU51" s="19">
        <v>8</v>
      </c>
      <c r="BV51" s="19">
        <v>17</v>
      </c>
      <c r="BW51" s="19">
        <v>243.8</v>
      </c>
      <c r="BX51" s="19">
        <v>705.4</v>
      </c>
      <c r="BY51" s="19">
        <v>15.5</v>
      </c>
      <c r="BZ51" s="19">
        <v>8</v>
      </c>
    </row>
    <row r="52" spans="1:82" ht="13.8" thickBot="1" x14ac:dyDescent="0.3">
      <c r="A52" s="18" t="s">
        <v>276</v>
      </c>
      <c r="B52" s="27">
        <v>7</v>
      </c>
      <c r="C52" s="27">
        <v>7</v>
      </c>
      <c r="D52" s="27">
        <v>7</v>
      </c>
      <c r="E52" s="19">
        <v>7</v>
      </c>
      <c r="F52" s="27">
        <v>7</v>
      </c>
      <c r="G52" s="19">
        <v>8</v>
      </c>
      <c r="H52" s="27">
        <v>7</v>
      </c>
      <c r="I52" s="19">
        <v>7</v>
      </c>
      <c r="J52" s="19">
        <v>7</v>
      </c>
      <c r="K52" s="19">
        <v>7</v>
      </c>
      <c r="L52" s="19">
        <v>373</v>
      </c>
      <c r="M52" s="19">
        <v>7</v>
      </c>
      <c r="N52" s="27">
        <v>7</v>
      </c>
      <c r="O52" s="19">
        <v>38</v>
      </c>
      <c r="P52" s="19">
        <v>7</v>
      </c>
      <c r="Q52" s="19">
        <v>7</v>
      </c>
      <c r="R52" s="27">
        <v>7</v>
      </c>
      <c r="AN52" s="18" t="s">
        <v>276</v>
      </c>
      <c r="AO52" s="19">
        <v>479.4</v>
      </c>
      <c r="AP52" s="19">
        <v>10</v>
      </c>
      <c r="AQ52" s="19">
        <v>7</v>
      </c>
      <c r="AR52" s="19">
        <v>7</v>
      </c>
      <c r="AS52" s="19">
        <v>15</v>
      </c>
      <c r="AT52" s="19">
        <v>466.4</v>
      </c>
      <c r="AU52" s="19">
        <v>7</v>
      </c>
      <c r="BS52" s="18" t="s">
        <v>276</v>
      </c>
      <c r="BT52" s="19">
        <v>9.5</v>
      </c>
      <c r="BU52" s="19">
        <v>7</v>
      </c>
      <c r="BV52" s="19">
        <v>16</v>
      </c>
      <c r="BW52" s="19">
        <v>242.8</v>
      </c>
      <c r="BX52" s="19">
        <v>704.4</v>
      </c>
      <c r="BY52" s="19">
        <v>14.5</v>
      </c>
      <c r="BZ52" s="19">
        <v>7</v>
      </c>
    </row>
    <row r="53" spans="1:82" ht="13.8" thickBot="1" x14ac:dyDescent="0.3">
      <c r="A53" s="18" t="s">
        <v>280</v>
      </c>
      <c r="B53" s="27">
        <v>6</v>
      </c>
      <c r="C53" s="27">
        <v>6</v>
      </c>
      <c r="D53" s="27">
        <v>6</v>
      </c>
      <c r="E53" s="19">
        <v>6</v>
      </c>
      <c r="F53" s="27">
        <v>6</v>
      </c>
      <c r="G53" s="19">
        <v>7</v>
      </c>
      <c r="H53" s="27">
        <v>6</v>
      </c>
      <c r="I53" s="19">
        <v>6</v>
      </c>
      <c r="J53" s="19">
        <v>6</v>
      </c>
      <c r="K53" s="19">
        <v>6</v>
      </c>
      <c r="L53" s="19">
        <v>372</v>
      </c>
      <c r="M53" s="19">
        <v>6</v>
      </c>
      <c r="N53" s="27">
        <v>6</v>
      </c>
      <c r="O53" s="19">
        <v>6</v>
      </c>
      <c r="P53" s="19">
        <v>6</v>
      </c>
      <c r="Q53" s="19">
        <v>6</v>
      </c>
      <c r="R53" s="27">
        <v>6</v>
      </c>
      <c r="AN53" s="18" t="s">
        <v>280</v>
      </c>
      <c r="AO53" s="19">
        <v>478.4</v>
      </c>
      <c r="AP53" s="19">
        <v>9</v>
      </c>
      <c r="AQ53" s="19">
        <v>6</v>
      </c>
      <c r="AR53" s="19">
        <v>6</v>
      </c>
      <c r="AS53" s="19">
        <v>14</v>
      </c>
      <c r="AT53" s="19">
        <v>465.4</v>
      </c>
      <c r="AU53" s="19">
        <v>6</v>
      </c>
      <c r="BS53" s="18" t="s">
        <v>280</v>
      </c>
      <c r="BT53" s="19">
        <v>8.5</v>
      </c>
      <c r="BU53" s="19">
        <v>6</v>
      </c>
      <c r="BV53" s="19">
        <v>15</v>
      </c>
      <c r="BW53" s="19">
        <v>241.8</v>
      </c>
      <c r="BX53" s="19">
        <v>703.4</v>
      </c>
      <c r="BY53" s="19">
        <v>13.5</v>
      </c>
      <c r="BZ53" s="19">
        <v>6</v>
      </c>
    </row>
    <row r="54" spans="1:82" ht="13.8" thickBot="1" x14ac:dyDescent="0.3">
      <c r="A54" s="18" t="s">
        <v>283</v>
      </c>
      <c r="B54" s="27">
        <v>5</v>
      </c>
      <c r="C54" s="27">
        <v>5</v>
      </c>
      <c r="D54" s="27">
        <v>5</v>
      </c>
      <c r="E54" s="19">
        <v>5</v>
      </c>
      <c r="F54" s="27">
        <v>5</v>
      </c>
      <c r="G54" s="19">
        <v>5</v>
      </c>
      <c r="H54" s="27">
        <v>5</v>
      </c>
      <c r="I54" s="19">
        <v>5</v>
      </c>
      <c r="J54" s="19">
        <v>5</v>
      </c>
      <c r="K54" s="19">
        <v>5</v>
      </c>
      <c r="L54" s="19">
        <v>371</v>
      </c>
      <c r="M54" s="19">
        <v>5</v>
      </c>
      <c r="N54" s="27">
        <v>5</v>
      </c>
      <c r="O54" s="19">
        <v>5</v>
      </c>
      <c r="P54" s="19">
        <v>5</v>
      </c>
      <c r="Q54" s="19">
        <v>5</v>
      </c>
      <c r="R54" s="27">
        <v>5</v>
      </c>
      <c r="AN54" s="18" t="s">
        <v>283</v>
      </c>
      <c r="AO54" s="19">
        <v>477.4</v>
      </c>
      <c r="AP54" s="19">
        <v>8</v>
      </c>
      <c r="AQ54" s="19">
        <v>5</v>
      </c>
      <c r="AR54" s="19">
        <v>5</v>
      </c>
      <c r="AS54" s="19">
        <v>13</v>
      </c>
      <c r="AT54" s="19">
        <v>464.4</v>
      </c>
      <c r="AU54" s="19">
        <v>5</v>
      </c>
      <c r="BS54" s="18" t="s">
        <v>283</v>
      </c>
      <c r="BT54" s="19">
        <v>7.5</v>
      </c>
      <c r="BU54" s="19">
        <v>5</v>
      </c>
      <c r="BV54" s="19">
        <v>14</v>
      </c>
      <c r="BW54" s="19">
        <v>240.8</v>
      </c>
      <c r="BX54" s="19">
        <v>702.4</v>
      </c>
      <c r="BY54" s="19">
        <v>5</v>
      </c>
      <c r="BZ54" s="19">
        <v>5</v>
      </c>
    </row>
    <row r="55" spans="1:82" ht="13.8" thickBot="1" x14ac:dyDescent="0.3">
      <c r="A55" s="18" t="s">
        <v>286</v>
      </c>
      <c r="B55" s="27">
        <v>4</v>
      </c>
      <c r="C55" s="27">
        <v>4</v>
      </c>
      <c r="D55" s="27">
        <v>4</v>
      </c>
      <c r="E55" s="19">
        <v>4</v>
      </c>
      <c r="F55" s="27">
        <v>4</v>
      </c>
      <c r="G55" s="19">
        <v>4</v>
      </c>
      <c r="H55" s="27">
        <v>4</v>
      </c>
      <c r="I55" s="19">
        <v>4</v>
      </c>
      <c r="J55" s="19">
        <v>4</v>
      </c>
      <c r="K55" s="19">
        <v>4</v>
      </c>
      <c r="L55" s="19">
        <v>370</v>
      </c>
      <c r="M55" s="19">
        <v>4</v>
      </c>
      <c r="N55" s="27">
        <v>4</v>
      </c>
      <c r="O55" s="19">
        <v>4</v>
      </c>
      <c r="P55" s="19">
        <v>4</v>
      </c>
      <c r="Q55" s="19">
        <v>4</v>
      </c>
      <c r="R55" s="27">
        <v>4</v>
      </c>
      <c r="AN55" s="18" t="s">
        <v>286</v>
      </c>
      <c r="AO55" s="19">
        <v>476.4</v>
      </c>
      <c r="AP55" s="19">
        <v>7</v>
      </c>
      <c r="AQ55" s="19">
        <v>4</v>
      </c>
      <c r="AR55" s="19">
        <v>4</v>
      </c>
      <c r="AS55" s="19">
        <v>12</v>
      </c>
      <c r="AT55" s="19">
        <v>463.4</v>
      </c>
      <c r="AU55" s="19">
        <v>4</v>
      </c>
      <c r="BS55" s="18" t="s">
        <v>286</v>
      </c>
      <c r="BT55" s="19">
        <v>6.5</v>
      </c>
      <c r="BU55" s="19">
        <v>4</v>
      </c>
      <c r="BV55" s="19">
        <v>4</v>
      </c>
      <c r="BW55" s="19">
        <v>239.8</v>
      </c>
      <c r="BX55" s="19">
        <v>701.4</v>
      </c>
      <c r="BY55" s="19">
        <v>4</v>
      </c>
      <c r="BZ55" s="19">
        <v>4</v>
      </c>
    </row>
    <row r="56" spans="1:82" ht="13.8" thickBot="1" x14ac:dyDescent="0.3">
      <c r="A56" s="18" t="s">
        <v>289</v>
      </c>
      <c r="B56" s="27">
        <v>3</v>
      </c>
      <c r="C56" s="27">
        <v>3</v>
      </c>
      <c r="D56" s="27">
        <v>3</v>
      </c>
      <c r="E56" s="19">
        <v>3</v>
      </c>
      <c r="F56" s="27">
        <v>3</v>
      </c>
      <c r="G56" s="19">
        <v>3</v>
      </c>
      <c r="H56" s="27">
        <v>3</v>
      </c>
      <c r="I56" s="19">
        <v>3</v>
      </c>
      <c r="J56" s="19">
        <v>3</v>
      </c>
      <c r="K56" s="19">
        <v>3</v>
      </c>
      <c r="L56" s="19">
        <v>369</v>
      </c>
      <c r="M56" s="19">
        <v>3</v>
      </c>
      <c r="N56" s="27">
        <v>3</v>
      </c>
      <c r="O56" s="19">
        <v>3</v>
      </c>
      <c r="P56" s="19">
        <v>3</v>
      </c>
      <c r="Q56" s="19">
        <v>3</v>
      </c>
      <c r="R56" s="27">
        <v>3</v>
      </c>
      <c r="AN56" s="18" t="s">
        <v>289</v>
      </c>
      <c r="AO56" s="19">
        <v>475.4</v>
      </c>
      <c r="AP56" s="19">
        <v>6</v>
      </c>
      <c r="AQ56" s="19">
        <v>3</v>
      </c>
      <c r="AR56" s="19">
        <v>3</v>
      </c>
      <c r="AS56" s="19">
        <v>5</v>
      </c>
      <c r="AT56" s="19">
        <v>462.4</v>
      </c>
      <c r="AU56" s="19">
        <v>3</v>
      </c>
      <c r="BS56" s="18" t="s">
        <v>289</v>
      </c>
      <c r="BT56" s="19">
        <v>3</v>
      </c>
      <c r="BU56" s="19">
        <v>3</v>
      </c>
      <c r="BV56" s="19">
        <v>3</v>
      </c>
      <c r="BW56" s="19">
        <v>238.8</v>
      </c>
      <c r="BX56" s="19">
        <v>700.4</v>
      </c>
      <c r="BY56" s="19">
        <v>3</v>
      </c>
      <c r="BZ56" s="19">
        <v>3</v>
      </c>
    </row>
    <row r="57" spans="1:82" ht="13.8" thickBot="1" x14ac:dyDescent="0.3">
      <c r="A57" s="18" t="s">
        <v>292</v>
      </c>
      <c r="B57" s="27">
        <v>2</v>
      </c>
      <c r="C57" s="27">
        <v>2</v>
      </c>
      <c r="D57" s="27">
        <v>2</v>
      </c>
      <c r="E57" s="19">
        <v>2</v>
      </c>
      <c r="F57" s="27">
        <v>2</v>
      </c>
      <c r="G57" s="19">
        <v>2</v>
      </c>
      <c r="H57" s="27">
        <v>2</v>
      </c>
      <c r="I57" s="19">
        <v>2</v>
      </c>
      <c r="J57" s="19">
        <v>2</v>
      </c>
      <c r="K57" s="19">
        <v>2</v>
      </c>
      <c r="L57" s="19">
        <v>368</v>
      </c>
      <c r="M57" s="19">
        <v>2</v>
      </c>
      <c r="N57" s="27">
        <v>2</v>
      </c>
      <c r="O57" s="19">
        <v>2</v>
      </c>
      <c r="P57" s="19">
        <v>2</v>
      </c>
      <c r="Q57" s="19">
        <v>2</v>
      </c>
      <c r="R57" s="27">
        <v>2</v>
      </c>
      <c r="AN57" s="18" t="s">
        <v>292</v>
      </c>
      <c r="AO57" s="19">
        <v>457.9</v>
      </c>
      <c r="AP57" s="19">
        <v>2</v>
      </c>
      <c r="AQ57" s="19">
        <v>2</v>
      </c>
      <c r="AR57" s="19">
        <v>2</v>
      </c>
      <c r="AS57" s="19">
        <v>4</v>
      </c>
      <c r="AT57" s="19">
        <v>461.4</v>
      </c>
      <c r="AU57" s="19">
        <v>2</v>
      </c>
      <c r="BS57" s="18" t="s">
        <v>292</v>
      </c>
      <c r="BT57" s="19">
        <v>2</v>
      </c>
      <c r="BU57" s="19">
        <v>2</v>
      </c>
      <c r="BV57" s="19">
        <v>2</v>
      </c>
      <c r="BW57" s="19">
        <v>237.8</v>
      </c>
      <c r="BX57" s="19">
        <v>699.4</v>
      </c>
      <c r="BY57" s="19">
        <v>2</v>
      </c>
      <c r="BZ57" s="19">
        <v>2</v>
      </c>
    </row>
    <row r="58" spans="1:82" ht="13.8" thickBot="1" x14ac:dyDescent="0.3">
      <c r="A58" s="18" t="s">
        <v>295</v>
      </c>
      <c r="B58" s="27">
        <v>1</v>
      </c>
      <c r="C58" s="27">
        <v>1</v>
      </c>
      <c r="D58" s="27">
        <v>1</v>
      </c>
      <c r="E58" s="19">
        <v>1</v>
      </c>
      <c r="F58" s="27">
        <v>1</v>
      </c>
      <c r="G58" s="19">
        <v>1</v>
      </c>
      <c r="H58" s="27">
        <v>1</v>
      </c>
      <c r="I58" s="19">
        <v>1</v>
      </c>
      <c r="J58" s="19">
        <v>1</v>
      </c>
      <c r="K58" s="19">
        <v>1</v>
      </c>
      <c r="L58" s="19">
        <v>367</v>
      </c>
      <c r="M58" s="19">
        <v>1</v>
      </c>
      <c r="N58" s="27">
        <v>1</v>
      </c>
      <c r="O58" s="19">
        <v>1</v>
      </c>
      <c r="P58" s="19">
        <v>1</v>
      </c>
      <c r="Q58" s="19">
        <v>1</v>
      </c>
      <c r="R58" s="27">
        <v>1</v>
      </c>
      <c r="AN58" s="18" t="s">
        <v>295</v>
      </c>
      <c r="AO58" s="19">
        <v>456.9</v>
      </c>
      <c r="AP58" s="19">
        <v>1</v>
      </c>
      <c r="AQ58" s="19">
        <v>1</v>
      </c>
      <c r="AR58" s="19">
        <v>1</v>
      </c>
      <c r="AS58" s="19">
        <v>1</v>
      </c>
      <c r="AT58" s="19">
        <v>1</v>
      </c>
      <c r="AU58" s="19">
        <v>1</v>
      </c>
      <c r="BS58" s="18" t="s">
        <v>295</v>
      </c>
      <c r="BT58" s="19">
        <v>1</v>
      </c>
      <c r="BU58" s="19">
        <v>1</v>
      </c>
      <c r="BV58" s="19">
        <v>1</v>
      </c>
      <c r="BW58" s="19">
        <v>236.8</v>
      </c>
      <c r="BX58" s="19">
        <v>698.4</v>
      </c>
      <c r="BY58" s="19">
        <v>1</v>
      </c>
      <c r="BZ58" s="19">
        <v>1</v>
      </c>
    </row>
    <row r="59" spans="1:82" ht="13.8" thickBot="1" x14ac:dyDescent="0.3">
      <c r="A59" s="18" t="s">
        <v>298</v>
      </c>
      <c r="B59" s="27">
        <v>0</v>
      </c>
      <c r="C59" s="27">
        <v>0</v>
      </c>
      <c r="D59" s="27">
        <v>0</v>
      </c>
      <c r="E59" s="19">
        <v>0</v>
      </c>
      <c r="F59" s="27">
        <v>0</v>
      </c>
      <c r="G59" s="19">
        <v>0</v>
      </c>
      <c r="H59" s="27">
        <v>0</v>
      </c>
      <c r="I59" s="19">
        <v>0</v>
      </c>
      <c r="J59" s="19">
        <v>0</v>
      </c>
      <c r="K59" s="19">
        <v>0</v>
      </c>
      <c r="L59" s="19">
        <v>0</v>
      </c>
      <c r="M59" s="19">
        <v>0</v>
      </c>
      <c r="N59" s="27">
        <v>0</v>
      </c>
      <c r="O59" s="19">
        <v>0</v>
      </c>
      <c r="P59" s="19">
        <v>0</v>
      </c>
      <c r="Q59" s="19">
        <v>0</v>
      </c>
      <c r="R59" s="27">
        <v>0</v>
      </c>
      <c r="AN59" s="18" t="s">
        <v>298</v>
      </c>
      <c r="AO59" s="19">
        <v>455.9</v>
      </c>
      <c r="AP59" s="19">
        <v>0</v>
      </c>
      <c r="AQ59" s="19">
        <v>0</v>
      </c>
      <c r="AR59" s="19">
        <v>0</v>
      </c>
      <c r="AS59" s="19">
        <v>0</v>
      </c>
      <c r="AT59" s="19">
        <v>0</v>
      </c>
      <c r="AU59" s="19">
        <v>0</v>
      </c>
      <c r="BS59" s="18" t="s">
        <v>298</v>
      </c>
      <c r="BT59" s="19">
        <v>0</v>
      </c>
      <c r="BU59" s="19">
        <v>0</v>
      </c>
      <c r="BV59" s="19">
        <v>0</v>
      </c>
      <c r="BW59" s="19">
        <v>0</v>
      </c>
      <c r="BX59" s="19">
        <v>461.1</v>
      </c>
      <c r="BY59" s="19">
        <v>0</v>
      </c>
      <c r="BZ59" s="19">
        <v>0</v>
      </c>
    </row>
    <row r="60" spans="1:82" ht="18.600000000000001" thickBot="1" x14ac:dyDescent="0.3">
      <c r="A60" s="14"/>
      <c r="AN60" s="14"/>
      <c r="BS60" s="14"/>
    </row>
    <row r="61" spans="1:82" ht="13.8" thickBot="1" x14ac:dyDescent="0.3">
      <c r="A61" s="18" t="s">
        <v>301</v>
      </c>
      <c r="B61" s="26" t="s">
        <v>183</v>
      </c>
      <c r="C61" s="26" t="s">
        <v>184</v>
      </c>
      <c r="D61" s="26" t="s">
        <v>185</v>
      </c>
      <c r="E61" s="18" t="s">
        <v>186</v>
      </c>
      <c r="F61" s="26" t="s">
        <v>187</v>
      </c>
      <c r="G61" s="18" t="s">
        <v>188</v>
      </c>
      <c r="H61" s="26" t="s">
        <v>189</v>
      </c>
      <c r="I61" s="18" t="s">
        <v>190</v>
      </c>
      <c r="J61" s="18" t="s">
        <v>191</v>
      </c>
      <c r="K61" s="18" t="s">
        <v>192</v>
      </c>
      <c r="L61" s="18" t="s">
        <v>193</v>
      </c>
      <c r="M61" s="18" t="s">
        <v>194</v>
      </c>
      <c r="N61" s="26" t="s">
        <v>195</v>
      </c>
      <c r="O61" s="18" t="s">
        <v>196</v>
      </c>
      <c r="P61" s="18" t="s">
        <v>197</v>
      </c>
      <c r="Q61" s="18" t="s">
        <v>198</v>
      </c>
      <c r="R61" s="26" t="s">
        <v>199</v>
      </c>
      <c r="S61" s="18" t="s">
        <v>302</v>
      </c>
      <c r="T61" s="18" t="s">
        <v>303</v>
      </c>
      <c r="U61" s="18" t="s">
        <v>304</v>
      </c>
      <c r="V61" s="18" t="s">
        <v>305</v>
      </c>
      <c r="AN61" s="18" t="s">
        <v>301</v>
      </c>
      <c r="AO61" s="18" t="s">
        <v>183</v>
      </c>
      <c r="AP61" s="18" t="s">
        <v>184</v>
      </c>
      <c r="AQ61" s="18" t="s">
        <v>185</v>
      </c>
      <c r="AR61" s="18" t="s">
        <v>186</v>
      </c>
      <c r="AS61" s="18" t="s">
        <v>187</v>
      </c>
      <c r="AT61" s="18" t="s">
        <v>188</v>
      </c>
      <c r="AU61" s="18" t="s">
        <v>189</v>
      </c>
      <c r="AV61" s="18" t="s">
        <v>302</v>
      </c>
      <c r="AW61" s="18" t="s">
        <v>303</v>
      </c>
      <c r="AX61" s="18" t="s">
        <v>304</v>
      </c>
      <c r="AY61" s="18" t="s">
        <v>305</v>
      </c>
      <c r="BS61" s="18" t="s">
        <v>301</v>
      </c>
      <c r="BT61" s="18" t="s">
        <v>183</v>
      </c>
      <c r="BU61" s="18" t="s">
        <v>184</v>
      </c>
      <c r="BV61" s="18" t="s">
        <v>185</v>
      </c>
      <c r="BW61" s="18" t="s">
        <v>186</v>
      </c>
      <c r="BX61" s="18" t="s">
        <v>187</v>
      </c>
      <c r="BY61" s="18" t="s">
        <v>188</v>
      </c>
      <c r="BZ61" s="18" t="s">
        <v>189</v>
      </c>
      <c r="CA61" s="18" t="s">
        <v>302</v>
      </c>
      <c r="CB61" s="18" t="s">
        <v>303</v>
      </c>
      <c r="CC61" s="18" t="s">
        <v>304</v>
      </c>
      <c r="CD61" s="18" t="s">
        <v>305</v>
      </c>
    </row>
    <row r="62" spans="1:82" ht="13.8" thickBot="1" x14ac:dyDescent="0.3">
      <c r="A62" s="18" t="s">
        <v>201</v>
      </c>
      <c r="B62" s="27">
        <v>5</v>
      </c>
      <c r="C62" s="27">
        <v>2</v>
      </c>
      <c r="D62" s="27">
        <v>1</v>
      </c>
      <c r="E62" s="19">
        <v>9</v>
      </c>
      <c r="F62" s="27">
        <v>1</v>
      </c>
      <c r="G62" s="19">
        <v>10</v>
      </c>
      <c r="H62" s="27">
        <v>4</v>
      </c>
      <c r="I62" s="19">
        <v>8</v>
      </c>
      <c r="J62" s="19">
        <v>7</v>
      </c>
      <c r="K62" s="19">
        <v>5</v>
      </c>
      <c r="L62" s="19">
        <v>424</v>
      </c>
      <c r="M62" s="19">
        <v>58</v>
      </c>
      <c r="N62" s="27">
        <v>10</v>
      </c>
      <c r="O62" s="19">
        <v>433</v>
      </c>
      <c r="P62" s="19">
        <v>0</v>
      </c>
      <c r="Q62" s="19">
        <v>14</v>
      </c>
      <c r="R62" s="27">
        <v>9</v>
      </c>
      <c r="S62" s="19">
        <v>1000</v>
      </c>
      <c r="T62" s="19">
        <v>1000</v>
      </c>
      <c r="U62" s="19">
        <v>0</v>
      </c>
      <c r="V62" s="19">
        <v>0</v>
      </c>
      <c r="AN62" s="18" t="s">
        <v>201</v>
      </c>
      <c r="AO62" s="19">
        <v>477.4</v>
      </c>
      <c r="AP62" s="19">
        <v>2</v>
      </c>
      <c r="AQ62" s="19">
        <v>1</v>
      </c>
      <c r="AR62" s="19">
        <v>1</v>
      </c>
      <c r="AS62" s="19">
        <v>12</v>
      </c>
      <c r="AT62" s="19">
        <v>474.9</v>
      </c>
      <c r="AU62" s="19">
        <v>9</v>
      </c>
      <c r="AV62" s="19">
        <v>977.2</v>
      </c>
      <c r="AW62" s="19">
        <v>1000</v>
      </c>
      <c r="AX62" s="19">
        <v>22.8</v>
      </c>
      <c r="AY62" s="19">
        <v>2.2799999999999998</v>
      </c>
      <c r="BS62" s="18" t="s">
        <v>201</v>
      </c>
      <c r="BT62" s="19">
        <v>12.5</v>
      </c>
      <c r="BU62" s="19">
        <v>18</v>
      </c>
      <c r="BV62" s="19">
        <v>23</v>
      </c>
      <c r="BW62" s="19">
        <v>252.3</v>
      </c>
      <c r="BX62" s="19">
        <v>708.4</v>
      </c>
      <c r="BY62" s="19">
        <v>5</v>
      </c>
      <c r="BZ62" s="19">
        <v>6</v>
      </c>
      <c r="CA62" s="19">
        <v>1025.3</v>
      </c>
      <c r="CB62" s="19">
        <v>1000</v>
      </c>
      <c r="CC62" s="19">
        <v>-25.3</v>
      </c>
      <c r="CD62" s="19">
        <v>-2.5299999999999998</v>
      </c>
    </row>
    <row r="63" spans="1:82" ht="13.8" thickBot="1" x14ac:dyDescent="0.3">
      <c r="A63" s="18" t="s">
        <v>202</v>
      </c>
      <c r="B63" s="27">
        <v>15</v>
      </c>
      <c r="C63" s="27">
        <v>3</v>
      </c>
      <c r="D63" s="27">
        <v>1</v>
      </c>
      <c r="E63" s="19">
        <v>12</v>
      </c>
      <c r="F63" s="27">
        <v>2</v>
      </c>
      <c r="G63" s="19">
        <v>14</v>
      </c>
      <c r="H63" s="27">
        <v>5</v>
      </c>
      <c r="I63" s="19">
        <v>0</v>
      </c>
      <c r="J63" s="19">
        <v>540</v>
      </c>
      <c r="K63" s="19">
        <v>9</v>
      </c>
      <c r="L63" s="19">
        <v>381</v>
      </c>
      <c r="M63" s="19">
        <v>1</v>
      </c>
      <c r="N63" s="27">
        <v>2</v>
      </c>
      <c r="O63" s="19">
        <v>5</v>
      </c>
      <c r="P63" s="19">
        <v>2</v>
      </c>
      <c r="Q63" s="19">
        <v>1</v>
      </c>
      <c r="R63" s="27">
        <v>7</v>
      </c>
      <c r="S63" s="19">
        <v>1000</v>
      </c>
      <c r="T63" s="19">
        <v>1000</v>
      </c>
      <c r="U63" s="19">
        <v>0</v>
      </c>
      <c r="V63" s="19">
        <v>0</v>
      </c>
      <c r="AN63" s="18" t="s">
        <v>202</v>
      </c>
      <c r="AO63" s="19">
        <v>491.9</v>
      </c>
      <c r="AP63" s="19">
        <v>6</v>
      </c>
      <c r="AQ63" s="19">
        <v>1</v>
      </c>
      <c r="AR63" s="19">
        <v>2</v>
      </c>
      <c r="AS63" s="19">
        <v>13</v>
      </c>
      <c r="AT63" s="19">
        <v>461.4</v>
      </c>
      <c r="AU63" s="19">
        <v>7</v>
      </c>
      <c r="AV63" s="19">
        <v>982.2</v>
      </c>
      <c r="AW63" s="19">
        <v>1000</v>
      </c>
      <c r="AX63" s="19">
        <v>17.8</v>
      </c>
      <c r="AY63" s="19">
        <v>1.78</v>
      </c>
      <c r="BS63" s="18" t="s">
        <v>202</v>
      </c>
      <c r="BT63" s="19">
        <v>0</v>
      </c>
      <c r="BU63" s="19">
        <v>12</v>
      </c>
      <c r="BV63" s="19">
        <v>23</v>
      </c>
      <c r="BW63" s="19">
        <v>248.8</v>
      </c>
      <c r="BX63" s="19">
        <v>707.4</v>
      </c>
      <c r="BY63" s="19">
        <v>20.5</v>
      </c>
      <c r="BZ63" s="19">
        <v>8</v>
      </c>
      <c r="CA63" s="19">
        <v>1019.8</v>
      </c>
      <c r="CB63" s="19">
        <v>1000</v>
      </c>
      <c r="CC63" s="19">
        <v>-19.8</v>
      </c>
      <c r="CD63" s="19">
        <v>-1.98</v>
      </c>
    </row>
    <row r="64" spans="1:82" ht="13.8" thickBot="1" x14ac:dyDescent="0.3">
      <c r="A64" s="18" t="s">
        <v>203</v>
      </c>
      <c r="B64" s="27">
        <v>8</v>
      </c>
      <c r="C64" s="27">
        <v>15</v>
      </c>
      <c r="D64" s="27">
        <v>15</v>
      </c>
      <c r="E64" s="19">
        <v>35</v>
      </c>
      <c r="F64" s="27">
        <v>15</v>
      </c>
      <c r="G64" s="19">
        <v>1</v>
      </c>
      <c r="H64" s="27">
        <v>7</v>
      </c>
      <c r="I64" s="19">
        <v>29</v>
      </c>
      <c r="J64" s="19">
        <v>4</v>
      </c>
      <c r="K64" s="19">
        <v>425</v>
      </c>
      <c r="L64" s="19">
        <v>422</v>
      </c>
      <c r="M64" s="19">
        <v>6</v>
      </c>
      <c r="N64" s="27">
        <v>0</v>
      </c>
      <c r="O64" s="19">
        <v>2</v>
      </c>
      <c r="P64" s="19">
        <v>2</v>
      </c>
      <c r="Q64" s="19">
        <v>13</v>
      </c>
      <c r="R64" s="27">
        <v>2</v>
      </c>
      <c r="S64" s="19">
        <v>1001</v>
      </c>
      <c r="T64" s="19">
        <v>1000</v>
      </c>
      <c r="U64" s="19">
        <v>-1</v>
      </c>
      <c r="V64" s="19">
        <v>-0.1</v>
      </c>
      <c r="AN64" s="18" t="s">
        <v>203</v>
      </c>
      <c r="AO64" s="19">
        <v>480.4</v>
      </c>
      <c r="AP64" s="19">
        <v>20</v>
      </c>
      <c r="AQ64" s="19">
        <v>19.5</v>
      </c>
      <c r="AR64" s="19">
        <v>461.9</v>
      </c>
      <c r="AS64" s="19">
        <v>15</v>
      </c>
      <c r="AT64" s="19">
        <v>0</v>
      </c>
      <c r="AU64" s="19">
        <v>2</v>
      </c>
      <c r="AV64" s="19">
        <v>998.7</v>
      </c>
      <c r="AW64" s="19">
        <v>1000</v>
      </c>
      <c r="AX64" s="19">
        <v>1.3</v>
      </c>
      <c r="AY64" s="19">
        <v>0.13</v>
      </c>
      <c r="BS64" s="18" t="s">
        <v>203</v>
      </c>
      <c r="BT64" s="19">
        <v>9.5</v>
      </c>
      <c r="BU64" s="19">
        <v>0</v>
      </c>
      <c r="BV64" s="19">
        <v>0</v>
      </c>
      <c r="BW64" s="19">
        <v>0</v>
      </c>
      <c r="BX64" s="19">
        <v>705.4</v>
      </c>
      <c r="BY64" s="19">
        <v>273.39999999999998</v>
      </c>
      <c r="BZ64" s="19">
        <v>13</v>
      </c>
      <c r="CA64" s="19">
        <v>1001.3</v>
      </c>
      <c r="CB64" s="19">
        <v>1000</v>
      </c>
      <c r="CC64" s="19">
        <v>-1.3</v>
      </c>
      <c r="CD64" s="19">
        <v>-0.13</v>
      </c>
    </row>
    <row r="65" spans="1:82" ht="13.8" thickBot="1" x14ac:dyDescent="0.3">
      <c r="A65" s="18" t="s">
        <v>204</v>
      </c>
      <c r="B65" s="27">
        <v>3</v>
      </c>
      <c r="C65" s="27">
        <v>7</v>
      </c>
      <c r="D65" s="27">
        <v>4</v>
      </c>
      <c r="E65" s="19">
        <v>12</v>
      </c>
      <c r="F65" s="27">
        <v>9</v>
      </c>
      <c r="G65" s="19">
        <v>5</v>
      </c>
      <c r="H65" s="27">
        <v>9</v>
      </c>
      <c r="I65" s="19">
        <v>7</v>
      </c>
      <c r="J65" s="19">
        <v>82</v>
      </c>
      <c r="K65" s="19">
        <v>3</v>
      </c>
      <c r="L65" s="19">
        <v>370</v>
      </c>
      <c r="M65" s="19">
        <v>53</v>
      </c>
      <c r="N65" s="27">
        <v>3</v>
      </c>
      <c r="O65" s="19">
        <v>430</v>
      </c>
      <c r="P65" s="19">
        <v>3</v>
      </c>
      <c r="Q65" s="19">
        <v>0</v>
      </c>
      <c r="R65" s="27">
        <v>0</v>
      </c>
      <c r="S65" s="19">
        <v>1000</v>
      </c>
      <c r="T65" s="19">
        <v>1000</v>
      </c>
      <c r="U65" s="19">
        <v>0</v>
      </c>
      <c r="V65" s="19">
        <v>0</v>
      </c>
      <c r="AN65" s="18" t="s">
        <v>204</v>
      </c>
      <c r="AO65" s="19">
        <v>475.4</v>
      </c>
      <c r="AP65" s="19">
        <v>10</v>
      </c>
      <c r="AQ65" s="19">
        <v>4</v>
      </c>
      <c r="AR65" s="19">
        <v>9</v>
      </c>
      <c r="AS65" s="19">
        <v>17</v>
      </c>
      <c r="AT65" s="19">
        <v>462.4</v>
      </c>
      <c r="AU65" s="19">
        <v>0</v>
      </c>
      <c r="AV65" s="19">
        <v>977.7</v>
      </c>
      <c r="AW65" s="19">
        <v>1000</v>
      </c>
      <c r="AX65" s="19">
        <v>22.3</v>
      </c>
      <c r="AY65" s="19">
        <v>2.23</v>
      </c>
      <c r="BS65" s="18" t="s">
        <v>204</v>
      </c>
      <c r="BT65" s="19">
        <v>14.5</v>
      </c>
      <c r="BU65" s="19">
        <v>8</v>
      </c>
      <c r="BV65" s="19">
        <v>20</v>
      </c>
      <c r="BW65" s="19">
        <v>241.8</v>
      </c>
      <c r="BX65" s="19">
        <v>703.4</v>
      </c>
      <c r="BY65" s="19">
        <v>19.5</v>
      </c>
      <c r="BZ65" s="19">
        <v>15</v>
      </c>
      <c r="CA65" s="19">
        <v>1022.3</v>
      </c>
      <c r="CB65" s="19">
        <v>1000</v>
      </c>
      <c r="CC65" s="19">
        <v>-22.3</v>
      </c>
      <c r="CD65" s="19">
        <v>-2.23</v>
      </c>
    </row>
    <row r="66" spans="1:82" ht="13.8" thickBot="1" x14ac:dyDescent="0.3">
      <c r="A66" s="18" t="s">
        <v>205</v>
      </c>
      <c r="B66" s="27">
        <v>7</v>
      </c>
      <c r="C66" s="27">
        <v>15</v>
      </c>
      <c r="D66" s="27">
        <v>15</v>
      </c>
      <c r="E66" s="19">
        <v>9</v>
      </c>
      <c r="F66" s="27">
        <v>1</v>
      </c>
      <c r="G66" s="19">
        <v>5</v>
      </c>
      <c r="H66" s="27">
        <v>6</v>
      </c>
      <c r="I66" s="19">
        <v>31</v>
      </c>
      <c r="J66" s="19">
        <v>2</v>
      </c>
      <c r="K66" s="19">
        <v>0</v>
      </c>
      <c r="L66" s="19">
        <v>423</v>
      </c>
      <c r="M66" s="19">
        <v>57</v>
      </c>
      <c r="N66" s="27">
        <v>5</v>
      </c>
      <c r="O66" s="19">
        <v>3</v>
      </c>
      <c r="P66" s="19">
        <v>13</v>
      </c>
      <c r="Q66" s="19">
        <v>394</v>
      </c>
      <c r="R66" s="27">
        <v>15</v>
      </c>
      <c r="S66" s="19">
        <v>1001</v>
      </c>
      <c r="T66" s="19">
        <v>1000</v>
      </c>
      <c r="U66" s="19">
        <v>-1</v>
      </c>
      <c r="V66" s="19">
        <v>-0.1</v>
      </c>
      <c r="AN66" s="18" t="s">
        <v>205</v>
      </c>
      <c r="AO66" s="19">
        <v>479.4</v>
      </c>
      <c r="AP66" s="19">
        <v>20</v>
      </c>
      <c r="AQ66" s="19">
        <v>19.5</v>
      </c>
      <c r="AR66" s="19">
        <v>1</v>
      </c>
      <c r="AS66" s="19">
        <v>14</v>
      </c>
      <c r="AT66" s="19">
        <v>464.4</v>
      </c>
      <c r="AU66" s="19">
        <v>15</v>
      </c>
      <c r="AV66" s="19">
        <v>1013.2</v>
      </c>
      <c r="AW66" s="19">
        <v>1000</v>
      </c>
      <c r="AX66" s="19">
        <v>-13.2</v>
      </c>
      <c r="AY66" s="19">
        <v>-1.32</v>
      </c>
      <c r="BS66" s="18" t="s">
        <v>205</v>
      </c>
      <c r="BT66" s="19">
        <v>10.5</v>
      </c>
      <c r="BU66" s="19">
        <v>0</v>
      </c>
      <c r="BV66" s="19">
        <v>0</v>
      </c>
      <c r="BW66" s="19">
        <v>252.3</v>
      </c>
      <c r="BX66" s="19">
        <v>706.4</v>
      </c>
      <c r="BY66" s="19">
        <v>17.5</v>
      </c>
      <c r="BZ66" s="19">
        <v>0</v>
      </c>
      <c r="CA66" s="19">
        <v>986.8</v>
      </c>
      <c r="CB66" s="19">
        <v>1000</v>
      </c>
      <c r="CC66" s="19">
        <v>13.2</v>
      </c>
      <c r="CD66" s="19">
        <v>1.32</v>
      </c>
    </row>
    <row r="67" spans="1:82" ht="13.8" thickBot="1" x14ac:dyDescent="0.3">
      <c r="A67" s="18" t="s">
        <v>206</v>
      </c>
      <c r="B67" s="27">
        <v>3</v>
      </c>
      <c r="C67" s="27">
        <v>6</v>
      </c>
      <c r="D67" s="27">
        <v>15</v>
      </c>
      <c r="E67" s="19">
        <v>9</v>
      </c>
      <c r="F67" s="27">
        <v>13</v>
      </c>
      <c r="G67" s="19">
        <v>10</v>
      </c>
      <c r="H67" s="27">
        <v>0</v>
      </c>
      <c r="I67" s="19">
        <v>3</v>
      </c>
      <c r="J67" s="19">
        <v>86</v>
      </c>
      <c r="K67" s="19">
        <v>422</v>
      </c>
      <c r="L67" s="19">
        <v>369</v>
      </c>
      <c r="M67" s="19">
        <v>0</v>
      </c>
      <c r="N67" s="27">
        <v>6</v>
      </c>
      <c r="O67" s="19">
        <v>38</v>
      </c>
      <c r="P67" s="19">
        <v>7</v>
      </c>
      <c r="Q67" s="19">
        <v>10</v>
      </c>
      <c r="R67" s="27">
        <v>4</v>
      </c>
      <c r="S67" s="19">
        <v>1001</v>
      </c>
      <c r="T67" s="19">
        <v>1000</v>
      </c>
      <c r="U67" s="19">
        <v>-1</v>
      </c>
      <c r="V67" s="19">
        <v>-0.1</v>
      </c>
      <c r="AN67" s="18" t="s">
        <v>206</v>
      </c>
      <c r="AO67" s="19">
        <v>475.4</v>
      </c>
      <c r="AP67" s="19">
        <v>9</v>
      </c>
      <c r="AQ67" s="19">
        <v>19.5</v>
      </c>
      <c r="AR67" s="19">
        <v>13</v>
      </c>
      <c r="AS67" s="19">
        <v>0</v>
      </c>
      <c r="AT67" s="19">
        <v>465.4</v>
      </c>
      <c r="AU67" s="19">
        <v>4</v>
      </c>
      <c r="AV67" s="19">
        <v>986.2</v>
      </c>
      <c r="AW67" s="19">
        <v>1000</v>
      </c>
      <c r="AX67" s="19">
        <v>13.8</v>
      </c>
      <c r="AY67" s="19">
        <v>1.38</v>
      </c>
      <c r="BS67" s="18" t="s">
        <v>206</v>
      </c>
      <c r="BT67" s="19">
        <v>14.5</v>
      </c>
      <c r="BU67" s="19">
        <v>9</v>
      </c>
      <c r="BV67" s="19">
        <v>0</v>
      </c>
      <c r="BW67" s="19">
        <v>237.8</v>
      </c>
      <c r="BX67" s="19">
        <v>725</v>
      </c>
      <c r="BY67" s="19">
        <v>16.5</v>
      </c>
      <c r="BZ67" s="19">
        <v>11</v>
      </c>
      <c r="CA67" s="19">
        <v>1013.8</v>
      </c>
      <c r="CB67" s="19">
        <v>1000</v>
      </c>
      <c r="CC67" s="19">
        <v>-13.8</v>
      </c>
      <c r="CD67" s="19">
        <v>-1.38</v>
      </c>
    </row>
    <row r="68" spans="1:82" ht="13.8" thickBot="1" x14ac:dyDescent="0.3">
      <c r="A68" s="18" t="s">
        <v>207</v>
      </c>
      <c r="B68" s="27">
        <v>11</v>
      </c>
      <c r="C68" s="27">
        <v>11</v>
      </c>
      <c r="D68" s="27">
        <v>9</v>
      </c>
      <c r="E68" s="19">
        <v>9</v>
      </c>
      <c r="F68" s="27">
        <v>13</v>
      </c>
      <c r="G68" s="19">
        <v>423</v>
      </c>
      <c r="H68" s="27">
        <v>2</v>
      </c>
      <c r="I68" s="19">
        <v>30</v>
      </c>
      <c r="J68" s="19">
        <v>3</v>
      </c>
      <c r="K68" s="19">
        <v>426</v>
      </c>
      <c r="L68" s="19">
        <v>0</v>
      </c>
      <c r="M68" s="19">
        <v>3</v>
      </c>
      <c r="N68" s="27">
        <v>7</v>
      </c>
      <c r="O68" s="19">
        <v>40</v>
      </c>
      <c r="P68" s="19">
        <v>4</v>
      </c>
      <c r="Q68" s="19">
        <v>8</v>
      </c>
      <c r="R68" s="27">
        <v>2</v>
      </c>
      <c r="S68" s="19">
        <v>1001</v>
      </c>
      <c r="T68" s="19">
        <v>1000</v>
      </c>
      <c r="U68" s="19">
        <v>-1</v>
      </c>
      <c r="V68" s="19">
        <v>-0.1</v>
      </c>
      <c r="AN68" s="18" t="s">
        <v>207</v>
      </c>
      <c r="AO68" s="19">
        <v>483.4</v>
      </c>
      <c r="AP68" s="19">
        <v>14</v>
      </c>
      <c r="AQ68" s="19">
        <v>9</v>
      </c>
      <c r="AR68" s="19">
        <v>13</v>
      </c>
      <c r="AS68" s="19">
        <v>4</v>
      </c>
      <c r="AT68" s="19">
        <v>466.4</v>
      </c>
      <c r="AU68" s="19">
        <v>2</v>
      </c>
      <c r="AV68" s="19">
        <v>991.7</v>
      </c>
      <c r="AW68" s="19">
        <v>1000</v>
      </c>
      <c r="AX68" s="19">
        <v>8.3000000000000007</v>
      </c>
      <c r="AY68" s="19">
        <v>0.83</v>
      </c>
      <c r="BS68" s="18" t="s">
        <v>207</v>
      </c>
      <c r="BT68" s="19">
        <v>6.5</v>
      </c>
      <c r="BU68" s="19">
        <v>4</v>
      </c>
      <c r="BV68" s="19">
        <v>15</v>
      </c>
      <c r="BW68" s="19">
        <v>237.8</v>
      </c>
      <c r="BX68" s="19">
        <v>716.4</v>
      </c>
      <c r="BY68" s="19">
        <v>15.5</v>
      </c>
      <c r="BZ68" s="19">
        <v>13</v>
      </c>
      <c r="CA68" s="19">
        <v>1008.3</v>
      </c>
      <c r="CB68" s="19">
        <v>1000</v>
      </c>
      <c r="CC68" s="19">
        <v>-8.3000000000000007</v>
      </c>
      <c r="CD68" s="19">
        <v>-0.83</v>
      </c>
    </row>
    <row r="69" spans="1:82" ht="13.8" thickBot="1" x14ac:dyDescent="0.3">
      <c r="A69" s="18" t="s">
        <v>208</v>
      </c>
      <c r="B69" s="27">
        <v>7</v>
      </c>
      <c r="C69" s="27">
        <v>12</v>
      </c>
      <c r="D69" s="27">
        <v>10</v>
      </c>
      <c r="E69" s="19">
        <v>9</v>
      </c>
      <c r="F69" s="27">
        <v>14</v>
      </c>
      <c r="G69" s="19">
        <v>422</v>
      </c>
      <c r="H69" s="27">
        <v>11</v>
      </c>
      <c r="I69" s="19">
        <v>32</v>
      </c>
      <c r="J69" s="19">
        <v>1</v>
      </c>
      <c r="K69" s="19">
        <v>8</v>
      </c>
      <c r="L69" s="19">
        <v>421</v>
      </c>
      <c r="M69" s="19">
        <v>4</v>
      </c>
      <c r="N69" s="27">
        <v>8</v>
      </c>
      <c r="O69" s="19">
        <v>6</v>
      </c>
      <c r="P69" s="19">
        <v>13</v>
      </c>
      <c r="Q69" s="19">
        <v>8</v>
      </c>
      <c r="R69" s="27">
        <v>15</v>
      </c>
      <c r="S69" s="19">
        <v>1001</v>
      </c>
      <c r="T69" s="19">
        <v>1000</v>
      </c>
      <c r="U69" s="19">
        <v>-1</v>
      </c>
      <c r="V69" s="19">
        <v>-0.1</v>
      </c>
      <c r="AN69" s="18" t="s">
        <v>208</v>
      </c>
      <c r="AO69" s="19">
        <v>479.4</v>
      </c>
      <c r="AP69" s="19">
        <v>15</v>
      </c>
      <c r="AQ69" s="19">
        <v>10</v>
      </c>
      <c r="AR69" s="19">
        <v>14</v>
      </c>
      <c r="AS69" s="19">
        <v>19</v>
      </c>
      <c r="AT69" s="19">
        <v>467.4</v>
      </c>
      <c r="AU69" s="19">
        <v>15</v>
      </c>
      <c r="AV69" s="19">
        <v>1019.7</v>
      </c>
      <c r="AW69" s="19">
        <v>1000</v>
      </c>
      <c r="AX69" s="19">
        <v>-19.7</v>
      </c>
      <c r="AY69" s="19">
        <v>-1.97</v>
      </c>
      <c r="BS69" s="18" t="s">
        <v>208</v>
      </c>
      <c r="BT69" s="19">
        <v>10.5</v>
      </c>
      <c r="BU69" s="19">
        <v>3</v>
      </c>
      <c r="BV69" s="19">
        <v>14</v>
      </c>
      <c r="BW69" s="19">
        <v>236.8</v>
      </c>
      <c r="BX69" s="19">
        <v>701.4</v>
      </c>
      <c r="BY69" s="19">
        <v>14.5</v>
      </c>
      <c r="BZ69" s="19">
        <v>0</v>
      </c>
      <c r="CA69" s="19">
        <v>980.3</v>
      </c>
      <c r="CB69" s="19">
        <v>1000</v>
      </c>
      <c r="CC69" s="19">
        <v>19.7</v>
      </c>
      <c r="CD69" s="19">
        <v>1.97</v>
      </c>
    </row>
    <row r="70" spans="1:82" ht="13.8" thickBot="1" x14ac:dyDescent="0.3">
      <c r="A70" s="18" t="s">
        <v>209</v>
      </c>
      <c r="B70" s="27">
        <v>11</v>
      </c>
      <c r="C70" s="27">
        <v>11</v>
      </c>
      <c r="D70" s="27">
        <v>15</v>
      </c>
      <c r="E70" s="19">
        <v>35</v>
      </c>
      <c r="F70" s="27">
        <v>13</v>
      </c>
      <c r="G70" s="19">
        <v>14</v>
      </c>
      <c r="H70" s="27">
        <v>1</v>
      </c>
      <c r="I70" s="19">
        <v>9</v>
      </c>
      <c r="J70" s="19">
        <v>6</v>
      </c>
      <c r="K70" s="19">
        <v>421</v>
      </c>
      <c r="L70" s="19">
        <v>367</v>
      </c>
      <c r="M70" s="19">
        <v>54</v>
      </c>
      <c r="N70" s="27">
        <v>9</v>
      </c>
      <c r="O70" s="19">
        <v>0</v>
      </c>
      <c r="P70" s="19">
        <v>10</v>
      </c>
      <c r="Q70" s="19">
        <v>13</v>
      </c>
      <c r="R70" s="27">
        <v>12</v>
      </c>
      <c r="S70" s="19">
        <v>1001</v>
      </c>
      <c r="T70" s="19">
        <v>1000</v>
      </c>
      <c r="U70" s="19">
        <v>-1</v>
      </c>
      <c r="V70" s="19">
        <v>-0.1</v>
      </c>
      <c r="AN70" s="18" t="s">
        <v>209</v>
      </c>
      <c r="AO70" s="19">
        <v>483.4</v>
      </c>
      <c r="AP70" s="19">
        <v>14</v>
      </c>
      <c r="AQ70" s="19">
        <v>19.5</v>
      </c>
      <c r="AR70" s="19">
        <v>13</v>
      </c>
      <c r="AS70" s="19">
        <v>1</v>
      </c>
      <c r="AT70" s="19">
        <v>468.4</v>
      </c>
      <c r="AU70" s="19">
        <v>12</v>
      </c>
      <c r="AV70" s="19">
        <v>1011.2</v>
      </c>
      <c r="AW70" s="19">
        <v>1000</v>
      </c>
      <c r="AX70" s="19">
        <v>-11.2</v>
      </c>
      <c r="AY70" s="19">
        <v>-1.1200000000000001</v>
      </c>
      <c r="BS70" s="18" t="s">
        <v>209</v>
      </c>
      <c r="BT70" s="19">
        <v>6.5</v>
      </c>
      <c r="BU70" s="19">
        <v>4</v>
      </c>
      <c r="BV70" s="19">
        <v>0</v>
      </c>
      <c r="BW70" s="19">
        <v>237.8</v>
      </c>
      <c r="BX70" s="19">
        <v>724</v>
      </c>
      <c r="BY70" s="19">
        <v>13.5</v>
      </c>
      <c r="BZ70" s="19">
        <v>3</v>
      </c>
      <c r="CA70" s="19">
        <v>988.8</v>
      </c>
      <c r="CB70" s="19">
        <v>1000</v>
      </c>
      <c r="CC70" s="19">
        <v>11.2</v>
      </c>
      <c r="CD70" s="19">
        <v>1.1200000000000001</v>
      </c>
    </row>
    <row r="71" spans="1:82" ht="13.8" thickBot="1" x14ac:dyDescent="0.3">
      <c r="A71" s="18" t="s">
        <v>210</v>
      </c>
      <c r="B71" s="27">
        <v>3</v>
      </c>
      <c r="C71" s="27">
        <v>2</v>
      </c>
      <c r="D71" s="27">
        <v>15</v>
      </c>
      <c r="E71" s="19">
        <v>9</v>
      </c>
      <c r="F71" s="27">
        <v>6</v>
      </c>
      <c r="G71" s="19">
        <v>14</v>
      </c>
      <c r="H71" s="27">
        <v>12</v>
      </c>
      <c r="I71" s="19">
        <v>4</v>
      </c>
      <c r="J71" s="19">
        <v>85</v>
      </c>
      <c r="K71" s="19">
        <v>6</v>
      </c>
      <c r="L71" s="19">
        <v>380</v>
      </c>
      <c r="M71" s="19">
        <v>2</v>
      </c>
      <c r="N71" s="27">
        <v>12</v>
      </c>
      <c r="O71" s="19">
        <v>432</v>
      </c>
      <c r="P71" s="19">
        <v>7</v>
      </c>
      <c r="Q71" s="19">
        <v>4</v>
      </c>
      <c r="R71" s="27">
        <v>7</v>
      </c>
      <c r="S71" s="19">
        <v>1000</v>
      </c>
      <c r="T71" s="19">
        <v>1000</v>
      </c>
      <c r="U71" s="19">
        <v>0</v>
      </c>
      <c r="V71" s="19">
        <v>0</v>
      </c>
      <c r="AN71" s="18" t="s">
        <v>210</v>
      </c>
      <c r="AO71" s="19">
        <v>475.4</v>
      </c>
      <c r="AP71" s="19">
        <v>2</v>
      </c>
      <c r="AQ71" s="19">
        <v>19.5</v>
      </c>
      <c r="AR71" s="19">
        <v>6</v>
      </c>
      <c r="AS71" s="19">
        <v>20</v>
      </c>
      <c r="AT71" s="19">
        <v>476.9</v>
      </c>
      <c r="AU71" s="19">
        <v>7</v>
      </c>
      <c r="AV71" s="19">
        <v>1006.7</v>
      </c>
      <c r="AW71" s="19">
        <v>1000</v>
      </c>
      <c r="AX71" s="19">
        <v>-6.7</v>
      </c>
      <c r="AY71" s="19">
        <v>-0.67</v>
      </c>
      <c r="BS71" s="18" t="s">
        <v>210</v>
      </c>
      <c r="BT71" s="19">
        <v>14.5</v>
      </c>
      <c r="BU71" s="19">
        <v>18</v>
      </c>
      <c r="BV71" s="19">
        <v>0</v>
      </c>
      <c r="BW71" s="19">
        <v>244.8</v>
      </c>
      <c r="BX71" s="19">
        <v>700.4</v>
      </c>
      <c r="BY71" s="19">
        <v>3</v>
      </c>
      <c r="BZ71" s="19">
        <v>8</v>
      </c>
      <c r="CA71" s="19">
        <v>988.8</v>
      </c>
      <c r="CB71" s="19">
        <v>1000</v>
      </c>
      <c r="CC71" s="19">
        <v>11.2</v>
      </c>
      <c r="CD71" s="19">
        <v>1.1200000000000001</v>
      </c>
    </row>
    <row r="72" spans="1:82" ht="13.8" thickBot="1" x14ac:dyDescent="0.3">
      <c r="A72" s="18" t="s">
        <v>211</v>
      </c>
      <c r="B72" s="27">
        <v>15</v>
      </c>
      <c r="C72" s="27">
        <v>6</v>
      </c>
      <c r="D72" s="27">
        <v>4</v>
      </c>
      <c r="E72" s="19">
        <v>12</v>
      </c>
      <c r="F72" s="27">
        <v>6</v>
      </c>
      <c r="G72" s="19">
        <v>10</v>
      </c>
      <c r="H72" s="27">
        <v>8</v>
      </c>
      <c r="I72" s="19">
        <v>2</v>
      </c>
      <c r="J72" s="19">
        <v>87</v>
      </c>
      <c r="K72" s="19">
        <v>7</v>
      </c>
      <c r="L72" s="19">
        <v>373</v>
      </c>
      <c r="M72" s="19">
        <v>5</v>
      </c>
      <c r="N72" s="27">
        <v>14</v>
      </c>
      <c r="O72" s="19">
        <v>431</v>
      </c>
      <c r="P72" s="19">
        <v>9</v>
      </c>
      <c r="Q72" s="19">
        <v>4</v>
      </c>
      <c r="R72" s="27">
        <v>7</v>
      </c>
      <c r="S72" s="19">
        <v>1000</v>
      </c>
      <c r="T72" s="19">
        <v>1000</v>
      </c>
      <c r="U72" s="19">
        <v>0</v>
      </c>
      <c r="V72" s="19">
        <v>0</v>
      </c>
      <c r="AN72" s="18" t="s">
        <v>211</v>
      </c>
      <c r="AO72" s="19">
        <v>491.9</v>
      </c>
      <c r="AP72" s="19">
        <v>9</v>
      </c>
      <c r="AQ72" s="19">
        <v>4</v>
      </c>
      <c r="AR72" s="19">
        <v>6</v>
      </c>
      <c r="AS72" s="19">
        <v>16</v>
      </c>
      <c r="AT72" s="19">
        <v>478.9</v>
      </c>
      <c r="AU72" s="19">
        <v>7</v>
      </c>
      <c r="AV72" s="19">
        <v>1012.7</v>
      </c>
      <c r="AW72" s="19">
        <v>1000</v>
      </c>
      <c r="AX72" s="19">
        <v>-12.7</v>
      </c>
      <c r="AY72" s="19">
        <v>-1.27</v>
      </c>
      <c r="BS72" s="18" t="s">
        <v>211</v>
      </c>
      <c r="BT72" s="19">
        <v>0</v>
      </c>
      <c r="BU72" s="19">
        <v>9</v>
      </c>
      <c r="BV72" s="19">
        <v>20</v>
      </c>
      <c r="BW72" s="19">
        <v>244.8</v>
      </c>
      <c r="BX72" s="19">
        <v>704.4</v>
      </c>
      <c r="BY72" s="19">
        <v>1</v>
      </c>
      <c r="BZ72" s="19">
        <v>8</v>
      </c>
      <c r="CA72" s="19">
        <v>987.3</v>
      </c>
      <c r="CB72" s="19">
        <v>1000</v>
      </c>
      <c r="CC72" s="19">
        <v>12.7</v>
      </c>
      <c r="CD72" s="19">
        <v>1.27</v>
      </c>
    </row>
    <row r="73" spans="1:82" ht="13.8" thickBot="1" x14ac:dyDescent="0.3">
      <c r="A73" s="18" t="s">
        <v>212</v>
      </c>
      <c r="B73" s="27">
        <v>15</v>
      </c>
      <c r="C73" s="27">
        <v>11</v>
      </c>
      <c r="D73" s="27">
        <v>9</v>
      </c>
      <c r="E73" s="19">
        <v>9</v>
      </c>
      <c r="F73" s="27">
        <v>6</v>
      </c>
      <c r="G73" s="19">
        <v>7</v>
      </c>
      <c r="H73" s="27">
        <v>15</v>
      </c>
      <c r="I73" s="19">
        <v>33</v>
      </c>
      <c r="J73" s="19">
        <v>0</v>
      </c>
      <c r="K73" s="19">
        <v>423</v>
      </c>
      <c r="L73" s="19">
        <v>378</v>
      </c>
      <c r="M73" s="19">
        <v>55</v>
      </c>
      <c r="N73" s="27">
        <v>1</v>
      </c>
      <c r="O73" s="19">
        <v>1</v>
      </c>
      <c r="P73" s="19">
        <v>16</v>
      </c>
      <c r="Q73" s="19">
        <v>11</v>
      </c>
      <c r="R73" s="27">
        <v>11</v>
      </c>
      <c r="S73" s="19">
        <v>1001</v>
      </c>
      <c r="T73" s="19">
        <v>1000</v>
      </c>
      <c r="U73" s="19">
        <v>-1</v>
      </c>
      <c r="V73" s="19">
        <v>-0.1</v>
      </c>
      <c r="AN73" s="18" t="s">
        <v>212</v>
      </c>
      <c r="AO73" s="19">
        <v>491.9</v>
      </c>
      <c r="AP73" s="19">
        <v>14</v>
      </c>
      <c r="AQ73" s="19">
        <v>9</v>
      </c>
      <c r="AR73" s="19">
        <v>6</v>
      </c>
      <c r="AS73" s="19">
        <v>465.9</v>
      </c>
      <c r="AT73" s="19">
        <v>1</v>
      </c>
      <c r="AU73" s="19">
        <v>11</v>
      </c>
      <c r="AV73" s="19">
        <v>998.7</v>
      </c>
      <c r="AW73" s="19">
        <v>1000</v>
      </c>
      <c r="AX73" s="19">
        <v>1.3</v>
      </c>
      <c r="AY73" s="19">
        <v>0.13</v>
      </c>
      <c r="BS73" s="18" t="s">
        <v>212</v>
      </c>
      <c r="BT73" s="19">
        <v>0</v>
      </c>
      <c r="BU73" s="19">
        <v>4</v>
      </c>
      <c r="BV73" s="19">
        <v>15</v>
      </c>
      <c r="BW73" s="19">
        <v>244.8</v>
      </c>
      <c r="BX73" s="19">
        <v>461.1</v>
      </c>
      <c r="BY73" s="19">
        <v>272.39999999999998</v>
      </c>
      <c r="BZ73" s="19">
        <v>4</v>
      </c>
      <c r="CA73" s="19">
        <v>1001.3</v>
      </c>
      <c r="CB73" s="19">
        <v>1000</v>
      </c>
      <c r="CC73" s="19">
        <v>-1.3</v>
      </c>
      <c r="CD73" s="19">
        <v>-0.13</v>
      </c>
    </row>
    <row r="74" spans="1:82" ht="13.8" thickBot="1" x14ac:dyDescent="0.3">
      <c r="A74" s="18" t="s">
        <v>213</v>
      </c>
      <c r="B74" s="27">
        <v>0</v>
      </c>
      <c r="C74" s="27">
        <v>15</v>
      </c>
      <c r="D74" s="27">
        <v>5</v>
      </c>
      <c r="E74" s="19">
        <v>9</v>
      </c>
      <c r="F74" s="27">
        <v>9</v>
      </c>
      <c r="G74" s="19">
        <v>5</v>
      </c>
      <c r="H74" s="27">
        <v>13</v>
      </c>
      <c r="I74" s="19">
        <v>1</v>
      </c>
      <c r="J74" s="19">
        <v>88</v>
      </c>
      <c r="K74" s="19">
        <v>424</v>
      </c>
      <c r="L74" s="19">
        <v>372</v>
      </c>
      <c r="M74" s="19">
        <v>8</v>
      </c>
      <c r="N74" s="27">
        <v>14</v>
      </c>
      <c r="O74" s="19">
        <v>4</v>
      </c>
      <c r="P74" s="19">
        <v>16</v>
      </c>
      <c r="Q74" s="19">
        <v>9</v>
      </c>
      <c r="R74" s="27">
        <v>9</v>
      </c>
      <c r="S74" s="19">
        <v>1001</v>
      </c>
      <c r="T74" s="19">
        <v>1000</v>
      </c>
      <c r="U74" s="19">
        <v>-1</v>
      </c>
      <c r="V74" s="19">
        <v>-0.1</v>
      </c>
      <c r="AN74" s="18" t="s">
        <v>213</v>
      </c>
      <c r="AO74" s="19">
        <v>455.9</v>
      </c>
      <c r="AP74" s="19">
        <v>20</v>
      </c>
      <c r="AQ74" s="19">
        <v>5</v>
      </c>
      <c r="AR74" s="19">
        <v>9</v>
      </c>
      <c r="AS74" s="19">
        <v>21</v>
      </c>
      <c r="AT74" s="19">
        <v>478.9</v>
      </c>
      <c r="AU74" s="19">
        <v>9</v>
      </c>
      <c r="AV74" s="19">
        <v>998.7</v>
      </c>
      <c r="AW74" s="19">
        <v>1000</v>
      </c>
      <c r="AX74" s="19">
        <v>1.3</v>
      </c>
      <c r="AY74" s="19">
        <v>0.13</v>
      </c>
      <c r="BS74" s="18" t="s">
        <v>213</v>
      </c>
      <c r="BT74" s="19">
        <v>34</v>
      </c>
      <c r="BU74" s="19">
        <v>0</v>
      </c>
      <c r="BV74" s="19">
        <v>19</v>
      </c>
      <c r="BW74" s="19">
        <v>241.8</v>
      </c>
      <c r="BX74" s="19">
        <v>699.4</v>
      </c>
      <c r="BY74" s="19">
        <v>1</v>
      </c>
      <c r="BZ74" s="19">
        <v>6</v>
      </c>
      <c r="CA74" s="19">
        <v>1001.3</v>
      </c>
      <c r="CB74" s="19">
        <v>1000</v>
      </c>
      <c r="CC74" s="19">
        <v>-1.3</v>
      </c>
      <c r="CD74" s="19">
        <v>-0.13</v>
      </c>
    </row>
    <row r="75" spans="1:82" ht="13.8" thickBot="1" x14ac:dyDescent="0.3">
      <c r="A75" s="18" t="s">
        <v>214</v>
      </c>
      <c r="B75" s="27">
        <v>15</v>
      </c>
      <c r="C75" s="27">
        <v>11</v>
      </c>
      <c r="D75" s="27">
        <v>4</v>
      </c>
      <c r="E75" s="19">
        <v>9</v>
      </c>
      <c r="F75" s="27">
        <v>13</v>
      </c>
      <c r="G75" s="19">
        <v>14</v>
      </c>
      <c r="H75" s="27">
        <v>10</v>
      </c>
      <c r="I75" s="19">
        <v>6</v>
      </c>
      <c r="J75" s="19">
        <v>83</v>
      </c>
      <c r="K75" s="19">
        <v>1</v>
      </c>
      <c r="L75" s="19">
        <v>371</v>
      </c>
      <c r="M75" s="19">
        <v>397</v>
      </c>
      <c r="N75" s="27">
        <v>4</v>
      </c>
      <c r="O75" s="19">
        <v>39</v>
      </c>
      <c r="P75" s="19">
        <v>9</v>
      </c>
      <c r="Q75" s="19">
        <v>4</v>
      </c>
      <c r="R75" s="27">
        <v>11</v>
      </c>
      <c r="S75" s="19">
        <v>1001</v>
      </c>
      <c r="T75" s="19">
        <v>1000</v>
      </c>
      <c r="U75" s="19">
        <v>-1</v>
      </c>
      <c r="V75" s="19">
        <v>-0.1</v>
      </c>
      <c r="AN75" s="18" t="s">
        <v>214</v>
      </c>
      <c r="AO75" s="19">
        <v>491.9</v>
      </c>
      <c r="AP75" s="19">
        <v>14</v>
      </c>
      <c r="AQ75" s="19">
        <v>4</v>
      </c>
      <c r="AR75" s="19">
        <v>13</v>
      </c>
      <c r="AS75" s="19">
        <v>18</v>
      </c>
      <c r="AT75" s="19">
        <v>463.4</v>
      </c>
      <c r="AU75" s="19">
        <v>11</v>
      </c>
      <c r="AV75" s="19">
        <v>1015.2</v>
      </c>
      <c r="AW75" s="19">
        <v>1000</v>
      </c>
      <c r="AX75" s="19">
        <v>-15.2</v>
      </c>
      <c r="AY75" s="19">
        <v>-1.52</v>
      </c>
      <c r="BS75" s="18" t="s">
        <v>214</v>
      </c>
      <c r="BT75" s="19">
        <v>0</v>
      </c>
      <c r="BU75" s="19">
        <v>4</v>
      </c>
      <c r="BV75" s="19">
        <v>20</v>
      </c>
      <c r="BW75" s="19">
        <v>237.8</v>
      </c>
      <c r="BX75" s="19">
        <v>702.4</v>
      </c>
      <c r="BY75" s="19">
        <v>18.5</v>
      </c>
      <c r="BZ75" s="19">
        <v>4</v>
      </c>
      <c r="CA75" s="19">
        <v>986.8</v>
      </c>
      <c r="CB75" s="19">
        <v>1000</v>
      </c>
      <c r="CC75" s="19">
        <v>13.2</v>
      </c>
      <c r="CD75" s="19">
        <v>1.32</v>
      </c>
    </row>
    <row r="76" spans="1:82" ht="13.8" thickBot="1" x14ac:dyDescent="0.3">
      <c r="A76" s="18" t="s">
        <v>215</v>
      </c>
      <c r="B76" s="27">
        <v>11</v>
      </c>
      <c r="C76" s="27">
        <v>2</v>
      </c>
      <c r="D76" s="27">
        <v>9</v>
      </c>
      <c r="E76" s="19">
        <v>9</v>
      </c>
      <c r="F76" s="27">
        <v>9</v>
      </c>
      <c r="G76" s="19">
        <v>0</v>
      </c>
      <c r="H76" s="27">
        <v>14</v>
      </c>
      <c r="I76" s="19">
        <v>28</v>
      </c>
      <c r="J76" s="19">
        <v>5</v>
      </c>
      <c r="K76" s="19">
        <v>2</v>
      </c>
      <c r="L76" s="19">
        <v>379</v>
      </c>
      <c r="M76" s="19">
        <v>56</v>
      </c>
      <c r="N76" s="27">
        <v>15</v>
      </c>
      <c r="O76" s="19">
        <v>434</v>
      </c>
      <c r="P76" s="19">
        <v>7</v>
      </c>
      <c r="Q76" s="19">
        <v>5</v>
      </c>
      <c r="R76" s="27">
        <v>15</v>
      </c>
      <c r="S76" s="19">
        <v>1000</v>
      </c>
      <c r="T76" s="19">
        <v>1000</v>
      </c>
      <c r="U76" s="19">
        <v>0</v>
      </c>
      <c r="V76" s="19">
        <v>0</v>
      </c>
      <c r="AN76" s="18" t="s">
        <v>215</v>
      </c>
      <c r="AO76" s="19">
        <v>483.4</v>
      </c>
      <c r="AP76" s="19">
        <v>2</v>
      </c>
      <c r="AQ76" s="19">
        <v>9</v>
      </c>
      <c r="AR76" s="19">
        <v>9</v>
      </c>
      <c r="AS76" s="19">
        <v>22</v>
      </c>
      <c r="AT76" s="19">
        <v>479.9</v>
      </c>
      <c r="AU76" s="19">
        <v>15</v>
      </c>
      <c r="AV76" s="19">
        <v>1020.2</v>
      </c>
      <c r="AW76" s="19">
        <v>1000</v>
      </c>
      <c r="AX76" s="19">
        <v>-20.2</v>
      </c>
      <c r="AY76" s="19">
        <v>-2.02</v>
      </c>
      <c r="BS76" s="18" t="s">
        <v>215</v>
      </c>
      <c r="BT76" s="19">
        <v>6.5</v>
      </c>
      <c r="BU76" s="19">
        <v>18</v>
      </c>
      <c r="BV76" s="19">
        <v>15</v>
      </c>
      <c r="BW76" s="19">
        <v>241.8</v>
      </c>
      <c r="BX76" s="19">
        <v>698.4</v>
      </c>
      <c r="BY76" s="19">
        <v>0</v>
      </c>
      <c r="BZ76" s="19">
        <v>0</v>
      </c>
      <c r="CA76" s="19">
        <v>979.8</v>
      </c>
      <c r="CB76" s="19">
        <v>1000</v>
      </c>
      <c r="CC76" s="19">
        <v>20.2</v>
      </c>
      <c r="CD76" s="19">
        <v>2.02</v>
      </c>
    </row>
    <row r="77" spans="1:82" ht="13.8" thickBot="1" x14ac:dyDescent="0.3">
      <c r="A77" s="18" t="s">
        <v>216</v>
      </c>
      <c r="B77" s="27">
        <v>5</v>
      </c>
      <c r="C77" s="27">
        <v>6</v>
      </c>
      <c r="D77" s="27">
        <v>9</v>
      </c>
      <c r="E77" s="19">
        <v>35</v>
      </c>
      <c r="F77" s="27">
        <v>3</v>
      </c>
      <c r="G77" s="19">
        <v>5</v>
      </c>
      <c r="H77" s="27">
        <v>4</v>
      </c>
      <c r="I77" s="19">
        <v>5</v>
      </c>
      <c r="J77" s="19">
        <v>84</v>
      </c>
      <c r="K77" s="19">
        <v>4</v>
      </c>
      <c r="L77" s="19">
        <v>368</v>
      </c>
      <c r="M77" s="19">
        <v>7</v>
      </c>
      <c r="N77" s="27">
        <v>11</v>
      </c>
      <c r="O77" s="19">
        <v>429</v>
      </c>
      <c r="P77" s="19">
        <v>16</v>
      </c>
      <c r="Q77" s="19">
        <v>6</v>
      </c>
      <c r="R77" s="27">
        <v>4</v>
      </c>
      <c r="S77" s="19">
        <v>1001</v>
      </c>
      <c r="T77" s="19">
        <v>1000</v>
      </c>
      <c r="U77" s="19">
        <v>-1</v>
      </c>
      <c r="V77" s="19">
        <v>-0.1</v>
      </c>
      <c r="AN77" s="18" t="s">
        <v>216</v>
      </c>
      <c r="AO77" s="19">
        <v>477.4</v>
      </c>
      <c r="AP77" s="19">
        <v>9</v>
      </c>
      <c r="AQ77" s="19">
        <v>9</v>
      </c>
      <c r="AR77" s="19">
        <v>3</v>
      </c>
      <c r="AS77" s="19">
        <v>12</v>
      </c>
      <c r="AT77" s="19">
        <v>475.9</v>
      </c>
      <c r="AU77" s="19">
        <v>4</v>
      </c>
      <c r="AV77" s="19">
        <v>990.2</v>
      </c>
      <c r="AW77" s="19">
        <v>1000</v>
      </c>
      <c r="AX77" s="19">
        <v>9.8000000000000007</v>
      </c>
      <c r="AY77" s="19">
        <v>0.98</v>
      </c>
      <c r="BS77" s="18" t="s">
        <v>216</v>
      </c>
      <c r="BT77" s="19">
        <v>12.5</v>
      </c>
      <c r="BU77" s="19">
        <v>9</v>
      </c>
      <c r="BV77" s="19">
        <v>15</v>
      </c>
      <c r="BW77" s="19">
        <v>247.8</v>
      </c>
      <c r="BX77" s="19">
        <v>708.4</v>
      </c>
      <c r="BY77" s="19">
        <v>4</v>
      </c>
      <c r="BZ77" s="19">
        <v>11</v>
      </c>
      <c r="CA77" s="19">
        <v>1007.8</v>
      </c>
      <c r="CB77" s="19">
        <v>1000</v>
      </c>
      <c r="CC77" s="19">
        <v>-7.8</v>
      </c>
      <c r="CD77" s="19">
        <v>-0.78</v>
      </c>
    </row>
    <row r="78" spans="1:82" ht="13.8" thickBot="1" x14ac:dyDescent="0.3"/>
    <row r="79" spans="1:82" ht="13.8" thickBot="1" x14ac:dyDescent="0.3">
      <c r="A79" s="20" t="s">
        <v>306</v>
      </c>
      <c r="B79" s="28">
        <v>3227</v>
      </c>
      <c r="AN79" s="20" t="s">
        <v>306</v>
      </c>
      <c r="AO79" s="21">
        <v>1954.1</v>
      </c>
      <c r="BS79" s="20" t="s">
        <v>306</v>
      </c>
      <c r="BT79" s="21">
        <v>1344.7</v>
      </c>
    </row>
    <row r="80" spans="1:82" ht="13.8" thickBot="1" x14ac:dyDescent="0.3">
      <c r="A80" s="20" t="s">
        <v>307</v>
      </c>
      <c r="B80" s="28">
        <v>0</v>
      </c>
      <c r="AN80" s="20" t="s">
        <v>307</v>
      </c>
      <c r="AO80" s="21">
        <v>455.9</v>
      </c>
      <c r="BS80" s="20" t="s">
        <v>307</v>
      </c>
      <c r="BT80" s="21">
        <v>461.1</v>
      </c>
    </row>
    <row r="81" spans="1:72" ht="13.8" thickBot="1" x14ac:dyDescent="0.3">
      <c r="A81" s="20" t="s">
        <v>308</v>
      </c>
      <c r="B81" s="28">
        <v>16010</v>
      </c>
      <c r="AN81" s="20" t="s">
        <v>308</v>
      </c>
      <c r="AO81" s="21">
        <v>16000.2</v>
      </c>
      <c r="BS81" s="20" t="s">
        <v>308</v>
      </c>
      <c r="BT81" s="21">
        <v>15999.8</v>
      </c>
    </row>
    <row r="82" spans="1:72" ht="13.8" thickBot="1" x14ac:dyDescent="0.3">
      <c r="A82" s="20" t="s">
        <v>309</v>
      </c>
      <c r="B82" s="28">
        <v>16000</v>
      </c>
      <c r="AN82" s="20" t="s">
        <v>309</v>
      </c>
      <c r="AO82" s="21">
        <v>16000</v>
      </c>
      <c r="BS82" s="20" t="s">
        <v>309</v>
      </c>
      <c r="BT82" s="21">
        <v>16000</v>
      </c>
    </row>
    <row r="83" spans="1:72" ht="13.8" thickBot="1" x14ac:dyDescent="0.3">
      <c r="A83" s="20" t="s">
        <v>310</v>
      </c>
      <c r="B83" s="28">
        <v>10</v>
      </c>
      <c r="AN83" s="20" t="s">
        <v>310</v>
      </c>
      <c r="AO83" s="21">
        <v>0.2</v>
      </c>
      <c r="BS83" s="20" t="s">
        <v>310</v>
      </c>
      <c r="BT83" s="21">
        <v>-0.2</v>
      </c>
    </row>
    <row r="84" spans="1:72" ht="13.8" thickBot="1" x14ac:dyDescent="0.3">
      <c r="A84" s="20" t="s">
        <v>311</v>
      </c>
      <c r="B84" s="28"/>
      <c r="AN84" s="20" t="s">
        <v>311</v>
      </c>
      <c r="AO84" s="21"/>
      <c r="BS84" s="20" t="s">
        <v>311</v>
      </c>
      <c r="BT84" s="21"/>
    </row>
    <row r="85" spans="1:72" ht="13.8" thickBot="1" x14ac:dyDescent="0.3">
      <c r="A85" s="20" t="s">
        <v>312</v>
      </c>
      <c r="B85" s="28"/>
      <c r="AN85" s="20" t="s">
        <v>312</v>
      </c>
      <c r="AO85" s="21"/>
      <c r="BS85" s="20" t="s">
        <v>312</v>
      </c>
      <c r="BT85" s="21"/>
    </row>
    <row r="86" spans="1:72" ht="13.8" thickBot="1" x14ac:dyDescent="0.3">
      <c r="A86" s="20" t="s">
        <v>313</v>
      </c>
      <c r="B86" s="28">
        <v>0</v>
      </c>
      <c r="AN86" s="20" t="s">
        <v>313</v>
      </c>
      <c r="AO86" s="21">
        <v>0</v>
      </c>
      <c r="BS86" s="20" t="s">
        <v>313</v>
      </c>
      <c r="BT86" s="21">
        <v>0</v>
      </c>
    </row>
    <row r="88" spans="1:72" x14ac:dyDescent="0.25">
      <c r="A88" s="22" t="s">
        <v>314</v>
      </c>
      <c r="AN88" s="22" t="s">
        <v>314</v>
      </c>
      <c r="BS88" s="22" t="s">
        <v>314</v>
      </c>
    </row>
    <row r="90" spans="1:72" x14ac:dyDescent="0.25">
      <c r="A90" s="23" t="s">
        <v>315</v>
      </c>
      <c r="AN90" s="23" t="s">
        <v>398</v>
      </c>
      <c r="BS90" s="23" t="s">
        <v>398</v>
      </c>
    </row>
    <row r="91" spans="1:72" x14ac:dyDescent="0.25">
      <c r="A91" s="23" t="s">
        <v>316</v>
      </c>
      <c r="AN91" s="23" t="s">
        <v>399</v>
      </c>
      <c r="BS91" s="23" t="s">
        <v>399</v>
      </c>
    </row>
  </sheetData>
  <conditionalFormatting sqref="AK8:AL23">
    <cfRule type="colorScale" priority="2">
      <colorScale>
        <cfvo type="min"/>
        <cfvo type="percentile" val="50"/>
        <cfvo type="max"/>
        <color rgb="FFF8696B"/>
        <color rgb="FFFFEB84"/>
        <color rgb="FF63BE7B"/>
      </colorScale>
    </cfRule>
  </conditionalFormatting>
  <conditionalFormatting sqref="AI8:AI23">
    <cfRule type="colorScale" priority="1">
      <colorScale>
        <cfvo type="min"/>
        <cfvo type="percentile" val="50"/>
        <cfvo type="max"/>
        <color rgb="FF63BE7B"/>
        <color rgb="FFFFEB84"/>
        <color rgb="FFF8696B"/>
      </colorScale>
    </cfRule>
  </conditionalFormatting>
  <hyperlinks>
    <hyperlink ref="A88" r:id="rId1" display="https://miau.my-x.hu/myx-free/coco/test/477559720240329044618.html" xr:uid="{B539CE5D-B139-414F-9129-778F08C0FD82}"/>
    <hyperlink ref="AN88" r:id="rId2" display="https://miau.my-x.hu/myx-free/coco/test/841411720240329044829.html" xr:uid="{6F9BE816-A582-425B-87CD-D43DC68EE006}"/>
    <hyperlink ref="BS88" r:id="rId3" display="https://miau.my-x.hu/myx-free/coco/test/539564420240329044952.html" xr:uid="{E83D8EEF-749B-483C-BF1F-8A3A0A72E8ED}"/>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D103-9D39-43D3-A594-12DB48ABE5A2}">
  <dimension ref="A1"/>
  <sheetViews>
    <sheetView workbookViewId="0"/>
  </sheetViews>
  <sheetFormatPr defaultRowHeight="13.2"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7FF7-77C9-40EB-971B-6750CCDCD809}">
  <dimension ref="A1:R8"/>
  <sheetViews>
    <sheetView zoomScale="79" workbookViewId="0">
      <selection activeCell="A8" sqref="A8"/>
    </sheetView>
  </sheetViews>
  <sheetFormatPr defaultRowHeight="13.2" x14ac:dyDescent="0.25"/>
  <cols>
    <col min="1" max="1" width="19.6640625" customWidth="1"/>
    <col min="2" max="2" width="23" customWidth="1"/>
    <col min="3" max="3" width="46.6640625" customWidth="1"/>
    <col min="4" max="4" width="31.109375" customWidth="1"/>
    <col min="5" max="5" width="35" customWidth="1"/>
    <col min="6" max="6" width="19.44140625" customWidth="1"/>
    <col min="7" max="7" width="20.88671875" customWidth="1"/>
    <col min="8" max="8" width="27.88671875" customWidth="1"/>
    <col min="9" max="9" width="33.88671875" customWidth="1"/>
    <col min="10" max="10" width="31.109375" customWidth="1"/>
    <col min="11" max="11" width="35.33203125" customWidth="1"/>
    <col min="12" max="12" width="37.44140625" customWidth="1"/>
    <col min="13" max="13" width="30.44140625" customWidth="1"/>
    <col min="14" max="14" width="21.44140625" customWidth="1"/>
    <col min="15" max="15" width="17.5546875" customWidth="1"/>
    <col min="16" max="16" width="22.5546875" customWidth="1"/>
    <col min="17" max="17" width="29.109375" customWidth="1"/>
    <col min="18" max="18" width="62.88671875" customWidth="1"/>
  </cols>
  <sheetData>
    <row r="1" spans="1:18" ht="14.4" x14ac:dyDescent="0.3">
      <c r="A1" t="s">
        <v>61</v>
      </c>
      <c r="B1" t="s">
        <v>62</v>
      </c>
      <c r="C1" t="s">
        <v>63</v>
      </c>
      <c r="D1" t="s">
        <v>64</v>
      </c>
      <c r="E1" t="s">
        <v>65</v>
      </c>
      <c r="F1" t="s">
        <v>66</v>
      </c>
      <c r="G1" t="s">
        <v>67</v>
      </c>
      <c r="H1" t="s">
        <v>68</v>
      </c>
      <c r="I1" t="s">
        <v>69</v>
      </c>
      <c r="J1" s="8" t="s">
        <v>69</v>
      </c>
      <c r="K1" t="s">
        <v>70</v>
      </c>
      <c r="L1" t="s">
        <v>71</v>
      </c>
      <c r="M1" t="s">
        <v>72</v>
      </c>
      <c r="N1" t="s">
        <v>73</v>
      </c>
      <c r="O1" t="s">
        <v>74</v>
      </c>
      <c r="P1" t="s">
        <v>75</v>
      </c>
      <c r="Q1" t="s">
        <v>76</v>
      </c>
      <c r="R1" t="s">
        <v>77</v>
      </c>
    </row>
    <row r="2" spans="1:18" x14ac:dyDescent="0.25">
      <c r="A2" t="s">
        <v>134</v>
      </c>
      <c r="B2" t="s">
        <v>135</v>
      </c>
      <c r="C2" t="s">
        <v>136</v>
      </c>
      <c r="D2" t="s">
        <v>137</v>
      </c>
      <c r="E2" t="s">
        <v>138</v>
      </c>
      <c r="F2" t="s">
        <v>139</v>
      </c>
      <c r="G2" t="s">
        <v>140</v>
      </c>
      <c r="H2" t="s">
        <v>141</v>
      </c>
      <c r="I2" t="s">
        <v>142</v>
      </c>
      <c r="J2" t="s">
        <v>142</v>
      </c>
      <c r="K2" t="s">
        <v>143</v>
      </c>
      <c r="L2" t="s">
        <v>144</v>
      </c>
      <c r="M2" t="s">
        <v>145</v>
      </c>
      <c r="N2" t="s">
        <v>146</v>
      </c>
      <c r="O2" t="s">
        <v>147</v>
      </c>
      <c r="P2" t="s">
        <v>148</v>
      </c>
      <c r="Q2" t="s">
        <v>149</v>
      </c>
      <c r="R2" t="s">
        <v>150</v>
      </c>
    </row>
    <row r="3" spans="1:18" ht="22.8" x14ac:dyDescent="0.4">
      <c r="A3" t="s">
        <v>151</v>
      </c>
      <c r="B3" s="11" t="s">
        <v>152</v>
      </c>
      <c r="C3" s="11" t="s">
        <v>152</v>
      </c>
      <c r="D3" s="11" t="s">
        <v>152</v>
      </c>
      <c r="E3" s="11" t="s">
        <v>152</v>
      </c>
      <c r="F3" s="11" t="s">
        <v>152</v>
      </c>
      <c r="G3" s="11" t="s">
        <v>152</v>
      </c>
      <c r="H3" s="11" t="s">
        <v>152</v>
      </c>
      <c r="I3" s="11" t="s">
        <v>152</v>
      </c>
      <c r="J3" s="11" t="s">
        <v>152</v>
      </c>
      <c r="K3" s="11" t="s">
        <v>152</v>
      </c>
      <c r="L3" s="11" t="s">
        <v>152</v>
      </c>
      <c r="M3" s="11" t="s">
        <v>152</v>
      </c>
      <c r="N3" s="11" t="s">
        <v>152</v>
      </c>
      <c r="O3" s="11" t="s">
        <v>153</v>
      </c>
      <c r="P3" s="11" t="s">
        <v>153</v>
      </c>
      <c r="Q3" s="11" t="s">
        <v>152</v>
      </c>
      <c r="R3" s="11" t="s">
        <v>152</v>
      </c>
    </row>
    <row r="4" spans="1:18" ht="22.8" x14ac:dyDescent="0.4">
      <c r="A4" t="s">
        <v>154</v>
      </c>
      <c r="B4" s="11" t="s">
        <v>155</v>
      </c>
      <c r="C4" s="11" t="s">
        <v>156</v>
      </c>
      <c r="D4" s="11" t="s">
        <v>157</v>
      </c>
      <c r="E4" s="11" t="s">
        <v>158</v>
      </c>
      <c r="F4" s="11" t="s">
        <v>159</v>
      </c>
      <c r="G4" s="11" t="s">
        <v>159</v>
      </c>
      <c r="H4" s="11" t="s">
        <v>160</v>
      </c>
      <c r="I4" s="11" t="s">
        <v>159</v>
      </c>
      <c r="J4" s="11" t="s">
        <v>159</v>
      </c>
      <c r="K4" s="11" t="s">
        <v>161</v>
      </c>
      <c r="L4" s="11" t="s">
        <v>162</v>
      </c>
      <c r="M4" s="11" t="s">
        <v>163</v>
      </c>
      <c r="N4" s="11" t="s">
        <v>164</v>
      </c>
      <c r="O4" s="11" t="s">
        <v>165</v>
      </c>
      <c r="P4" s="11" t="s">
        <v>166</v>
      </c>
      <c r="Q4" s="11" t="s">
        <v>167</v>
      </c>
      <c r="R4" s="11" t="s">
        <v>159</v>
      </c>
    </row>
    <row r="5" spans="1:18" x14ac:dyDescent="0.25">
      <c r="A5" s="9" t="s">
        <v>168</v>
      </c>
      <c r="B5" s="9" t="s">
        <v>9</v>
      </c>
      <c r="C5" s="9" t="s">
        <v>9</v>
      </c>
      <c r="D5" s="9" t="s">
        <v>9</v>
      </c>
      <c r="E5" s="9" t="s">
        <v>9</v>
      </c>
      <c r="F5" s="9" t="s">
        <v>9</v>
      </c>
      <c r="G5" s="9" t="s">
        <v>9</v>
      </c>
      <c r="H5" s="9" t="s">
        <v>9</v>
      </c>
      <c r="I5" s="9" t="s">
        <v>9</v>
      </c>
      <c r="J5" s="9" t="s">
        <v>9</v>
      </c>
      <c r="K5" s="9" t="s">
        <v>9</v>
      </c>
      <c r="L5" s="9" t="s">
        <v>9</v>
      </c>
      <c r="M5" s="9" t="s">
        <v>9</v>
      </c>
      <c r="N5" s="9" t="s">
        <v>9</v>
      </c>
      <c r="O5" s="9" t="s">
        <v>9</v>
      </c>
      <c r="P5" s="9" t="s">
        <v>9</v>
      </c>
      <c r="Q5" s="9" t="s">
        <v>9</v>
      </c>
      <c r="R5" s="9" t="s">
        <v>9</v>
      </c>
    </row>
    <row r="6" spans="1:18" x14ac:dyDescent="0.25">
      <c r="A6" s="9" t="s">
        <v>169</v>
      </c>
      <c r="B6" s="9" t="s">
        <v>9</v>
      </c>
      <c r="C6" s="9" t="s">
        <v>9</v>
      </c>
      <c r="D6" s="9" t="s">
        <v>9</v>
      </c>
      <c r="E6" s="9" t="s">
        <v>9</v>
      </c>
      <c r="F6" s="9" t="s">
        <v>9</v>
      </c>
      <c r="G6" s="9" t="s">
        <v>9</v>
      </c>
      <c r="H6" s="9" t="s">
        <v>9</v>
      </c>
      <c r="I6" s="9" t="s">
        <v>9</v>
      </c>
      <c r="J6" s="9" t="s">
        <v>9</v>
      </c>
      <c r="K6" s="9" t="s">
        <v>9</v>
      </c>
      <c r="L6" s="9" t="s">
        <v>9</v>
      </c>
      <c r="M6" s="9" t="s">
        <v>9</v>
      </c>
      <c r="N6" s="9" t="s">
        <v>9</v>
      </c>
      <c r="O6" s="9" t="s">
        <v>9</v>
      </c>
      <c r="P6" s="9" t="s">
        <v>9</v>
      </c>
      <c r="Q6" s="9" t="s">
        <v>9</v>
      </c>
      <c r="R6" s="9" t="s">
        <v>9</v>
      </c>
    </row>
    <row r="8" spans="1:18" ht="92.4" x14ac:dyDescent="0.25">
      <c r="A8" s="12" t="s">
        <v>170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729DF-7BED-4649-A651-A12CC819A0DB}">
  <dimension ref="A26"/>
  <sheetViews>
    <sheetView workbookViewId="0">
      <selection activeCell="A26" sqref="A26"/>
    </sheetView>
  </sheetViews>
  <sheetFormatPr defaultRowHeight="13.2" x14ac:dyDescent="0.25"/>
  <sheetData>
    <row r="26" spans="1:1" x14ac:dyDescent="0.25">
      <c r="A26" s="9" t="s">
        <v>171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5DACC-5424-4F7E-A9CF-32AB5AA69701}">
  <dimension ref="A1:A35"/>
  <sheetViews>
    <sheetView topLeftCell="A2" workbookViewId="0">
      <selection activeCell="A34" sqref="A34:A35"/>
    </sheetView>
  </sheetViews>
  <sheetFormatPr defaultRowHeight="13.2" x14ac:dyDescent="0.25"/>
  <sheetData>
    <row r="1" spans="1:1" x14ac:dyDescent="0.25">
      <c r="A1" t="s">
        <v>172</v>
      </c>
    </row>
    <row r="34" spans="1:1" x14ac:dyDescent="0.25">
      <c r="A34" s="9" t="s">
        <v>173</v>
      </c>
    </row>
    <row r="35" spans="1:1" x14ac:dyDescent="0.25">
      <c r="A35" s="9" t="s">
        <v>174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measurements</vt:lpstr>
      <vt:lpstr>OAM</vt:lpstr>
      <vt:lpstr>Sheet1</vt:lpstr>
      <vt:lpstr>AI + Aadi</vt:lpstr>
      <vt:lpstr>Mr. K Data</vt:lpstr>
      <vt:lpstr>Automation</vt:lpstr>
      <vt:lpstr>Consistency in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Lttd</cp:lastModifiedBy>
  <cp:revision/>
  <dcterms:created xsi:type="dcterms:W3CDTF">2024-02-14T05:03:48Z</dcterms:created>
  <dcterms:modified xsi:type="dcterms:W3CDTF">2024-03-29T03:59:48Z</dcterms:modified>
  <cp:category/>
  <cp:contentStatus/>
</cp:coreProperties>
</file>