
<file path=[Content_Types].xml><?xml version="1.0" encoding="utf-8"?>
<Types xmlns="http://schemas.openxmlformats.org/package/2006/content-type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Latitude\Downloads\"/>
    </mc:Choice>
  </mc:AlternateContent>
  <xr:revisionPtr revIDLastSave="0" documentId="8_{E8EC4313-945D-41AF-855D-1A0CE5C0109C}" xr6:coauthVersionLast="47" xr6:coauthVersionMax="47" xr10:uidLastSave="{00000000-0000-0000-0000-000000000000}"/>
  <bookViews>
    <workbookView xWindow="-108" yWindow="-108" windowWidth="23256" windowHeight="12456" firstSheet="1" activeTab="4" xr2:uid="{00000000-000D-0000-FFFF-FFFF00000000}"/>
  </bookViews>
  <sheets>
    <sheet name="measurements" sheetId="1" r:id="rId1"/>
    <sheet name="OAM" sheetId="3" r:id="rId2"/>
    <sheet name="COCO" sheetId="7" r:id="rId3"/>
    <sheet name="Coco White" sheetId="9" r:id="rId4"/>
    <sheet name="Coco Colored" sheetId="10" r:id="rId5"/>
    <sheet name="Consistency in data" sheetId="5" r:id="rId6"/>
    <sheet name="AI + Aadi" sheetId="2" r:id="rId7"/>
    <sheet name="Mr. K Data" sheetId="6" r:id="rId8"/>
    <sheet name="Automation" sheetId="4"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10" l="1"/>
  <c r="P20" i="10"/>
  <c r="O20" i="10"/>
  <c r="N20" i="10"/>
  <c r="M20" i="10"/>
  <c r="L20" i="10"/>
  <c r="K20" i="10"/>
  <c r="Q19" i="10"/>
  <c r="P19" i="10"/>
  <c r="O19" i="10"/>
  <c r="N19" i="10"/>
  <c r="M19" i="10"/>
  <c r="L19" i="10"/>
  <c r="K19" i="10"/>
  <c r="Q18" i="10"/>
  <c r="P18" i="10"/>
  <c r="O18" i="10"/>
  <c r="N18" i="10"/>
  <c r="M18" i="10"/>
  <c r="L18" i="10"/>
  <c r="K18" i="10"/>
  <c r="Q17" i="10"/>
  <c r="P17" i="10"/>
  <c r="O17" i="10"/>
  <c r="N17" i="10"/>
  <c r="M17" i="10"/>
  <c r="L17" i="10"/>
  <c r="K17" i="10"/>
  <c r="Q16" i="10"/>
  <c r="P16" i="10"/>
  <c r="O16" i="10"/>
  <c r="N16" i="10"/>
  <c r="M16" i="10"/>
  <c r="L16" i="10"/>
  <c r="K16" i="10"/>
  <c r="Q15" i="10"/>
  <c r="P15" i="10"/>
  <c r="O15" i="10"/>
  <c r="N15" i="10"/>
  <c r="M15" i="10"/>
  <c r="L15" i="10"/>
  <c r="K15" i="10"/>
  <c r="Q14" i="10"/>
  <c r="P14" i="10"/>
  <c r="O14" i="10"/>
  <c r="N14" i="10"/>
  <c r="M14" i="10"/>
  <c r="L14" i="10"/>
  <c r="K14" i="10"/>
  <c r="Q13" i="10"/>
  <c r="P13" i="10"/>
  <c r="O13" i="10"/>
  <c r="N13" i="10"/>
  <c r="M13" i="10"/>
  <c r="L13" i="10"/>
  <c r="K13" i="10"/>
  <c r="Q12" i="10"/>
  <c r="P12" i="10"/>
  <c r="O12" i="10"/>
  <c r="N12" i="10"/>
  <c r="M12" i="10"/>
  <c r="L12" i="10"/>
  <c r="K12" i="10"/>
  <c r="Q11" i="10"/>
  <c r="P11" i="10"/>
  <c r="O11" i="10"/>
  <c r="N11" i="10"/>
  <c r="M11" i="10"/>
  <c r="L11" i="10"/>
  <c r="K11" i="10"/>
  <c r="Q10" i="10"/>
  <c r="P10" i="10"/>
  <c r="O10" i="10"/>
  <c r="N10" i="10"/>
  <c r="M10" i="10"/>
  <c r="L10" i="10"/>
  <c r="K10" i="10"/>
  <c r="Q9" i="10"/>
  <c r="P9" i="10"/>
  <c r="O9" i="10"/>
  <c r="N9" i="10"/>
  <c r="M9" i="10"/>
  <c r="L9" i="10"/>
  <c r="K9" i="10"/>
  <c r="Q8" i="10"/>
  <c r="P8" i="10"/>
  <c r="O8" i="10"/>
  <c r="N8" i="10"/>
  <c r="M8" i="10"/>
  <c r="L8" i="10"/>
  <c r="K8" i="10"/>
  <c r="Q7" i="10"/>
  <c r="P7" i="10"/>
  <c r="O7" i="10"/>
  <c r="N7" i="10"/>
  <c r="M7" i="10"/>
  <c r="L7" i="10"/>
  <c r="K7" i="10"/>
  <c r="Q6" i="10"/>
  <c r="P6" i="10"/>
  <c r="O6" i="10"/>
  <c r="N6" i="10"/>
  <c r="M6" i="10"/>
  <c r="L6" i="10"/>
  <c r="K6" i="10"/>
  <c r="Q5" i="10"/>
  <c r="P5" i="10"/>
  <c r="O5" i="10"/>
  <c r="N5" i="10"/>
  <c r="M5" i="10"/>
  <c r="L5" i="10"/>
  <c r="R20" i="10"/>
  <c r="R19" i="10"/>
  <c r="R18" i="10"/>
  <c r="R17" i="10"/>
  <c r="R16" i="10"/>
  <c r="R15" i="10"/>
  <c r="R14" i="10"/>
  <c r="R13" i="10"/>
  <c r="R12" i="10"/>
  <c r="R11" i="10"/>
  <c r="R10" i="10"/>
  <c r="R9" i="10"/>
  <c r="R8" i="10"/>
  <c r="R7" i="10"/>
  <c r="R6" i="10"/>
  <c r="R5" i="10"/>
  <c r="R4" i="10"/>
  <c r="Q3" i="10"/>
  <c r="P3" i="10"/>
  <c r="O3" i="10"/>
  <c r="N3" i="10"/>
  <c r="M3" i="10"/>
  <c r="L3" i="10"/>
  <c r="K3" i="10"/>
  <c r="K5" i="10"/>
  <c r="H3" i="10"/>
  <c r="G3" i="10"/>
  <c r="F3" i="10"/>
  <c r="E3" i="10"/>
  <c r="D3" i="10"/>
  <c r="C3" i="10"/>
  <c r="B3" i="10"/>
  <c r="Q57" i="9"/>
  <c r="P57" i="9"/>
  <c r="O57" i="9"/>
  <c r="Q56" i="9"/>
  <c r="P56" i="9"/>
  <c r="O56" i="9"/>
  <c r="Q55" i="9"/>
  <c r="P55" i="9"/>
  <c r="O55" i="9"/>
  <c r="Q54" i="9"/>
  <c r="P54" i="9"/>
  <c r="O54" i="9"/>
  <c r="Q53" i="9"/>
  <c r="P53" i="9"/>
  <c r="O53" i="9"/>
  <c r="Q52" i="9"/>
  <c r="P52" i="9"/>
  <c r="O52" i="9"/>
  <c r="Q51" i="9"/>
  <c r="P51" i="9"/>
  <c r="O51" i="9"/>
  <c r="Q50" i="9"/>
  <c r="P50" i="9"/>
  <c r="O50" i="9"/>
  <c r="Q49" i="9"/>
  <c r="P49" i="9"/>
  <c r="O49" i="9"/>
  <c r="Q48" i="9"/>
  <c r="P48" i="9"/>
  <c r="O48" i="9"/>
  <c r="Q47" i="9"/>
  <c r="P47" i="9"/>
  <c r="O47" i="9"/>
  <c r="Q46" i="9"/>
  <c r="P46" i="9"/>
  <c r="O46" i="9"/>
  <c r="Q45" i="9"/>
  <c r="P45" i="9"/>
  <c r="O45" i="9"/>
  <c r="Q44" i="9"/>
  <c r="P44" i="9"/>
  <c r="O44" i="9"/>
  <c r="Q43" i="9"/>
  <c r="P43" i="9"/>
  <c r="O43" i="9"/>
  <c r="Q42" i="9"/>
  <c r="P42" i="9"/>
  <c r="O42" i="9"/>
  <c r="Q41" i="9"/>
  <c r="P41" i="9"/>
  <c r="O41" i="9"/>
  <c r="S102" i="3"/>
  <c r="S103" i="3"/>
  <c r="S104" i="3"/>
  <c r="S105" i="3"/>
  <c r="S106" i="3"/>
  <c r="S107" i="3"/>
  <c r="S108" i="3"/>
  <c r="S109" i="3"/>
  <c r="S110" i="3"/>
  <c r="S111" i="3"/>
  <c r="S112" i="3"/>
  <c r="S113" i="3"/>
  <c r="S114" i="3"/>
  <c r="S115" i="3"/>
  <c r="S116" i="3"/>
  <c r="S101" i="3"/>
  <c r="A116" i="3"/>
  <c r="A115" i="3"/>
  <c r="A114" i="3"/>
  <c r="A113" i="3"/>
  <c r="A112" i="3"/>
  <c r="A111" i="3"/>
  <c r="A110" i="3"/>
  <c r="A109" i="3"/>
  <c r="A108" i="3"/>
  <c r="A107" i="3"/>
  <c r="A106" i="3"/>
  <c r="A105" i="3"/>
  <c r="A104" i="3"/>
  <c r="A103" i="3"/>
  <c r="A102" i="3"/>
  <c r="A101" i="3"/>
  <c r="R96" i="3"/>
  <c r="R104" i="3" s="1"/>
  <c r="Q96" i="3"/>
  <c r="Q104" i="3" s="1"/>
  <c r="P96" i="3"/>
  <c r="P101" i="3" s="1"/>
  <c r="O96" i="3"/>
  <c r="O109" i="3" s="1"/>
  <c r="N96" i="3"/>
  <c r="N103" i="3" s="1"/>
  <c r="M96" i="3"/>
  <c r="M106" i="3" s="1"/>
  <c r="L96" i="3"/>
  <c r="L107" i="3" s="1"/>
  <c r="K96" i="3"/>
  <c r="K105" i="3" s="1"/>
  <c r="J96" i="3"/>
  <c r="J112" i="3" s="1"/>
  <c r="I96" i="3"/>
  <c r="I102" i="3" s="1"/>
  <c r="H96" i="3"/>
  <c r="H106" i="3" s="1"/>
  <c r="G96" i="3"/>
  <c r="G115" i="3" s="1"/>
  <c r="F96" i="3"/>
  <c r="E96" i="3"/>
  <c r="D96" i="3"/>
  <c r="C96" i="3"/>
  <c r="B96" i="3"/>
  <c r="B113" i="3" s="1"/>
  <c r="R95" i="3"/>
  <c r="Q95" i="3"/>
  <c r="Q102" i="3" s="1"/>
  <c r="P95" i="3"/>
  <c r="O95" i="3"/>
  <c r="O112" i="3" s="1"/>
  <c r="N95" i="3"/>
  <c r="N112" i="3" s="1"/>
  <c r="M95" i="3"/>
  <c r="M102" i="3" s="1"/>
  <c r="L95" i="3"/>
  <c r="L109" i="3" s="1"/>
  <c r="K95" i="3"/>
  <c r="K114" i="3" s="1"/>
  <c r="J95" i="3"/>
  <c r="J108" i="3" s="1"/>
  <c r="I95" i="3"/>
  <c r="I113" i="3" s="1"/>
  <c r="H95" i="3"/>
  <c r="H109" i="3" s="1"/>
  <c r="G95" i="3"/>
  <c r="G103" i="3" s="1"/>
  <c r="F95" i="3"/>
  <c r="E95" i="3"/>
  <c r="D95" i="3"/>
  <c r="C95" i="3"/>
  <c r="B95" i="3"/>
  <c r="R94" i="3"/>
  <c r="Q94" i="3"/>
  <c r="P94" i="3"/>
  <c r="O94" i="3"/>
  <c r="O103" i="3" s="1"/>
  <c r="N94" i="3"/>
  <c r="N102" i="3" s="1"/>
  <c r="M94" i="3"/>
  <c r="M110" i="3" s="1"/>
  <c r="L94" i="3"/>
  <c r="L116" i="3" s="1"/>
  <c r="K94" i="3"/>
  <c r="K115" i="3" s="1"/>
  <c r="J94" i="3"/>
  <c r="J105" i="3" s="1"/>
  <c r="I94" i="3"/>
  <c r="I111" i="3" s="1"/>
  <c r="H94" i="3"/>
  <c r="H107" i="3" s="1"/>
  <c r="G94" i="3"/>
  <c r="F94" i="3"/>
  <c r="F102" i="3" s="1"/>
  <c r="E94" i="3"/>
  <c r="D94" i="3"/>
  <c r="C94" i="3"/>
  <c r="B94" i="3"/>
  <c r="R93" i="3"/>
  <c r="Q93" i="3"/>
  <c r="P93" i="3"/>
  <c r="P104" i="3" s="1"/>
  <c r="O93" i="3"/>
  <c r="O105" i="3" s="1"/>
  <c r="N93" i="3"/>
  <c r="N104" i="3" s="1"/>
  <c r="M93" i="3"/>
  <c r="M107" i="3" s="1"/>
  <c r="L93" i="3"/>
  <c r="L106" i="3" s="1"/>
  <c r="K93" i="3"/>
  <c r="K104" i="3" s="1"/>
  <c r="J93" i="3"/>
  <c r="J107" i="3" s="1"/>
  <c r="I93" i="3"/>
  <c r="I106" i="3" s="1"/>
  <c r="H93" i="3"/>
  <c r="G93" i="3"/>
  <c r="F93" i="3"/>
  <c r="F116" i="3" s="1"/>
  <c r="E93" i="3"/>
  <c r="D93" i="3"/>
  <c r="C93" i="3"/>
  <c r="C102" i="3" s="1"/>
  <c r="B93" i="3"/>
  <c r="R92" i="3"/>
  <c r="Q92" i="3"/>
  <c r="P92" i="3"/>
  <c r="P107" i="3" s="1"/>
  <c r="O92" i="3"/>
  <c r="O113" i="3" s="1"/>
  <c r="N92" i="3"/>
  <c r="N114" i="3" s="1"/>
  <c r="M92" i="3"/>
  <c r="M108" i="3" s="1"/>
  <c r="L92" i="3"/>
  <c r="L104" i="3" s="1"/>
  <c r="K92" i="3"/>
  <c r="K116" i="3" s="1"/>
  <c r="J92" i="3"/>
  <c r="J103" i="3" s="1"/>
  <c r="I92" i="3"/>
  <c r="I110" i="3" s="1"/>
  <c r="H92" i="3"/>
  <c r="G92" i="3"/>
  <c r="F92" i="3"/>
  <c r="E92" i="3"/>
  <c r="D92" i="3"/>
  <c r="C92" i="3"/>
  <c r="B92" i="3"/>
  <c r="R91" i="3"/>
  <c r="Q91" i="3"/>
  <c r="Q115" i="3" s="1"/>
  <c r="P91" i="3"/>
  <c r="O91" i="3"/>
  <c r="O102" i="3" s="1"/>
  <c r="N91" i="3"/>
  <c r="N105" i="3" s="1"/>
  <c r="M91" i="3"/>
  <c r="M111" i="3" s="1"/>
  <c r="L91" i="3"/>
  <c r="L114" i="3" s="1"/>
  <c r="K91" i="3"/>
  <c r="K101" i="3" s="1"/>
  <c r="J91" i="3"/>
  <c r="J115" i="3" s="1"/>
  <c r="I91" i="3"/>
  <c r="I116" i="3" s="1"/>
  <c r="H91" i="3"/>
  <c r="H102" i="3" s="1"/>
  <c r="G91" i="3"/>
  <c r="F91" i="3"/>
  <c r="E91" i="3"/>
  <c r="D91" i="3"/>
  <c r="D113" i="3" s="1"/>
  <c r="C91" i="3"/>
  <c r="B91" i="3"/>
  <c r="R90" i="3"/>
  <c r="Q90" i="3"/>
  <c r="Q116" i="3" s="1"/>
  <c r="P90" i="3"/>
  <c r="O90" i="3"/>
  <c r="O108" i="3" s="1"/>
  <c r="N90" i="3"/>
  <c r="N106" i="3" s="1"/>
  <c r="M90" i="3"/>
  <c r="M103" i="3" s="1"/>
  <c r="L90" i="3"/>
  <c r="L113" i="3" s="1"/>
  <c r="K90" i="3"/>
  <c r="K110" i="3" s="1"/>
  <c r="J90" i="3"/>
  <c r="J109" i="3" s="1"/>
  <c r="I90" i="3"/>
  <c r="I114" i="3" s="1"/>
  <c r="H90" i="3"/>
  <c r="H105" i="3" s="1"/>
  <c r="G90" i="3"/>
  <c r="G112" i="3" s="1"/>
  <c r="F90" i="3"/>
  <c r="E90" i="3"/>
  <c r="D90" i="3"/>
  <c r="C90" i="3"/>
  <c r="B90" i="3"/>
  <c r="R89" i="3"/>
  <c r="Q89" i="3"/>
  <c r="P89" i="3"/>
  <c r="O89" i="3"/>
  <c r="O106" i="3" s="1"/>
  <c r="N89" i="3"/>
  <c r="N107" i="3" s="1"/>
  <c r="M89" i="3"/>
  <c r="M116" i="3" s="1"/>
  <c r="L89" i="3"/>
  <c r="L111" i="3" s="1"/>
  <c r="K89" i="3"/>
  <c r="K111" i="3" s="1"/>
  <c r="J89" i="3"/>
  <c r="J101" i="3" s="1"/>
  <c r="I89" i="3"/>
  <c r="I104" i="3" s="1"/>
  <c r="H89" i="3"/>
  <c r="H103" i="3" s="1"/>
  <c r="G89" i="3"/>
  <c r="F89" i="3"/>
  <c r="E89" i="3"/>
  <c r="D89" i="3"/>
  <c r="C89" i="3"/>
  <c r="C104" i="3" s="1"/>
  <c r="B89" i="3"/>
  <c r="R88" i="3"/>
  <c r="Q88" i="3"/>
  <c r="P88" i="3"/>
  <c r="O88" i="3"/>
  <c r="O114" i="3" s="1"/>
  <c r="N88" i="3"/>
  <c r="N108" i="3" s="1"/>
  <c r="M88" i="3"/>
  <c r="M113" i="3" s="1"/>
  <c r="L88" i="3"/>
  <c r="L112" i="3" s="1"/>
  <c r="K88" i="3"/>
  <c r="K108" i="3" s="1"/>
  <c r="J88" i="3"/>
  <c r="J104" i="3" s="1"/>
  <c r="I88" i="3"/>
  <c r="I101" i="3" s="1"/>
  <c r="H88" i="3"/>
  <c r="H111" i="3" s="1"/>
  <c r="G88" i="3"/>
  <c r="F88" i="3"/>
  <c r="E88" i="3"/>
  <c r="D88" i="3"/>
  <c r="C88" i="3"/>
  <c r="B88" i="3"/>
  <c r="B103" i="3" s="1"/>
  <c r="R87" i="3"/>
  <c r="Q87" i="3"/>
  <c r="Q113" i="3" s="1"/>
  <c r="P87" i="3"/>
  <c r="O87" i="3"/>
  <c r="O107" i="3" s="1"/>
  <c r="N87" i="3"/>
  <c r="N109" i="3" s="1"/>
  <c r="M87" i="3"/>
  <c r="M104" i="3" s="1"/>
  <c r="L87" i="3"/>
  <c r="L115" i="3" s="1"/>
  <c r="K87" i="3"/>
  <c r="K102" i="3" s="1"/>
  <c r="J87" i="3"/>
  <c r="J114" i="3" s="1"/>
  <c r="I87" i="3"/>
  <c r="I109" i="3" s="1"/>
  <c r="H87" i="3"/>
  <c r="H104" i="3" s="1"/>
  <c r="G87" i="3"/>
  <c r="F87" i="3"/>
  <c r="E87" i="3"/>
  <c r="D87" i="3"/>
  <c r="C87" i="3"/>
  <c r="B87" i="3"/>
  <c r="R86" i="3"/>
  <c r="Q86" i="3"/>
  <c r="Q106" i="3" s="1"/>
  <c r="P86" i="3"/>
  <c r="P109" i="3" s="1"/>
  <c r="O86" i="3"/>
  <c r="O116" i="3" s="1"/>
  <c r="N86" i="3"/>
  <c r="N101" i="3" s="1"/>
  <c r="M86" i="3"/>
  <c r="M109" i="3" s="1"/>
  <c r="L86" i="3"/>
  <c r="L110" i="3" s="1"/>
  <c r="K86" i="3"/>
  <c r="K109" i="3" s="1"/>
  <c r="J86" i="3"/>
  <c r="J116" i="3" s="1"/>
  <c r="I86" i="3"/>
  <c r="I115" i="3" s="1"/>
  <c r="H86" i="3"/>
  <c r="H114" i="3" s="1"/>
  <c r="G86" i="3"/>
  <c r="F86" i="3"/>
  <c r="E86" i="3"/>
  <c r="D86" i="3"/>
  <c r="D108" i="3" s="1"/>
  <c r="C86" i="3"/>
  <c r="B86" i="3"/>
  <c r="R85" i="3"/>
  <c r="Q85" i="3"/>
  <c r="Q112" i="3" s="1"/>
  <c r="P85" i="3"/>
  <c r="O85" i="3"/>
  <c r="O104" i="3" s="1"/>
  <c r="N85" i="3"/>
  <c r="N116" i="3" s="1"/>
  <c r="M85" i="3"/>
  <c r="M112" i="3" s="1"/>
  <c r="L85" i="3"/>
  <c r="L102" i="3" s="1"/>
  <c r="K85" i="3"/>
  <c r="K106" i="3" s="1"/>
  <c r="J85" i="3"/>
  <c r="J110" i="3" s="1"/>
  <c r="I85" i="3"/>
  <c r="I103" i="3" s="1"/>
  <c r="H85" i="3"/>
  <c r="H108" i="3" s="1"/>
  <c r="G85" i="3"/>
  <c r="F85" i="3"/>
  <c r="E85" i="3"/>
  <c r="D85" i="3"/>
  <c r="C85" i="3"/>
  <c r="B85" i="3"/>
  <c r="R84" i="3"/>
  <c r="R109" i="3" s="1"/>
  <c r="Q84" i="3"/>
  <c r="P84" i="3"/>
  <c r="O84" i="3"/>
  <c r="O111" i="3" s="1"/>
  <c r="N84" i="3"/>
  <c r="N110" i="3" s="1"/>
  <c r="M84" i="3"/>
  <c r="M115" i="3" s="1"/>
  <c r="L84" i="3"/>
  <c r="L108" i="3" s="1"/>
  <c r="K84" i="3"/>
  <c r="K112" i="3" s="1"/>
  <c r="J84" i="3"/>
  <c r="J106" i="3" s="1"/>
  <c r="I84" i="3"/>
  <c r="I107" i="3" s="1"/>
  <c r="H84" i="3"/>
  <c r="H110" i="3" s="1"/>
  <c r="G84" i="3"/>
  <c r="F84" i="3"/>
  <c r="E84" i="3"/>
  <c r="D84" i="3"/>
  <c r="C84" i="3"/>
  <c r="C108" i="3" s="1"/>
  <c r="B84" i="3"/>
  <c r="R83" i="3"/>
  <c r="Q83" i="3"/>
  <c r="P83" i="3"/>
  <c r="O83" i="3"/>
  <c r="O110" i="3" s="1"/>
  <c r="N83" i="3"/>
  <c r="M83" i="3"/>
  <c r="M105" i="3" s="1"/>
  <c r="L83" i="3"/>
  <c r="L103" i="3" s="1"/>
  <c r="K83" i="3"/>
  <c r="K113" i="3" s="1"/>
  <c r="J83" i="3"/>
  <c r="J111" i="3" s="1"/>
  <c r="I83" i="3"/>
  <c r="I105" i="3" s="1"/>
  <c r="H83" i="3"/>
  <c r="H113" i="3" s="1"/>
  <c r="G83" i="3"/>
  <c r="F83" i="3"/>
  <c r="E83" i="3"/>
  <c r="D83" i="3"/>
  <c r="C83" i="3"/>
  <c r="B83" i="3"/>
  <c r="R82" i="3"/>
  <c r="Q82" i="3"/>
  <c r="Q101" i="3" s="1"/>
  <c r="P82" i="3"/>
  <c r="O82" i="3"/>
  <c r="O101" i="3" s="1"/>
  <c r="N82" i="3"/>
  <c r="M82" i="3"/>
  <c r="M101" i="3" s="1"/>
  <c r="L82" i="3"/>
  <c r="L105" i="3" s="1"/>
  <c r="K82" i="3"/>
  <c r="K103" i="3" s="1"/>
  <c r="J82" i="3"/>
  <c r="J113" i="3" s="1"/>
  <c r="I82" i="3"/>
  <c r="I108" i="3" s="1"/>
  <c r="H82" i="3"/>
  <c r="H115" i="3" s="1"/>
  <c r="G82" i="3"/>
  <c r="G108" i="3" s="1"/>
  <c r="F82" i="3"/>
  <c r="F108" i="3" s="1"/>
  <c r="E82" i="3"/>
  <c r="D82" i="3"/>
  <c r="C82" i="3"/>
  <c r="B82" i="3"/>
  <c r="R81" i="3"/>
  <c r="Q81" i="3"/>
  <c r="Q105" i="3" s="1"/>
  <c r="P81" i="3"/>
  <c r="O81" i="3"/>
  <c r="O115" i="3" s="1"/>
  <c r="N81" i="3"/>
  <c r="N115" i="3" s="1"/>
  <c r="M81" i="3"/>
  <c r="M114" i="3" s="1"/>
  <c r="L81" i="3"/>
  <c r="L101" i="3" s="1"/>
  <c r="K81" i="3"/>
  <c r="K107" i="3" s="1"/>
  <c r="J81" i="3"/>
  <c r="J102" i="3" s="1"/>
  <c r="I81" i="3"/>
  <c r="I112" i="3" s="1"/>
  <c r="H81" i="3"/>
  <c r="H112" i="3" s="1"/>
  <c r="G81" i="3"/>
  <c r="G107" i="3" s="1"/>
  <c r="F81" i="3"/>
  <c r="F103" i="3" s="1"/>
  <c r="E81" i="3"/>
  <c r="D81" i="3"/>
  <c r="C81" i="3"/>
  <c r="B81" i="3"/>
  <c r="S100" i="3"/>
  <c r="R100" i="3"/>
  <c r="Q100" i="3"/>
  <c r="P100" i="3"/>
  <c r="O100" i="3"/>
  <c r="N100" i="3"/>
  <c r="M100" i="3"/>
  <c r="L100" i="3"/>
  <c r="K100" i="3"/>
  <c r="J100" i="3"/>
  <c r="I100" i="3"/>
  <c r="H100" i="3"/>
  <c r="G100" i="3"/>
  <c r="F100" i="3"/>
  <c r="E100" i="3"/>
  <c r="D100" i="3"/>
  <c r="C100" i="3"/>
  <c r="B100" i="3"/>
  <c r="AF92" i="3"/>
  <c r="AC80" i="3"/>
  <c r="AD80" i="3"/>
  <c r="AE80" i="3"/>
  <c r="AF80" i="3"/>
  <c r="AG80" i="3"/>
  <c r="AH80" i="3"/>
  <c r="AI80" i="3"/>
  <c r="AJ80" i="3"/>
  <c r="AK80" i="3"/>
  <c r="AL80" i="3"/>
  <c r="AM80" i="3"/>
  <c r="AN80" i="3"/>
  <c r="AO80" i="3"/>
  <c r="AP80" i="3"/>
  <c r="AQ80" i="3"/>
  <c r="AR80" i="3"/>
  <c r="AB80" i="3"/>
  <c r="R80" i="3"/>
  <c r="Q80" i="3"/>
  <c r="P80" i="3"/>
  <c r="O80" i="3"/>
  <c r="N80" i="3"/>
  <c r="M80" i="3"/>
  <c r="L80" i="3"/>
  <c r="K80" i="3"/>
  <c r="J80" i="3"/>
  <c r="I80" i="3"/>
  <c r="H80" i="3"/>
  <c r="G80" i="3"/>
  <c r="F80" i="3"/>
  <c r="E80" i="3"/>
  <c r="D80" i="3"/>
  <c r="C80" i="3"/>
  <c r="B80" i="3"/>
  <c r="A61" i="3"/>
  <c r="A62" i="3"/>
  <c r="A63" i="3"/>
  <c r="A64" i="3"/>
  <c r="A65" i="3"/>
  <c r="A66" i="3"/>
  <c r="A67" i="3"/>
  <c r="A68" i="3"/>
  <c r="A69" i="3"/>
  <c r="A70" i="3"/>
  <c r="A71" i="3"/>
  <c r="A72" i="3"/>
  <c r="A73" i="3"/>
  <c r="A74" i="3"/>
  <c r="A75" i="3"/>
  <c r="R75" i="3"/>
  <c r="Q75" i="3"/>
  <c r="P75" i="3"/>
  <c r="O75" i="3"/>
  <c r="N75" i="3"/>
  <c r="M75" i="3"/>
  <c r="L75" i="3"/>
  <c r="K75" i="3"/>
  <c r="J75" i="3"/>
  <c r="I75" i="3"/>
  <c r="H75" i="3"/>
  <c r="G75" i="3"/>
  <c r="F75" i="3"/>
  <c r="E75" i="3"/>
  <c r="D75" i="3"/>
  <c r="C75" i="3"/>
  <c r="R74" i="3"/>
  <c r="Q74" i="3"/>
  <c r="P74" i="3"/>
  <c r="O74" i="3"/>
  <c r="N74" i="3"/>
  <c r="M74" i="3"/>
  <c r="L74" i="3"/>
  <c r="K74" i="3"/>
  <c r="J74" i="3"/>
  <c r="I74" i="3"/>
  <c r="H74" i="3"/>
  <c r="G74" i="3"/>
  <c r="F74" i="3"/>
  <c r="E74" i="3"/>
  <c r="D74" i="3"/>
  <c r="C74" i="3"/>
  <c r="R73" i="3"/>
  <c r="Q73" i="3"/>
  <c r="P73" i="3"/>
  <c r="O73" i="3"/>
  <c r="N73" i="3"/>
  <c r="M73" i="3"/>
  <c r="L73" i="3"/>
  <c r="K73" i="3"/>
  <c r="J73" i="3"/>
  <c r="I73" i="3"/>
  <c r="H73" i="3"/>
  <c r="G73" i="3"/>
  <c r="F73" i="3"/>
  <c r="E73" i="3"/>
  <c r="D73" i="3"/>
  <c r="C73" i="3"/>
  <c r="R72" i="3"/>
  <c r="Q72" i="3"/>
  <c r="P72" i="3"/>
  <c r="O72" i="3"/>
  <c r="N72" i="3"/>
  <c r="M72" i="3"/>
  <c r="L72" i="3"/>
  <c r="K72" i="3"/>
  <c r="J72" i="3"/>
  <c r="I72" i="3"/>
  <c r="H72" i="3"/>
  <c r="G72" i="3"/>
  <c r="F72" i="3"/>
  <c r="E72" i="3"/>
  <c r="D72" i="3"/>
  <c r="C72" i="3"/>
  <c r="R71" i="3"/>
  <c r="Q71" i="3"/>
  <c r="P71" i="3"/>
  <c r="O71" i="3"/>
  <c r="N71" i="3"/>
  <c r="M71" i="3"/>
  <c r="L71" i="3"/>
  <c r="K71" i="3"/>
  <c r="J71" i="3"/>
  <c r="I71" i="3"/>
  <c r="H71" i="3"/>
  <c r="G71" i="3"/>
  <c r="F71" i="3"/>
  <c r="E71" i="3"/>
  <c r="D71" i="3"/>
  <c r="C71" i="3"/>
  <c r="R70" i="3"/>
  <c r="Q70" i="3"/>
  <c r="P70" i="3"/>
  <c r="O70" i="3"/>
  <c r="N70" i="3"/>
  <c r="M70" i="3"/>
  <c r="L70" i="3"/>
  <c r="K70" i="3"/>
  <c r="J70" i="3"/>
  <c r="I70" i="3"/>
  <c r="H70" i="3"/>
  <c r="G70" i="3"/>
  <c r="F70" i="3"/>
  <c r="E70" i="3"/>
  <c r="D70" i="3"/>
  <c r="C70" i="3"/>
  <c r="R69" i="3"/>
  <c r="Q69" i="3"/>
  <c r="P69" i="3"/>
  <c r="O69" i="3"/>
  <c r="N69" i="3"/>
  <c r="M69" i="3"/>
  <c r="L69" i="3"/>
  <c r="K69" i="3"/>
  <c r="J69" i="3"/>
  <c r="I69" i="3"/>
  <c r="H69" i="3"/>
  <c r="G69" i="3"/>
  <c r="F69" i="3"/>
  <c r="E69" i="3"/>
  <c r="D69" i="3"/>
  <c r="C69" i="3"/>
  <c r="R68" i="3"/>
  <c r="Q68" i="3"/>
  <c r="P68" i="3"/>
  <c r="O68" i="3"/>
  <c r="N68" i="3"/>
  <c r="M68" i="3"/>
  <c r="L68" i="3"/>
  <c r="K68" i="3"/>
  <c r="J68" i="3"/>
  <c r="I68" i="3"/>
  <c r="H68" i="3"/>
  <c r="G68" i="3"/>
  <c r="F68" i="3"/>
  <c r="E68" i="3"/>
  <c r="D68" i="3"/>
  <c r="C68" i="3"/>
  <c r="R67" i="3"/>
  <c r="Q67" i="3"/>
  <c r="P67" i="3"/>
  <c r="O67" i="3"/>
  <c r="N67" i="3"/>
  <c r="M67" i="3"/>
  <c r="L67" i="3"/>
  <c r="K67" i="3"/>
  <c r="J67" i="3"/>
  <c r="I67" i="3"/>
  <c r="H67" i="3"/>
  <c r="G67" i="3"/>
  <c r="F67" i="3"/>
  <c r="E67" i="3"/>
  <c r="D67" i="3"/>
  <c r="C67" i="3"/>
  <c r="R66" i="3"/>
  <c r="Q66" i="3"/>
  <c r="P66" i="3"/>
  <c r="O66" i="3"/>
  <c r="N66" i="3"/>
  <c r="M66" i="3"/>
  <c r="L66" i="3"/>
  <c r="K66" i="3"/>
  <c r="J66" i="3"/>
  <c r="I66" i="3"/>
  <c r="H66" i="3"/>
  <c r="G66" i="3"/>
  <c r="F66" i="3"/>
  <c r="E66" i="3"/>
  <c r="D66" i="3"/>
  <c r="C66" i="3"/>
  <c r="R65" i="3"/>
  <c r="Q65" i="3"/>
  <c r="P65" i="3"/>
  <c r="O65" i="3"/>
  <c r="N65" i="3"/>
  <c r="M65" i="3"/>
  <c r="L65" i="3"/>
  <c r="K65" i="3"/>
  <c r="J65" i="3"/>
  <c r="I65" i="3"/>
  <c r="H65" i="3"/>
  <c r="G65" i="3"/>
  <c r="F65" i="3"/>
  <c r="E65" i="3"/>
  <c r="D65" i="3"/>
  <c r="C65" i="3"/>
  <c r="R64" i="3"/>
  <c r="Q64" i="3"/>
  <c r="P64" i="3"/>
  <c r="O64" i="3"/>
  <c r="N64" i="3"/>
  <c r="M64" i="3"/>
  <c r="L64" i="3"/>
  <c r="K64" i="3"/>
  <c r="J64" i="3"/>
  <c r="I64" i="3"/>
  <c r="H64" i="3"/>
  <c r="G64" i="3"/>
  <c r="F64" i="3"/>
  <c r="E64" i="3"/>
  <c r="D64" i="3"/>
  <c r="C64" i="3"/>
  <c r="R63" i="3"/>
  <c r="Q63" i="3"/>
  <c r="P63" i="3"/>
  <c r="O63" i="3"/>
  <c r="N63" i="3"/>
  <c r="M63" i="3"/>
  <c r="L63" i="3"/>
  <c r="K63" i="3"/>
  <c r="J63" i="3"/>
  <c r="I63" i="3"/>
  <c r="H63" i="3"/>
  <c r="G63" i="3"/>
  <c r="F63" i="3"/>
  <c r="E63" i="3"/>
  <c r="D63" i="3"/>
  <c r="C63" i="3"/>
  <c r="R62" i="3"/>
  <c r="Q62" i="3"/>
  <c r="P62" i="3"/>
  <c r="O62" i="3"/>
  <c r="N62" i="3"/>
  <c r="M62" i="3"/>
  <c r="L62" i="3"/>
  <c r="K62" i="3"/>
  <c r="J62" i="3"/>
  <c r="I62" i="3"/>
  <c r="H62" i="3"/>
  <c r="G62" i="3"/>
  <c r="F62" i="3"/>
  <c r="E62" i="3"/>
  <c r="D62" i="3"/>
  <c r="C62" i="3"/>
  <c r="R61" i="3"/>
  <c r="Q61" i="3"/>
  <c r="P61" i="3"/>
  <c r="O61" i="3"/>
  <c r="N61" i="3"/>
  <c r="M61" i="3"/>
  <c r="L61" i="3"/>
  <c r="K61" i="3"/>
  <c r="J61" i="3"/>
  <c r="I61" i="3"/>
  <c r="H61" i="3"/>
  <c r="G61" i="3"/>
  <c r="F61" i="3"/>
  <c r="E61" i="3"/>
  <c r="D61" i="3"/>
  <c r="C61" i="3"/>
  <c r="R60" i="3"/>
  <c r="Q60" i="3"/>
  <c r="P60" i="3"/>
  <c r="O60" i="3"/>
  <c r="N60" i="3"/>
  <c r="M60" i="3"/>
  <c r="L60" i="3"/>
  <c r="K60" i="3"/>
  <c r="J60" i="3"/>
  <c r="I60" i="3"/>
  <c r="H60" i="3"/>
  <c r="G60" i="3"/>
  <c r="F60" i="3"/>
  <c r="E60" i="3"/>
  <c r="D60" i="3"/>
  <c r="C60" i="3"/>
  <c r="B72" i="3"/>
  <c r="B75" i="3"/>
  <c r="B74" i="3"/>
  <c r="B73" i="3"/>
  <c r="B71" i="3"/>
  <c r="B70" i="3"/>
  <c r="B69" i="3"/>
  <c r="B68" i="3"/>
  <c r="B67" i="3"/>
  <c r="B66" i="3"/>
  <c r="B65" i="3"/>
  <c r="B64" i="3"/>
  <c r="B63" i="3"/>
  <c r="B62" i="3"/>
  <c r="B61" i="3"/>
  <c r="B60" i="3"/>
  <c r="B56" i="3"/>
  <c r="C56" i="3"/>
  <c r="D56" i="3"/>
  <c r="E56" i="3"/>
  <c r="F56" i="3"/>
  <c r="G56" i="3"/>
  <c r="H56" i="3"/>
  <c r="I56" i="3"/>
  <c r="J56" i="3"/>
  <c r="K56" i="3"/>
  <c r="L56" i="3"/>
  <c r="M56" i="3"/>
  <c r="N56" i="3"/>
  <c r="O56" i="3"/>
  <c r="P56" i="3"/>
  <c r="Q56" i="3"/>
  <c r="R56" i="3"/>
  <c r="B57" i="3"/>
  <c r="C57" i="3"/>
  <c r="D57" i="3"/>
  <c r="E57" i="3"/>
  <c r="F57" i="3"/>
  <c r="G57" i="3"/>
  <c r="H57" i="3"/>
  <c r="I57" i="3"/>
  <c r="J57" i="3"/>
  <c r="K57" i="3"/>
  <c r="L57" i="3"/>
  <c r="M57" i="3"/>
  <c r="N57" i="3"/>
  <c r="O57" i="3"/>
  <c r="P57" i="3"/>
  <c r="Q57" i="3"/>
  <c r="R57" i="3"/>
  <c r="B58" i="3"/>
  <c r="C58" i="3"/>
  <c r="D58" i="3"/>
  <c r="E58" i="3"/>
  <c r="F58" i="3"/>
  <c r="G58" i="3"/>
  <c r="H58" i="3"/>
  <c r="I58" i="3"/>
  <c r="J58" i="3"/>
  <c r="K58" i="3"/>
  <c r="L58" i="3"/>
  <c r="M58" i="3"/>
  <c r="N58" i="3"/>
  <c r="O58" i="3"/>
  <c r="P58" i="3"/>
  <c r="Q58" i="3"/>
  <c r="R58" i="3"/>
  <c r="B59" i="3"/>
  <c r="C59" i="3"/>
  <c r="D59" i="3"/>
  <c r="E59" i="3"/>
  <c r="F59" i="3"/>
  <c r="G59" i="3"/>
  <c r="H59" i="3"/>
  <c r="I59" i="3"/>
  <c r="J59" i="3"/>
  <c r="K59" i="3"/>
  <c r="L59" i="3"/>
  <c r="M59" i="3"/>
  <c r="N59" i="3"/>
  <c r="O59" i="3"/>
  <c r="P59" i="3"/>
  <c r="Q59" i="3"/>
  <c r="R59" i="3"/>
  <c r="A57" i="3"/>
  <c r="A58" i="3"/>
  <c r="A59" i="3"/>
  <c r="A60" i="3"/>
  <c r="A56" i="3"/>
  <c r="B6" i="3"/>
  <c r="B7" i="3"/>
  <c r="B8" i="3"/>
  <c r="B9" i="3"/>
  <c r="K11" i="3"/>
  <c r="C31" i="3"/>
  <c r="D31" i="3"/>
  <c r="E31" i="3"/>
  <c r="F31" i="3"/>
  <c r="G31" i="3"/>
  <c r="H31" i="3"/>
  <c r="I31" i="3"/>
  <c r="J31" i="3"/>
  <c r="K31" i="3"/>
  <c r="L31" i="3"/>
  <c r="M31" i="3"/>
  <c r="N31" i="3"/>
  <c r="O31" i="3"/>
  <c r="P31" i="3"/>
  <c r="Q31" i="3"/>
  <c r="R31" i="3"/>
  <c r="C32" i="3"/>
  <c r="D32" i="3"/>
  <c r="E32" i="3"/>
  <c r="F32" i="3"/>
  <c r="G32" i="3"/>
  <c r="H32" i="3"/>
  <c r="I32" i="3"/>
  <c r="J32" i="3"/>
  <c r="K32" i="3"/>
  <c r="L32" i="3"/>
  <c r="M32" i="3"/>
  <c r="N32" i="3"/>
  <c r="O32" i="3"/>
  <c r="P32" i="3"/>
  <c r="Q32" i="3"/>
  <c r="R32" i="3"/>
  <c r="C33" i="3"/>
  <c r="D33" i="3"/>
  <c r="E33" i="3"/>
  <c r="F33" i="3"/>
  <c r="G33" i="3"/>
  <c r="H33" i="3"/>
  <c r="I33" i="3"/>
  <c r="J33" i="3"/>
  <c r="K33" i="3"/>
  <c r="L33" i="3"/>
  <c r="M33" i="3"/>
  <c r="N33" i="3"/>
  <c r="O33" i="3"/>
  <c r="P33" i="3"/>
  <c r="Q33" i="3"/>
  <c r="R33" i="3"/>
  <c r="C34" i="3"/>
  <c r="D34" i="3"/>
  <c r="E34" i="3"/>
  <c r="F34" i="3"/>
  <c r="G34" i="3"/>
  <c r="H34" i="3"/>
  <c r="I34" i="3"/>
  <c r="J34" i="3"/>
  <c r="K34" i="3"/>
  <c r="L34" i="3"/>
  <c r="M34" i="3"/>
  <c r="N34" i="3"/>
  <c r="O34" i="3"/>
  <c r="P34" i="3"/>
  <c r="Q34" i="3"/>
  <c r="R34" i="3"/>
  <c r="B31" i="3"/>
  <c r="B32" i="3"/>
  <c r="B33" i="3"/>
  <c r="B34" i="3"/>
  <c r="A32" i="3"/>
  <c r="A33" i="3"/>
  <c r="A34" i="3"/>
  <c r="A35" i="3"/>
  <c r="A36" i="3"/>
  <c r="A37" i="3"/>
  <c r="A38" i="3"/>
  <c r="A39" i="3"/>
  <c r="A40" i="3"/>
  <c r="A41" i="3"/>
  <c r="A42" i="3"/>
  <c r="A43" i="3"/>
  <c r="A44" i="3"/>
  <c r="A45" i="3"/>
  <c r="A46" i="3"/>
  <c r="A47" i="3"/>
  <c r="A48" i="3"/>
  <c r="A49" i="3"/>
  <c r="A50" i="3"/>
  <c r="A31" i="3"/>
  <c r="E28" i="3"/>
  <c r="E27" i="3"/>
  <c r="E26" i="3"/>
  <c r="E25" i="3"/>
  <c r="R7" i="3"/>
  <c r="R8" i="3"/>
  <c r="R9" i="3"/>
  <c r="R10" i="3"/>
  <c r="R11" i="3"/>
  <c r="R12" i="3"/>
  <c r="R13" i="3"/>
  <c r="R14" i="3"/>
  <c r="R15" i="3"/>
  <c r="R16" i="3"/>
  <c r="R17" i="3"/>
  <c r="R18" i="3"/>
  <c r="R19" i="3"/>
  <c r="R20" i="3"/>
  <c r="R25" i="3" s="1"/>
  <c r="R6" i="3"/>
  <c r="Q7" i="3"/>
  <c r="Q8" i="3"/>
  <c r="Q9" i="3"/>
  <c r="Q10" i="3"/>
  <c r="Q11" i="3"/>
  <c r="Q12" i="3"/>
  <c r="Q13" i="3"/>
  <c r="Q14" i="3"/>
  <c r="Q15" i="3"/>
  <c r="Q16" i="3"/>
  <c r="Q17" i="3"/>
  <c r="Q18" i="3"/>
  <c r="Q19" i="3"/>
  <c r="Q20" i="3"/>
  <c r="Q25" i="3" s="1"/>
  <c r="Q6" i="3"/>
  <c r="P7" i="3"/>
  <c r="P8" i="3"/>
  <c r="P9" i="3"/>
  <c r="P10" i="3"/>
  <c r="P11" i="3"/>
  <c r="P12" i="3"/>
  <c r="P13" i="3"/>
  <c r="P14" i="3"/>
  <c r="P15" i="3"/>
  <c r="P16" i="3"/>
  <c r="P17" i="3"/>
  <c r="P18" i="3"/>
  <c r="P19" i="3"/>
  <c r="P20" i="3"/>
  <c r="P25" i="3" s="1"/>
  <c r="P6" i="3"/>
  <c r="O7" i="3"/>
  <c r="O8" i="3"/>
  <c r="O9" i="3"/>
  <c r="O10" i="3"/>
  <c r="O11" i="3"/>
  <c r="O12" i="3"/>
  <c r="O13" i="3"/>
  <c r="O14" i="3"/>
  <c r="O15" i="3"/>
  <c r="O16" i="3"/>
  <c r="O17" i="3"/>
  <c r="O18" i="3"/>
  <c r="O19" i="3"/>
  <c r="O20" i="3"/>
  <c r="O25" i="3" s="1"/>
  <c r="O6" i="3"/>
  <c r="N7" i="3"/>
  <c r="N8" i="3"/>
  <c r="N9" i="3"/>
  <c r="N10" i="3"/>
  <c r="N11" i="3"/>
  <c r="N12" i="3"/>
  <c r="N13" i="3"/>
  <c r="N14" i="3"/>
  <c r="N15" i="3"/>
  <c r="N16" i="3"/>
  <c r="N17" i="3"/>
  <c r="N18" i="3"/>
  <c r="N19" i="3"/>
  <c r="N20" i="3"/>
  <c r="N25" i="3" s="1"/>
  <c r="N6" i="3"/>
  <c r="M7" i="3"/>
  <c r="M8" i="3"/>
  <c r="M9" i="3"/>
  <c r="M10" i="3"/>
  <c r="M11" i="3"/>
  <c r="M12" i="3"/>
  <c r="M13" i="3"/>
  <c r="M14" i="3"/>
  <c r="M15" i="3"/>
  <c r="M16" i="3"/>
  <c r="M17" i="3"/>
  <c r="M18" i="3"/>
  <c r="M19" i="3"/>
  <c r="M20" i="3"/>
  <c r="M25" i="3" s="1"/>
  <c r="M6" i="3"/>
  <c r="L7" i="3"/>
  <c r="L8" i="3"/>
  <c r="L9" i="3"/>
  <c r="L10" i="3"/>
  <c r="L11" i="3"/>
  <c r="L12" i="3"/>
  <c r="L13" i="3"/>
  <c r="L14" i="3"/>
  <c r="L15" i="3"/>
  <c r="L16" i="3"/>
  <c r="L17" i="3"/>
  <c r="L18" i="3"/>
  <c r="L19" i="3"/>
  <c r="L20" i="3"/>
  <c r="L25" i="3" s="1"/>
  <c r="L6" i="3"/>
  <c r="K7" i="3"/>
  <c r="K8" i="3"/>
  <c r="K9" i="3"/>
  <c r="K10" i="3"/>
  <c r="K12" i="3"/>
  <c r="K13" i="3"/>
  <c r="K14" i="3"/>
  <c r="K15" i="3"/>
  <c r="K16" i="3"/>
  <c r="K17" i="3"/>
  <c r="K18" i="3"/>
  <c r="K19" i="3"/>
  <c r="K20" i="3"/>
  <c r="K25" i="3" s="1"/>
  <c r="K6" i="3"/>
  <c r="I7" i="3"/>
  <c r="J7" i="3" s="1"/>
  <c r="I8" i="3"/>
  <c r="J8" i="3" s="1"/>
  <c r="I9" i="3"/>
  <c r="J9" i="3" s="1"/>
  <c r="I10" i="3"/>
  <c r="J10" i="3" s="1"/>
  <c r="I11" i="3"/>
  <c r="J11" i="3" s="1"/>
  <c r="I12" i="3"/>
  <c r="J12" i="3" s="1"/>
  <c r="I13" i="3"/>
  <c r="J13" i="3" s="1"/>
  <c r="I14" i="3"/>
  <c r="J14" i="3" s="1"/>
  <c r="I15" i="3"/>
  <c r="J15" i="3" s="1"/>
  <c r="I16" i="3"/>
  <c r="J16" i="3" s="1"/>
  <c r="I17" i="3"/>
  <c r="J17" i="3" s="1"/>
  <c r="I18" i="3"/>
  <c r="J18" i="3" s="1"/>
  <c r="I19" i="3"/>
  <c r="J19" i="3" s="1"/>
  <c r="I20" i="3"/>
  <c r="I6" i="3"/>
  <c r="J6" i="3" s="1"/>
  <c r="H7" i="3"/>
  <c r="H8" i="3"/>
  <c r="H9" i="3"/>
  <c r="H10" i="3"/>
  <c r="H11" i="3"/>
  <c r="H12" i="3"/>
  <c r="H13" i="3"/>
  <c r="H14" i="3"/>
  <c r="H15" i="3"/>
  <c r="H16" i="3"/>
  <c r="H17" i="3"/>
  <c r="H18" i="3"/>
  <c r="H19" i="3"/>
  <c r="H20" i="3"/>
  <c r="H25" i="3" s="1"/>
  <c r="H6" i="3"/>
  <c r="G7" i="3"/>
  <c r="G8" i="3"/>
  <c r="G9" i="3"/>
  <c r="G10" i="3"/>
  <c r="G11" i="3"/>
  <c r="G12" i="3"/>
  <c r="G13" i="3"/>
  <c r="G14" i="3"/>
  <c r="G15" i="3"/>
  <c r="G16" i="3"/>
  <c r="G17" i="3"/>
  <c r="G18" i="3"/>
  <c r="G19" i="3"/>
  <c r="G20" i="3"/>
  <c r="G25" i="3" s="1"/>
  <c r="G6" i="3"/>
  <c r="F7" i="3"/>
  <c r="F8" i="3"/>
  <c r="F9" i="3"/>
  <c r="F10" i="3"/>
  <c r="F11" i="3"/>
  <c r="F12" i="3"/>
  <c r="F13" i="3"/>
  <c r="F14" i="3"/>
  <c r="F15" i="3"/>
  <c r="F16" i="3"/>
  <c r="F17" i="3"/>
  <c r="F18" i="3"/>
  <c r="F19" i="3"/>
  <c r="F20" i="3"/>
  <c r="F25" i="3" s="1"/>
  <c r="F6" i="3"/>
  <c r="D7" i="3"/>
  <c r="D8" i="3"/>
  <c r="D9" i="3"/>
  <c r="D10" i="3"/>
  <c r="D11" i="3"/>
  <c r="D12" i="3"/>
  <c r="D13" i="3"/>
  <c r="D14" i="3"/>
  <c r="D15" i="3"/>
  <c r="D16" i="3"/>
  <c r="D17" i="3"/>
  <c r="D18" i="3"/>
  <c r="D19" i="3"/>
  <c r="D20" i="3"/>
  <c r="D25" i="3" s="1"/>
  <c r="D6" i="3"/>
  <c r="C7" i="3"/>
  <c r="C8" i="3"/>
  <c r="C9" i="3"/>
  <c r="C10" i="3"/>
  <c r="C11" i="3"/>
  <c r="C12" i="3"/>
  <c r="C13" i="3"/>
  <c r="C14" i="3"/>
  <c r="C15" i="3"/>
  <c r="C16" i="3"/>
  <c r="C17" i="3"/>
  <c r="C18" i="3"/>
  <c r="C19" i="3"/>
  <c r="C20" i="3"/>
  <c r="C25" i="3" s="1"/>
  <c r="C6" i="3"/>
  <c r="B10" i="3"/>
  <c r="B12" i="3"/>
  <c r="B13" i="3"/>
  <c r="B14" i="3"/>
  <c r="B15" i="3"/>
  <c r="B16" i="3"/>
  <c r="B17" i="3"/>
  <c r="B18" i="3"/>
  <c r="B19" i="3"/>
  <c r="B20" i="3"/>
  <c r="B25" i="3" s="1"/>
  <c r="B11" i="3"/>
  <c r="AP88" i="3" l="1"/>
  <c r="AR93" i="3"/>
  <c r="AF89" i="3"/>
  <c r="AE90" i="3"/>
  <c r="AD91" i="3"/>
  <c r="AD82" i="3"/>
  <c r="AC83" i="3"/>
  <c r="AB84" i="3"/>
  <c r="AG87" i="3"/>
  <c r="AF88" i="3"/>
  <c r="AE89" i="3"/>
  <c r="AD90" i="3"/>
  <c r="AC91" i="3"/>
  <c r="AB92" i="3"/>
  <c r="AR92" i="3"/>
  <c r="AQ93" i="3"/>
  <c r="AP94" i="3"/>
  <c r="AP90" i="3"/>
  <c r="AE93" i="3"/>
  <c r="AD94" i="3"/>
  <c r="AC95" i="3"/>
  <c r="AJ88" i="3"/>
  <c r="AN93" i="3"/>
  <c r="AH90" i="3"/>
  <c r="AB86" i="3"/>
  <c r="AQ87" i="3"/>
  <c r="AF91" i="3"/>
  <c r="AE92" i="3"/>
  <c r="AD92" i="3"/>
  <c r="AC93" i="3"/>
  <c r="AE81" i="3"/>
  <c r="AR94" i="3"/>
  <c r="AQ88" i="3"/>
  <c r="AM83" i="3"/>
  <c r="AL84" i="3"/>
  <c r="AH89" i="3"/>
  <c r="AK94" i="3"/>
  <c r="AG92" i="3"/>
  <c r="AE94" i="3"/>
  <c r="AD95" i="3"/>
  <c r="AI87" i="3"/>
  <c r="AO90" i="3"/>
  <c r="AJ95" i="3"/>
  <c r="AL93" i="3"/>
  <c r="AQ95" i="3"/>
  <c r="AN82" i="3"/>
  <c r="AE83" i="3"/>
  <c r="AC85" i="3"/>
  <c r="AR86" i="3"/>
  <c r="AF90" i="3"/>
  <c r="AE91" i="3"/>
  <c r="AD83" i="3"/>
  <c r="AB85" i="3"/>
  <c r="AP87" i="3"/>
  <c r="AG88" i="3"/>
  <c r="AB93" i="3"/>
  <c r="AN81" i="3"/>
  <c r="AP82" i="3"/>
  <c r="AG83" i="3"/>
  <c r="AF84" i="3"/>
  <c r="AE85" i="3"/>
  <c r="AC87" i="3"/>
  <c r="AR87" i="3"/>
  <c r="AQ89" i="3"/>
  <c r="AP89" i="3"/>
  <c r="AG91" i="3"/>
  <c r="AQ85" i="3"/>
  <c r="AL95" i="3"/>
  <c r="AF82" i="3"/>
  <c r="AM94" i="3"/>
  <c r="AF93" i="3"/>
  <c r="AD93" i="3"/>
  <c r="AP91" i="3"/>
  <c r="AO81" i="3"/>
  <c r="AD84" i="3"/>
  <c r="AR85" i="3"/>
  <c r="AB94" i="3"/>
  <c r="AQ94" i="3"/>
  <c r="AP95" i="3"/>
  <c r="AE82" i="3"/>
  <c r="AR84" i="3"/>
  <c r="AI86" i="3"/>
  <c r="AG89" i="3"/>
  <c r="AL90" i="3"/>
  <c r="AL91" i="3"/>
  <c r="AJ93" i="3"/>
  <c r="AJ86" i="3"/>
  <c r="AM90" i="3"/>
  <c r="AM91" i="3"/>
  <c r="AK92" i="3"/>
  <c r="AK93" i="3"/>
  <c r="AI94" i="3"/>
  <c r="AC94" i="3"/>
  <c r="AQ86" i="3"/>
  <c r="AH88" i="3"/>
  <c r="AN89" i="3"/>
  <c r="AN90" i="3"/>
  <c r="AL92" i="3"/>
  <c r="AJ94" i="3"/>
  <c r="AH95" i="3"/>
  <c r="AF81" i="3"/>
  <c r="AJ85" i="3"/>
  <c r="AO89" i="3"/>
  <c r="AI95" i="3"/>
  <c r="AG81" i="3"/>
  <c r="AL83" i="3"/>
  <c r="AK85" i="3"/>
  <c r="AH87" i="3"/>
  <c r="AO88" i="3"/>
  <c r="AC92" i="3"/>
  <c r="AM81" i="3"/>
  <c r="AC84" i="3"/>
  <c r="AI85" i="3"/>
  <c r="AH86" i="3"/>
  <c r="AB88" i="3"/>
  <c r="AM89" i="3"/>
  <c r="AG90" i="3"/>
  <c r="AO91" i="3"/>
  <c r="AJ92" i="3"/>
  <c r="AB95" i="3"/>
  <c r="AN95" i="3"/>
  <c r="AD81" i="3"/>
  <c r="AC82" i="3"/>
  <c r="AB83" i="3"/>
  <c r="AR83" i="3"/>
  <c r="AQ84" i="3"/>
  <c r="AP85" i="3"/>
  <c r="AG86" i="3"/>
  <c r="AF87" i="3"/>
  <c r="AE88" i="3"/>
  <c r="AD89" i="3"/>
  <c r="AC90" i="3"/>
  <c r="AB91" i="3"/>
  <c r="AR91" i="3"/>
  <c r="AQ92" i="3"/>
  <c r="AH93" i="3"/>
  <c r="AG94" i="3"/>
  <c r="AJ84" i="3"/>
  <c r="AR88" i="3"/>
  <c r="AK84" i="3"/>
  <c r="AL85" i="3"/>
  <c r="AK86" i="3"/>
  <c r="AJ87" i="3"/>
  <c r="AM92" i="3"/>
  <c r="AI93" i="3"/>
  <c r="AL94" i="3"/>
  <c r="AG95" i="3"/>
  <c r="AR95" i="3"/>
  <c r="AK83" i="3"/>
  <c r="AN85" i="3"/>
  <c r="AP86" i="3"/>
  <c r="AO87" i="3"/>
  <c r="AI88" i="3"/>
  <c r="AK91" i="3"/>
  <c r="AN92" i="3"/>
  <c r="AL82" i="3"/>
  <c r="AN88" i="3"/>
  <c r="AM82" i="3"/>
  <c r="AB87" i="3"/>
  <c r="AI89" i="3"/>
  <c r="AN91" i="3"/>
  <c r="AM93" i="3"/>
  <c r="AH94" i="3"/>
  <c r="AB81" i="3"/>
  <c r="AR81" i="3"/>
  <c r="AQ82" i="3"/>
  <c r="AP83" i="3"/>
  <c r="AG84" i="3"/>
  <c r="AF85" i="3"/>
  <c r="AE86" i="3"/>
  <c r="AD87" i="3"/>
  <c r="AB89" i="3"/>
  <c r="AR89" i="3"/>
  <c r="AH91" i="3"/>
  <c r="AM86" i="3"/>
  <c r="AC88" i="3"/>
  <c r="AF94" i="3"/>
  <c r="AE95" i="3"/>
  <c r="AJ81" i="3"/>
  <c r="AI82" i="3"/>
  <c r="AH83" i="3"/>
  <c r="AL87" i="3"/>
  <c r="AJ89" i="3"/>
  <c r="AQ90" i="3"/>
  <c r="AO92" i="3"/>
  <c r="AO84" i="3"/>
  <c r="AK88" i="3"/>
  <c r="AI90" i="3"/>
  <c r="AH81" i="3"/>
  <c r="AP81" i="3"/>
  <c r="AG82" i="3"/>
  <c r="AO82" i="3"/>
  <c r="AF83" i="3"/>
  <c r="AN83" i="3"/>
  <c r="AE84" i="3"/>
  <c r="AM84" i="3"/>
  <c r="AD85" i="3"/>
  <c r="AC86" i="3"/>
  <c r="AI81" i="3"/>
  <c r="AQ81" i="3"/>
  <c r="AH82" i="3"/>
  <c r="AO83" i="3"/>
  <c r="AN84" i="3"/>
  <c r="AM85" i="3"/>
  <c r="AD86" i="3"/>
  <c r="AL86" i="3"/>
  <c r="AK87" i="3"/>
  <c r="AM95" i="3"/>
  <c r="AC81" i="3"/>
  <c r="AK81" i="3"/>
  <c r="AB82" i="3"/>
  <c r="AJ82" i="3"/>
  <c r="AR82" i="3"/>
  <c r="AI83" i="3"/>
  <c r="AQ83" i="3"/>
  <c r="AH84" i="3"/>
  <c r="AP84" i="3"/>
  <c r="AG85" i="3"/>
  <c r="AO85" i="3"/>
  <c r="AF86" i="3"/>
  <c r="AN86" i="3"/>
  <c r="AE87" i="3"/>
  <c r="AM87" i="3"/>
  <c r="AD88" i="3"/>
  <c r="AL88" i="3"/>
  <c r="AC89" i="3"/>
  <c r="AK89" i="3"/>
  <c r="AB90" i="3"/>
  <c r="AJ90" i="3"/>
  <c r="AR90" i="3"/>
  <c r="AI91" i="3"/>
  <c r="AQ91" i="3"/>
  <c r="AH92" i="3"/>
  <c r="AP92" i="3"/>
  <c r="AG93" i="3"/>
  <c r="AO93" i="3"/>
  <c r="AN94" i="3"/>
  <c r="AF95" i="3"/>
  <c r="AL81" i="3"/>
  <c r="AK82" i="3"/>
  <c r="AJ83" i="3"/>
  <c r="AI84" i="3"/>
  <c r="AH85" i="3"/>
  <c r="AO86" i="3"/>
  <c r="AN87" i="3"/>
  <c r="AM88" i="3"/>
  <c r="AL89" i="3"/>
  <c r="AK90" i="3"/>
  <c r="AJ91" i="3"/>
  <c r="AI92" i="3"/>
  <c r="AP93" i="3"/>
  <c r="AO94" i="3"/>
  <c r="O28" i="3"/>
  <c r="H28" i="3"/>
  <c r="G28" i="3"/>
  <c r="F28" i="3"/>
  <c r="N28" i="3"/>
  <c r="M28" i="3"/>
  <c r="AO95" i="3"/>
  <c r="L28" i="3"/>
  <c r="C28" i="3"/>
  <c r="D28" i="3"/>
  <c r="K28" i="3"/>
  <c r="R28" i="3"/>
  <c r="Q28" i="3"/>
  <c r="AK95" i="3"/>
  <c r="P28" i="3"/>
  <c r="B114" i="3"/>
  <c r="B112" i="3"/>
  <c r="B111" i="3"/>
  <c r="B102" i="3"/>
  <c r="C113" i="3"/>
  <c r="C105" i="3"/>
  <c r="C103" i="3"/>
  <c r="D110" i="3"/>
  <c r="D109" i="3"/>
  <c r="D106" i="3"/>
  <c r="D105" i="3"/>
  <c r="D103" i="3"/>
  <c r="E116" i="3"/>
  <c r="E109" i="3"/>
  <c r="E103" i="3"/>
  <c r="P116" i="3"/>
  <c r="P113" i="3"/>
  <c r="P112" i="3"/>
  <c r="R115" i="3"/>
  <c r="R108" i="3"/>
  <c r="R105" i="3"/>
  <c r="N113" i="3"/>
  <c r="N111" i="3"/>
  <c r="F114" i="3"/>
  <c r="F109" i="3"/>
  <c r="F107" i="3"/>
  <c r="F106" i="3"/>
  <c r="G114" i="3"/>
  <c r="G110" i="3"/>
  <c r="G109" i="3"/>
  <c r="G102" i="3"/>
  <c r="Q109" i="3"/>
  <c r="Q103" i="3"/>
  <c r="E111" i="3"/>
  <c r="E104" i="3"/>
  <c r="E102" i="3"/>
  <c r="P108" i="3"/>
  <c r="P105" i="3"/>
  <c r="B115" i="3"/>
  <c r="B109" i="3"/>
  <c r="B107" i="3"/>
  <c r="C114" i="3"/>
  <c r="C112" i="3"/>
  <c r="C109" i="3"/>
  <c r="C107" i="3"/>
  <c r="R114" i="3"/>
  <c r="R112" i="3"/>
  <c r="D116" i="3"/>
  <c r="D115" i="3"/>
  <c r="D112" i="3"/>
  <c r="D107" i="3"/>
  <c r="E115" i="3"/>
  <c r="E114" i="3"/>
  <c r="E113" i="3"/>
  <c r="E112" i="3"/>
  <c r="E110" i="3"/>
  <c r="E108" i="3"/>
  <c r="E107" i="3"/>
  <c r="E106" i="3"/>
  <c r="E105" i="3"/>
  <c r="E101" i="3"/>
  <c r="F115" i="3"/>
  <c r="F113" i="3"/>
  <c r="F104" i="3"/>
  <c r="G111" i="3"/>
  <c r="G106" i="3"/>
  <c r="G101" i="3"/>
  <c r="P114" i="3"/>
  <c r="P111" i="3"/>
  <c r="R113" i="3"/>
  <c r="R101" i="3"/>
  <c r="Q108" i="3"/>
  <c r="Q107" i="3"/>
  <c r="B108" i="3"/>
  <c r="B105" i="3"/>
  <c r="P115" i="3"/>
  <c r="P110" i="3"/>
  <c r="P106" i="3"/>
  <c r="R111" i="3"/>
  <c r="R110" i="3"/>
  <c r="R102" i="3"/>
  <c r="C116" i="3"/>
  <c r="C111" i="3"/>
  <c r="C106" i="3"/>
  <c r="F112" i="3"/>
  <c r="F111" i="3"/>
  <c r="F110" i="3"/>
  <c r="B101" i="3"/>
  <c r="B116" i="3"/>
  <c r="G116" i="3"/>
  <c r="G113" i="3"/>
  <c r="G105" i="3"/>
  <c r="G104" i="3"/>
  <c r="D114" i="3"/>
  <c r="D111" i="3"/>
  <c r="D104" i="3"/>
  <c r="H116" i="3"/>
  <c r="H101" i="3"/>
  <c r="Q114" i="3"/>
  <c r="Q111" i="3"/>
  <c r="Q110" i="3"/>
  <c r="R116" i="3"/>
  <c r="R106" i="3"/>
  <c r="B110" i="3"/>
  <c r="B106" i="3"/>
  <c r="B104" i="3"/>
  <c r="C115" i="3"/>
  <c r="C110" i="3"/>
  <c r="C101" i="3"/>
  <c r="P103" i="3"/>
  <c r="P102" i="3"/>
  <c r="R107" i="3"/>
  <c r="R103" i="3"/>
  <c r="D102" i="3"/>
  <c r="D101" i="3"/>
  <c r="F105" i="3"/>
  <c r="F101" i="3"/>
  <c r="I25" i="3"/>
  <c r="J20" i="3"/>
  <c r="J25" i="3" s="1"/>
  <c r="I28" i="3"/>
  <c r="B28" i="3"/>
  <c r="C26" i="3"/>
  <c r="C27" i="3"/>
  <c r="D26" i="3"/>
  <c r="D27" i="3"/>
  <c r="F26" i="3"/>
  <c r="F27" i="3"/>
  <c r="G26" i="3"/>
  <c r="G27" i="3"/>
  <c r="H26" i="3"/>
  <c r="H27" i="3"/>
  <c r="I26" i="3"/>
  <c r="I27" i="3"/>
  <c r="K26" i="3"/>
  <c r="K27" i="3"/>
  <c r="L26" i="3"/>
  <c r="L27" i="3"/>
  <c r="M26" i="3"/>
  <c r="M27" i="3"/>
  <c r="N26" i="3"/>
  <c r="N27" i="3"/>
  <c r="O26" i="3"/>
  <c r="O27" i="3"/>
  <c r="P26" i="3"/>
  <c r="P27" i="3"/>
  <c r="Q26" i="3"/>
  <c r="Q27" i="3"/>
  <c r="R26" i="3"/>
  <c r="R27" i="3"/>
  <c r="B27" i="3"/>
  <c r="B26" i="3"/>
  <c r="J27" i="3" l="1"/>
  <c r="T104" i="3"/>
  <c r="U104" i="3" s="1"/>
  <c r="T108" i="3"/>
  <c r="U108" i="3" s="1"/>
  <c r="J26" i="3"/>
  <c r="J28" i="3"/>
  <c r="T106" i="3"/>
  <c r="U106" i="3" s="1"/>
  <c r="T110" i="3"/>
  <c r="U110" i="3" s="1"/>
  <c r="T116" i="3"/>
  <c r="U116" i="3" s="1"/>
  <c r="T105" i="3"/>
  <c r="U105" i="3" s="1"/>
  <c r="T107" i="3"/>
  <c r="U107" i="3" s="1"/>
  <c r="T109" i="3"/>
  <c r="U109" i="3" s="1"/>
  <c r="T115" i="3"/>
  <c r="U115" i="3" s="1"/>
  <c r="T103" i="3"/>
  <c r="U103" i="3" s="1"/>
  <c r="T113" i="3"/>
  <c r="U113" i="3" s="1"/>
  <c r="T102" i="3"/>
  <c r="U102" i="3" s="1"/>
  <c r="T111" i="3"/>
  <c r="U111" i="3" s="1"/>
  <c r="T112" i="3"/>
  <c r="U112" i="3" s="1"/>
  <c r="T114" i="3"/>
  <c r="U114" i="3" s="1"/>
  <c r="T101" i="3"/>
  <c r="U101" i="3" s="1"/>
  <c r="U11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tc={D0BE99E4-A459-47B6-9D32-61B3FA18042E}</author>
  </authors>
  <commentList>
    <comment ref="E5" authorId="0" shapeId="0" xr:uid="{D0BE99E4-A459-47B6-9D32-61B3FA18042E}">
      <text>
        <t>[Threaded comment]
Your version of Excel allows you to read this threaded comment; however, any edits to it will get removed if the file is opened in a newer version of Excel. Learn more: https://go.microsoft.com/fwlink/?linkid=870924
Comment:
    This single value or at least one of the values below in the same column, should have an own mp4-file (later)!</t>
      </text>
    </comment>
  </commentList>
</comments>
</file>

<file path=xl/sharedStrings.xml><?xml version="1.0" encoding="utf-8"?>
<sst xmlns="http://schemas.openxmlformats.org/spreadsheetml/2006/main" count="1736" uniqueCount="606">
  <si>
    <t>Type</t>
  </si>
  <si>
    <t>Attributes</t>
  </si>
  <si>
    <t>Measurable Points</t>
  </si>
  <si>
    <t>More exactly?</t>
  </si>
  <si>
    <t>URL</t>
  </si>
  <si>
    <t>Machine Scores</t>
  </si>
  <si>
    <t>Pubic vs Private Wifi</t>
  </si>
  <si>
    <t>Detecting what kind of Wifi the user uses on a daily basis, high score for Private Wifi, lower score for Public</t>
  </si>
  <si>
    <t>Please, create an mp4-file about the detection process in case of one single data!</t>
  </si>
  <si>
    <t>?</t>
  </si>
  <si>
    <t>Devices in the LAN</t>
  </si>
  <si>
    <t>Checking if the devices connected to the LAN or constant or new devices are connected regularly, new devices could mean the password is shared often, which can be a risk</t>
  </si>
  <si>
    <t>Quality of hardware</t>
  </si>
  <si>
    <t>Checking if the networking hardware is outdated, needs updated or totally compliant</t>
  </si>
  <si>
    <t>Number of Firewallls</t>
  </si>
  <si>
    <t>Checking how many firewalls are used in the office connection</t>
  </si>
  <si>
    <t>Settings on Firewall</t>
  </si>
  <si>
    <t>Checking if Firewalls are optimised to best setting or are the settings too weak</t>
  </si>
  <si>
    <t>VPN</t>
  </si>
  <si>
    <t>Does the user use VPN every time they log into the system</t>
  </si>
  <si>
    <t>Antivirus Results</t>
  </si>
  <si>
    <t xml:space="preserve">Regularly keeping track of the Antivirus results </t>
  </si>
  <si>
    <t>Software Updates</t>
  </si>
  <si>
    <t>Measuring how quickly are softwares updated, when recoommed, and if old versions are still used of company softwares</t>
  </si>
  <si>
    <t>Intrusion Detection System (IDS) Alerts</t>
  </si>
  <si>
    <t>Keeping a track of how many alerts are generated on a daily baisis and keeping a weekly and monthly average scores</t>
  </si>
  <si>
    <t>Network Traffic Analysis</t>
  </si>
  <si>
    <t>Analyse if there are anomolies in the network traffic based on average and usual traffic</t>
  </si>
  <si>
    <t>Human Scores</t>
  </si>
  <si>
    <t>Using unauthorized websites</t>
  </si>
  <si>
    <t>If the user only work related websites, or does also use social media or suspicious websites on work laptop</t>
  </si>
  <si>
    <t>Complaince with accounts</t>
  </si>
  <si>
    <t>Is the system used for personal accounts of the user or someone else</t>
  </si>
  <si>
    <t>Stress</t>
  </si>
  <si>
    <t>If the user works daily more than 12 hours, it could be a small, but predictable reason for loosing focus and might cause security risk</t>
  </si>
  <si>
    <t>Phishing Email Testing</t>
  </si>
  <si>
    <t>Measuring how the user reacts to company controlled testings of phishing emails</t>
  </si>
  <si>
    <t>Trainings score</t>
  </si>
  <si>
    <t>How often the user does the recommeded trainings and how quickly and well are the mandatory security trainings done</t>
  </si>
  <si>
    <t>Questionaire</t>
  </si>
  <si>
    <t>Every Month a mandatory questionare on Passwords such as How often are passwords changes, quality of passwords etc.</t>
  </si>
  <si>
    <t>Authorized Softwares</t>
  </si>
  <si>
    <t>If the user only uses authorized softwares or are unauthorised softwares installed in the system</t>
  </si>
  <si>
    <t>Attribute ID</t>
  </si>
  <si>
    <t>A1</t>
  </si>
  <si>
    <t>A2</t>
  </si>
  <si>
    <t>A3</t>
  </si>
  <si>
    <t>A4</t>
  </si>
  <si>
    <t>A5</t>
  </si>
  <si>
    <t>A6</t>
  </si>
  <si>
    <t>A7</t>
  </si>
  <si>
    <t>A8</t>
  </si>
  <si>
    <t>A9</t>
  </si>
  <si>
    <t>A10</t>
  </si>
  <si>
    <t>A11</t>
  </si>
  <si>
    <t>A12</t>
  </si>
  <si>
    <t>A13</t>
  </si>
  <si>
    <t>A14</t>
  </si>
  <si>
    <t>A15</t>
  </si>
  <si>
    <t>A16</t>
  </si>
  <si>
    <t>A17</t>
  </si>
  <si>
    <t>Attribute Name</t>
  </si>
  <si>
    <t>Layers of the Firewall</t>
  </si>
  <si>
    <t>No. of Devices connected to the wifi network</t>
  </si>
  <si>
    <t>How many times is the Wifi password changed in a month</t>
  </si>
  <si>
    <t>Length of Wifi encryption Key</t>
  </si>
  <si>
    <t xml:space="preserve">Year of the Router </t>
  </si>
  <si>
    <t>Year of the User Device</t>
  </si>
  <si>
    <t>Number of Days since the last Software Update</t>
  </si>
  <si>
    <t>How many Threats Detected by the Antivirus software in the last month</t>
  </si>
  <si>
    <t>Intrusion Detection System</t>
  </si>
  <si>
    <t>Total Amount of downloaded Data in Last week</t>
  </si>
  <si>
    <t>Total Number of Files Downloaded in Last Week</t>
  </si>
  <si>
    <t>Percent of total Logins hours when VPN was used</t>
  </si>
  <si>
    <t>How many times user visited Blacklisted websites by company Last week</t>
  </si>
  <si>
    <t>How many times Personal Accounts were used to Login in the last week</t>
  </si>
  <si>
    <t>How many days beyond 12 hours per day were worked in the last week</t>
  </si>
  <si>
    <t>How many times the user downloaded company Unauthorised Softwares</t>
  </si>
  <si>
    <t>Attribute Unit</t>
  </si>
  <si>
    <t>Integer Number</t>
  </si>
  <si>
    <t>Integer number</t>
  </si>
  <si>
    <t>Bits</t>
  </si>
  <si>
    <t>Year</t>
  </si>
  <si>
    <t>Days</t>
  </si>
  <si>
    <t>Integer</t>
  </si>
  <si>
    <t>GB</t>
  </si>
  <si>
    <t>Percentage</t>
  </si>
  <si>
    <t>Hours</t>
  </si>
  <si>
    <t>Attribute Direction</t>
  </si>
  <si>
    <t>Test Subject : Mr. K</t>
  </si>
  <si>
    <t>Mr. L</t>
  </si>
  <si>
    <t>Mr. J</t>
  </si>
  <si>
    <t>Mr. P</t>
  </si>
  <si>
    <t>Mr. T</t>
  </si>
  <si>
    <t>Mr. W</t>
  </si>
  <si>
    <t>Mr. Z</t>
  </si>
  <si>
    <t>Mr. I</t>
  </si>
  <si>
    <t>Mr. Q</t>
  </si>
  <si>
    <t>Mr. U</t>
  </si>
  <si>
    <t>Mr. A</t>
  </si>
  <si>
    <t>Mr. D</t>
  </si>
  <si>
    <t>Mr. Y</t>
  </si>
  <si>
    <t>Mr. H</t>
  </si>
  <si>
    <t>Mr. C</t>
  </si>
  <si>
    <t>Mr. N</t>
  </si>
  <si>
    <t>Max</t>
  </si>
  <si>
    <t>Min</t>
  </si>
  <si>
    <t>Average</t>
  </si>
  <si>
    <t>Standard Deviation</t>
  </si>
  <si>
    <t>Medien</t>
  </si>
  <si>
    <t>Mode</t>
  </si>
  <si>
    <t>Stationary Data</t>
  </si>
  <si>
    <t>Ranking</t>
  </si>
  <si>
    <t>Y</t>
  </si>
  <si>
    <t>Auxilary Tables</t>
  </si>
  <si>
    <t xml:space="preserve">Differences </t>
  </si>
  <si>
    <t>S1-S2</t>
  </si>
  <si>
    <t>S2-S3</t>
  </si>
  <si>
    <t>S3-S4</t>
  </si>
  <si>
    <t>S4-S5</t>
  </si>
  <si>
    <t>S5-S6</t>
  </si>
  <si>
    <t>S6-S7</t>
  </si>
  <si>
    <t>S7-S8</t>
  </si>
  <si>
    <t>S8-S9</t>
  </si>
  <si>
    <t>S9-S10</t>
  </si>
  <si>
    <t>S10-S11</t>
  </si>
  <si>
    <t>S11-S12</t>
  </si>
  <si>
    <t>S12-S13</t>
  </si>
  <si>
    <t>S13-S14</t>
  </si>
  <si>
    <t>S14-S15</t>
  </si>
  <si>
    <t>S15-S16</t>
  </si>
  <si>
    <t>COCO</t>
  </si>
  <si>
    <t>Y_COMP</t>
  </si>
  <si>
    <t>DIFF</t>
  </si>
  <si>
    <t>Identifier:</t>
  </si>
  <si>
    <t>Objects:</t>
  </si>
  <si>
    <t>Attributes:</t>
  </si>
  <si>
    <t>Stairs:</t>
  </si>
  <si>
    <t>Offset:</t>
  </si>
  <si>
    <t>Description:</t>
  </si>
  <si>
    <t>COCO Y0: 5643774</t>
  </si>
  <si>
    <t>X(A1)</t>
  </si>
  <si>
    <t>X(A2)</t>
  </si>
  <si>
    <t>X(A3)</t>
  </si>
  <si>
    <t>X(A4)</t>
  </si>
  <si>
    <t>X(A5)</t>
  </si>
  <si>
    <t>X(A6)</t>
  </si>
  <si>
    <t>X(A7)</t>
  </si>
  <si>
    <t>X(A8)</t>
  </si>
  <si>
    <t>X(A9)</t>
  </si>
  <si>
    <t>X(A10)</t>
  </si>
  <si>
    <t>X(A11)</t>
  </si>
  <si>
    <t>X(A12)</t>
  </si>
  <si>
    <t>X(A13)</t>
  </si>
  <si>
    <t>X(A14)</t>
  </si>
  <si>
    <t>X(A15)</t>
  </si>
  <si>
    <t>X(A16)</t>
  </si>
  <si>
    <t>X(A17)</t>
  </si>
  <si>
    <t>Y(A18)</t>
  </si>
  <si>
    <t>O1</t>
  </si>
  <si>
    <t>O2</t>
  </si>
  <si>
    <t>O3</t>
  </si>
  <si>
    <t>O4</t>
  </si>
  <si>
    <t>O5</t>
  </si>
  <si>
    <t>O6</t>
  </si>
  <si>
    <t>O7</t>
  </si>
  <si>
    <t>O8</t>
  </si>
  <si>
    <t>O9</t>
  </si>
  <si>
    <t>O10</t>
  </si>
  <si>
    <t>O11</t>
  </si>
  <si>
    <t>O12</t>
  </si>
  <si>
    <t>O13</t>
  </si>
  <si>
    <t>O14</t>
  </si>
  <si>
    <t>O15</t>
  </si>
  <si>
    <t>O16</t>
  </si>
  <si>
    <t>stairs(1)</t>
  </si>
  <si>
    <t>S1</t>
  </si>
  <si>
    <t>(0+15)/(1)=15</t>
  </si>
  <si>
    <t>(0+35)/(1)=35</t>
  </si>
  <si>
    <t>(0+423)/(1)=423</t>
  </si>
  <si>
    <t>(0+33)/(1)=33</t>
  </si>
  <si>
    <t>(0+540)/(1)=540</t>
  </si>
  <si>
    <t>(0+426)/(1)=426</t>
  </si>
  <si>
    <t>(0+424)/(1)=424</t>
  </si>
  <si>
    <t>(0+397)/(1)=397</t>
  </si>
  <si>
    <t>(0+434)/(1)=434</t>
  </si>
  <si>
    <t>(0+16)/(1)=16</t>
  </si>
  <si>
    <t>(0+394)/(1)=394</t>
  </si>
  <si>
    <t>S2</t>
  </si>
  <si>
    <t>(0+14)/(1)=14</t>
  </si>
  <si>
    <t>(0+422)/(1)=422</t>
  </si>
  <si>
    <t>(0+32)/(1)=32</t>
  </si>
  <si>
    <t>(0+88)/(1)=88</t>
  </si>
  <si>
    <t>(0+425)/(1)=425</t>
  </si>
  <si>
    <t>(0+58)/(1)=58</t>
  </si>
  <si>
    <t>(0+433)/(1)=433</t>
  </si>
  <si>
    <t>S3</t>
  </si>
  <si>
    <t>(0+13)/(1)=13</t>
  </si>
  <si>
    <t>(0+31)/(1)=31</t>
  </si>
  <si>
    <t>(0+87)/(1)=87</t>
  </si>
  <si>
    <t>(0+57)/(1)=57</t>
  </si>
  <si>
    <t>(0+432)/(1)=432</t>
  </si>
  <si>
    <t>S4</t>
  </si>
  <si>
    <t>(0+12)/(1)=12</t>
  </si>
  <si>
    <t>(0+30)/(1)=30</t>
  </si>
  <si>
    <t>(0+86)/(1)=86</t>
  </si>
  <si>
    <t>(0+421)/(1)=421</t>
  </si>
  <si>
    <t>(0+56)/(1)=56</t>
  </si>
  <si>
    <t>(0+431)/(1)=431</t>
  </si>
  <si>
    <t>S5</t>
  </si>
  <si>
    <t>(0+11)/(1)=11</t>
  </si>
  <si>
    <t>(0+29)/(1)=29</t>
  </si>
  <si>
    <t>(0+85)/(1)=85</t>
  </si>
  <si>
    <t>(0+381)/(1)=381</t>
  </si>
  <si>
    <t>(0+55)/(1)=55</t>
  </si>
  <si>
    <t>(0+430)/(1)=430</t>
  </si>
  <si>
    <t>S6</t>
  </si>
  <si>
    <t>(0+10)/(1)=10</t>
  </si>
  <si>
    <t>(0+28)/(1)=28</t>
  </si>
  <si>
    <t>(0+84)/(1)=84</t>
  </si>
  <si>
    <t>(0+380)/(1)=380</t>
  </si>
  <si>
    <t>(0+54)/(1)=54</t>
  </si>
  <si>
    <t>(0+429)/(1)=429</t>
  </si>
  <si>
    <t>S7</t>
  </si>
  <si>
    <t>(0+9)/(1)=9</t>
  </si>
  <si>
    <t>(0+83)/(1)=83</t>
  </si>
  <si>
    <t>(0+379)/(1)=379</t>
  </si>
  <si>
    <t>(0+53)/(1)=53</t>
  </si>
  <si>
    <t>(0+40)/(1)=40</t>
  </si>
  <si>
    <t>S8</t>
  </si>
  <si>
    <t>(0+8)/(1)=8</t>
  </si>
  <si>
    <t>(0+82)/(1)=82</t>
  </si>
  <si>
    <t>(0+378)/(1)=378</t>
  </si>
  <si>
    <t>(0+39)/(1)=39</t>
  </si>
  <si>
    <t>S9</t>
  </si>
  <si>
    <t>(0+7)/(1)=7</t>
  </si>
  <si>
    <t>(0+373)/(1)=373</t>
  </si>
  <si>
    <t>(0+38)/(1)=38</t>
  </si>
  <si>
    <t>S10</t>
  </si>
  <si>
    <t>(0+6)/(1)=6</t>
  </si>
  <si>
    <t>(0+372)/(1)=372</t>
  </si>
  <si>
    <t>S11</t>
  </si>
  <si>
    <t>(0+5)/(1)=5</t>
  </si>
  <si>
    <t>(0+371)/(1)=371</t>
  </si>
  <si>
    <t>S12</t>
  </si>
  <si>
    <t>(0+4)/(1)=4</t>
  </si>
  <si>
    <t>(0+370)/(1)=370</t>
  </si>
  <si>
    <t>S13</t>
  </si>
  <si>
    <t>(0+3)/(1)=3</t>
  </si>
  <si>
    <t>(0+369)/(1)=369</t>
  </si>
  <si>
    <t>S14</t>
  </si>
  <si>
    <t>(0+2)/(1)=2</t>
  </si>
  <si>
    <t>(0+368)/(1)=368</t>
  </si>
  <si>
    <t>S15</t>
  </si>
  <si>
    <t>(0+1)/(1)=1</t>
  </si>
  <si>
    <t>(0+367)/(1)=367</t>
  </si>
  <si>
    <t>S16</t>
  </si>
  <si>
    <t>(0+0)/(1)=0</t>
  </si>
  <si>
    <t>stairs(2)</t>
  </si>
  <si>
    <t>COCO: Y0</t>
  </si>
  <si>
    <t>Estimation</t>
  </si>
  <si>
    <t>Fact+0</t>
  </si>
  <si>
    <t>Delta</t>
  </si>
  <si>
    <t>Delta/Fact</t>
  </si>
  <si>
    <t>-0.1</t>
  </si>
  <si>
    <t>Amount S1:</t>
  </si>
  <si>
    <t>S16 amount:</t>
  </si>
  <si>
    <t>Estimated amount:</t>
  </si>
  <si>
    <t>Actual amount:</t>
  </si>
  <si>
    <t>Fact-estimate discrepancy:</t>
  </si>
  <si>
    <t>Actual sum of squares:</t>
  </si>
  <si>
    <t>Estimated sum of squares:</t>
  </si>
  <si>
    <t>Sum of squares error:</t>
  </si>
  <si>
    <t>Open url</t>
  </si>
  <si>
    <r>
      <t>Maximum memory usage: </t>
    </r>
    <r>
      <rPr>
        <b/>
        <sz val="9"/>
        <color rgb="FF333333"/>
        <rFont val="Verdana"/>
        <family val="2"/>
        <charset val="238"/>
      </rPr>
      <t>1.41 Mb</t>
    </r>
  </si>
  <si>
    <r>
      <t>Running time: </t>
    </r>
    <r>
      <rPr>
        <b/>
        <sz val="9"/>
        <color rgb="FF333333"/>
        <rFont val="Verdana"/>
        <family val="2"/>
        <charset val="238"/>
      </rPr>
      <t>0.05 sec (0 p)</t>
    </r>
  </si>
  <si>
    <t>COCO Y0: 6307092</t>
  </si>
  <si>
    <t>Y(A11)</t>
  </si>
  <si>
    <t>(0+22)/(1)=22</t>
  </si>
  <si>
    <t>(0+467)/(1)=467</t>
  </si>
  <si>
    <t>(0+476)/(1)=476</t>
  </si>
  <si>
    <t>(0+940)/(1)=940</t>
  </si>
  <si>
    <t>(0+479)/(1)=479</t>
  </si>
  <si>
    <t>(0+435)/(1)=435</t>
  </si>
  <si>
    <t>(0+917)/(1)=917</t>
  </si>
  <si>
    <t>(0+905)/(1)=905</t>
  </si>
  <si>
    <t>(0+466)/(1)=466</t>
  </si>
  <si>
    <t>(0+475)/(1)=475</t>
  </si>
  <si>
    <t>(0+503)/(1)=503</t>
  </si>
  <si>
    <t>(0+478)/(1)=478</t>
  </si>
  <si>
    <t>(0+441)/(1)=441</t>
  </si>
  <si>
    <t>(0+463)/(1)=463</t>
  </si>
  <si>
    <t>(0+19)/(1)=19</t>
  </si>
  <si>
    <t>(0+502)/(1)=502</t>
  </si>
  <si>
    <t>(0+37)/(1)=37</t>
  </si>
  <si>
    <t>(0+440)/(1)=440</t>
  </si>
  <si>
    <t>(0+462)/(1)=462</t>
  </si>
  <si>
    <t>(0+18)/(1)=18</t>
  </si>
  <si>
    <t>(0+501)/(1)=501</t>
  </si>
  <si>
    <t>(0+36)/(1)=36</t>
  </si>
  <si>
    <t>(0+438)/(1)=438</t>
  </si>
  <si>
    <t>(0+17)/(1)=17</t>
  </si>
  <si>
    <t>(0+500)/(1)=500</t>
  </si>
  <si>
    <t>(0+439)/(1)=439</t>
  </si>
  <si>
    <t>(0+437)/(1)=437</t>
  </si>
  <si>
    <t>(0+499)/(1)=499</t>
  </si>
  <si>
    <t>(0+34)/(1)=34</t>
  </si>
  <si>
    <t>(0+436)/(1)=436</t>
  </si>
  <si>
    <t>(0+498)/(1)=498</t>
  </si>
  <si>
    <t>(0+497)/(1)=497</t>
  </si>
  <si>
    <r>
      <t>Maximum memory usage: </t>
    </r>
    <r>
      <rPr>
        <b/>
        <sz val="9"/>
        <color rgb="FF333333"/>
        <rFont val="Verdana"/>
        <family val="2"/>
        <charset val="238"/>
      </rPr>
      <t>1.38 Mb</t>
    </r>
  </si>
  <si>
    <r>
      <t>Running time: </t>
    </r>
    <r>
      <rPr>
        <b/>
        <sz val="9"/>
        <color rgb="FF333333"/>
        <rFont val="Verdana"/>
        <family val="2"/>
        <charset val="238"/>
      </rPr>
      <t>0.03 sec (0 p)</t>
    </r>
  </si>
  <si>
    <t> </t>
  </si>
  <si>
    <r>
      <t>Identifier:</t>
    </r>
    <r>
      <rPr>
        <sz val="8"/>
        <color rgb="FF000000"/>
        <rFont val="Verdana"/>
        <family val="2"/>
        <charset val="238"/>
      </rPr>
      <t> </t>
    </r>
  </si>
  <si>
    <t>8528193 </t>
  </si>
  <si>
    <r>
      <t>Objects:</t>
    </r>
    <r>
      <rPr>
        <sz val="8"/>
        <color rgb="FF000000"/>
        <rFont val="Verdana"/>
        <family val="2"/>
        <charset val="238"/>
      </rPr>
      <t> </t>
    </r>
  </si>
  <si>
    <t>16 </t>
  </si>
  <si>
    <r>
      <t>Attributes:</t>
    </r>
    <r>
      <rPr>
        <sz val="8"/>
        <color rgb="FF000000"/>
        <rFont val="Verdana"/>
        <family val="2"/>
        <charset val="238"/>
      </rPr>
      <t> </t>
    </r>
  </si>
  <si>
    <t>7 </t>
  </si>
  <si>
    <r>
      <t>Stairs:</t>
    </r>
    <r>
      <rPr>
        <sz val="8"/>
        <color rgb="FF000000"/>
        <rFont val="Verdana"/>
        <family val="2"/>
        <charset val="238"/>
      </rPr>
      <t> </t>
    </r>
  </si>
  <si>
    <r>
      <t>Offset:</t>
    </r>
    <r>
      <rPr>
        <sz val="8"/>
        <color rgb="FF000000"/>
        <rFont val="Verdana"/>
        <family val="2"/>
        <charset val="238"/>
      </rPr>
      <t> </t>
    </r>
  </si>
  <si>
    <t>0 </t>
  </si>
  <si>
    <r>
      <t>Description:</t>
    </r>
    <r>
      <rPr>
        <sz val="8"/>
        <color rgb="FF000000"/>
        <rFont val="Verdana"/>
        <family val="2"/>
        <charset val="238"/>
      </rPr>
      <t> </t>
    </r>
  </si>
  <si>
    <t>COCO Y0: 8528193 </t>
  </si>
  <si>
    <r>
      <t>Ranking</t>
    </r>
    <r>
      <rPr>
        <sz val="6.5"/>
        <color rgb="FFFFFFFF"/>
        <rFont val="Verdana"/>
        <family val="2"/>
        <charset val="238"/>
      </rPr>
      <t> </t>
    </r>
  </si>
  <si>
    <r>
      <t>X(A1)</t>
    </r>
    <r>
      <rPr>
        <sz val="6.5"/>
        <color rgb="FFFFFFFF"/>
        <rFont val="Verdana"/>
        <family val="2"/>
        <charset val="238"/>
      </rPr>
      <t> </t>
    </r>
  </si>
  <si>
    <r>
      <t>X(A2)</t>
    </r>
    <r>
      <rPr>
        <sz val="6.5"/>
        <color rgb="FFFFFFFF"/>
        <rFont val="Verdana"/>
        <family val="2"/>
        <charset val="238"/>
      </rPr>
      <t> </t>
    </r>
  </si>
  <si>
    <r>
      <t>X(A3)</t>
    </r>
    <r>
      <rPr>
        <sz val="6.5"/>
        <color rgb="FFFFFFFF"/>
        <rFont val="Verdana"/>
        <family val="2"/>
        <charset val="238"/>
      </rPr>
      <t> </t>
    </r>
  </si>
  <si>
    <r>
      <t>X(A4)</t>
    </r>
    <r>
      <rPr>
        <sz val="6.5"/>
        <color rgb="FFFFFFFF"/>
        <rFont val="Verdana"/>
        <family val="2"/>
        <charset val="238"/>
      </rPr>
      <t> </t>
    </r>
  </si>
  <si>
    <r>
      <t>X(A5)</t>
    </r>
    <r>
      <rPr>
        <sz val="6.5"/>
        <color rgb="FFFFFFFF"/>
        <rFont val="Verdana"/>
        <family val="2"/>
        <charset val="238"/>
      </rPr>
      <t> </t>
    </r>
  </si>
  <si>
    <r>
      <t>X(A6)</t>
    </r>
    <r>
      <rPr>
        <sz val="6.5"/>
        <color rgb="FFFFFFFF"/>
        <rFont val="Verdana"/>
        <family val="2"/>
        <charset val="238"/>
      </rPr>
      <t> </t>
    </r>
  </si>
  <si>
    <r>
      <t>X(A7)</t>
    </r>
    <r>
      <rPr>
        <sz val="6.5"/>
        <color rgb="FFFFFFFF"/>
        <rFont val="Verdana"/>
        <family val="2"/>
        <charset val="238"/>
      </rPr>
      <t> </t>
    </r>
  </si>
  <si>
    <r>
      <t>Y(A8)</t>
    </r>
    <r>
      <rPr>
        <sz val="6.5"/>
        <color rgb="FFFFFFFF"/>
        <rFont val="Verdana"/>
        <family val="2"/>
        <charset val="238"/>
      </rPr>
      <t> </t>
    </r>
  </si>
  <si>
    <r>
      <t>O1</t>
    </r>
    <r>
      <rPr>
        <sz val="6.5"/>
        <color rgb="FFFFFFFF"/>
        <rFont val="Verdana"/>
        <family val="2"/>
        <charset val="238"/>
      </rPr>
      <t> </t>
    </r>
  </si>
  <si>
    <t>11 </t>
  </si>
  <si>
    <t>14 </t>
  </si>
  <si>
    <t>15 </t>
  </si>
  <si>
    <t>12 </t>
  </si>
  <si>
    <t>6 </t>
  </si>
  <si>
    <t>1000 </t>
  </si>
  <si>
    <r>
      <t>O2</t>
    </r>
    <r>
      <rPr>
        <sz val="6.5"/>
        <color rgb="FFFFFFFF"/>
        <rFont val="Verdana"/>
        <family val="2"/>
        <charset val="238"/>
      </rPr>
      <t> </t>
    </r>
  </si>
  <si>
    <t>1 </t>
  </si>
  <si>
    <t>13 </t>
  </si>
  <si>
    <t>9 </t>
  </si>
  <si>
    <r>
      <t>O3</t>
    </r>
    <r>
      <rPr>
        <sz val="6.5"/>
        <color rgb="FFFFFFFF"/>
        <rFont val="Verdana"/>
        <family val="2"/>
        <charset val="238"/>
      </rPr>
      <t> </t>
    </r>
  </si>
  <si>
    <t>8 </t>
  </si>
  <si>
    <r>
      <t>O4</t>
    </r>
    <r>
      <rPr>
        <sz val="6.5"/>
        <color rgb="FFFFFFFF"/>
        <rFont val="Verdana"/>
        <family val="2"/>
        <charset val="238"/>
      </rPr>
      <t> </t>
    </r>
  </si>
  <si>
    <r>
      <t>O5</t>
    </r>
    <r>
      <rPr>
        <sz val="6.5"/>
        <color rgb="FFFFFFFF"/>
        <rFont val="Verdana"/>
        <family val="2"/>
        <charset val="238"/>
      </rPr>
      <t> </t>
    </r>
  </si>
  <si>
    <t>10 </t>
  </si>
  <si>
    <r>
      <t>O6</t>
    </r>
    <r>
      <rPr>
        <sz val="6.5"/>
        <color rgb="FFFFFFFF"/>
        <rFont val="Verdana"/>
        <family val="2"/>
        <charset val="238"/>
      </rPr>
      <t> </t>
    </r>
  </si>
  <si>
    <t>3 </t>
  </si>
  <si>
    <r>
      <t>O7</t>
    </r>
    <r>
      <rPr>
        <sz val="6.5"/>
        <color rgb="FFFFFFFF"/>
        <rFont val="Verdana"/>
        <family val="2"/>
        <charset val="238"/>
      </rPr>
      <t> </t>
    </r>
  </si>
  <si>
    <t>5 </t>
  </si>
  <si>
    <r>
      <t>O8</t>
    </r>
    <r>
      <rPr>
        <sz val="6.5"/>
        <color rgb="FFFFFFFF"/>
        <rFont val="Verdana"/>
        <family val="2"/>
        <charset val="238"/>
      </rPr>
      <t> </t>
    </r>
  </si>
  <si>
    <t>4 </t>
  </si>
  <si>
    <t>2 </t>
  </si>
  <si>
    <r>
      <t>O9</t>
    </r>
    <r>
      <rPr>
        <sz val="6.5"/>
        <color rgb="FFFFFFFF"/>
        <rFont val="Verdana"/>
        <family val="2"/>
        <charset val="238"/>
      </rPr>
      <t> </t>
    </r>
  </si>
  <si>
    <r>
      <t>O10</t>
    </r>
    <r>
      <rPr>
        <sz val="6.5"/>
        <color rgb="FFFFFFFF"/>
        <rFont val="Verdana"/>
        <family val="2"/>
        <charset val="238"/>
      </rPr>
      <t> </t>
    </r>
  </si>
  <si>
    <r>
      <t>O11</t>
    </r>
    <r>
      <rPr>
        <sz val="6.5"/>
        <color rgb="FFFFFFFF"/>
        <rFont val="Verdana"/>
        <family val="2"/>
        <charset val="238"/>
      </rPr>
      <t> </t>
    </r>
  </si>
  <si>
    <r>
      <t>O12</t>
    </r>
    <r>
      <rPr>
        <sz val="6.5"/>
        <color rgb="FFFFFFFF"/>
        <rFont val="Verdana"/>
        <family val="2"/>
        <charset val="238"/>
      </rPr>
      <t> </t>
    </r>
  </si>
  <si>
    <r>
      <t>O13</t>
    </r>
    <r>
      <rPr>
        <sz val="6.5"/>
        <color rgb="FFFFFFFF"/>
        <rFont val="Verdana"/>
        <family val="2"/>
        <charset val="238"/>
      </rPr>
      <t> </t>
    </r>
  </si>
  <si>
    <r>
      <t>O14</t>
    </r>
    <r>
      <rPr>
        <sz val="6.5"/>
        <color rgb="FFFFFFFF"/>
        <rFont val="Verdana"/>
        <family val="2"/>
        <charset val="238"/>
      </rPr>
      <t> </t>
    </r>
  </si>
  <si>
    <r>
      <t>O15</t>
    </r>
    <r>
      <rPr>
        <sz val="6.5"/>
        <color rgb="FFFFFFFF"/>
        <rFont val="Verdana"/>
        <family val="2"/>
        <charset val="238"/>
      </rPr>
      <t> </t>
    </r>
  </si>
  <si>
    <r>
      <t>O16</t>
    </r>
    <r>
      <rPr>
        <sz val="6.5"/>
        <color rgb="FFFFFFFF"/>
        <rFont val="Verdana"/>
        <family val="2"/>
        <charset val="238"/>
      </rPr>
      <t> </t>
    </r>
  </si>
  <si>
    <r>
      <t>stairs(1)</t>
    </r>
    <r>
      <rPr>
        <sz val="6.5"/>
        <color rgb="FFFFFFFF"/>
        <rFont val="Verdana"/>
        <family val="2"/>
        <charset val="238"/>
      </rPr>
      <t> </t>
    </r>
  </si>
  <si>
    <r>
      <t>S1</t>
    </r>
    <r>
      <rPr>
        <sz val="6.5"/>
        <color rgb="FFFFFFFF"/>
        <rFont val="Verdana"/>
        <family val="2"/>
        <charset val="238"/>
      </rPr>
      <t> </t>
    </r>
  </si>
  <si>
    <t>(935,8+47,9)/(2)=491,85 </t>
  </si>
  <si>
    <t>(25+15)/(2)=19,95 </t>
  </si>
  <si>
    <t>(24+15)/(2)=19,45 </t>
  </si>
  <si>
    <t>(17+906,8)/(2)=461,9 </t>
  </si>
  <si>
    <t>(19+912,8)/(2)=465,9 </t>
  </si>
  <si>
    <t>(23+936,8)/(2)=479,85 </t>
  </si>
  <si>
    <t>(15+15)/(2)=15 </t>
  </si>
  <si>
    <r>
      <t>S2</t>
    </r>
    <r>
      <rPr>
        <sz val="6.5"/>
        <color rgb="FFFFFFFF"/>
        <rFont val="Verdana"/>
        <family val="2"/>
        <charset val="238"/>
      </rPr>
      <t> </t>
    </r>
  </si>
  <si>
    <t>(934,8+46,9)/(2)=490,85 </t>
  </si>
  <si>
    <t>(24+14)/(2)=19 </t>
  </si>
  <si>
    <t>(23+14)/(2)=18,5 </t>
  </si>
  <si>
    <t>(14+14)/(2)=14 </t>
  </si>
  <si>
    <t>(18+26)/(2)=21,95 </t>
  </si>
  <si>
    <t>(22+935,8)/(2)=478,85 </t>
  </si>
  <si>
    <r>
      <t>S3</t>
    </r>
    <r>
      <rPr>
        <sz val="6.5"/>
        <color rgb="FFFFFFFF"/>
        <rFont val="Verdana"/>
        <family val="2"/>
        <charset val="238"/>
      </rPr>
      <t> </t>
    </r>
  </si>
  <si>
    <t>(933,8+45,9)/(2)=489,85 </t>
  </si>
  <si>
    <t>(23+13)/(2)=18 </t>
  </si>
  <si>
    <t>(22+13)/(2)=17,5 </t>
  </si>
  <si>
    <t>(13+13)/(2)=13 </t>
  </si>
  <si>
    <t>(17+25)/(2)=20,95 </t>
  </si>
  <si>
    <t>(21+934,8)/(2)=477,85 </t>
  </si>
  <si>
    <r>
      <t>S4</t>
    </r>
    <r>
      <rPr>
        <sz val="6.5"/>
        <color rgb="FFFFFFFF"/>
        <rFont val="Verdana"/>
        <family val="2"/>
        <charset val="238"/>
      </rPr>
      <t> </t>
    </r>
  </si>
  <si>
    <t>(923,8+44,9)/(2)=484,35 </t>
  </si>
  <si>
    <t>(18+12)/(2)=15 </t>
  </si>
  <si>
    <t>(21+12)/(2)=16,5 </t>
  </si>
  <si>
    <t>(12+12)/(2)=12 </t>
  </si>
  <si>
    <t>(16+24)/(2)=19,95 </t>
  </si>
  <si>
    <t>(20+933,8)/(2)=476,85 </t>
  </si>
  <si>
    <r>
      <t>S5</t>
    </r>
    <r>
      <rPr>
        <sz val="6.5"/>
        <color rgb="FFFFFFFF"/>
        <rFont val="Verdana"/>
        <family val="2"/>
        <charset val="238"/>
      </rPr>
      <t> </t>
    </r>
  </si>
  <si>
    <t>(922,8+43,9)/(2)=483,35 </t>
  </si>
  <si>
    <t>(17+11)/(2)=14 </t>
  </si>
  <si>
    <t>(20+11)/(2)=15,5 </t>
  </si>
  <si>
    <t>(11+11)/(2)=11 </t>
  </si>
  <si>
    <t>(15+23)/(2)=19 </t>
  </si>
  <si>
    <t>(19+932,8)/(2)=475,9 </t>
  </si>
  <si>
    <r>
      <t>S6</t>
    </r>
    <r>
      <rPr>
        <sz val="6.5"/>
        <color rgb="FFFFFFFF"/>
        <rFont val="Verdana"/>
        <family val="2"/>
        <charset val="238"/>
      </rPr>
      <t> </t>
    </r>
  </si>
  <si>
    <t>(921,8+42,9)/(2)=482,35 </t>
  </si>
  <si>
    <t>(16+10)/(2)=13 </t>
  </si>
  <si>
    <t>(10+10)/(2)=10 </t>
  </si>
  <si>
    <t>(14+22)/(2)=18 </t>
  </si>
  <si>
    <t>(18+931,8)/(2)=474,9 </t>
  </si>
  <si>
    <r>
      <t>S7</t>
    </r>
    <r>
      <rPr>
        <sz val="6.5"/>
        <color rgb="FFFFFFFF"/>
        <rFont val="Verdana"/>
        <family val="2"/>
        <charset val="238"/>
      </rPr>
      <t> </t>
    </r>
  </si>
  <si>
    <t>(920,8+41,9)/(2)=481,35 </t>
  </si>
  <si>
    <t>(15+9)/(2)=12 </t>
  </si>
  <si>
    <t>(9+9)/(2)=9 </t>
  </si>
  <si>
    <t>(13+21)/(2)=17 </t>
  </si>
  <si>
    <t>(9+927,8)/(2)=468,4 </t>
  </si>
  <si>
    <r>
      <t>S8</t>
    </r>
    <r>
      <rPr>
        <sz val="6.5"/>
        <color rgb="FFFFFFFF"/>
        <rFont val="Verdana"/>
        <family val="2"/>
        <charset val="238"/>
      </rPr>
      <t> </t>
    </r>
  </si>
  <si>
    <t>(919,8+40,9)/(2)=480,35 </t>
  </si>
  <si>
    <t>(14+8)/(2)=11 </t>
  </si>
  <si>
    <t>(8+8)/(2)=8 </t>
  </si>
  <si>
    <t>(12+20)/(2)=16 </t>
  </si>
  <si>
    <t>(8+926,8)/(2)=467,4 </t>
  </si>
  <si>
    <r>
      <t>S9</t>
    </r>
    <r>
      <rPr>
        <sz val="6.5"/>
        <color rgb="FFFFFFFF"/>
        <rFont val="Verdana"/>
        <family val="2"/>
        <charset val="238"/>
      </rPr>
      <t> </t>
    </r>
  </si>
  <si>
    <t>(918,8+39,9)/(2)=479,35 </t>
  </si>
  <si>
    <t>(13+7)/(2)=10 </t>
  </si>
  <si>
    <t>(7+7)/(2)=7 </t>
  </si>
  <si>
    <t>(11+19)/(2)=15 </t>
  </si>
  <si>
    <t>(7+925,8)/(2)=466,4 </t>
  </si>
  <si>
    <r>
      <t>S10</t>
    </r>
    <r>
      <rPr>
        <sz val="6.5"/>
        <color rgb="FFFFFFFF"/>
        <rFont val="Verdana"/>
        <family val="2"/>
        <charset val="238"/>
      </rPr>
      <t> </t>
    </r>
  </si>
  <si>
    <t>(917,8+38,9)/(2)=478,35 </t>
  </si>
  <si>
    <t>(12+6)/(2)=9 </t>
  </si>
  <si>
    <t>(6+6)/(2)=6 </t>
  </si>
  <si>
    <t>(10+18)/(2)=14 </t>
  </si>
  <si>
    <t>(6+924,8)/(2)=465,4 </t>
  </si>
  <si>
    <r>
      <t>S11</t>
    </r>
    <r>
      <rPr>
        <sz val="6.5"/>
        <color rgb="FFFFFFFF"/>
        <rFont val="Verdana"/>
        <family val="2"/>
        <charset val="238"/>
      </rPr>
      <t> </t>
    </r>
  </si>
  <si>
    <t>(916,8+38)/(2)=477,35 </t>
  </si>
  <si>
    <t>(11+5)/(2)=8 </t>
  </si>
  <si>
    <t>(5+5)/(2)=5 </t>
  </si>
  <si>
    <t>(9+17)/(2)=13 </t>
  </si>
  <si>
    <t>(5+923,8)/(2)=464,4 </t>
  </si>
  <si>
    <r>
      <t>S12</t>
    </r>
    <r>
      <rPr>
        <sz val="6.5"/>
        <color rgb="FFFFFFFF"/>
        <rFont val="Verdana"/>
        <family val="2"/>
        <charset val="238"/>
      </rPr>
      <t> </t>
    </r>
  </si>
  <si>
    <t>(915,8+37)/(2)=476,4 </t>
  </si>
  <si>
    <t>(10+4)/(2)=7 </t>
  </si>
  <si>
    <t>(4+4)/(2)=4 </t>
  </si>
  <si>
    <t>(8+16)/(2)=12 </t>
  </si>
  <si>
    <t>(4+922,8)/(2)=463,4 </t>
  </si>
  <si>
    <r>
      <t>S13</t>
    </r>
    <r>
      <rPr>
        <sz val="6.5"/>
        <color rgb="FFFFFFFF"/>
        <rFont val="Verdana"/>
        <family val="2"/>
        <charset val="238"/>
      </rPr>
      <t> </t>
    </r>
  </si>
  <si>
    <t>(914,8+36)/(2)=475,4 </t>
  </si>
  <si>
    <t>(9+3)/(2)=6 </t>
  </si>
  <si>
    <t>(3+3)/(2)=3 </t>
  </si>
  <si>
    <t>(7+3)/(2)=5 </t>
  </si>
  <si>
    <t>(3+921,8)/(2)=462,4 </t>
  </si>
  <si>
    <r>
      <t>S14</t>
    </r>
    <r>
      <rPr>
        <sz val="6.5"/>
        <color rgb="FFFFFFFF"/>
        <rFont val="Verdana"/>
        <family val="2"/>
        <charset val="238"/>
      </rPr>
      <t> </t>
    </r>
  </si>
  <si>
    <t>(913,8+2)/(2)=457,9 </t>
  </si>
  <si>
    <t>(2+2)/(2)=2 </t>
  </si>
  <si>
    <t>(6+2)/(2)=4 </t>
  </si>
  <si>
    <t>(2+920,8)/(2)=461,4 </t>
  </si>
  <si>
    <r>
      <t>S15</t>
    </r>
    <r>
      <rPr>
        <sz val="6.5"/>
        <color rgb="FFFFFFFF"/>
        <rFont val="Verdana"/>
        <family val="2"/>
        <charset val="238"/>
      </rPr>
      <t> </t>
    </r>
  </si>
  <si>
    <t>(912,8+1)/(2)=456,9 </t>
  </si>
  <si>
    <t>(1+1)/(2)=1 </t>
  </si>
  <si>
    <r>
      <t>S16</t>
    </r>
    <r>
      <rPr>
        <sz val="6.5"/>
        <color rgb="FFFFFFFF"/>
        <rFont val="Verdana"/>
        <family val="2"/>
        <charset val="238"/>
      </rPr>
      <t> </t>
    </r>
  </si>
  <si>
    <t>(911,8+0)/(2)=455,9 </t>
  </si>
  <si>
    <t>(0+0)/(2)=0 </t>
  </si>
  <si>
    <r>
      <t>stairs(2)</t>
    </r>
    <r>
      <rPr>
        <sz val="6.5"/>
        <color rgb="FFFFFFFF"/>
        <rFont val="Verdana"/>
        <family val="2"/>
        <charset val="238"/>
      </rPr>
      <t> </t>
    </r>
  </si>
  <si>
    <t>491,9 </t>
  </si>
  <si>
    <t>20 </t>
  </si>
  <si>
    <t>19,5 </t>
  </si>
  <si>
    <t>461,9 </t>
  </si>
  <si>
    <t>465,9 </t>
  </si>
  <si>
    <t>479,9 </t>
  </si>
  <si>
    <t>490,9 </t>
  </si>
  <si>
    <t>19 </t>
  </si>
  <si>
    <t>18,5 </t>
  </si>
  <si>
    <t>22 </t>
  </si>
  <si>
    <t>478,9 </t>
  </si>
  <si>
    <t>489,9 </t>
  </si>
  <si>
    <t>18 </t>
  </si>
  <si>
    <t>17,5 </t>
  </si>
  <si>
    <t>21 </t>
  </si>
  <si>
    <t>477,9 </t>
  </si>
  <si>
    <t>484,4 </t>
  </si>
  <si>
    <t>16,5 </t>
  </si>
  <si>
    <t>476,9 </t>
  </si>
  <si>
    <t>483,4 </t>
  </si>
  <si>
    <t>15,5 </t>
  </si>
  <si>
    <t>475,9 </t>
  </si>
  <si>
    <t>482,4 </t>
  </si>
  <si>
    <t>474,9 </t>
  </si>
  <si>
    <t>481,4 </t>
  </si>
  <si>
    <t>17 </t>
  </si>
  <si>
    <t>468,4 </t>
  </si>
  <si>
    <t>480,4 </t>
  </si>
  <si>
    <t>467,4 </t>
  </si>
  <si>
    <t>479,4 </t>
  </si>
  <si>
    <t>466,4 </t>
  </si>
  <si>
    <t>478,4 </t>
  </si>
  <si>
    <t>465,4 </t>
  </si>
  <si>
    <t>477,4 </t>
  </si>
  <si>
    <t>464,4 </t>
  </si>
  <si>
    <t>476,4 </t>
  </si>
  <si>
    <t>463,4 </t>
  </si>
  <si>
    <t>475,4 </t>
  </si>
  <si>
    <t>462,4 </t>
  </si>
  <si>
    <t>457,9 </t>
  </si>
  <si>
    <t>461,4 </t>
  </si>
  <si>
    <t>456,9 </t>
  </si>
  <si>
    <t>455,9 </t>
  </si>
  <si>
    <r>
      <t>COCO: Y0</t>
    </r>
    <r>
      <rPr>
        <sz val="6.5"/>
        <color rgb="FFFFFFFF"/>
        <rFont val="Verdana"/>
        <family val="2"/>
        <charset val="238"/>
      </rPr>
      <t> </t>
    </r>
  </si>
  <si>
    <r>
      <t>Estimation</t>
    </r>
    <r>
      <rPr>
        <sz val="6.5"/>
        <color rgb="FFFFFFFF"/>
        <rFont val="Verdana"/>
        <family val="2"/>
        <charset val="238"/>
      </rPr>
      <t> </t>
    </r>
  </si>
  <si>
    <r>
      <t>Fact+0</t>
    </r>
    <r>
      <rPr>
        <sz val="6.5"/>
        <color rgb="FFFFFFFF"/>
        <rFont val="Verdana"/>
        <family val="2"/>
        <charset val="238"/>
      </rPr>
      <t> </t>
    </r>
  </si>
  <si>
    <r>
      <t>Delta</t>
    </r>
    <r>
      <rPr>
        <sz val="6.5"/>
        <color rgb="FFFFFFFF"/>
        <rFont val="Verdana"/>
        <family val="2"/>
        <charset val="238"/>
      </rPr>
      <t> </t>
    </r>
  </si>
  <si>
    <r>
      <t>Delta/Fact</t>
    </r>
    <r>
      <rPr>
        <sz val="6.5"/>
        <color rgb="FFFFFFFF"/>
        <rFont val="Verdana"/>
        <family val="2"/>
        <charset val="238"/>
      </rPr>
      <t> </t>
    </r>
  </si>
  <si>
    <t>977,2 </t>
  </si>
  <si>
    <t>22,8 </t>
  </si>
  <si>
    <t>2,28 </t>
  </si>
  <si>
    <t>982,2 </t>
  </si>
  <si>
    <t>17,8 </t>
  </si>
  <si>
    <t>1,78 </t>
  </si>
  <si>
    <t>998,7 </t>
  </si>
  <si>
    <t>1,3 </t>
  </si>
  <si>
    <t>0,13 </t>
  </si>
  <si>
    <t>977,7 </t>
  </si>
  <si>
    <t>22,3 </t>
  </si>
  <si>
    <t>2,23 </t>
  </si>
  <si>
    <t>1013,2 </t>
  </si>
  <si>
    <t>-13,2 </t>
  </si>
  <si>
    <t>-1,32 </t>
  </si>
  <si>
    <t>986,2 </t>
  </si>
  <si>
    <t>13,8 </t>
  </si>
  <si>
    <t>1,38 </t>
  </si>
  <si>
    <t>991,7 </t>
  </si>
  <si>
    <t>8,3 </t>
  </si>
  <si>
    <t>0,83 </t>
  </si>
  <si>
    <t>1019,7 </t>
  </si>
  <si>
    <t>- 19,7 </t>
  </si>
  <si>
    <t>-1,97 </t>
  </si>
  <si>
    <t>1011,2 </t>
  </si>
  <si>
    <t>-11,2 </t>
  </si>
  <si>
    <t>-1,12 </t>
  </si>
  <si>
    <t>1006,7 </t>
  </si>
  <si>
    <t>-6,7 </t>
  </si>
  <si>
    <t>-0,67 </t>
  </si>
  <si>
    <t>1012,7 </t>
  </si>
  <si>
    <t>-12,7 </t>
  </si>
  <si>
    <t>-1,27 </t>
  </si>
  <si>
    <t>1015,2 </t>
  </si>
  <si>
    <t>-15,2 </t>
  </si>
  <si>
    <t>-1,52 </t>
  </si>
  <si>
    <t>1020,2 </t>
  </si>
  <si>
    <t>-20,2 </t>
  </si>
  <si>
    <t>-2,02 </t>
  </si>
  <si>
    <t>990,2 </t>
  </si>
  <si>
    <t>9,8 </t>
  </si>
  <si>
    <t>0,98 </t>
  </si>
  <si>
    <r>
      <t>Amount S1:</t>
    </r>
    <r>
      <rPr>
        <sz val="6.5"/>
        <color rgb="FFFFFFFF"/>
        <rFont val="Verdana"/>
        <family val="2"/>
        <charset val="238"/>
      </rPr>
      <t> </t>
    </r>
  </si>
  <si>
    <t>1954,1 </t>
  </si>
  <si>
    <r>
      <t>S16 amount:</t>
    </r>
    <r>
      <rPr>
        <sz val="6.5"/>
        <color rgb="FFFFFFFF"/>
        <rFont val="Verdana"/>
        <family val="2"/>
        <charset val="238"/>
      </rPr>
      <t> </t>
    </r>
  </si>
  <si>
    <r>
      <t>Estimated amount:</t>
    </r>
    <r>
      <rPr>
        <sz val="6.5"/>
        <color rgb="FFFFFFFF"/>
        <rFont val="Verdana"/>
        <family val="2"/>
        <charset val="238"/>
      </rPr>
      <t> </t>
    </r>
  </si>
  <si>
    <t>16000,2 </t>
  </si>
  <si>
    <r>
      <t>Actual amount:</t>
    </r>
    <r>
      <rPr>
        <sz val="6.5"/>
        <color rgb="FFFFFFFF"/>
        <rFont val="Verdana"/>
        <family val="2"/>
        <charset val="238"/>
      </rPr>
      <t> </t>
    </r>
  </si>
  <si>
    <t>16000 </t>
  </si>
  <si>
    <r>
      <t>Fact-estimate discrepancy:</t>
    </r>
    <r>
      <rPr>
        <sz val="6.5"/>
        <color rgb="FFFFFFFF"/>
        <rFont val="Verdana"/>
        <family val="2"/>
        <charset val="238"/>
      </rPr>
      <t> </t>
    </r>
  </si>
  <si>
    <t>0,2 </t>
  </si>
  <si>
    <r>
      <t>Actual sum of squares:</t>
    </r>
    <r>
      <rPr>
        <sz val="6.5"/>
        <color rgb="FFFFFFFF"/>
        <rFont val="Verdana"/>
        <family val="2"/>
        <charset val="238"/>
      </rPr>
      <t> </t>
    </r>
  </si>
  <si>
    <r>
      <t>Estimated sum of squares:</t>
    </r>
    <r>
      <rPr>
        <sz val="6.5"/>
        <color rgb="FFFFFFFF"/>
        <rFont val="Verdana"/>
        <family val="2"/>
        <charset val="238"/>
      </rPr>
      <t> </t>
    </r>
  </si>
  <si>
    <r>
      <t>Sum of squares error:</t>
    </r>
    <r>
      <rPr>
        <sz val="6.5"/>
        <color rgb="FFFFFFFF"/>
        <rFont val="Verdana"/>
        <family val="2"/>
        <charset val="238"/>
      </rPr>
      <t> </t>
    </r>
  </si>
  <si>
    <t xml:space="preserve">Some Attributes might be like the </t>
  </si>
  <si>
    <t>&lt;--excellent intuition!</t>
  </si>
  <si>
    <t>&lt;--therefore, we will work with BOTH direction in special cases!!!</t>
  </si>
  <si>
    <t>How to get the data</t>
  </si>
  <si>
    <t>Firewall settings</t>
  </si>
  <si>
    <t>Router Admin Interface</t>
  </si>
  <si>
    <t>Router Logs</t>
  </si>
  <si>
    <t>Router Settings</t>
  </si>
  <si>
    <t>Physical Label</t>
  </si>
  <si>
    <t>Physical Label + Bios</t>
  </si>
  <si>
    <t>OS Update History</t>
  </si>
  <si>
    <t>Antivirus Logs</t>
  </si>
  <si>
    <t>IDS logs</t>
  </si>
  <si>
    <t>Eg. Windows Active Montor&gt; Network&gt;Data</t>
  </si>
  <si>
    <t>Web Browser Download History</t>
  </si>
  <si>
    <t>System Logs</t>
  </si>
  <si>
    <t>Website Visit Data</t>
  </si>
  <si>
    <t>Login Logs</t>
  </si>
  <si>
    <t>Login and Logout Logs</t>
  </si>
  <si>
    <t>Download Logs</t>
  </si>
  <si>
    <t>Manually Possible</t>
  </si>
  <si>
    <t>Yes</t>
  </si>
  <si>
    <t>yes</t>
  </si>
  <si>
    <t>Automation</t>
  </si>
  <si>
    <t xml:space="preserve">Possible with API </t>
  </si>
  <si>
    <t>Possibe with Python script</t>
  </si>
  <si>
    <t>Possible with API</t>
  </si>
  <si>
    <t>Possibe with Python Requests Library</t>
  </si>
  <si>
    <t>Challenging</t>
  </si>
  <si>
    <t>Possible with Python</t>
  </si>
  <si>
    <t>Python Scripting</t>
  </si>
  <si>
    <t>Yes with Pythong Scripting</t>
  </si>
  <si>
    <t>Yes with Python scripting</t>
  </si>
  <si>
    <t>Yes with Python Script</t>
  </si>
  <si>
    <t>Yes, but challenging</t>
  </si>
  <si>
    <t>Yes, Python scripting</t>
  </si>
  <si>
    <t>Yes, with Python scripting</t>
  </si>
  <si>
    <t>mp4 (manually)</t>
  </si>
  <si>
    <t>mp4 (automated)</t>
  </si>
  <si>
    <t>New title = AUTOMATION OF COMPLETING OAMs FOR FURTHER ANALYSES ON THE FIELD OF THE IT-SECURITY?!</t>
  </si>
  <si>
    <t>&lt;--sheet "measurements" with the needed mp4-files will demonstrate the manual-driven ways expecting automated processes in the future…</t>
  </si>
  <si>
    <t>Validation</t>
  </si>
  <si>
    <t>inverse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</si>
</sst>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color rgb="FF000000"/>
      <name val="Arial"/>
      <scheme val="minor"/>
    </font>
    <font>
      <b/>
      <sz val="10"/>
      <color rgb="FF000000"/>
      <name val="Arial"/>
      <family val="2"/>
      <charset val="238"/>
    </font>
    <font>
      <sz val="10"/>
      <color rgb="FF000000"/>
      <name val="Arial"/>
      <family val="2"/>
      <charset val="238"/>
    </font>
    <font>
      <b/>
      <sz val="10"/>
      <color theme="1"/>
      <name val="Arial"/>
      <family val="2"/>
      <charset val="238"/>
      <scheme val="minor"/>
    </font>
    <font>
      <b/>
      <sz val="10"/>
      <color rgb="FF000000"/>
      <name val="Arial"/>
      <family val="2"/>
      <charset val="238"/>
      <scheme val="minor"/>
    </font>
    <font>
      <sz val="11"/>
      <color rgb="FF000000"/>
      <name val="Calibri"/>
      <family val="2"/>
      <charset val="1"/>
    </font>
    <font>
      <sz val="10"/>
      <color rgb="FF000000"/>
      <name val="Arial"/>
      <family val="2"/>
      <charset val="238"/>
      <scheme val="minor"/>
    </font>
    <font>
      <sz val="18"/>
      <color rgb="FF000000"/>
      <name val="Arial"/>
      <family val="2"/>
      <charset val="238"/>
      <scheme val="minor"/>
    </font>
    <font>
      <sz val="10"/>
      <color rgb="FFFF0000"/>
      <name val="Arial"/>
      <family val="2"/>
      <charset val="238"/>
      <scheme val="minor"/>
    </font>
    <font>
      <u/>
      <sz val="10"/>
      <color theme="10"/>
      <name val="Arial"/>
      <family val="2"/>
      <charset val="238"/>
      <scheme val="minor"/>
    </font>
    <font>
      <sz val="13.5"/>
      <color rgb="FF000000"/>
      <name val="Times New Roman"/>
      <family val="1"/>
      <charset val="238"/>
    </font>
    <font>
      <b/>
      <sz val="8"/>
      <color rgb="FF000000"/>
      <name val="Verdana"/>
      <family val="2"/>
      <charset val="238"/>
    </font>
    <font>
      <sz val="8"/>
      <color rgb="FF000000"/>
      <name val="Verdana"/>
      <family val="2"/>
      <charset val="238"/>
    </font>
    <font>
      <b/>
      <sz val="7"/>
      <color rgb="FFFFFFFF"/>
      <name val="Verdana"/>
      <family val="2"/>
      <charset val="238"/>
    </font>
    <font>
      <sz val="7"/>
      <color rgb="FF333333"/>
      <name val="Verdana"/>
      <family val="2"/>
      <charset val="238"/>
    </font>
    <font>
      <sz val="10"/>
      <color rgb="FF333333"/>
      <name val="Verdana"/>
      <family val="2"/>
      <charset val="238"/>
    </font>
    <font>
      <b/>
      <sz val="9"/>
      <color rgb="FF333333"/>
      <name val="Verdana"/>
      <family val="2"/>
      <charset val="238"/>
    </font>
    <font>
      <sz val="9"/>
      <color rgb="FF333333"/>
      <name val="Verdana"/>
      <family val="2"/>
      <charset val="238"/>
    </font>
    <font>
      <sz val="12"/>
      <name val="Aptos"/>
      <family val="2"/>
    </font>
    <font>
      <sz val="6.5"/>
      <color rgb="FFFFFFFF"/>
      <name val="Verdana"/>
      <family val="2"/>
      <charset val="238"/>
    </font>
    <font>
      <b/>
      <sz val="6.5"/>
      <color rgb="FFFFFFFF"/>
      <name val="Verdana"/>
      <family val="2"/>
      <charset val="238"/>
    </font>
    <font>
      <sz val="6.5"/>
      <color rgb="FF333333"/>
      <name val="Verdana"/>
      <family val="2"/>
      <charset val="238"/>
    </font>
    <font>
      <sz val="9.5"/>
      <color rgb="FF333333"/>
      <name val="Verdana"/>
      <family val="2"/>
      <charset val="238"/>
    </font>
    <font>
      <b/>
      <sz val="7"/>
      <color rgb="FFFF0000"/>
      <name val="Verdana"/>
      <family val="2"/>
      <charset val="238"/>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0000"/>
        <bgColor indexed="64"/>
      </patternFill>
    </fill>
    <fill>
      <patternFill patternType="solid">
        <fgColor rgb="FF92D050"/>
        <bgColor indexed="64"/>
      </patternFill>
    </fill>
    <fill>
      <patternFill patternType="solid">
        <fgColor rgb="FF333333"/>
        <bgColor indexed="64"/>
      </patternFill>
    </fill>
    <fill>
      <patternFill patternType="solid">
        <fgColor rgb="FFFFFFFF"/>
        <bgColor indexed="64"/>
      </patternFill>
    </fill>
    <fill>
      <patternFill patternType="solid">
        <fgColor rgb="FFFFC000"/>
        <bgColor indexed="64"/>
      </patternFill>
    </fill>
    <fill>
      <patternFill patternType="solid">
        <fgColor rgb="FFFFFF00"/>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666666"/>
      </left>
      <right style="thin">
        <color rgb="FF666666"/>
      </right>
      <top style="thin">
        <color rgb="FF666666"/>
      </top>
      <bottom style="thin">
        <color rgb="FF666666"/>
      </bottom>
      <diagonal/>
    </border>
  </borders>
  <cellStyleXfs count="2">
    <xf numFmtId="0" fontId="0" fillId="0" borderId="0"/>
    <xf numFmtId="0" fontId="9" fillId="0" borderId="0" applyNumberFormat="0" applyFill="0" applyBorder="0" applyAlignment="0" applyProtection="0"/>
  </cellStyleXfs>
  <cellXfs count="41">
    <xf numFmtId="0" fontId="0" fillId="0" borderId="0" xfId="0"/>
    <xf numFmtId="0" fontId="1" fillId="0" borderId="0" xfId="0" applyFont="1"/>
    <xf numFmtId="0" fontId="3" fillId="0" borderId="0" xfId="0" applyFont="1"/>
    <xf numFmtId="0" fontId="2" fillId="2" borderId="0" xfId="0" applyFont="1" applyFill="1"/>
    <xf numFmtId="0" fontId="3" fillId="2" borderId="0" xfId="0" applyFont="1" applyFill="1"/>
    <xf numFmtId="0" fontId="2" fillId="3" borderId="0" xfId="0" applyFont="1" applyFill="1"/>
    <xf numFmtId="0" fontId="0" fillId="3" borderId="0" xfId="0" applyFill="1"/>
    <xf numFmtId="0" fontId="4" fillId="3" borderId="0" xfId="0" applyFont="1" applyFill="1"/>
    <xf numFmtId="0" fontId="5" fillId="0" borderId="0" xfId="0" applyFont="1"/>
    <xf numFmtId="0" fontId="6" fillId="0" borderId="0" xfId="0" applyFont="1"/>
    <xf numFmtId="0" fontId="6" fillId="4" borderId="0" xfId="0" applyFont="1" applyFill="1"/>
    <xf numFmtId="0" fontId="7" fillId="0" borderId="0" xfId="0" applyFont="1"/>
    <xf numFmtId="0" fontId="6" fillId="5" borderId="0" xfId="0" applyFont="1" applyFill="1" applyAlignment="1">
      <alignment wrapText="1"/>
    </xf>
    <xf numFmtId="0" fontId="8" fillId="3" borderId="0" xfId="0" applyFont="1" applyFill="1"/>
    <xf numFmtId="0" fontId="10"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3" fillId="6" borderId="1" xfId="0" applyFont="1" applyFill="1" applyBorder="1"/>
    <xf numFmtId="0" fontId="14" fillId="7" borderId="2" xfId="0" applyFont="1" applyFill="1" applyBorder="1"/>
    <xf numFmtId="0" fontId="14" fillId="7" borderId="2" xfId="0" quotePrefix="1" applyFont="1" applyFill="1" applyBorder="1"/>
    <xf numFmtId="0" fontId="13" fillId="6" borderId="1" xfId="0" applyFont="1" applyFill="1" applyBorder="1" applyAlignment="1">
      <alignment wrapText="1"/>
    </xf>
    <xf numFmtId="0" fontId="15" fillId="7" borderId="2" xfId="0" applyFont="1" applyFill="1" applyBorder="1" applyAlignment="1">
      <alignment wrapText="1"/>
    </xf>
    <xf numFmtId="0" fontId="9" fillId="0" borderId="0" xfId="1" applyAlignment="1">
      <alignment wrapText="1"/>
    </xf>
    <xf numFmtId="0" fontId="17" fillId="0" borderId="0" xfId="0" applyFont="1" applyAlignment="1">
      <alignment wrapText="1"/>
    </xf>
    <xf numFmtId="0" fontId="0" fillId="8" borderId="0" xfId="0" applyFill="1"/>
    <xf numFmtId="0" fontId="12" fillId="8" borderId="0" xfId="0" applyFont="1" applyFill="1" applyAlignment="1">
      <alignment wrapText="1"/>
    </xf>
    <xf numFmtId="0" fontId="13" fillId="8" borderId="1" xfId="0" applyFont="1" applyFill="1" applyBorder="1"/>
    <xf numFmtId="0" fontId="14" fillId="8" borderId="2" xfId="0" applyFont="1" applyFill="1" applyBorder="1"/>
    <xf numFmtId="0" fontId="15" fillId="8" borderId="2" xfId="0" applyFont="1" applyFill="1" applyBorder="1" applyAlignment="1">
      <alignment wrapText="1"/>
    </xf>
    <xf numFmtId="0" fontId="11" fillId="8" borderId="0" xfId="0" applyFont="1" applyFill="1" applyAlignment="1">
      <alignment wrapText="1"/>
    </xf>
    <xf numFmtId="0" fontId="18" fillId="0" borderId="0" xfId="0" applyFont="1" applyAlignment="1">
      <alignment wrapText="1"/>
    </xf>
    <xf numFmtId="0" fontId="11" fillId="0" borderId="0" xfId="0" applyFont="1"/>
    <xf numFmtId="0" fontId="12" fillId="0" borderId="0" xfId="0" applyFont="1"/>
    <xf numFmtId="0" fontId="20" fillId="6" borderId="1" xfId="0" applyFont="1" applyFill="1" applyBorder="1"/>
    <xf numFmtId="0" fontId="21" fillId="7" borderId="2" xfId="0" applyFont="1" applyFill="1" applyBorder="1"/>
    <xf numFmtId="0" fontId="21" fillId="7" borderId="2" xfId="0" quotePrefix="1" applyFont="1" applyFill="1" applyBorder="1"/>
    <xf numFmtId="0" fontId="22" fillId="7" borderId="2" xfId="0" applyFont="1" applyFill="1" applyBorder="1"/>
    <xf numFmtId="0" fontId="18" fillId="7" borderId="2" xfId="0" applyFont="1" applyFill="1" applyBorder="1"/>
    <xf numFmtId="0" fontId="23" fillId="6" borderId="1" xfId="0" applyFont="1" applyFill="1" applyBorder="1"/>
    <xf numFmtId="0" fontId="0" fillId="9" borderId="0" xfId="0" applyFill="1"/>
    <xf numFmtId="0" fontId="0" fillId="4"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57150</xdr:rowOff>
    </xdr:to>
    <xdr:pic>
      <xdr:nvPicPr>
        <xdr:cNvPr id="2" name="Picture 1" descr="COCO">
          <a:extLst>
            <a:ext uri="{FF2B5EF4-FFF2-40B4-BE49-F238E27FC236}">
              <a16:creationId xmlns:a16="http://schemas.microsoft.com/office/drawing/2014/main" id="{074B5B17-B3C3-97E1-3612-EF533F766E38}"/>
            </a:ext>
          </a:extLst>
        </xdr:cNvPr>
        <xdr:cNvPicPr>
          <a:picLocks noChangeAspect="1"/>
        </xdr:cNvPicPr>
      </xdr:nvPicPr>
      <xdr:blipFill>
        <a:blip xmlns:r="http://schemas.openxmlformats.org/officeDocument/2006/relationships" r:embed="rId1"/>
        <a:stretch>
          <a:fillRect/>
        </a:stretch>
      </xdr:blipFill>
      <xdr:spPr>
        <a:xfrm>
          <a:off x="0" y="0"/>
          <a:ext cx="1905000"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12</xdr:col>
      <xdr:colOff>304800</xdr:colOff>
      <xdr:row>32</xdr:row>
      <xdr:rowOff>104775</xdr:rowOff>
    </xdr:to>
    <xdr:sp macro="" textlink="">
      <xdr:nvSpPr>
        <xdr:cNvPr id="2" name="TextBox 1">
          <a:extLst>
            <a:ext uri="{FF2B5EF4-FFF2-40B4-BE49-F238E27FC236}">
              <a16:creationId xmlns:a16="http://schemas.microsoft.com/office/drawing/2014/main" id="{9426F568-1AA1-D26F-D119-95BD5D6184AE}"/>
            </a:ext>
          </a:extLst>
        </xdr:cNvPr>
        <xdr:cNvSpPr txBox="1"/>
      </xdr:nvSpPr>
      <xdr:spPr>
        <a:xfrm>
          <a:off x="0" y="9525"/>
          <a:ext cx="7620000" cy="52768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200" b="1" i="0" u="none" strike="noStrike">
              <a:solidFill>
                <a:srgbClr val="000000"/>
              </a:solidFill>
              <a:latin typeface="Arial" panose="020B0604020202020204" pitchFamily="34" charset="0"/>
              <a:cs typeface="Arial" panose="020B0604020202020204" pitchFamily="34" charset="0"/>
            </a:rPr>
            <a:t>Some attributes might be like the Schrödinger Cat or an Electron with dual personalities. For example</a:t>
          </a:r>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Firewall threat detection.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If a firewall is showing us a lot of threats, that could mean both things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very unsafe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the Firewall works too well</a:t>
          </a:r>
        </a:p>
        <a:p>
          <a:pPr marL="0" indent="0" algn="l"/>
          <a:r>
            <a:rPr lang="en-US" sz="1100" b="0" i="0" u="none" strike="noStrike">
              <a:solidFill>
                <a:srgbClr val="000000"/>
              </a:solidFill>
              <a:latin typeface="Arial" panose="020B0604020202020204" pitchFamily="34" charset="0"/>
              <a:cs typeface="Arial" panose="020B0604020202020204" pitchFamily="34" charset="0"/>
            </a:rPr>
            <a:t>-Or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On the other Hand, if the Firewall detects too less or 0 cases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Either our network is military grade secure</a:t>
          </a:r>
        </a:p>
        <a:p>
          <a:pPr marL="0" indent="0" algn="l"/>
          <a:r>
            <a:rPr lang="en-US" sz="1100" b="0" i="0" u="none" strike="noStrike">
              <a:solidFill>
                <a:srgbClr val="000000"/>
              </a:solidFill>
              <a:latin typeface="Arial" panose="020B0604020202020204" pitchFamily="34" charset="0"/>
              <a:cs typeface="Arial" panose="020B0604020202020204" pitchFamily="34" charset="0"/>
            </a:rPr>
            <a:t>- Or our firewall doesnt work at all</a:t>
          </a:r>
        </a:p>
        <a:p>
          <a:pPr marL="0" indent="0" algn="l"/>
          <a:r>
            <a:rPr lang="en-US" sz="1100" b="0" i="0" u="none" strike="noStrike">
              <a:solidFill>
                <a:srgbClr val="000000"/>
              </a:solidFill>
              <a:latin typeface="Arial" panose="020B0604020202020204" pitchFamily="34" charset="0"/>
              <a:cs typeface="Arial" panose="020B0604020202020204" pitchFamily="34" charset="0"/>
            </a:rPr>
            <a:t>- Or both</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Similar dilemma could be in Intrusion detection system, Malware analysis or Anti virus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In these cases, we could set some generic rule, to create a a balace of power and make some checks and balances. We could use the class If-Else.If pyramid.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for example, If firewall detects less threats, and Intrustion System Detects less threats and Antivirus analsis detects less threats then we can use this case as TRUE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But, if either of the case is not true, we can assume false.</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could also add to the if-else clause more predicatable measures such as percentage of time VPN was used etc.</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590550</xdr:colOff>
      <xdr:row>21</xdr:row>
      <xdr:rowOff>85725</xdr:rowOff>
    </xdr:to>
    <xdr:sp macro="" textlink="">
      <xdr:nvSpPr>
        <xdr:cNvPr id="2" name="TextBox 1">
          <a:extLst>
            <a:ext uri="{FF2B5EF4-FFF2-40B4-BE49-F238E27FC236}">
              <a16:creationId xmlns:a16="http://schemas.microsoft.com/office/drawing/2014/main" id="{B8F45FDD-0179-67B7-5D97-F7F4070E3288}"/>
            </a:ext>
          </a:extLst>
        </xdr:cNvPr>
        <xdr:cNvSpPr txBox="1"/>
      </xdr:nvSpPr>
      <xdr:spPr>
        <a:xfrm>
          <a:off x="0" y="0"/>
          <a:ext cx="8515350" cy="34861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800" b="1" i="0" u="none" strike="noStrike">
              <a:solidFill>
                <a:srgbClr val="000000"/>
              </a:solidFill>
              <a:latin typeface="Arial" panose="020B0604020202020204" pitchFamily="34" charset="0"/>
              <a:cs typeface="Arial" panose="020B0604020202020204" pitchFamily="34" charset="0"/>
            </a:rPr>
            <a:t>I compared my objectives and attributes with as suggested by AI Tool ChatGPT</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 Chat GPT touched bases with most of the cases i thought but also had some great ideas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1.Incident Response Time: </a:t>
          </a:r>
          <a:r>
            <a:rPr lang="en-US" sz="800" b="0" i="0" u="none" strike="noStrike">
              <a:solidFill>
                <a:srgbClr val="000000"/>
              </a:solidFill>
              <a:latin typeface="Arial" panose="020B0604020202020204" pitchFamily="34" charset="0"/>
              <a:cs typeface="Arial" panose="020B0604020202020204" pitchFamily="34" charset="0"/>
            </a:rPr>
            <a:t>Measure the time taken to detect and respond to security incidents or breaches.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longer response times and higher scores for swift responses.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Vulnerability Assessment Results:</a:t>
          </a:r>
          <a:r>
            <a:rPr lang="en-US" sz="800" b="0" i="0" u="none" strike="noStrike">
              <a:solidFill>
                <a:srgbClr val="000000"/>
              </a:solidFill>
              <a:latin typeface="Arial" panose="020B0604020202020204" pitchFamily="34" charset="0"/>
              <a:cs typeface="Arial" panose="020B0604020202020204" pitchFamily="34" charset="0"/>
            </a:rPr>
            <a:t> Conduct regular vulnerability assessments to identify weaknesses in systems and applications.</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Higher scores for fewer vulnerabilities discovered and addressed, lower scores for unaddressed or high-risk vulnerabilities.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Data Loss Prevention (DLP) Events:</a:t>
          </a:r>
          <a:r>
            <a:rPr lang="en-US" sz="800" b="0" i="0" u="none" strike="noStrike">
              <a:solidFill>
                <a:srgbClr val="000000"/>
              </a:solidFill>
              <a:latin typeface="Arial" panose="020B0604020202020204" pitchFamily="34" charset="0"/>
              <a:cs typeface="Arial" panose="020B0604020202020204" pitchFamily="34" charset="0"/>
            </a:rPr>
            <a:t> Monitor DLP systems for events indicating potential unauthorized access or transfer of sensitive data.</a:t>
          </a:r>
        </a:p>
        <a:p>
          <a:pPr marL="0" indent="0" algn="l"/>
          <a:endParaRPr lang="en-US" sz="800" b="0" i="0" u="none" strike="noStrike">
            <a:solidFill>
              <a:srgbClr val="000000"/>
            </a:solidFill>
            <a:latin typeface="Arial" panose="020B0604020202020204" pitchFamily="34" charset="0"/>
            <a:cs typeface="Arial" panose="020B0604020202020204" pitchFamily="34" charset="0"/>
          </a:endParaRPr>
        </a:p>
        <a:p>
          <a:pPr marL="0" indent="0" algn="l"/>
          <a:r>
            <a:rPr lang="en-US" sz="800" b="0" i="0" u="none" strike="noStrike">
              <a:solidFill>
                <a:srgbClr val="000000"/>
              </a:solidFill>
              <a:latin typeface="Arial" panose="020B0604020202020204" pitchFamily="34" charset="0"/>
              <a:cs typeface="Arial" panose="020B0604020202020204" pitchFamily="34" charset="0"/>
            </a:rPr>
            <a:t>Score: Lower scores for more DLP events and higher scores for minimal events.</a:t>
          </a: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I agree with these suggestions as they can help make the product better but ChatGPT also suggested some points, to which i dont agree.</a:t>
          </a:r>
          <a:endParaRPr lang="en-US" sz="800" b="0" i="0" u="none" strike="noStrike">
            <a:solidFill>
              <a:srgbClr val="000000"/>
            </a:solidFill>
            <a:latin typeface="Arial" panose="020B0604020202020204" pitchFamily="34" charset="0"/>
            <a:cs typeface="Arial" panose="020B0604020202020204" pitchFamily="34" charset="0"/>
          </a:endParaRPr>
        </a:p>
        <a:p>
          <a:pPr marL="0" indent="0" algn="l"/>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1. Password monitoring:</a:t>
          </a:r>
          <a:r>
            <a:rPr lang="en-US" sz="800" b="0" i="0" u="none" strike="noStrike">
              <a:solidFill>
                <a:srgbClr val="000000"/>
              </a:solidFill>
              <a:latin typeface="Arial" panose="020B0604020202020204" pitchFamily="34" charset="0"/>
              <a:cs typeface="Arial" panose="020B0604020202020204" pitchFamily="34" charset="0"/>
            </a:rPr>
            <a:t> This could cause legal issues</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2. Verifying who the users communicate with:</a:t>
          </a:r>
          <a:r>
            <a:rPr lang="en-US" sz="800" b="0" i="0" u="none" strike="noStrike">
              <a:solidFill>
                <a:srgbClr val="000000"/>
              </a:solidFill>
              <a:latin typeface="Arial" panose="020B0604020202020204" pitchFamily="34" charset="0"/>
              <a:cs typeface="Arial" panose="020B0604020202020204" pitchFamily="34" charset="0"/>
            </a:rPr>
            <a:t> This could be seens as spying or instrusion of privacy</a:t>
          </a:r>
          <a:endParaRPr lang="en-US" sz="800" b="1" i="0" u="none" strike="noStrike">
            <a:solidFill>
              <a:srgbClr val="000000"/>
            </a:solidFill>
            <a:latin typeface="Arial" panose="020B0604020202020204" pitchFamily="34" charset="0"/>
            <a:cs typeface="Arial" panose="020B0604020202020204" pitchFamily="34" charset="0"/>
          </a:endParaRPr>
        </a:p>
        <a:p>
          <a:pPr marL="0" indent="0" algn="l"/>
          <a:r>
            <a:rPr lang="en-US" sz="800" b="1" i="0" u="none" strike="noStrike">
              <a:solidFill>
                <a:srgbClr val="000000"/>
              </a:solidFill>
              <a:latin typeface="Arial" panose="020B0604020202020204" pitchFamily="34" charset="0"/>
              <a:cs typeface="Arial" panose="020B0604020202020204" pitchFamily="34" charset="0"/>
            </a:rPr>
            <a:t>3. Checking emails send:</a:t>
          </a:r>
          <a:r>
            <a:rPr lang="en-US" sz="800" b="0" i="0" u="none" strike="noStrike">
              <a:solidFill>
                <a:srgbClr val="000000"/>
              </a:solidFill>
              <a:latin typeface="Arial" panose="020B0604020202020204" pitchFamily="34" charset="0"/>
              <a:cs typeface="Arial" panose="020B0604020202020204" pitchFamily="34" charset="0"/>
            </a:rPr>
            <a:t> This could cause legal issues with GDPR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115385</xdr:rowOff>
    </xdr:from>
    <xdr:to>
      <xdr:col>9</xdr:col>
      <xdr:colOff>180975</xdr:colOff>
      <xdr:row>43</xdr:row>
      <xdr:rowOff>154329</xdr:rowOff>
    </xdr:to>
    <xdr:sp macro="" textlink="">
      <xdr:nvSpPr>
        <xdr:cNvPr id="2" name="TextBox 1">
          <a:extLst>
            <a:ext uri="{FF2B5EF4-FFF2-40B4-BE49-F238E27FC236}">
              <a16:creationId xmlns:a16="http://schemas.microsoft.com/office/drawing/2014/main" id="{F64EE0A1-DAE8-D560-1C76-00EC7EB16012}"/>
            </a:ext>
          </a:extLst>
        </xdr:cNvPr>
        <xdr:cNvSpPr txBox="1"/>
      </xdr:nvSpPr>
      <xdr:spPr>
        <a:xfrm>
          <a:off x="0" y="1861233"/>
          <a:ext cx="17851659" cy="5614083"/>
        </a:xfrm>
        <a:prstGeom prst="rect">
          <a:avLst/>
        </a:prstGeom>
        <a:no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Notes ( My research + ChatGpt suggestions when needed)</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Length of Wifi Encryption</a:t>
          </a:r>
        </a:p>
        <a:p>
          <a:pPr marL="0" indent="0" algn="l"/>
          <a:r>
            <a:rPr lang="en-US" sz="1100" b="0" i="0" u="none" strike="noStrike">
              <a:solidFill>
                <a:srgbClr val="000000"/>
              </a:solidFill>
              <a:latin typeface="Arial" panose="020B0604020202020204" pitchFamily="34" charset="0"/>
              <a:cs typeface="Arial" panose="020B0604020202020204" pitchFamily="34" charset="0"/>
            </a:rPr>
            <a:t>Settings &gt; Encryption Seetings &gt; Find the type of Encryption WPA2 = 8-63 char. Count the number characters manually</a:t>
          </a:r>
          <a:r>
            <a:rPr lang="hu-HU" sz="1100" b="0" i="0" u="none" strike="noStrike">
              <a:solidFill>
                <a:srgbClr val="FF0000"/>
              </a:solidFill>
              <a:latin typeface="Arial" panose="020B0604020202020204" pitchFamily="34" charset="0"/>
              <a:cs typeface="Arial" panose="020B0604020202020204" pitchFamily="34" charset="0"/>
            </a:rPr>
            <a:t>&lt;--"MANUALLY"&lt;--IF</a:t>
          </a:r>
          <a:r>
            <a:rPr lang="hu-HU" sz="1100" b="0" i="0" u="none" strike="noStrike" baseline="0">
              <a:solidFill>
                <a:srgbClr val="FF0000"/>
              </a:solidFill>
              <a:latin typeface="Arial" panose="020B0604020202020204" pitchFamily="34" charset="0"/>
              <a:cs typeface="Arial" panose="020B0604020202020204" pitchFamily="34" charset="0"/>
            </a:rPr>
            <a:t> A VALUE CAN NEVER BE HANDLED IN AN AUTOMATED WAY, THEN THIS ATTRIBUTE IS UNFORTUNATELY NOT A GOOD ATTRIBUTE FOR A SOLUTION IN THE KNUTH-UNIVERSE...&lt;--PARALLEL WAY?: MAKING SCREEN SHOTS FOR AUTOMATED ANALYSIS?</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2. Year of Router can be found on the label, but can be tricky to automate. This a</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tribute can be reconsidered with other achievable at</a:t>
          </a:r>
          <a:r>
            <a:rPr lang="hu-HU" sz="1100" b="0" i="0" u="none" strike="noStrike">
              <a:solidFill>
                <a:srgbClr val="000000"/>
              </a:solidFill>
              <a:latin typeface="Arial" panose="020B0604020202020204" pitchFamily="34" charset="0"/>
              <a:cs typeface="Arial" panose="020B0604020202020204" pitchFamily="34" charset="0"/>
            </a:rPr>
            <a:t>t</a:t>
          </a:r>
          <a:r>
            <a:rPr lang="en-US" sz="1100" b="0" i="0" u="none" strike="noStrike">
              <a:solidFill>
                <a:srgbClr val="000000"/>
              </a:solidFill>
              <a:latin typeface="Arial" panose="020B0604020202020204" pitchFamily="34" charset="0"/>
              <a:cs typeface="Arial" panose="020B0604020202020204" pitchFamily="34" charset="0"/>
            </a:rPr>
            <a:t>ributes, such as Router Firmware Version, which can be found in Router settings. A newer version would indicate a newer and more secure router</a:t>
          </a:r>
          <a:r>
            <a:rPr lang="hu-HU" sz="1100" b="0" i="0" u="none" strike="noStrike">
              <a:solidFill>
                <a:srgbClr val="FF0000"/>
              </a:solidFill>
              <a:latin typeface="Arial" panose="020B0604020202020204" pitchFamily="34" charset="0"/>
              <a:cs typeface="Arial" panose="020B0604020202020204" pitchFamily="34" charset="0"/>
            </a:rPr>
            <a:t>&lt;--EVEN THE TRICKY WAY SHOULD BE PRESENTED IN AN MP4-FILE...</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3. Year of the device can also be challenging but can be achieved  Navigate through the BIOS/UEFI menus to find this information. PowerShell or shell scripts to automate the process of restarting the laptop and entering the BIOS/UEFI settings. Once in the settings, you can extract the BIOS version and date programmatically.</a:t>
          </a:r>
          <a:r>
            <a:rPr lang="hu-HU" sz="1100" b="0" i="0">
              <a:solidFill>
                <a:srgbClr val="FF0000"/>
              </a:solidFill>
              <a:effectLst/>
              <a:latin typeface="+mn-lt"/>
              <a:ea typeface="+mn-ea"/>
              <a:cs typeface="+mn-cs"/>
            </a:rPr>
            <a:t>&lt;--EVEN THE SCRIPT-ORIENTED WAY SHOULD BE PRESENTED IN AN MP4-FILE...</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4. No. of days since last update : In Python we can use the subprocess module to run a PowerShell command (Get-WindowsUpdateLog) to fetch the Windows update log.</a:t>
          </a:r>
          <a:r>
            <a:rPr lang="hu-HU" sz="1100" b="0" i="0" u="none" strike="noStrike">
              <a:solidFill>
                <a:srgbClr val="FF0000"/>
              </a:solidFill>
              <a:latin typeface="Arial" panose="020B0604020202020204" pitchFamily="34" charset="0"/>
              <a:cs typeface="Arial" panose="020B0604020202020204" pitchFamily="34" charset="0"/>
            </a:rPr>
            <a:t>&lt;--MP4?</a:t>
          </a:r>
          <a:endParaRPr lang="en-US" sz="1100" b="0" i="0" u="none" strike="noStrike">
            <a:solidFill>
              <a:srgbClr val="FF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5. No. of threats detected by Antivirus : Automation can be challening as most companies wont allow log collection easily or would hide useful data.</a:t>
          </a:r>
          <a:r>
            <a:rPr lang="hu-HU" sz="1100" b="0" i="0" u="none" strike="noStrike">
              <a:solidFill>
                <a:srgbClr val="FF0000"/>
              </a:solidFill>
              <a:latin typeface="Arial" panose="020B0604020202020204" pitchFamily="34" charset="0"/>
              <a:cs typeface="Arial" panose="020B0604020202020204" pitchFamily="34" charset="0"/>
            </a:rPr>
            <a:t>&lt;--THE PROFESSIONAL DISCUSSION OF POTENTIAL "PARTNERS"</a:t>
          </a:r>
          <a:r>
            <a:rPr lang="en-US" sz="1100" b="0" i="0" u="none" strike="noStrike">
              <a:solidFill>
                <a:srgbClr val="FF0000"/>
              </a:solidFill>
              <a:latin typeface="Arial" panose="020B0604020202020204" pitchFamily="34" charset="0"/>
              <a:cs typeface="Arial" panose="020B0604020202020204" pitchFamily="34" charset="0"/>
            </a:rPr>
            <a:t> </a:t>
          </a:r>
          <a:r>
            <a:rPr lang="hu-HU" sz="1100" b="0" i="0" u="none" strike="noStrike">
              <a:solidFill>
                <a:srgbClr val="FF0000"/>
              </a:solidFill>
              <a:latin typeface="Arial" panose="020B0604020202020204" pitchFamily="34" charset="0"/>
              <a:cs typeface="Arial" panose="020B0604020202020204" pitchFamily="34" charset="0"/>
            </a:rPr>
            <a:t> IS ALSO PART OF THE EDUCATION/SOLUTION!</a:t>
          </a:r>
          <a:r>
            <a:rPr lang="hu-HU" sz="1100" b="0" i="0" u="none" strike="noStrike" baseline="0">
              <a:solidFill>
                <a:srgbClr val="FF0000"/>
              </a:solidFill>
              <a:latin typeface="Arial" panose="020B0604020202020204" pitchFamily="34" charset="0"/>
              <a:cs typeface="Arial" panose="020B0604020202020204" pitchFamily="34" charset="0"/>
            </a:rPr>
            <a:t> </a:t>
          </a:r>
          <a:r>
            <a:rPr lang="en-US" sz="1100" b="0" i="0" u="none" strike="noStrike">
              <a:solidFill>
                <a:srgbClr val="000000"/>
              </a:solidFill>
              <a:latin typeface="Arial" panose="020B0604020202020204" pitchFamily="34" charset="0"/>
              <a:cs typeface="Arial" panose="020B0604020202020204" pitchFamily="34" charset="0"/>
            </a:rPr>
            <a:t>But some antiviruses do provide API and Command line Interface log options.</a:t>
          </a:r>
          <a:r>
            <a:rPr lang="hu-HU" sz="1100" b="0" i="0">
              <a:solidFill>
                <a:srgbClr val="FF0000"/>
              </a:solidFill>
              <a:effectLst/>
              <a:latin typeface="+mn-lt"/>
              <a:ea typeface="+mn-ea"/>
              <a:cs typeface="+mn-cs"/>
            </a:rPr>
            <a:t>&lt;--MP4? JUST AN MP4-FILE IS THAT PROOF WHAT A THIRD PARTY COULD INVOLVE INTO A DEVELOPMENT</a:t>
          </a:r>
          <a:r>
            <a:rPr lang="hu-HU" sz="1100" b="0" i="0" baseline="0">
              <a:solidFill>
                <a:srgbClr val="FF0000"/>
              </a:solidFill>
              <a:effectLst/>
              <a:latin typeface="+mn-lt"/>
              <a:ea typeface="+mn-ea"/>
              <a:cs typeface="+mn-cs"/>
            </a:rPr>
            <a:t> PROCESS...</a:t>
          </a:r>
          <a:endParaRPr lang="en-GB">
            <a:solidFill>
              <a:srgbClr val="FF0000"/>
            </a:solidFill>
            <a:effectLst/>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 In cases, where we cant use the logs Intrustion detection System logs, which are more easier to collect can be used solely.</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6. Website visit data is easy to find but we need to define what are the blacklisted websited. we could get a databade( it is avaiable) of the major blacklisted w</a:t>
          </a:r>
          <a:r>
            <a:rPr lang="hu-HU" sz="1100" b="0" i="0" u="none" strike="noStrike">
              <a:solidFill>
                <a:srgbClr val="000000"/>
              </a:solidFill>
              <a:latin typeface="Arial" panose="020B0604020202020204" pitchFamily="34" charset="0"/>
              <a:cs typeface="Arial" panose="020B0604020202020204" pitchFamily="34" charset="0"/>
            </a:rPr>
            <a:t>e</a:t>
          </a:r>
          <a:r>
            <a:rPr lang="en-US" sz="1100" b="0" i="0" u="none" strike="noStrike">
              <a:solidFill>
                <a:srgbClr val="000000"/>
              </a:solidFill>
              <a:latin typeface="Arial" panose="020B0604020202020204" pitchFamily="34" charset="0"/>
              <a:cs typeface="Arial" panose="020B0604020202020204" pitchFamily="34" charset="0"/>
            </a:rPr>
            <a:t>bsites and add or remove according to our need, but still this atribute needs attention.</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100" b="0" i="0" u="none" strike="noStrike">
              <a:solidFill>
                <a:srgbClr val="000000"/>
              </a:solidFill>
              <a:latin typeface="Arial" panose="020B0604020202020204" pitchFamily="34" charset="0"/>
              <a:cs typeface="Arial" panose="020B0604020202020204" pitchFamily="34" charset="0"/>
            </a:rPr>
            <a:t>7. Logs in unauthorized downloaded softwares could be complicated, but a lot of companies prohibit any kind of software downloads aswell. In such cases, all software downloads could flag breach of security. In cases where software downloads are allowed, we need to create a bblackist.</a:t>
          </a:r>
          <a:r>
            <a:rPr lang="hu-HU" sz="1100" b="0" i="0">
              <a:solidFill>
                <a:srgbClr val="FF0000"/>
              </a:solidFill>
              <a:effectLst/>
              <a:latin typeface="+mn-lt"/>
              <a:ea typeface="+mn-ea"/>
              <a:cs typeface="+mn-cs"/>
            </a:rPr>
            <a:t>&lt;--MP4?</a:t>
          </a:r>
          <a:endParaRPr lang="en-GB">
            <a:solidFill>
              <a:srgbClr val="FF0000"/>
            </a:solidFill>
            <a:effectLst/>
          </a:endParaRPr>
        </a:p>
        <a:p>
          <a:pPr marL="0" indent="0" algn="l"/>
          <a:endParaRPr lang="hu-HU" sz="1100" b="1" i="1" u="sng" strike="noStrike">
            <a:solidFill>
              <a:srgbClr val="FF0000"/>
            </a:solidFill>
            <a:latin typeface="Arial" panose="020B0604020202020204" pitchFamily="34" charset="0"/>
            <a:cs typeface="Arial" panose="020B0604020202020204" pitchFamily="34" charset="0"/>
          </a:endParaRPr>
        </a:p>
        <a:p>
          <a:pPr marL="0" indent="0" algn="l"/>
          <a:r>
            <a:rPr lang="hu-HU" sz="1100" b="1" i="1" u="sng" strike="noStrike">
              <a:solidFill>
                <a:srgbClr val="FF0000"/>
              </a:solidFill>
              <a:latin typeface="Arial" panose="020B0604020202020204" pitchFamily="34" charset="0"/>
              <a:cs typeface="Arial" panose="020B0604020202020204" pitchFamily="34" charset="0"/>
            </a:rPr>
            <a:t>CONCLUSION: </a:t>
          </a:r>
          <a:r>
            <a:rPr lang="hu-HU" sz="1100" b="1" i="1" u="sng">
              <a:solidFill>
                <a:srgbClr val="FF0000"/>
              </a:solidFill>
              <a:effectLst/>
              <a:latin typeface="+mn-lt"/>
              <a:ea typeface="+mn-ea"/>
              <a:cs typeface="+mn-cs"/>
            </a:rPr>
            <a:t>&lt;--MP4? JUST AN MP4-FILE IS THAT PROOF WHAT A THIRD PARTY COULD INVOLVE INTO A DEVELOPMENT</a:t>
          </a:r>
          <a:r>
            <a:rPr lang="hu-HU" sz="1100" b="1" i="1" u="sng" baseline="0">
              <a:solidFill>
                <a:srgbClr val="FF0000"/>
              </a:solidFill>
              <a:effectLst/>
              <a:latin typeface="+mn-lt"/>
              <a:ea typeface="+mn-ea"/>
              <a:cs typeface="+mn-cs"/>
            </a:rPr>
            <a:t> PROCESS...</a:t>
          </a:r>
          <a:endParaRPr lang="en-US" sz="1100" b="1" i="1" u="sng" strike="noStrike">
            <a:solidFill>
              <a:srgbClr val="FF00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180975</xdr:colOff>
      <xdr:row>24</xdr:row>
      <xdr:rowOff>0</xdr:rowOff>
    </xdr:to>
    <xdr:sp macro="" textlink="">
      <xdr:nvSpPr>
        <xdr:cNvPr id="2" name="TextBox 1">
          <a:extLst>
            <a:ext uri="{FF2B5EF4-FFF2-40B4-BE49-F238E27FC236}">
              <a16:creationId xmlns:a16="http://schemas.microsoft.com/office/drawing/2014/main" id="{12F2EAF3-4A49-17A3-3A19-6BDD76BCC2DA}"/>
            </a:ext>
          </a:extLst>
        </xdr:cNvPr>
        <xdr:cNvSpPr txBox="1"/>
      </xdr:nvSpPr>
      <xdr:spPr>
        <a:xfrm>
          <a:off x="0" y="0"/>
          <a:ext cx="8715375" cy="38862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Plan for Automation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1. we create/identify a location where we can store the data</a:t>
          </a:r>
        </a:p>
        <a:p>
          <a:pPr marL="0" indent="0" algn="l"/>
          <a:r>
            <a:rPr lang="en-US" sz="1100" b="0" i="0" u="none" strike="noStrike">
              <a:solidFill>
                <a:srgbClr val="000000"/>
              </a:solidFill>
              <a:latin typeface="Arial" panose="020B0604020202020204" pitchFamily="34" charset="0"/>
              <a:cs typeface="Arial" panose="020B0604020202020204" pitchFamily="34" charset="0"/>
            </a:rPr>
            <a:t>2. we can use inbuilt tools from windows / linux for log collection for network and hardware information, firewalls, intrusion detection tools etc.</a:t>
          </a:r>
        </a:p>
        <a:p>
          <a:pPr marL="0" indent="0" algn="l"/>
          <a:r>
            <a:rPr lang="en-US" sz="1100" b="0" i="0" u="none" strike="noStrike">
              <a:solidFill>
                <a:srgbClr val="000000"/>
              </a:solidFill>
              <a:latin typeface="Arial" panose="020B0604020202020204" pitchFamily="34" charset="0"/>
              <a:cs typeface="Arial" panose="020B0604020202020204" pitchFamily="34" charset="0"/>
            </a:rPr>
            <a:t>3. For attributes such as data, total downloads, no. of files downloaded etc. we could use extentions in the browser such as in Chrome, Data Saver</a:t>
          </a:r>
        </a:p>
        <a:p>
          <a:pPr marL="0" indent="0" algn="l"/>
          <a:r>
            <a:rPr lang="en-US" sz="1100" b="0" i="0" u="none" strike="noStrike">
              <a:solidFill>
                <a:srgbClr val="000000"/>
              </a:solidFill>
              <a:latin typeface="Arial" panose="020B0604020202020204" pitchFamily="34" charset="0"/>
              <a:cs typeface="Arial" panose="020B0604020202020204" pitchFamily="34" charset="0"/>
            </a:rPr>
            <a:t>4. For VPN data, we could use VPN client logs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How to Automate the data collection</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We can use libraries in Python for automated log collection. </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r>
            <a:rPr lang="en-US" sz="1100" b="0" i="0" u="none" strike="noStrike">
              <a:solidFill>
                <a:srgbClr val="000000"/>
              </a:solidFill>
              <a:latin typeface="Arial" panose="020B0604020202020204" pitchFamily="34" charset="0"/>
              <a:cs typeface="Arial" panose="020B0604020202020204" pitchFamily="34" charset="0"/>
            </a:rPr>
            <a:t>There are various libraries we can use but after an analysis and double checking with Chat Gpt,  there are various libraries such as paramiko and psutil etc.</a:t>
          </a:r>
        </a:p>
        <a:p>
          <a:pPr marL="0" indent="0" algn="l"/>
          <a:r>
            <a:rPr lang="en-US" sz="1100" b="0" i="0" u="none" strike="noStrike">
              <a:solidFill>
                <a:srgbClr val="000000"/>
              </a:solidFill>
              <a:latin typeface="Arial" panose="020B0604020202020204" pitchFamily="34" charset="0"/>
              <a:cs typeface="Arial" panose="020B0604020202020204" pitchFamily="34" charset="0"/>
            </a:rPr>
            <a:t>Furthremore, as Python is a big ocean of possibilities, there are so many tasks we could do with Python and impove upon not just the automation, but also the efficiency and accurance of data collection and analysis.</a:t>
          </a: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a:p>
          <a:pPr marL="0" indent="0" algn="l"/>
          <a:endParaRPr lang="en-US" sz="1100" b="0" i="0" u="none" strike="noStrike">
            <a:solidFill>
              <a:srgbClr val="000000"/>
            </a:solidFill>
            <a:latin typeface="Arial" panose="020B0604020202020204" pitchFamily="34" charset="0"/>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Lttd" id="{A2ABF10A-9721-40F7-BE66-80F67C27BB68}" userId="Lttd"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5" dT="2024-02-28T05:16:20.66" personId="{A2ABF10A-9721-40F7-BE66-80F67C27BB68}" id="{D0BE99E4-A459-47B6-9D32-61B3FA18042E}">
    <text>This single value or at least one of the values below in the same column, should have an own mp4-file (later)!</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hyperlink" Target="https://miau.my-x.hu/myx-free/coco/test/564377420240403091157.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miau.my-x.hu/myx-free/coco/test/630709220240403125728.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24"/>
  <sheetViews>
    <sheetView zoomScale="72" workbookViewId="0"/>
  </sheetViews>
  <sheetFormatPr defaultColWidth="12.5546875" defaultRowHeight="15.75" customHeight="1" x14ac:dyDescent="0.25"/>
  <cols>
    <col min="2" max="2" width="32.5546875" customWidth="1"/>
    <col min="3" max="3" width="149.88671875" customWidth="1"/>
    <col min="4" max="4" width="69.33203125" bestFit="1" customWidth="1"/>
  </cols>
  <sheetData>
    <row r="1" spans="1:5" ht="13.2" x14ac:dyDescent="0.25">
      <c r="A1" s="9" t="s">
        <v>0</v>
      </c>
      <c r="B1" s="1" t="s">
        <v>1</v>
      </c>
      <c r="C1" s="1" t="s">
        <v>2</v>
      </c>
      <c r="D1" s="10" t="s">
        <v>3</v>
      </c>
      <c r="E1" s="10" t="s">
        <v>4</v>
      </c>
    </row>
    <row r="2" spans="1:5" ht="13.2" x14ac:dyDescent="0.25">
      <c r="A2" s="4" t="s">
        <v>5</v>
      </c>
      <c r="B2" s="3" t="s">
        <v>6</v>
      </c>
      <c r="C2" s="3" t="s">
        <v>7</v>
      </c>
      <c r="D2" s="10" t="s">
        <v>8</v>
      </c>
      <c r="E2" s="10" t="s">
        <v>9</v>
      </c>
    </row>
    <row r="3" spans="1:5" ht="13.2" x14ac:dyDescent="0.25">
      <c r="A3" s="4" t="s">
        <v>5</v>
      </c>
      <c r="B3" s="3" t="s">
        <v>10</v>
      </c>
      <c r="C3" s="3" t="s">
        <v>11</v>
      </c>
      <c r="D3" s="10" t="s">
        <v>8</v>
      </c>
      <c r="E3" s="10" t="s">
        <v>9</v>
      </c>
    </row>
    <row r="4" spans="1:5" ht="13.2" x14ac:dyDescent="0.25">
      <c r="A4" s="4" t="s">
        <v>5</v>
      </c>
      <c r="B4" s="3" t="s">
        <v>12</v>
      </c>
      <c r="C4" s="3" t="s">
        <v>13</v>
      </c>
      <c r="D4" s="10" t="s">
        <v>8</v>
      </c>
      <c r="E4" s="10" t="s">
        <v>9</v>
      </c>
    </row>
    <row r="5" spans="1:5" ht="13.2" x14ac:dyDescent="0.25">
      <c r="A5" s="4" t="s">
        <v>5</v>
      </c>
      <c r="B5" s="3" t="s">
        <v>14</v>
      </c>
      <c r="C5" s="3" t="s">
        <v>15</v>
      </c>
      <c r="D5" s="10" t="s">
        <v>8</v>
      </c>
      <c r="E5" s="10" t="s">
        <v>9</v>
      </c>
    </row>
    <row r="6" spans="1:5" ht="13.2" x14ac:dyDescent="0.25">
      <c r="A6" s="4" t="s">
        <v>5</v>
      </c>
      <c r="B6" s="3" t="s">
        <v>16</v>
      </c>
      <c r="C6" s="3" t="s">
        <v>17</v>
      </c>
      <c r="D6" s="10" t="s">
        <v>8</v>
      </c>
      <c r="E6" s="10" t="s">
        <v>9</v>
      </c>
    </row>
    <row r="7" spans="1:5" ht="13.2" x14ac:dyDescent="0.25">
      <c r="A7" s="4" t="s">
        <v>5</v>
      </c>
      <c r="B7" s="3" t="s">
        <v>18</v>
      </c>
      <c r="C7" s="3" t="s">
        <v>19</v>
      </c>
      <c r="D7" s="10" t="s">
        <v>8</v>
      </c>
      <c r="E7" s="10" t="s">
        <v>9</v>
      </c>
    </row>
    <row r="8" spans="1:5" ht="13.2" x14ac:dyDescent="0.25">
      <c r="A8" s="4" t="s">
        <v>5</v>
      </c>
      <c r="B8" s="3" t="s">
        <v>20</v>
      </c>
      <c r="C8" s="3" t="s">
        <v>21</v>
      </c>
      <c r="D8" s="10" t="s">
        <v>8</v>
      </c>
      <c r="E8" s="10" t="s">
        <v>9</v>
      </c>
    </row>
    <row r="9" spans="1:5" ht="13.2" x14ac:dyDescent="0.25">
      <c r="A9" s="4" t="s">
        <v>5</v>
      </c>
      <c r="B9" s="3" t="s">
        <v>22</v>
      </c>
      <c r="C9" s="3" t="s">
        <v>23</v>
      </c>
      <c r="D9" s="10" t="s">
        <v>8</v>
      </c>
      <c r="E9" s="10" t="s">
        <v>9</v>
      </c>
    </row>
    <row r="10" spans="1:5" ht="13.2" x14ac:dyDescent="0.25">
      <c r="A10" s="4" t="s">
        <v>5</v>
      </c>
      <c r="B10" s="3" t="s">
        <v>24</v>
      </c>
      <c r="C10" s="3" t="s">
        <v>25</v>
      </c>
      <c r="D10" s="10" t="s">
        <v>8</v>
      </c>
      <c r="E10" s="10" t="s">
        <v>9</v>
      </c>
    </row>
    <row r="11" spans="1:5" ht="13.2" x14ac:dyDescent="0.25">
      <c r="A11" s="4" t="s">
        <v>5</v>
      </c>
      <c r="B11" s="3" t="s">
        <v>26</v>
      </c>
      <c r="C11" s="3" t="s">
        <v>27</v>
      </c>
      <c r="D11" s="10" t="s">
        <v>8</v>
      </c>
      <c r="E11" s="10" t="s">
        <v>9</v>
      </c>
    </row>
    <row r="12" spans="1:5" ht="13.2" x14ac:dyDescent="0.25">
      <c r="A12" s="7" t="s">
        <v>28</v>
      </c>
      <c r="B12" s="5" t="s">
        <v>29</v>
      </c>
      <c r="C12" s="5" t="s">
        <v>30</v>
      </c>
      <c r="D12" s="10" t="s">
        <v>8</v>
      </c>
      <c r="E12" s="10" t="s">
        <v>9</v>
      </c>
    </row>
    <row r="13" spans="1:5" ht="13.2" x14ac:dyDescent="0.25">
      <c r="A13" s="7" t="s">
        <v>28</v>
      </c>
      <c r="B13" s="5" t="s">
        <v>31</v>
      </c>
      <c r="C13" s="5" t="s">
        <v>32</v>
      </c>
      <c r="D13" s="10" t="s">
        <v>8</v>
      </c>
      <c r="E13" s="10" t="s">
        <v>9</v>
      </c>
    </row>
    <row r="14" spans="1:5" ht="13.2" x14ac:dyDescent="0.25">
      <c r="A14" s="7" t="s">
        <v>28</v>
      </c>
      <c r="B14" s="5" t="s">
        <v>33</v>
      </c>
      <c r="C14" s="5" t="s">
        <v>34</v>
      </c>
      <c r="D14" s="10" t="s">
        <v>8</v>
      </c>
      <c r="E14" s="10" t="s">
        <v>9</v>
      </c>
    </row>
    <row r="15" spans="1:5" ht="13.2" x14ac:dyDescent="0.25">
      <c r="A15" s="7" t="s">
        <v>28</v>
      </c>
      <c r="B15" s="5" t="s">
        <v>35</v>
      </c>
      <c r="C15" s="5" t="s">
        <v>36</v>
      </c>
      <c r="D15" s="10" t="s">
        <v>8</v>
      </c>
      <c r="E15" s="10" t="s">
        <v>9</v>
      </c>
    </row>
    <row r="16" spans="1:5" ht="13.2" x14ac:dyDescent="0.25">
      <c r="A16" s="7" t="s">
        <v>28</v>
      </c>
      <c r="B16" s="5" t="s">
        <v>37</v>
      </c>
      <c r="C16" s="5" t="s">
        <v>38</v>
      </c>
      <c r="D16" s="10" t="s">
        <v>8</v>
      </c>
      <c r="E16" s="10" t="s">
        <v>9</v>
      </c>
    </row>
    <row r="17" spans="1:5" ht="15.75" customHeight="1" x14ac:dyDescent="0.25">
      <c r="A17" s="7" t="s">
        <v>28</v>
      </c>
      <c r="B17" s="6" t="s">
        <v>39</v>
      </c>
      <c r="C17" s="6" t="s">
        <v>40</v>
      </c>
      <c r="D17" s="10" t="s">
        <v>8</v>
      </c>
      <c r="E17" s="10" t="s">
        <v>9</v>
      </c>
    </row>
    <row r="18" spans="1:5" ht="15.75" customHeight="1" x14ac:dyDescent="0.25">
      <c r="A18" s="7" t="s">
        <v>28</v>
      </c>
      <c r="B18" s="6" t="s">
        <v>41</v>
      </c>
      <c r="C18" s="6" t="s">
        <v>42</v>
      </c>
      <c r="D18" s="10" t="s">
        <v>8</v>
      </c>
      <c r="E18" s="10" t="s">
        <v>9</v>
      </c>
    </row>
    <row r="19" spans="1:5" ht="13.2" x14ac:dyDescent="0.25"/>
    <row r="20" spans="1:5" ht="13.2" x14ac:dyDescent="0.25"/>
    <row r="21" spans="1:5" ht="13.2" x14ac:dyDescent="0.25"/>
    <row r="24" spans="1:5" ht="15.75" customHeight="1" x14ac:dyDescent="0.25">
      <c r="B24" s="2"/>
    </row>
  </sheetData>
  <pageMargins left="0" right="0" top="0" bottom="0" header="0" footer="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4F9F9-7151-4C00-931D-91CB86FBDA81}">
  <dimension ref="A1:AR117"/>
  <sheetViews>
    <sheetView topLeftCell="H57" workbookViewId="0">
      <selection activeCell="B59" sqref="B59:S75"/>
    </sheetView>
  </sheetViews>
  <sheetFormatPr defaultColWidth="7.44140625" defaultRowHeight="12.75" customHeight="1" x14ac:dyDescent="0.25"/>
  <cols>
    <col min="1" max="1" width="27.33203125" bestFit="1" customWidth="1"/>
    <col min="2" max="2" width="23.109375" customWidth="1"/>
    <col min="3" max="3" width="18.33203125" customWidth="1"/>
    <col min="9" max="9" width="19.109375" customWidth="1"/>
    <col min="10" max="10" width="34.109375" customWidth="1"/>
    <col min="11" max="11" width="24.5546875" customWidth="1"/>
    <col min="12" max="12" width="32.5546875" customWidth="1"/>
    <col min="18" max="18" width="9.5546875" customWidth="1"/>
    <col min="27" max="27" width="11.109375" customWidth="1"/>
  </cols>
  <sheetData>
    <row r="1" spans="1:21" ht="13.2" x14ac:dyDescent="0.25">
      <c r="A1" t="s">
        <v>43</v>
      </c>
      <c r="B1" t="s">
        <v>44</v>
      </c>
      <c r="C1" t="s">
        <v>45</v>
      </c>
      <c r="D1" t="s">
        <v>46</v>
      </c>
      <c r="E1" t="s">
        <v>47</v>
      </c>
      <c r="F1" t="s">
        <v>48</v>
      </c>
      <c r="G1" t="s">
        <v>49</v>
      </c>
      <c r="H1" t="s">
        <v>50</v>
      </c>
      <c r="I1" t="s">
        <v>51</v>
      </c>
      <c r="J1" t="s">
        <v>52</v>
      </c>
      <c r="K1" t="s">
        <v>53</v>
      </c>
      <c r="L1" t="s">
        <v>54</v>
      </c>
      <c r="M1" t="s">
        <v>55</v>
      </c>
      <c r="N1" t="s">
        <v>56</v>
      </c>
      <c r="O1" t="s">
        <v>57</v>
      </c>
      <c r="P1" t="s">
        <v>58</v>
      </c>
      <c r="Q1" t="s">
        <v>59</v>
      </c>
      <c r="R1" t="s">
        <v>60</v>
      </c>
    </row>
    <row r="2" spans="1:21" ht="39" customHeight="1" x14ac:dyDescent="0.3">
      <c r="A2" t="s">
        <v>61</v>
      </c>
      <c r="B2" t="s">
        <v>62</v>
      </c>
      <c r="C2" t="s">
        <v>63</v>
      </c>
      <c r="D2" t="s">
        <v>64</v>
      </c>
      <c r="E2" t="s">
        <v>65</v>
      </c>
      <c r="F2" t="s">
        <v>66</v>
      </c>
      <c r="G2" t="s">
        <v>67</v>
      </c>
      <c r="H2" t="s">
        <v>68</v>
      </c>
      <c r="I2" t="s">
        <v>69</v>
      </c>
      <c r="J2" s="8" t="s">
        <v>69</v>
      </c>
      <c r="K2" t="s">
        <v>70</v>
      </c>
      <c r="L2" t="s">
        <v>71</v>
      </c>
      <c r="M2" t="s">
        <v>72</v>
      </c>
      <c r="N2" t="s">
        <v>73</v>
      </c>
      <c r="O2" t="s">
        <v>74</v>
      </c>
      <c r="P2" t="s">
        <v>75</v>
      </c>
      <c r="Q2" t="s">
        <v>76</v>
      </c>
      <c r="R2" t="s">
        <v>77</v>
      </c>
      <c r="S2" s="9"/>
      <c r="T2" s="9"/>
      <c r="U2" s="9"/>
    </row>
    <row r="3" spans="1:21" ht="13.2" x14ac:dyDescent="0.25">
      <c r="A3" t="s">
        <v>78</v>
      </c>
      <c r="B3" t="s">
        <v>79</v>
      </c>
      <c r="C3" t="s">
        <v>80</v>
      </c>
      <c r="D3" t="s">
        <v>79</v>
      </c>
      <c r="E3" t="s">
        <v>81</v>
      </c>
      <c r="F3" t="s">
        <v>82</v>
      </c>
      <c r="G3" t="s">
        <v>82</v>
      </c>
      <c r="H3" t="s">
        <v>83</v>
      </c>
      <c r="I3" t="s">
        <v>84</v>
      </c>
      <c r="J3" t="s">
        <v>84</v>
      </c>
      <c r="K3" t="s">
        <v>84</v>
      </c>
      <c r="L3" t="s">
        <v>85</v>
      </c>
      <c r="M3" t="s">
        <v>84</v>
      </c>
      <c r="N3" t="s">
        <v>86</v>
      </c>
      <c r="O3" t="s">
        <v>84</v>
      </c>
      <c r="P3" t="s">
        <v>84</v>
      </c>
      <c r="Q3" t="s">
        <v>87</v>
      </c>
      <c r="R3" t="s">
        <v>84</v>
      </c>
      <c r="S3" s="9"/>
      <c r="T3" s="9"/>
      <c r="U3" s="9"/>
    </row>
    <row r="4" spans="1:21" ht="13.2" x14ac:dyDescent="0.25">
      <c r="A4" t="s">
        <v>88</v>
      </c>
      <c r="B4">
        <v>0</v>
      </c>
      <c r="C4">
        <v>1</v>
      </c>
      <c r="D4">
        <v>0</v>
      </c>
      <c r="E4">
        <v>0</v>
      </c>
      <c r="F4">
        <v>0</v>
      </c>
      <c r="G4">
        <v>0</v>
      </c>
      <c r="H4">
        <v>1</v>
      </c>
      <c r="I4" s="6">
        <v>1</v>
      </c>
      <c r="J4" s="6">
        <v>0</v>
      </c>
      <c r="K4">
        <v>1</v>
      </c>
      <c r="L4">
        <v>1</v>
      </c>
      <c r="M4">
        <v>1</v>
      </c>
      <c r="N4">
        <v>0</v>
      </c>
      <c r="O4">
        <v>1</v>
      </c>
      <c r="P4">
        <v>1</v>
      </c>
      <c r="Q4">
        <v>1</v>
      </c>
      <c r="R4">
        <v>1</v>
      </c>
      <c r="S4" s="9"/>
      <c r="T4" s="9"/>
      <c r="U4" s="9"/>
    </row>
    <row r="5" spans="1:21" ht="13.2" x14ac:dyDescent="0.25">
      <c r="A5" t="s">
        <v>89</v>
      </c>
      <c r="B5">
        <v>5</v>
      </c>
      <c r="C5">
        <v>9</v>
      </c>
      <c r="D5">
        <v>0</v>
      </c>
      <c r="E5" s="9">
        <v>128</v>
      </c>
      <c r="F5">
        <v>2014</v>
      </c>
      <c r="G5">
        <v>2018</v>
      </c>
      <c r="H5">
        <v>78</v>
      </c>
      <c r="I5">
        <v>45</v>
      </c>
      <c r="J5">
        <v>45</v>
      </c>
      <c r="K5">
        <v>50</v>
      </c>
      <c r="L5">
        <v>15</v>
      </c>
      <c r="M5">
        <v>59</v>
      </c>
      <c r="N5">
        <v>76</v>
      </c>
      <c r="O5">
        <v>5</v>
      </c>
      <c r="P5">
        <v>12</v>
      </c>
      <c r="Q5">
        <v>3</v>
      </c>
      <c r="R5">
        <v>4</v>
      </c>
      <c r="S5" s="9"/>
      <c r="T5" s="9"/>
      <c r="U5" s="9"/>
    </row>
    <row r="6" spans="1:21" ht="13.2" x14ac:dyDescent="0.25">
      <c r="A6" s="9" t="s">
        <v>90</v>
      </c>
      <c r="B6" s="9">
        <f ca="1">RANDBETWEEN(3,9)</f>
        <v>7</v>
      </c>
      <c r="C6" s="9">
        <f ca="1">RANDBETWEEN(1,10)</f>
        <v>9</v>
      </c>
      <c r="D6" s="9">
        <f ca="1">RANDBETWEEN(0,5)</f>
        <v>4</v>
      </c>
      <c r="E6" s="9">
        <v>192</v>
      </c>
      <c r="F6" s="9">
        <f ca="1">RANDBETWEEN(2014,2024)</f>
        <v>2023</v>
      </c>
      <c r="G6" s="9">
        <f ca="1">RANDBETWEEN(2014,2024)</f>
        <v>2019</v>
      </c>
      <c r="H6" s="9">
        <f ca="1">RANDBETWEEN(1,90)</f>
        <v>46</v>
      </c>
      <c r="I6" s="9">
        <f ca="1">RANDBETWEEN(1,100)</f>
        <v>91</v>
      </c>
      <c r="J6" s="9">
        <f ca="1">I6</f>
        <v>91</v>
      </c>
      <c r="K6" s="9">
        <f ca="1">RANDBETWEEN(1,100)</f>
        <v>3</v>
      </c>
      <c r="L6" s="9">
        <f ca="1">RANDBETWEEN(1,1000)</f>
        <v>442</v>
      </c>
      <c r="M6" s="9">
        <f ca="1">RANDBETWEEN(0,500)</f>
        <v>353</v>
      </c>
      <c r="N6" s="9">
        <f ca="1">RANDBETWEEN(0,100)</f>
        <v>5</v>
      </c>
      <c r="O6" s="9">
        <f ca="1">RANDBETWEEN(0,200)</f>
        <v>30</v>
      </c>
      <c r="P6" s="9">
        <f ca="1">RANDBETWEEN(0,10)</f>
        <v>4</v>
      </c>
      <c r="Q6" s="9">
        <f ca="1">RANDBETWEEN(0,30)</f>
        <v>15</v>
      </c>
      <c r="R6" s="9">
        <f ca="1">RANDBETWEEN(0,10)</f>
        <v>3</v>
      </c>
      <c r="S6" s="9"/>
      <c r="T6" s="9"/>
      <c r="U6" s="9"/>
    </row>
    <row r="7" spans="1:21" ht="13.2" x14ac:dyDescent="0.25">
      <c r="A7" s="9" t="s">
        <v>91</v>
      </c>
      <c r="B7" s="9">
        <f ca="1">RANDBETWEEN(3,9)</f>
        <v>5</v>
      </c>
      <c r="C7" s="9">
        <f t="shared" ref="C7:C20" ca="1" si="0">RANDBETWEEN(1,10)</f>
        <v>9</v>
      </c>
      <c r="D7" s="9">
        <f t="shared" ref="D7:D20" ca="1" si="1">RANDBETWEEN(0,5)</f>
        <v>5</v>
      </c>
      <c r="E7" s="9">
        <v>256</v>
      </c>
      <c r="F7" s="9">
        <f t="shared" ref="F7:G20" ca="1" si="2">RANDBETWEEN(2014,2024)</f>
        <v>2022</v>
      </c>
      <c r="G7" s="9">
        <f t="shared" ca="1" si="2"/>
        <v>2022</v>
      </c>
      <c r="H7" s="9">
        <f t="shared" ref="H7:H20" ca="1" si="3">RANDBETWEEN(1,90)</f>
        <v>62</v>
      </c>
      <c r="I7" s="9">
        <f ca="1">RANDBETWEEN(1,100)</f>
        <v>84</v>
      </c>
      <c r="J7" s="9">
        <f t="shared" ref="J7:J20" ca="1" si="4">I7</f>
        <v>84</v>
      </c>
      <c r="K7" s="9">
        <f t="shared" ref="K7:K20" ca="1" si="5">RANDBETWEEN(1,100)</f>
        <v>36</v>
      </c>
      <c r="L7" s="9">
        <f t="shared" ref="L7:L20" ca="1" si="6">RANDBETWEEN(1,1000)</f>
        <v>5</v>
      </c>
      <c r="M7" s="9">
        <f t="shared" ref="M7:M20" ca="1" si="7">RANDBETWEEN(0,500)</f>
        <v>9</v>
      </c>
      <c r="N7" s="9">
        <f t="shared" ref="N7:N20" ca="1" si="8">RANDBETWEEN(0,100)</f>
        <v>99</v>
      </c>
      <c r="O7" s="9">
        <f t="shared" ref="O7:O20" ca="1" si="9">RANDBETWEEN(0,200)</f>
        <v>142</v>
      </c>
      <c r="P7" s="9">
        <f t="shared" ref="P7:P20" ca="1" si="10">RANDBETWEEN(0,10)</f>
        <v>0</v>
      </c>
      <c r="Q7" s="9">
        <f t="shared" ref="Q7:Q20" ca="1" si="11">RANDBETWEEN(0,30)</f>
        <v>4</v>
      </c>
      <c r="R7" s="9">
        <f t="shared" ref="R7:R20" ca="1" si="12">RANDBETWEEN(0,10)</f>
        <v>5</v>
      </c>
      <c r="S7" s="9"/>
      <c r="T7" s="9"/>
      <c r="U7" s="9"/>
    </row>
    <row r="8" spans="1:21" ht="13.2" x14ac:dyDescent="0.25">
      <c r="A8" s="9" t="s">
        <v>92</v>
      </c>
      <c r="B8" s="9">
        <f ca="1">RANDBETWEEN(3,9)</f>
        <v>4</v>
      </c>
      <c r="C8" s="9">
        <f t="shared" ca="1" si="0"/>
        <v>1</v>
      </c>
      <c r="D8" s="9">
        <f t="shared" ca="1" si="1"/>
        <v>4</v>
      </c>
      <c r="E8" s="9">
        <v>192</v>
      </c>
      <c r="F8" s="9">
        <f t="shared" ca="1" si="2"/>
        <v>2020</v>
      </c>
      <c r="G8" s="9">
        <f t="shared" ca="1" si="2"/>
        <v>2021</v>
      </c>
      <c r="H8" s="9">
        <f t="shared" ca="1" si="3"/>
        <v>80</v>
      </c>
      <c r="I8" s="9">
        <f t="shared" ref="I8:I20" ca="1" si="13">RANDBETWEEN(1,100)</f>
        <v>22</v>
      </c>
      <c r="J8" s="9">
        <f t="shared" ca="1" si="4"/>
        <v>22</v>
      </c>
      <c r="K8" s="9">
        <f t="shared" ca="1" si="5"/>
        <v>4</v>
      </c>
      <c r="L8" s="9">
        <f t="shared" ca="1" si="6"/>
        <v>184</v>
      </c>
      <c r="M8" s="9">
        <f t="shared" ca="1" si="7"/>
        <v>176</v>
      </c>
      <c r="N8" s="9">
        <f t="shared" ca="1" si="8"/>
        <v>69</v>
      </c>
      <c r="O8" s="9">
        <f t="shared" ca="1" si="9"/>
        <v>47</v>
      </c>
      <c r="P8" s="9">
        <f t="shared" ca="1" si="10"/>
        <v>9</v>
      </c>
      <c r="Q8" s="9">
        <f t="shared" ca="1" si="11"/>
        <v>7</v>
      </c>
      <c r="R8" s="9">
        <f t="shared" ca="1" si="12"/>
        <v>5</v>
      </c>
      <c r="S8" s="9"/>
      <c r="T8" s="9"/>
      <c r="U8" s="9"/>
    </row>
    <row r="9" spans="1:21" ht="13.2" x14ac:dyDescent="0.25">
      <c r="A9" s="9" t="s">
        <v>93</v>
      </c>
      <c r="B9" s="9">
        <f ca="1">RANDBETWEEN(3,9)</f>
        <v>7</v>
      </c>
      <c r="C9" s="9">
        <f t="shared" ca="1" si="0"/>
        <v>3</v>
      </c>
      <c r="D9" s="9">
        <f t="shared" ca="1" si="1"/>
        <v>0</v>
      </c>
      <c r="E9" s="9">
        <v>128</v>
      </c>
      <c r="F9" s="9">
        <f t="shared" ca="1" si="2"/>
        <v>2015</v>
      </c>
      <c r="G9" s="9">
        <f t="shared" ca="1" si="2"/>
        <v>2020</v>
      </c>
      <c r="H9" s="9">
        <f t="shared" ca="1" si="3"/>
        <v>55</v>
      </c>
      <c r="I9" s="9">
        <f t="shared" ca="1" si="13"/>
        <v>34</v>
      </c>
      <c r="J9" s="9">
        <f t="shared" ca="1" si="4"/>
        <v>34</v>
      </c>
      <c r="K9" s="9">
        <f t="shared" ca="1" si="5"/>
        <v>78</v>
      </c>
      <c r="L9" s="9">
        <f t="shared" ca="1" si="6"/>
        <v>445</v>
      </c>
      <c r="M9" s="9">
        <f t="shared" ca="1" si="7"/>
        <v>485</v>
      </c>
      <c r="N9" s="9">
        <f t="shared" ca="1" si="8"/>
        <v>50</v>
      </c>
      <c r="O9" s="9">
        <f t="shared" ca="1" si="9"/>
        <v>181</v>
      </c>
      <c r="P9" s="9">
        <f t="shared" ca="1" si="10"/>
        <v>10</v>
      </c>
      <c r="Q9" s="9">
        <f t="shared" ca="1" si="11"/>
        <v>18</v>
      </c>
      <c r="R9" s="9">
        <f t="shared" ca="1" si="12"/>
        <v>8</v>
      </c>
      <c r="S9" s="9"/>
      <c r="T9" s="9"/>
      <c r="U9" s="9"/>
    </row>
    <row r="10" spans="1:21" ht="13.2" x14ac:dyDescent="0.25">
      <c r="A10" s="9" t="s">
        <v>94</v>
      </c>
      <c r="B10" s="9">
        <f t="shared" ref="B10" ca="1" si="14">RANDBETWEEN(3,9)</f>
        <v>5</v>
      </c>
      <c r="C10" s="9">
        <f t="shared" ca="1" si="0"/>
        <v>6</v>
      </c>
      <c r="D10" s="9">
        <f t="shared" ca="1" si="1"/>
        <v>5</v>
      </c>
      <c r="E10" s="9">
        <v>128</v>
      </c>
      <c r="F10" s="9">
        <f t="shared" ca="1" si="2"/>
        <v>2023</v>
      </c>
      <c r="G10" s="9">
        <f t="shared" ca="1" si="2"/>
        <v>2018</v>
      </c>
      <c r="H10" s="9">
        <f t="shared" ca="1" si="3"/>
        <v>9</v>
      </c>
      <c r="I10" s="9">
        <f t="shared" ca="1" si="13"/>
        <v>92</v>
      </c>
      <c r="J10" s="9">
        <f t="shared" ca="1" si="4"/>
        <v>92</v>
      </c>
      <c r="K10" s="9">
        <f t="shared" ca="1" si="5"/>
        <v>16</v>
      </c>
      <c r="L10" s="9">
        <f t="shared" ca="1" si="6"/>
        <v>666</v>
      </c>
      <c r="M10" s="9">
        <f t="shared" ca="1" si="7"/>
        <v>128</v>
      </c>
      <c r="N10" s="9">
        <f t="shared" ca="1" si="8"/>
        <v>51</v>
      </c>
      <c r="O10" s="9">
        <f t="shared" ca="1" si="9"/>
        <v>152</v>
      </c>
      <c r="P10" s="9">
        <f t="shared" ca="1" si="10"/>
        <v>1</v>
      </c>
      <c r="Q10" s="9">
        <f t="shared" ca="1" si="11"/>
        <v>6</v>
      </c>
      <c r="R10" s="9">
        <f t="shared" ca="1" si="12"/>
        <v>9</v>
      </c>
      <c r="S10" s="9"/>
      <c r="T10" s="9"/>
      <c r="U10" s="9"/>
    </row>
    <row r="11" spans="1:21" ht="13.2" x14ac:dyDescent="0.25">
      <c r="A11" s="9" t="s">
        <v>95</v>
      </c>
      <c r="B11" s="9">
        <f ca="1">RANDBETWEEN(3,9)</f>
        <v>9</v>
      </c>
      <c r="C11" s="9">
        <f t="shared" ca="1" si="0"/>
        <v>7</v>
      </c>
      <c r="D11" s="9">
        <f t="shared" ca="1" si="1"/>
        <v>0</v>
      </c>
      <c r="E11" s="9">
        <v>128</v>
      </c>
      <c r="F11" s="9">
        <f t="shared" ca="1" si="2"/>
        <v>2021</v>
      </c>
      <c r="G11" s="9">
        <f t="shared" ca="1" si="2"/>
        <v>2014</v>
      </c>
      <c r="H11" s="9">
        <f t="shared" ca="1" si="3"/>
        <v>77</v>
      </c>
      <c r="I11" s="9">
        <f t="shared" ca="1" si="13"/>
        <v>34</v>
      </c>
      <c r="J11" s="9">
        <f t="shared" ca="1" si="4"/>
        <v>34</v>
      </c>
      <c r="K11" s="9">
        <f ca="1">RANDBETWEEN(1,100)</f>
        <v>5</v>
      </c>
      <c r="L11" s="9">
        <f t="shared" ca="1" si="6"/>
        <v>324</v>
      </c>
      <c r="M11" s="9">
        <f t="shared" ca="1" si="7"/>
        <v>86</v>
      </c>
      <c r="N11" s="9">
        <f t="shared" ca="1" si="8"/>
        <v>85</v>
      </c>
      <c r="O11" s="9">
        <f t="shared" ca="1" si="9"/>
        <v>162</v>
      </c>
      <c r="P11" s="9">
        <f t="shared" ca="1" si="10"/>
        <v>1</v>
      </c>
      <c r="Q11" s="9">
        <f t="shared" ca="1" si="11"/>
        <v>12</v>
      </c>
      <c r="R11" s="9">
        <f t="shared" ca="1" si="12"/>
        <v>8</v>
      </c>
      <c r="S11" s="9"/>
      <c r="T11" s="9"/>
      <c r="U11" s="9"/>
    </row>
    <row r="12" spans="1:21" ht="13.2" x14ac:dyDescent="0.25">
      <c r="A12" s="9" t="s">
        <v>96</v>
      </c>
      <c r="B12" s="9">
        <f t="shared" ref="B12:B20" ca="1" si="15">RANDBETWEEN(3,9)</f>
        <v>9</v>
      </c>
      <c r="C12" s="9">
        <f t="shared" ca="1" si="0"/>
        <v>1</v>
      </c>
      <c r="D12" s="9">
        <f t="shared" ca="1" si="1"/>
        <v>3</v>
      </c>
      <c r="E12" s="9">
        <v>128</v>
      </c>
      <c r="F12" s="9">
        <f t="shared" ca="1" si="2"/>
        <v>2016</v>
      </c>
      <c r="G12" s="9">
        <f t="shared" ca="1" si="2"/>
        <v>2024</v>
      </c>
      <c r="H12" s="9">
        <f t="shared" ca="1" si="3"/>
        <v>69</v>
      </c>
      <c r="I12" s="9">
        <f t="shared" ca="1" si="13"/>
        <v>48</v>
      </c>
      <c r="J12" s="9">
        <f t="shared" ca="1" si="4"/>
        <v>48</v>
      </c>
      <c r="K12" s="9">
        <f t="shared" ca="1" si="5"/>
        <v>76</v>
      </c>
      <c r="L12" s="9">
        <f t="shared" ca="1" si="6"/>
        <v>700</v>
      </c>
      <c r="M12" s="9">
        <f t="shared" ca="1" si="7"/>
        <v>415</v>
      </c>
      <c r="N12" s="9">
        <f t="shared" ca="1" si="8"/>
        <v>33</v>
      </c>
      <c r="O12" s="9">
        <f t="shared" ca="1" si="9"/>
        <v>5</v>
      </c>
      <c r="P12" s="9">
        <f t="shared" ca="1" si="10"/>
        <v>7</v>
      </c>
      <c r="Q12" s="9">
        <f t="shared" ca="1" si="11"/>
        <v>29</v>
      </c>
      <c r="R12" s="9">
        <f t="shared" ca="1" si="12"/>
        <v>0</v>
      </c>
      <c r="S12" s="9"/>
      <c r="T12" s="9"/>
      <c r="U12" s="9"/>
    </row>
    <row r="13" spans="1:21" ht="13.2" x14ac:dyDescent="0.25">
      <c r="A13" s="9" t="s">
        <v>97</v>
      </c>
      <c r="B13" s="9">
        <f t="shared" ca="1" si="15"/>
        <v>5</v>
      </c>
      <c r="C13" s="9">
        <f t="shared" ca="1" si="0"/>
        <v>6</v>
      </c>
      <c r="D13" s="9">
        <f t="shared" ca="1" si="1"/>
        <v>4</v>
      </c>
      <c r="E13" s="9">
        <v>256</v>
      </c>
      <c r="F13" s="9">
        <f t="shared" ca="1" si="2"/>
        <v>2022</v>
      </c>
      <c r="G13" s="9">
        <f t="shared" ca="1" si="2"/>
        <v>2022</v>
      </c>
      <c r="H13" s="9">
        <f t="shared" ca="1" si="3"/>
        <v>66</v>
      </c>
      <c r="I13" s="9">
        <f t="shared" ca="1" si="13"/>
        <v>71</v>
      </c>
      <c r="J13" s="9">
        <f t="shared" ca="1" si="4"/>
        <v>71</v>
      </c>
      <c r="K13" s="9">
        <f t="shared" ca="1" si="5"/>
        <v>91</v>
      </c>
      <c r="L13" s="9">
        <f t="shared" ca="1" si="6"/>
        <v>904</v>
      </c>
      <c r="M13" s="9">
        <f t="shared" ca="1" si="7"/>
        <v>242</v>
      </c>
      <c r="N13" s="9">
        <f t="shared" ca="1" si="8"/>
        <v>0</v>
      </c>
      <c r="O13" s="9">
        <f t="shared" ca="1" si="9"/>
        <v>58</v>
      </c>
      <c r="P13" s="9">
        <f t="shared" ca="1" si="10"/>
        <v>1</v>
      </c>
      <c r="Q13" s="9">
        <f t="shared" ca="1" si="11"/>
        <v>28</v>
      </c>
      <c r="R13" s="9">
        <f t="shared" ca="1" si="12"/>
        <v>7</v>
      </c>
      <c r="S13" s="9"/>
      <c r="T13" s="9"/>
      <c r="U13" s="9"/>
    </row>
    <row r="14" spans="1:21" ht="13.2" x14ac:dyDescent="0.25">
      <c r="A14" s="9" t="s">
        <v>98</v>
      </c>
      <c r="B14" s="9">
        <f t="shared" ca="1" si="15"/>
        <v>9</v>
      </c>
      <c r="C14" s="9">
        <f t="shared" ca="1" si="0"/>
        <v>8</v>
      </c>
      <c r="D14" s="9">
        <f t="shared" ca="1" si="1"/>
        <v>3</v>
      </c>
      <c r="E14" s="9">
        <v>128</v>
      </c>
      <c r="F14" s="9">
        <f t="shared" ca="1" si="2"/>
        <v>2019</v>
      </c>
      <c r="G14" s="9">
        <f t="shared" ca="1" si="2"/>
        <v>2017</v>
      </c>
      <c r="H14" s="9">
        <f t="shared" ca="1" si="3"/>
        <v>16</v>
      </c>
      <c r="I14" s="9">
        <f t="shared" ca="1" si="13"/>
        <v>79</v>
      </c>
      <c r="J14" s="9">
        <f t="shared" ca="1" si="4"/>
        <v>79</v>
      </c>
      <c r="K14" s="9">
        <f t="shared" ca="1" si="5"/>
        <v>22</v>
      </c>
      <c r="L14" s="9">
        <f t="shared" ca="1" si="6"/>
        <v>867</v>
      </c>
      <c r="M14" s="9">
        <f t="shared" ca="1" si="7"/>
        <v>58</v>
      </c>
      <c r="N14" s="9">
        <f t="shared" ca="1" si="8"/>
        <v>12</v>
      </c>
      <c r="O14" s="9">
        <f t="shared" ca="1" si="9"/>
        <v>115</v>
      </c>
      <c r="P14" s="9">
        <f t="shared" ca="1" si="10"/>
        <v>4</v>
      </c>
      <c r="Q14" s="9">
        <f t="shared" ca="1" si="11"/>
        <v>7</v>
      </c>
      <c r="R14" s="9">
        <f t="shared" ca="1" si="12"/>
        <v>0</v>
      </c>
      <c r="S14" s="9"/>
      <c r="T14" s="9"/>
      <c r="U14" s="9"/>
    </row>
    <row r="15" spans="1:21" ht="13.2" x14ac:dyDescent="0.25">
      <c r="A15" s="9" t="s">
        <v>99</v>
      </c>
      <c r="B15" s="9">
        <f t="shared" ca="1" si="15"/>
        <v>8</v>
      </c>
      <c r="C15" s="9">
        <f t="shared" ca="1" si="0"/>
        <v>7</v>
      </c>
      <c r="D15" s="9">
        <f t="shared" ca="1" si="1"/>
        <v>5</v>
      </c>
      <c r="E15" s="9">
        <v>192</v>
      </c>
      <c r="F15" s="9">
        <f t="shared" ca="1" si="2"/>
        <v>2019</v>
      </c>
      <c r="G15" s="9">
        <f t="shared" ca="1" si="2"/>
        <v>2023</v>
      </c>
      <c r="H15" s="9">
        <f t="shared" ca="1" si="3"/>
        <v>12</v>
      </c>
      <c r="I15" s="9">
        <f t="shared" ca="1" si="13"/>
        <v>59</v>
      </c>
      <c r="J15" s="9">
        <f t="shared" ca="1" si="4"/>
        <v>59</v>
      </c>
      <c r="K15" s="9">
        <f t="shared" ca="1" si="5"/>
        <v>31</v>
      </c>
      <c r="L15" s="9">
        <f t="shared" ca="1" si="6"/>
        <v>100</v>
      </c>
      <c r="M15" s="9">
        <f t="shared" ca="1" si="7"/>
        <v>24</v>
      </c>
      <c r="N15" s="9">
        <f t="shared" ca="1" si="8"/>
        <v>71</v>
      </c>
      <c r="O15" s="9">
        <f t="shared" ca="1" si="9"/>
        <v>49</v>
      </c>
      <c r="P15" s="9">
        <f t="shared" ca="1" si="10"/>
        <v>4</v>
      </c>
      <c r="Q15" s="9">
        <f t="shared" ca="1" si="11"/>
        <v>5</v>
      </c>
      <c r="R15" s="9">
        <f t="shared" ca="1" si="12"/>
        <v>0</v>
      </c>
      <c r="S15" s="9"/>
      <c r="T15" s="9"/>
      <c r="U15" s="9"/>
    </row>
    <row r="16" spans="1:21" ht="13.2" x14ac:dyDescent="0.25">
      <c r="A16" s="9" t="s">
        <v>100</v>
      </c>
      <c r="B16" s="9">
        <f t="shared" ca="1" si="15"/>
        <v>6</v>
      </c>
      <c r="C16" s="9">
        <f t="shared" ca="1" si="0"/>
        <v>8</v>
      </c>
      <c r="D16" s="9">
        <f t="shared" ca="1" si="1"/>
        <v>0</v>
      </c>
      <c r="E16" s="9">
        <v>128</v>
      </c>
      <c r="F16" s="9">
        <f t="shared" ca="1" si="2"/>
        <v>2018</v>
      </c>
      <c r="G16" s="9">
        <f t="shared" ca="1" si="2"/>
        <v>2020</v>
      </c>
      <c r="H16" s="9">
        <f t="shared" ca="1" si="3"/>
        <v>32</v>
      </c>
      <c r="I16" s="9">
        <f t="shared" ca="1" si="13"/>
        <v>86</v>
      </c>
      <c r="J16" s="9">
        <f t="shared" ca="1" si="4"/>
        <v>86</v>
      </c>
      <c r="K16" s="9">
        <f t="shared" ca="1" si="5"/>
        <v>72</v>
      </c>
      <c r="L16" s="9">
        <f t="shared" ca="1" si="6"/>
        <v>90</v>
      </c>
      <c r="M16" s="9">
        <f t="shared" ca="1" si="7"/>
        <v>49</v>
      </c>
      <c r="N16" s="9">
        <f t="shared" ca="1" si="8"/>
        <v>29</v>
      </c>
      <c r="O16" s="9">
        <f t="shared" ca="1" si="9"/>
        <v>99</v>
      </c>
      <c r="P16" s="9">
        <f t="shared" ca="1" si="10"/>
        <v>6</v>
      </c>
      <c r="Q16" s="9">
        <f t="shared" ca="1" si="11"/>
        <v>0</v>
      </c>
      <c r="R16" s="9">
        <f t="shared" ca="1" si="12"/>
        <v>8</v>
      </c>
      <c r="S16" s="9"/>
      <c r="T16" s="9"/>
      <c r="U16" s="9"/>
    </row>
    <row r="17" spans="1:21" ht="13.2" x14ac:dyDescent="0.25">
      <c r="A17" s="9" t="s">
        <v>101</v>
      </c>
      <c r="B17" s="9">
        <f t="shared" ca="1" si="15"/>
        <v>3</v>
      </c>
      <c r="C17" s="9">
        <f t="shared" ca="1" si="0"/>
        <v>1</v>
      </c>
      <c r="D17" s="9">
        <f t="shared" ca="1" si="1"/>
        <v>2</v>
      </c>
      <c r="E17" s="9">
        <v>128</v>
      </c>
      <c r="F17" s="9">
        <f t="shared" ca="1" si="2"/>
        <v>2019</v>
      </c>
      <c r="G17" s="9">
        <f t="shared" ca="1" si="2"/>
        <v>2015</v>
      </c>
      <c r="H17" s="9">
        <f t="shared" ca="1" si="3"/>
        <v>39</v>
      </c>
      <c r="I17" s="9">
        <f t="shared" ca="1" si="13"/>
        <v>27</v>
      </c>
      <c r="J17" s="9">
        <f t="shared" ca="1" si="4"/>
        <v>27</v>
      </c>
      <c r="K17" s="9">
        <f t="shared" ca="1" si="5"/>
        <v>48</v>
      </c>
      <c r="L17" s="9">
        <f t="shared" ca="1" si="6"/>
        <v>714</v>
      </c>
      <c r="M17" s="9">
        <f t="shared" ca="1" si="7"/>
        <v>247</v>
      </c>
      <c r="N17" s="9">
        <f t="shared" ca="1" si="8"/>
        <v>52</v>
      </c>
      <c r="O17" s="9">
        <f t="shared" ca="1" si="9"/>
        <v>117</v>
      </c>
      <c r="P17" s="9">
        <f t="shared" ca="1" si="10"/>
        <v>5</v>
      </c>
      <c r="Q17" s="9">
        <f t="shared" ca="1" si="11"/>
        <v>13</v>
      </c>
      <c r="R17" s="9">
        <f t="shared" ca="1" si="12"/>
        <v>5</v>
      </c>
      <c r="S17" s="9"/>
      <c r="T17" s="9"/>
      <c r="U17" s="9"/>
    </row>
    <row r="18" spans="1:21" ht="13.2" x14ac:dyDescent="0.25">
      <c r="A18" s="9" t="s">
        <v>102</v>
      </c>
      <c r="B18" s="9">
        <f t="shared" ca="1" si="15"/>
        <v>8</v>
      </c>
      <c r="C18" s="9">
        <f t="shared" ca="1" si="0"/>
        <v>5</v>
      </c>
      <c r="D18" s="9">
        <f t="shared" ca="1" si="1"/>
        <v>1</v>
      </c>
      <c r="E18" s="9">
        <v>128</v>
      </c>
      <c r="F18" s="9">
        <f t="shared" ca="1" si="2"/>
        <v>2018</v>
      </c>
      <c r="G18" s="9">
        <f t="shared" ca="1" si="2"/>
        <v>2017</v>
      </c>
      <c r="H18" s="9">
        <f t="shared" ca="1" si="3"/>
        <v>80</v>
      </c>
      <c r="I18" s="9">
        <f t="shared" ca="1" si="13"/>
        <v>77</v>
      </c>
      <c r="J18" s="9">
        <f t="shared" ca="1" si="4"/>
        <v>77</v>
      </c>
      <c r="K18" s="9">
        <f t="shared" ca="1" si="5"/>
        <v>45</v>
      </c>
      <c r="L18" s="9">
        <f t="shared" ca="1" si="6"/>
        <v>885</v>
      </c>
      <c r="M18" s="9">
        <f t="shared" ca="1" si="7"/>
        <v>452</v>
      </c>
      <c r="N18" s="9">
        <f t="shared" ca="1" si="8"/>
        <v>27</v>
      </c>
      <c r="O18" s="9">
        <f t="shared" ca="1" si="9"/>
        <v>157</v>
      </c>
      <c r="P18" s="9">
        <f t="shared" ca="1" si="10"/>
        <v>9</v>
      </c>
      <c r="Q18" s="9">
        <f t="shared" ca="1" si="11"/>
        <v>24</v>
      </c>
      <c r="R18" s="9">
        <f t="shared" ca="1" si="12"/>
        <v>0</v>
      </c>
      <c r="S18" s="9"/>
      <c r="T18" s="9"/>
      <c r="U18" s="9"/>
    </row>
    <row r="19" spans="1:21" ht="13.2" x14ac:dyDescent="0.25">
      <c r="A19" s="9" t="s">
        <v>103</v>
      </c>
      <c r="B19" s="9">
        <f t="shared" ca="1" si="15"/>
        <v>7</v>
      </c>
      <c r="C19" s="9">
        <f t="shared" ca="1" si="0"/>
        <v>4</v>
      </c>
      <c r="D19" s="9">
        <f t="shared" ca="1" si="1"/>
        <v>1</v>
      </c>
      <c r="E19" s="9">
        <v>128</v>
      </c>
      <c r="F19" s="9">
        <f t="shared" ca="1" si="2"/>
        <v>2021</v>
      </c>
      <c r="G19" s="9">
        <f t="shared" ca="1" si="2"/>
        <v>2019</v>
      </c>
      <c r="H19" s="9">
        <f t="shared" ca="1" si="3"/>
        <v>4</v>
      </c>
      <c r="I19" s="9">
        <f t="shared" ca="1" si="13"/>
        <v>64</v>
      </c>
      <c r="J19" s="9">
        <f t="shared" ca="1" si="4"/>
        <v>64</v>
      </c>
      <c r="K19" s="9">
        <f t="shared" ca="1" si="5"/>
        <v>4</v>
      </c>
      <c r="L19" s="9">
        <f t="shared" ca="1" si="6"/>
        <v>106</v>
      </c>
      <c r="M19" s="9">
        <f t="shared" ca="1" si="7"/>
        <v>448</v>
      </c>
      <c r="N19" s="9">
        <f t="shared" ca="1" si="8"/>
        <v>15</v>
      </c>
      <c r="O19" s="9">
        <f t="shared" ca="1" si="9"/>
        <v>48</v>
      </c>
      <c r="P19" s="9">
        <f t="shared" ca="1" si="10"/>
        <v>2</v>
      </c>
      <c r="Q19" s="9">
        <f t="shared" ca="1" si="11"/>
        <v>6</v>
      </c>
      <c r="R19" s="9">
        <f t="shared" ca="1" si="12"/>
        <v>1</v>
      </c>
      <c r="S19" s="9"/>
      <c r="T19" s="9"/>
      <c r="U19" s="9"/>
    </row>
    <row r="20" spans="1:21" ht="13.2" x14ac:dyDescent="0.25">
      <c r="A20" s="9" t="s">
        <v>104</v>
      </c>
      <c r="B20" s="9">
        <f t="shared" ca="1" si="15"/>
        <v>4</v>
      </c>
      <c r="C20" s="9">
        <f t="shared" ca="1" si="0"/>
        <v>3</v>
      </c>
      <c r="D20" s="9">
        <f t="shared" ca="1" si="1"/>
        <v>3</v>
      </c>
      <c r="E20" s="9">
        <v>256</v>
      </c>
      <c r="F20" s="9">
        <f t="shared" ca="1" si="2"/>
        <v>2024</v>
      </c>
      <c r="G20" s="9">
        <f t="shared" ca="1" si="2"/>
        <v>2018</v>
      </c>
      <c r="H20" s="9">
        <f t="shared" ca="1" si="3"/>
        <v>42</v>
      </c>
      <c r="I20" s="9">
        <f t="shared" ca="1" si="13"/>
        <v>77</v>
      </c>
      <c r="J20" s="9">
        <f t="shared" ca="1" si="4"/>
        <v>77</v>
      </c>
      <c r="K20" s="9">
        <f t="shared" ca="1" si="5"/>
        <v>38</v>
      </c>
      <c r="L20" s="9">
        <f t="shared" ca="1" si="6"/>
        <v>520</v>
      </c>
      <c r="M20" s="9">
        <f t="shared" ca="1" si="7"/>
        <v>309</v>
      </c>
      <c r="N20" s="9">
        <f t="shared" ca="1" si="8"/>
        <v>55</v>
      </c>
      <c r="O20" s="9">
        <f t="shared" ca="1" si="9"/>
        <v>5</v>
      </c>
      <c r="P20" s="9">
        <f t="shared" ca="1" si="10"/>
        <v>3</v>
      </c>
      <c r="Q20" s="9">
        <f t="shared" ca="1" si="11"/>
        <v>9</v>
      </c>
      <c r="R20" s="9">
        <f t="shared" ca="1" si="12"/>
        <v>3</v>
      </c>
      <c r="S20" s="9"/>
      <c r="T20" s="9"/>
      <c r="U20" s="9"/>
    </row>
    <row r="22" spans="1:21" ht="12.75" customHeight="1" x14ac:dyDescent="0.25">
      <c r="A22" t="s">
        <v>105</v>
      </c>
      <c r="B22">
        <v>9</v>
      </c>
      <c r="C22">
        <v>10</v>
      </c>
      <c r="D22">
        <v>5</v>
      </c>
      <c r="E22">
        <v>256</v>
      </c>
      <c r="F22">
        <v>2024</v>
      </c>
      <c r="G22">
        <v>2024</v>
      </c>
      <c r="H22">
        <v>90</v>
      </c>
      <c r="I22">
        <v>100</v>
      </c>
      <c r="J22">
        <v>100</v>
      </c>
      <c r="K22">
        <v>100</v>
      </c>
      <c r="L22">
        <v>1000</v>
      </c>
      <c r="M22">
        <v>500</v>
      </c>
      <c r="N22">
        <v>100</v>
      </c>
      <c r="O22">
        <v>200</v>
      </c>
      <c r="P22">
        <v>10</v>
      </c>
      <c r="Q22">
        <v>30</v>
      </c>
      <c r="R22">
        <v>10</v>
      </c>
    </row>
    <row r="23" spans="1:21" ht="12.75" customHeight="1" x14ac:dyDescent="0.25">
      <c r="A23" t="s">
        <v>106</v>
      </c>
      <c r="B23">
        <v>3</v>
      </c>
      <c r="C23">
        <v>0</v>
      </c>
      <c r="D23">
        <v>0</v>
      </c>
      <c r="E23">
        <v>128</v>
      </c>
      <c r="F23">
        <v>2014</v>
      </c>
      <c r="G23">
        <v>2014</v>
      </c>
      <c r="H23">
        <v>1</v>
      </c>
      <c r="I23">
        <v>1</v>
      </c>
      <c r="J23">
        <v>1</v>
      </c>
      <c r="K23">
        <v>1</v>
      </c>
      <c r="L23">
        <v>1</v>
      </c>
      <c r="M23">
        <v>0</v>
      </c>
      <c r="N23">
        <v>0</v>
      </c>
      <c r="O23">
        <v>0</v>
      </c>
      <c r="P23">
        <v>0</v>
      </c>
      <c r="Q23">
        <v>0</v>
      </c>
      <c r="R23">
        <v>0</v>
      </c>
    </row>
    <row r="25" spans="1:21" ht="12.75" customHeight="1" x14ac:dyDescent="0.25">
      <c r="A25" t="s">
        <v>107</v>
      </c>
      <c r="B25">
        <f ca="1">AVERAGE(B20)</f>
        <v>4</v>
      </c>
      <c r="C25">
        <f t="shared" ref="C25:R25" ca="1" si="16">AVERAGE(C20)</f>
        <v>3</v>
      </c>
      <c r="D25">
        <f t="shared" ca="1" si="16"/>
        <v>3</v>
      </c>
      <c r="E25">
        <f t="shared" si="16"/>
        <v>256</v>
      </c>
      <c r="F25">
        <f t="shared" ca="1" si="16"/>
        <v>2024</v>
      </c>
      <c r="G25">
        <f t="shared" ca="1" si="16"/>
        <v>2018</v>
      </c>
      <c r="H25">
        <f t="shared" ca="1" si="16"/>
        <v>42</v>
      </c>
      <c r="I25">
        <f t="shared" ca="1" si="16"/>
        <v>77</v>
      </c>
      <c r="J25">
        <f t="shared" ca="1" si="16"/>
        <v>77</v>
      </c>
      <c r="K25">
        <f t="shared" ca="1" si="16"/>
        <v>38</v>
      </c>
      <c r="L25">
        <f t="shared" ca="1" si="16"/>
        <v>520</v>
      </c>
      <c r="M25">
        <f t="shared" ca="1" si="16"/>
        <v>309</v>
      </c>
      <c r="N25">
        <f t="shared" ca="1" si="16"/>
        <v>55</v>
      </c>
      <c r="O25">
        <f t="shared" ca="1" si="16"/>
        <v>5</v>
      </c>
      <c r="P25">
        <f t="shared" ca="1" si="16"/>
        <v>3</v>
      </c>
      <c r="Q25">
        <f t="shared" ca="1" si="16"/>
        <v>9</v>
      </c>
      <c r="R25">
        <f t="shared" ca="1" si="16"/>
        <v>3</v>
      </c>
    </row>
    <row r="26" spans="1:21" ht="12.75" customHeight="1" x14ac:dyDescent="0.25">
      <c r="A26" t="s">
        <v>108</v>
      </c>
      <c r="B26">
        <f ca="1">STDEV(B5:B20)</f>
        <v>1.9568256607747831</v>
      </c>
      <c r="C26">
        <f t="shared" ref="C26:R26" ca="1" si="17">STDEV(C5:C20)</f>
        <v>2.9432125305522874</v>
      </c>
      <c r="D26">
        <f t="shared" ca="1" si="17"/>
        <v>1.9321835661585918</v>
      </c>
      <c r="E26">
        <f t="shared" si="17"/>
        <v>52.092225907519058</v>
      </c>
      <c r="F26">
        <f t="shared" ca="1" si="17"/>
        <v>2.9410882339705484</v>
      </c>
      <c r="G26">
        <f t="shared" ca="1" si="17"/>
        <v>2.7861263431510066</v>
      </c>
      <c r="H26">
        <f t="shared" ca="1" si="17"/>
        <v>27.022135987618249</v>
      </c>
      <c r="I26">
        <f t="shared" ca="1" si="17"/>
        <v>23.82120903732638</v>
      </c>
      <c r="J26">
        <f t="shared" ca="1" si="17"/>
        <v>23.82120903732638</v>
      </c>
      <c r="K26">
        <f t="shared" ca="1" si="17"/>
        <v>29.112926682145854</v>
      </c>
      <c r="L26">
        <f t="shared" ca="1" si="17"/>
        <v>325.9852693502167</v>
      </c>
      <c r="M26">
        <f t="shared" ca="1" si="17"/>
        <v>170.01078397168419</v>
      </c>
      <c r="N26">
        <f t="shared" ca="1" si="17"/>
        <v>29.745517869644384</v>
      </c>
      <c r="O26">
        <f t="shared" ca="1" si="17"/>
        <v>61.774320446822131</v>
      </c>
      <c r="P26">
        <f t="shared" ca="1" si="17"/>
        <v>3.6492008257516693</v>
      </c>
      <c r="Q26">
        <f t="shared" ca="1" si="17"/>
        <v>8.9507913989024832</v>
      </c>
      <c r="R26">
        <f t="shared" ca="1" si="17"/>
        <v>3.2634337744161441</v>
      </c>
    </row>
    <row r="27" spans="1:21" ht="12.75" customHeight="1" x14ac:dyDescent="0.25">
      <c r="A27" t="s">
        <v>109</v>
      </c>
      <c r="B27">
        <f ca="1">MEDIAN(B5:B20)</f>
        <v>6.5</v>
      </c>
      <c r="C27">
        <f t="shared" ref="C27:R27" ca="1" si="18">MEDIAN(C5:C20)</f>
        <v>6</v>
      </c>
      <c r="D27">
        <f t="shared" ca="1" si="18"/>
        <v>3</v>
      </c>
      <c r="E27">
        <f t="shared" si="18"/>
        <v>128</v>
      </c>
      <c r="F27">
        <f t="shared" ca="1" si="18"/>
        <v>2019.5</v>
      </c>
      <c r="G27">
        <f t="shared" ca="1" si="18"/>
        <v>2019</v>
      </c>
      <c r="H27">
        <f t="shared" ca="1" si="18"/>
        <v>50.5</v>
      </c>
      <c r="I27">
        <f t="shared" ca="1" si="18"/>
        <v>67.5</v>
      </c>
      <c r="J27">
        <f t="shared" ca="1" si="18"/>
        <v>67.5</v>
      </c>
      <c r="K27">
        <f t="shared" ca="1" si="18"/>
        <v>37</v>
      </c>
      <c r="L27">
        <f t="shared" ca="1" si="18"/>
        <v>443.5</v>
      </c>
      <c r="M27">
        <f t="shared" ca="1" si="18"/>
        <v>209</v>
      </c>
      <c r="N27">
        <f t="shared" ca="1" si="18"/>
        <v>50.5</v>
      </c>
      <c r="O27">
        <f t="shared" ca="1" si="18"/>
        <v>78.5</v>
      </c>
      <c r="P27">
        <f t="shared" ca="1" si="18"/>
        <v>4</v>
      </c>
      <c r="Q27">
        <f t="shared" ca="1" si="18"/>
        <v>8</v>
      </c>
      <c r="R27">
        <f t="shared" ca="1" si="18"/>
        <v>4.5</v>
      </c>
    </row>
    <row r="28" spans="1:21" ht="12.75" customHeight="1" x14ac:dyDescent="0.25">
      <c r="A28" t="s">
        <v>110</v>
      </c>
      <c r="B28">
        <f ca="1">MODE(B5:B20)</f>
        <v>5</v>
      </c>
      <c r="C28">
        <f t="shared" ref="C28:R28" ca="1" si="19">MODE(C5:C20)</f>
        <v>9</v>
      </c>
      <c r="D28">
        <f t="shared" ca="1" si="19"/>
        <v>0</v>
      </c>
      <c r="E28">
        <f t="shared" si="19"/>
        <v>128</v>
      </c>
      <c r="F28">
        <f t="shared" ca="1" si="19"/>
        <v>2019</v>
      </c>
      <c r="G28">
        <f t="shared" ca="1" si="19"/>
        <v>2018</v>
      </c>
      <c r="H28">
        <f t="shared" ca="1" si="19"/>
        <v>80</v>
      </c>
      <c r="I28">
        <f t="shared" ca="1" si="19"/>
        <v>34</v>
      </c>
      <c r="J28">
        <f t="shared" ca="1" si="19"/>
        <v>34</v>
      </c>
      <c r="K28">
        <f t="shared" ca="1" si="19"/>
        <v>4</v>
      </c>
      <c r="L28" t="e">
        <f t="shared" ca="1" si="19"/>
        <v>#N/A</v>
      </c>
      <c r="M28" t="e">
        <f t="shared" ca="1" si="19"/>
        <v>#N/A</v>
      </c>
      <c r="N28" t="e">
        <f t="shared" ca="1" si="19"/>
        <v>#N/A</v>
      </c>
      <c r="O28">
        <f t="shared" ca="1" si="19"/>
        <v>5</v>
      </c>
      <c r="P28">
        <f t="shared" ca="1" si="19"/>
        <v>4</v>
      </c>
      <c r="Q28">
        <f t="shared" ca="1" si="19"/>
        <v>7</v>
      </c>
      <c r="R28">
        <f t="shared" ca="1" si="19"/>
        <v>0</v>
      </c>
    </row>
    <row r="30" spans="1:21" ht="12.75" customHeight="1" x14ac:dyDescent="0.25">
      <c r="A30" t="s">
        <v>111</v>
      </c>
    </row>
    <row r="31" spans="1:21" ht="12.75" customHeight="1" x14ac:dyDescent="0.25">
      <c r="A31" t="str">
        <f>A1</f>
        <v>Attribute ID</v>
      </c>
      <c r="B31" t="str">
        <f>B1</f>
        <v>A1</v>
      </c>
      <c r="C31" t="str">
        <f t="shared" ref="C31:R31" si="20">C1</f>
        <v>A2</v>
      </c>
      <c r="D31" t="str">
        <f t="shared" si="20"/>
        <v>A3</v>
      </c>
      <c r="E31" t="str">
        <f t="shared" si="20"/>
        <v>A4</v>
      </c>
      <c r="F31" t="str">
        <f t="shared" si="20"/>
        <v>A5</v>
      </c>
      <c r="G31" t="str">
        <f t="shared" si="20"/>
        <v>A6</v>
      </c>
      <c r="H31" t="str">
        <f t="shared" si="20"/>
        <v>A7</v>
      </c>
      <c r="I31" t="str">
        <f t="shared" si="20"/>
        <v>A8</v>
      </c>
      <c r="J31" t="str">
        <f t="shared" si="20"/>
        <v>A9</v>
      </c>
      <c r="K31" t="str">
        <f t="shared" si="20"/>
        <v>A10</v>
      </c>
      <c r="L31" t="str">
        <f t="shared" si="20"/>
        <v>A11</v>
      </c>
      <c r="M31" t="str">
        <f t="shared" si="20"/>
        <v>A12</v>
      </c>
      <c r="N31" t="str">
        <f t="shared" si="20"/>
        <v>A13</v>
      </c>
      <c r="O31" t="str">
        <f t="shared" si="20"/>
        <v>A14</v>
      </c>
      <c r="P31" t="str">
        <f t="shared" si="20"/>
        <v>A15</v>
      </c>
      <c r="Q31" t="str">
        <f t="shared" si="20"/>
        <v>A16</v>
      </c>
      <c r="R31" t="str">
        <f t="shared" si="20"/>
        <v>A17</v>
      </c>
    </row>
    <row r="32" spans="1:21" ht="12.75" customHeight="1" x14ac:dyDescent="0.25">
      <c r="A32" t="str">
        <f t="shared" ref="A32:A50" si="21">A2</f>
        <v>Attribute Name</v>
      </c>
      <c r="B32" t="str">
        <f t="shared" ref="B32:C32" si="22">B2</f>
        <v>Layers of the Firewall</v>
      </c>
      <c r="C32" t="str">
        <f t="shared" si="22"/>
        <v>No. of Devices connected to the wifi network</v>
      </c>
      <c r="D32" t="str">
        <f t="shared" ref="D32:R32" si="23">D2</f>
        <v>How many times is the Wifi password changed in a month</v>
      </c>
      <c r="E32" t="str">
        <f t="shared" si="23"/>
        <v>Length of Wifi encryption Key</v>
      </c>
      <c r="F32" t="str">
        <f t="shared" si="23"/>
        <v xml:space="preserve">Year of the Router </v>
      </c>
      <c r="G32" t="str">
        <f t="shared" si="23"/>
        <v>Year of the User Device</v>
      </c>
      <c r="H32" t="str">
        <f t="shared" si="23"/>
        <v>Number of Days since the last Software Update</v>
      </c>
      <c r="I32" t="str">
        <f t="shared" si="23"/>
        <v>How many Threats Detected by the Antivirus software in the last month</v>
      </c>
      <c r="J32" t="str">
        <f t="shared" si="23"/>
        <v>How many Threats Detected by the Antivirus software in the last month</v>
      </c>
      <c r="K32" t="str">
        <f t="shared" si="23"/>
        <v>Intrusion Detection System</v>
      </c>
      <c r="L32" t="str">
        <f t="shared" si="23"/>
        <v>Total Amount of downloaded Data in Last week</v>
      </c>
      <c r="M32" t="str">
        <f t="shared" si="23"/>
        <v>Total Number of Files Downloaded in Last Week</v>
      </c>
      <c r="N32" t="str">
        <f t="shared" si="23"/>
        <v>Percent of total Logins hours when VPN was used</v>
      </c>
      <c r="O32" t="str">
        <f t="shared" si="23"/>
        <v>How many times user visited Blacklisted websites by company Last week</v>
      </c>
      <c r="P32" t="str">
        <f t="shared" si="23"/>
        <v>How many times Personal Accounts were used to Login in the last week</v>
      </c>
      <c r="Q32" t="str">
        <f t="shared" si="23"/>
        <v>How many days beyond 12 hours per day were worked in the last week</v>
      </c>
      <c r="R32" t="str">
        <f t="shared" si="23"/>
        <v>How many times the user downloaded company Unauthorised Softwares</v>
      </c>
    </row>
    <row r="33" spans="1:18" ht="12.75" customHeight="1" x14ac:dyDescent="0.25">
      <c r="A33" t="str">
        <f t="shared" si="21"/>
        <v>Attribute Unit</v>
      </c>
      <c r="B33" t="str">
        <f t="shared" ref="B33:C33" si="24">B3</f>
        <v>Integer Number</v>
      </c>
      <c r="C33" t="str">
        <f t="shared" si="24"/>
        <v>Integer number</v>
      </c>
      <c r="D33" t="str">
        <f t="shared" ref="D33:R33" si="25">D3</f>
        <v>Integer Number</v>
      </c>
      <c r="E33" t="str">
        <f t="shared" si="25"/>
        <v>Bits</v>
      </c>
      <c r="F33" t="str">
        <f t="shared" si="25"/>
        <v>Year</v>
      </c>
      <c r="G33" t="str">
        <f t="shared" si="25"/>
        <v>Year</v>
      </c>
      <c r="H33" t="str">
        <f t="shared" si="25"/>
        <v>Days</v>
      </c>
      <c r="I33" t="str">
        <f t="shared" si="25"/>
        <v>Integer</v>
      </c>
      <c r="J33" t="str">
        <f t="shared" si="25"/>
        <v>Integer</v>
      </c>
      <c r="K33" t="str">
        <f t="shared" si="25"/>
        <v>Integer</v>
      </c>
      <c r="L33" t="str">
        <f t="shared" si="25"/>
        <v>GB</v>
      </c>
      <c r="M33" t="str">
        <f t="shared" si="25"/>
        <v>Integer</v>
      </c>
      <c r="N33" t="str">
        <f t="shared" si="25"/>
        <v>Percentage</v>
      </c>
      <c r="O33" t="str">
        <f t="shared" si="25"/>
        <v>Integer</v>
      </c>
      <c r="P33" t="str">
        <f t="shared" si="25"/>
        <v>Integer</v>
      </c>
      <c r="Q33" t="str">
        <f t="shared" si="25"/>
        <v>Hours</v>
      </c>
      <c r="R33" t="str">
        <f t="shared" si="25"/>
        <v>Integer</v>
      </c>
    </row>
    <row r="34" spans="1:18" ht="12.75" customHeight="1" x14ac:dyDescent="0.25">
      <c r="A34" t="str">
        <f t="shared" si="21"/>
        <v>Attribute Direction</v>
      </c>
      <c r="B34">
        <f t="shared" ref="B34:C34" si="26">B4</f>
        <v>0</v>
      </c>
      <c r="C34">
        <f t="shared" si="26"/>
        <v>1</v>
      </c>
      <c r="D34">
        <f t="shared" ref="D34:R34" si="27">D4</f>
        <v>0</v>
      </c>
      <c r="E34">
        <f t="shared" si="27"/>
        <v>0</v>
      </c>
      <c r="F34">
        <f t="shared" si="27"/>
        <v>0</v>
      </c>
      <c r="G34">
        <f t="shared" si="27"/>
        <v>0</v>
      </c>
      <c r="H34">
        <f t="shared" si="27"/>
        <v>1</v>
      </c>
      <c r="I34">
        <f t="shared" si="27"/>
        <v>1</v>
      </c>
      <c r="J34">
        <f t="shared" si="27"/>
        <v>0</v>
      </c>
      <c r="K34">
        <f t="shared" si="27"/>
        <v>1</v>
      </c>
      <c r="L34">
        <f t="shared" si="27"/>
        <v>1</v>
      </c>
      <c r="M34">
        <f t="shared" si="27"/>
        <v>1</v>
      </c>
      <c r="N34">
        <f t="shared" si="27"/>
        <v>0</v>
      </c>
      <c r="O34">
        <f t="shared" si="27"/>
        <v>1</v>
      </c>
      <c r="P34">
        <f t="shared" si="27"/>
        <v>1</v>
      </c>
      <c r="Q34">
        <f t="shared" si="27"/>
        <v>1</v>
      </c>
      <c r="R34">
        <f t="shared" si="27"/>
        <v>1</v>
      </c>
    </row>
    <row r="35" spans="1:18" ht="12.75" customHeight="1" x14ac:dyDescent="0.25">
      <c r="A35" t="str">
        <f t="shared" si="21"/>
        <v>Test Subject : Mr. K</v>
      </c>
      <c r="B35">
        <v>5</v>
      </c>
      <c r="C35">
        <v>9</v>
      </c>
      <c r="D35">
        <v>0</v>
      </c>
      <c r="E35">
        <v>128</v>
      </c>
      <c r="F35">
        <v>2014</v>
      </c>
      <c r="G35">
        <v>2018</v>
      </c>
      <c r="H35">
        <v>78</v>
      </c>
      <c r="I35">
        <v>45</v>
      </c>
      <c r="J35">
        <v>45</v>
      </c>
      <c r="K35">
        <v>50</v>
      </c>
      <c r="L35">
        <v>15</v>
      </c>
      <c r="M35">
        <v>59</v>
      </c>
      <c r="N35">
        <v>76</v>
      </c>
      <c r="O35">
        <v>5</v>
      </c>
      <c r="P35">
        <v>12</v>
      </c>
      <c r="Q35">
        <v>3</v>
      </c>
      <c r="R35">
        <v>4</v>
      </c>
    </row>
    <row r="36" spans="1:18" ht="12.75" customHeight="1" x14ac:dyDescent="0.25">
      <c r="A36" t="str">
        <f t="shared" si="21"/>
        <v>Mr. L</v>
      </c>
      <c r="B36">
        <v>9</v>
      </c>
      <c r="C36">
        <v>8</v>
      </c>
      <c r="D36">
        <v>0</v>
      </c>
      <c r="E36">
        <v>192</v>
      </c>
      <c r="F36">
        <v>2015</v>
      </c>
      <c r="G36">
        <v>2019</v>
      </c>
      <c r="H36">
        <v>76</v>
      </c>
      <c r="I36">
        <v>99</v>
      </c>
      <c r="J36">
        <v>99</v>
      </c>
      <c r="K36">
        <v>31</v>
      </c>
      <c r="L36">
        <v>158</v>
      </c>
      <c r="M36">
        <v>454</v>
      </c>
      <c r="N36">
        <v>27</v>
      </c>
      <c r="O36">
        <v>123</v>
      </c>
      <c r="P36">
        <v>10</v>
      </c>
      <c r="Q36">
        <v>25</v>
      </c>
      <c r="R36">
        <v>5</v>
      </c>
    </row>
    <row r="37" spans="1:18" ht="12.75" customHeight="1" x14ac:dyDescent="0.25">
      <c r="A37" t="str">
        <f t="shared" si="21"/>
        <v>Mr. J</v>
      </c>
      <c r="B37">
        <v>7</v>
      </c>
      <c r="C37">
        <v>2</v>
      </c>
      <c r="D37">
        <v>5</v>
      </c>
      <c r="E37">
        <v>256</v>
      </c>
      <c r="F37">
        <v>2024</v>
      </c>
      <c r="G37">
        <v>2015</v>
      </c>
      <c r="H37">
        <v>68</v>
      </c>
      <c r="I37">
        <v>24</v>
      </c>
      <c r="J37">
        <v>24</v>
      </c>
      <c r="K37">
        <v>5</v>
      </c>
      <c r="L37">
        <v>59</v>
      </c>
      <c r="M37">
        <v>209</v>
      </c>
      <c r="N37">
        <v>10</v>
      </c>
      <c r="O37">
        <v>151</v>
      </c>
      <c r="P37">
        <v>10</v>
      </c>
      <c r="Q37">
        <v>5</v>
      </c>
      <c r="R37">
        <v>8</v>
      </c>
    </row>
    <row r="38" spans="1:18" ht="12.75" customHeight="1" x14ac:dyDescent="0.25">
      <c r="A38" t="str">
        <f t="shared" si="21"/>
        <v>Mr. P</v>
      </c>
      <c r="B38">
        <v>4</v>
      </c>
      <c r="C38">
        <v>6</v>
      </c>
      <c r="D38">
        <v>1</v>
      </c>
      <c r="E38">
        <v>192</v>
      </c>
      <c r="F38">
        <v>2021</v>
      </c>
      <c r="G38">
        <v>2016</v>
      </c>
      <c r="H38">
        <v>59</v>
      </c>
      <c r="I38">
        <v>50</v>
      </c>
      <c r="J38">
        <v>50</v>
      </c>
      <c r="K38">
        <v>61</v>
      </c>
      <c r="L38">
        <v>603</v>
      </c>
      <c r="M38">
        <v>150</v>
      </c>
      <c r="N38">
        <v>29</v>
      </c>
      <c r="O38">
        <v>53</v>
      </c>
      <c r="P38">
        <v>9</v>
      </c>
      <c r="Q38">
        <v>30</v>
      </c>
      <c r="R38">
        <v>10</v>
      </c>
    </row>
    <row r="39" spans="1:18" ht="12.75" customHeight="1" x14ac:dyDescent="0.25">
      <c r="A39" t="str">
        <f t="shared" si="21"/>
        <v>Mr. T</v>
      </c>
      <c r="B39">
        <v>6</v>
      </c>
      <c r="C39">
        <v>2</v>
      </c>
      <c r="D39">
        <v>5</v>
      </c>
      <c r="E39">
        <v>128</v>
      </c>
      <c r="F39">
        <v>2014</v>
      </c>
      <c r="G39">
        <v>2016</v>
      </c>
      <c r="H39">
        <v>69</v>
      </c>
      <c r="I39">
        <v>16</v>
      </c>
      <c r="J39">
        <v>16</v>
      </c>
      <c r="K39">
        <v>78</v>
      </c>
      <c r="L39">
        <v>34</v>
      </c>
      <c r="M39">
        <v>61</v>
      </c>
      <c r="N39">
        <v>48</v>
      </c>
      <c r="O39">
        <v>144</v>
      </c>
      <c r="P39">
        <v>2</v>
      </c>
      <c r="Q39">
        <v>1</v>
      </c>
      <c r="R39">
        <v>0</v>
      </c>
    </row>
    <row r="40" spans="1:18" ht="12.75" customHeight="1" x14ac:dyDescent="0.25">
      <c r="A40" t="str">
        <f t="shared" si="21"/>
        <v>Mr. W</v>
      </c>
      <c r="B40">
        <v>4</v>
      </c>
      <c r="C40">
        <v>7</v>
      </c>
      <c r="D40">
        <v>5</v>
      </c>
      <c r="E40">
        <v>128</v>
      </c>
      <c r="F40">
        <v>2022</v>
      </c>
      <c r="G40">
        <v>2018</v>
      </c>
      <c r="H40">
        <v>86</v>
      </c>
      <c r="I40">
        <v>74</v>
      </c>
      <c r="J40">
        <v>74</v>
      </c>
      <c r="K40">
        <v>22</v>
      </c>
      <c r="L40">
        <v>837</v>
      </c>
      <c r="M40">
        <v>480</v>
      </c>
      <c r="N40">
        <v>50</v>
      </c>
      <c r="O40">
        <v>112</v>
      </c>
      <c r="P40">
        <v>5</v>
      </c>
      <c r="Q40">
        <v>7</v>
      </c>
      <c r="R40">
        <v>7</v>
      </c>
    </row>
    <row r="41" spans="1:18" ht="12.75" customHeight="1" x14ac:dyDescent="0.25">
      <c r="A41" t="str">
        <f t="shared" si="21"/>
        <v>Mr. Z</v>
      </c>
      <c r="B41">
        <v>8</v>
      </c>
      <c r="C41">
        <v>5</v>
      </c>
      <c r="D41">
        <v>3</v>
      </c>
      <c r="E41">
        <v>128</v>
      </c>
      <c r="F41">
        <v>2022</v>
      </c>
      <c r="G41">
        <v>2024</v>
      </c>
      <c r="H41">
        <v>80</v>
      </c>
      <c r="I41">
        <v>23</v>
      </c>
      <c r="J41">
        <v>23</v>
      </c>
      <c r="K41">
        <v>1</v>
      </c>
      <c r="L41">
        <v>985</v>
      </c>
      <c r="M41">
        <v>296</v>
      </c>
      <c r="N41">
        <v>70</v>
      </c>
      <c r="O41">
        <v>58</v>
      </c>
      <c r="P41">
        <v>8</v>
      </c>
      <c r="Q41">
        <v>14</v>
      </c>
      <c r="R41">
        <v>8</v>
      </c>
    </row>
    <row r="42" spans="1:18" ht="12.75" customHeight="1" x14ac:dyDescent="0.25">
      <c r="A42" t="str">
        <f t="shared" si="21"/>
        <v>Mr. I</v>
      </c>
      <c r="B42">
        <v>6</v>
      </c>
      <c r="C42">
        <v>3</v>
      </c>
      <c r="D42">
        <v>4</v>
      </c>
      <c r="E42">
        <v>128</v>
      </c>
      <c r="F42">
        <v>2023</v>
      </c>
      <c r="G42">
        <v>2020</v>
      </c>
      <c r="H42">
        <v>42</v>
      </c>
      <c r="I42">
        <v>12</v>
      </c>
      <c r="J42">
        <v>12</v>
      </c>
      <c r="K42">
        <v>38</v>
      </c>
      <c r="L42">
        <v>121</v>
      </c>
      <c r="M42">
        <v>286</v>
      </c>
      <c r="N42">
        <v>73</v>
      </c>
      <c r="O42">
        <v>117</v>
      </c>
      <c r="P42">
        <v>2</v>
      </c>
      <c r="Q42">
        <v>14</v>
      </c>
      <c r="R42">
        <v>0</v>
      </c>
    </row>
    <row r="43" spans="1:18" ht="12.75" customHeight="1" x14ac:dyDescent="0.25">
      <c r="A43" t="str">
        <f t="shared" si="21"/>
        <v>Mr. Q</v>
      </c>
      <c r="B43">
        <v>8</v>
      </c>
      <c r="C43">
        <v>5</v>
      </c>
      <c r="D43">
        <v>5</v>
      </c>
      <c r="E43">
        <v>256</v>
      </c>
      <c r="F43">
        <v>2022</v>
      </c>
      <c r="G43">
        <v>2019</v>
      </c>
      <c r="H43">
        <v>81</v>
      </c>
      <c r="I43">
        <v>32</v>
      </c>
      <c r="J43">
        <v>32</v>
      </c>
      <c r="K43">
        <v>25</v>
      </c>
      <c r="L43">
        <v>939</v>
      </c>
      <c r="M43">
        <v>138</v>
      </c>
      <c r="N43">
        <v>75</v>
      </c>
      <c r="O43">
        <v>186</v>
      </c>
      <c r="P43">
        <v>3</v>
      </c>
      <c r="Q43">
        <v>5</v>
      </c>
      <c r="R43">
        <v>1</v>
      </c>
    </row>
    <row r="44" spans="1:18" ht="12.75" customHeight="1" x14ac:dyDescent="0.25">
      <c r="A44" t="str">
        <f t="shared" si="21"/>
        <v>Mr. U</v>
      </c>
      <c r="B44">
        <v>4</v>
      </c>
      <c r="C44">
        <v>9</v>
      </c>
      <c r="D44">
        <v>5</v>
      </c>
      <c r="E44">
        <v>128</v>
      </c>
      <c r="F44">
        <v>2019</v>
      </c>
      <c r="G44">
        <v>2019</v>
      </c>
      <c r="H44">
        <v>35</v>
      </c>
      <c r="I44">
        <v>72</v>
      </c>
      <c r="J44">
        <v>72</v>
      </c>
      <c r="K44">
        <v>49</v>
      </c>
      <c r="L44">
        <v>204</v>
      </c>
      <c r="M44">
        <v>417</v>
      </c>
      <c r="N44">
        <v>86</v>
      </c>
      <c r="O44">
        <v>35</v>
      </c>
      <c r="P44">
        <v>5</v>
      </c>
      <c r="Q44">
        <v>20</v>
      </c>
      <c r="R44">
        <v>5</v>
      </c>
    </row>
    <row r="45" spans="1:18" ht="12.75" customHeight="1" x14ac:dyDescent="0.25">
      <c r="A45" t="str">
        <f t="shared" si="21"/>
        <v>Mr. A</v>
      </c>
      <c r="B45">
        <v>9</v>
      </c>
      <c r="C45">
        <v>7</v>
      </c>
      <c r="D45">
        <v>1</v>
      </c>
      <c r="E45">
        <v>192</v>
      </c>
      <c r="F45">
        <v>2019</v>
      </c>
      <c r="G45">
        <v>2018</v>
      </c>
      <c r="H45">
        <v>64</v>
      </c>
      <c r="I45">
        <v>82</v>
      </c>
      <c r="J45">
        <v>82</v>
      </c>
      <c r="K45">
        <v>40</v>
      </c>
      <c r="L45">
        <v>409</v>
      </c>
      <c r="M45">
        <v>231</v>
      </c>
      <c r="N45">
        <v>97</v>
      </c>
      <c r="O45">
        <v>39</v>
      </c>
      <c r="P45">
        <v>4</v>
      </c>
      <c r="Q45">
        <v>20</v>
      </c>
      <c r="R45">
        <v>5</v>
      </c>
    </row>
    <row r="46" spans="1:18" ht="12.75" customHeight="1" x14ac:dyDescent="0.25">
      <c r="A46" t="str">
        <f t="shared" si="21"/>
        <v>Mr. D</v>
      </c>
      <c r="B46">
        <v>9</v>
      </c>
      <c r="C46">
        <v>5</v>
      </c>
      <c r="D46">
        <v>3</v>
      </c>
      <c r="E46">
        <v>128</v>
      </c>
      <c r="F46">
        <v>2019</v>
      </c>
      <c r="G46">
        <v>2017</v>
      </c>
      <c r="H46">
        <v>10</v>
      </c>
      <c r="I46">
        <v>2</v>
      </c>
      <c r="J46">
        <v>2</v>
      </c>
      <c r="K46">
        <v>19</v>
      </c>
      <c r="L46">
        <v>309</v>
      </c>
      <c r="M46">
        <v>67</v>
      </c>
      <c r="N46">
        <v>24</v>
      </c>
      <c r="O46">
        <v>168</v>
      </c>
      <c r="P46">
        <v>0</v>
      </c>
      <c r="Q46">
        <v>6</v>
      </c>
      <c r="R46">
        <v>3</v>
      </c>
    </row>
    <row r="47" spans="1:18" ht="12.75" customHeight="1" x14ac:dyDescent="0.25">
      <c r="A47" t="str">
        <f t="shared" si="21"/>
        <v>Mr. Y</v>
      </c>
      <c r="B47">
        <v>3</v>
      </c>
      <c r="C47">
        <v>2</v>
      </c>
      <c r="D47">
        <v>2</v>
      </c>
      <c r="E47">
        <v>128</v>
      </c>
      <c r="F47">
        <v>2021</v>
      </c>
      <c r="G47">
        <v>2016</v>
      </c>
      <c r="H47">
        <v>33</v>
      </c>
      <c r="I47">
        <v>83</v>
      </c>
      <c r="J47">
        <v>83</v>
      </c>
      <c r="K47">
        <v>8</v>
      </c>
      <c r="L47">
        <v>447</v>
      </c>
      <c r="M47">
        <v>151</v>
      </c>
      <c r="N47">
        <v>97</v>
      </c>
      <c r="O47">
        <v>134</v>
      </c>
      <c r="P47">
        <v>0</v>
      </c>
      <c r="Q47">
        <v>12</v>
      </c>
      <c r="R47">
        <v>4</v>
      </c>
    </row>
    <row r="48" spans="1:18" ht="12.75" customHeight="1" x14ac:dyDescent="0.25">
      <c r="A48" t="str">
        <f t="shared" si="21"/>
        <v>Mr. H</v>
      </c>
      <c r="B48">
        <v>9</v>
      </c>
      <c r="C48">
        <v>5</v>
      </c>
      <c r="D48">
        <v>1</v>
      </c>
      <c r="E48">
        <v>128</v>
      </c>
      <c r="F48">
        <v>2022</v>
      </c>
      <c r="G48">
        <v>2019</v>
      </c>
      <c r="H48">
        <v>50</v>
      </c>
      <c r="I48">
        <v>54</v>
      </c>
      <c r="J48">
        <v>54</v>
      </c>
      <c r="K48">
        <v>72</v>
      </c>
      <c r="L48">
        <v>463</v>
      </c>
      <c r="M48">
        <v>2</v>
      </c>
      <c r="N48">
        <v>31</v>
      </c>
      <c r="O48">
        <v>91</v>
      </c>
      <c r="P48">
        <v>4</v>
      </c>
      <c r="Q48">
        <v>20</v>
      </c>
      <c r="R48">
        <v>3</v>
      </c>
    </row>
    <row r="49" spans="1:19" ht="12.75" customHeight="1" x14ac:dyDescent="0.25">
      <c r="A49" t="str">
        <f t="shared" si="21"/>
        <v>Mr. C</v>
      </c>
      <c r="B49">
        <v>8</v>
      </c>
      <c r="C49">
        <v>9</v>
      </c>
      <c r="D49">
        <v>3</v>
      </c>
      <c r="E49">
        <v>128</v>
      </c>
      <c r="F49">
        <v>2021</v>
      </c>
      <c r="G49">
        <v>2014</v>
      </c>
      <c r="H49">
        <v>14</v>
      </c>
      <c r="I49">
        <v>25</v>
      </c>
      <c r="J49">
        <v>25</v>
      </c>
      <c r="K49">
        <v>62</v>
      </c>
      <c r="L49">
        <v>264</v>
      </c>
      <c r="M49">
        <v>66</v>
      </c>
      <c r="N49">
        <v>100</v>
      </c>
      <c r="O49">
        <v>4</v>
      </c>
      <c r="P49">
        <v>5</v>
      </c>
      <c r="Q49">
        <v>19</v>
      </c>
      <c r="R49">
        <v>0</v>
      </c>
    </row>
    <row r="50" spans="1:19" ht="12.75" customHeight="1" x14ac:dyDescent="0.25">
      <c r="A50" t="str">
        <f t="shared" si="21"/>
        <v>Mr. N</v>
      </c>
      <c r="B50">
        <v>5</v>
      </c>
      <c r="C50">
        <v>7</v>
      </c>
      <c r="D50">
        <v>3</v>
      </c>
      <c r="E50">
        <v>256</v>
      </c>
      <c r="F50">
        <v>2018</v>
      </c>
      <c r="G50">
        <v>2016</v>
      </c>
      <c r="H50">
        <v>78</v>
      </c>
      <c r="I50">
        <v>62</v>
      </c>
      <c r="J50">
        <v>62</v>
      </c>
      <c r="K50">
        <v>51</v>
      </c>
      <c r="L50">
        <v>912</v>
      </c>
      <c r="M50">
        <v>201</v>
      </c>
      <c r="N50">
        <v>82</v>
      </c>
      <c r="O50">
        <v>54</v>
      </c>
      <c r="P50">
        <v>0</v>
      </c>
      <c r="Q50">
        <v>15</v>
      </c>
      <c r="R50">
        <v>7</v>
      </c>
    </row>
    <row r="55" spans="1:19" ht="12.75" customHeight="1" x14ac:dyDescent="0.25">
      <c r="A55" t="s">
        <v>112</v>
      </c>
    </row>
    <row r="56" spans="1:19" ht="12.75" customHeight="1" x14ac:dyDescent="0.25">
      <c r="A56" t="str">
        <f>A31</f>
        <v>Attribute ID</v>
      </c>
      <c r="B56" t="str">
        <f t="shared" ref="B56:R59" si="28">B31</f>
        <v>A1</v>
      </c>
      <c r="C56" t="str">
        <f t="shared" si="28"/>
        <v>A2</v>
      </c>
      <c r="D56" t="str">
        <f t="shared" si="28"/>
        <v>A3</v>
      </c>
      <c r="E56" t="str">
        <f t="shared" si="28"/>
        <v>A4</v>
      </c>
      <c r="F56" t="str">
        <f t="shared" si="28"/>
        <v>A5</v>
      </c>
      <c r="G56" t="str">
        <f t="shared" si="28"/>
        <v>A6</v>
      </c>
      <c r="H56" t="str">
        <f t="shared" si="28"/>
        <v>A7</v>
      </c>
      <c r="I56" t="str">
        <f t="shared" si="28"/>
        <v>A8</v>
      </c>
      <c r="J56" t="str">
        <f t="shared" si="28"/>
        <v>A9</v>
      </c>
      <c r="K56" t="str">
        <f t="shared" si="28"/>
        <v>A10</v>
      </c>
      <c r="L56" t="str">
        <f t="shared" si="28"/>
        <v>A11</v>
      </c>
      <c r="M56" t="str">
        <f t="shared" si="28"/>
        <v>A12</v>
      </c>
      <c r="N56" t="str">
        <f t="shared" si="28"/>
        <v>A13</v>
      </c>
      <c r="O56" t="str">
        <f t="shared" si="28"/>
        <v>A14</v>
      </c>
      <c r="P56" t="str">
        <f t="shared" si="28"/>
        <v>A15</v>
      </c>
      <c r="Q56" t="str">
        <f t="shared" si="28"/>
        <v>A16</v>
      </c>
      <c r="R56" t="str">
        <f t="shared" si="28"/>
        <v>A17</v>
      </c>
      <c r="S56" t="s">
        <v>113</v>
      </c>
    </row>
    <row r="57" spans="1:19" ht="12.75" customHeight="1" x14ac:dyDescent="0.25">
      <c r="A57" t="str">
        <f t="shared" ref="A57:P59" si="29">A32</f>
        <v>Attribute Name</v>
      </c>
      <c r="B57" t="str">
        <f t="shared" si="29"/>
        <v>Layers of the Firewall</v>
      </c>
      <c r="C57" t="str">
        <f t="shared" si="29"/>
        <v>No. of Devices connected to the wifi network</v>
      </c>
      <c r="D57" t="str">
        <f t="shared" si="29"/>
        <v>How many times is the Wifi password changed in a month</v>
      </c>
      <c r="E57" t="str">
        <f t="shared" si="29"/>
        <v>Length of Wifi encryption Key</v>
      </c>
      <c r="F57" t="str">
        <f t="shared" si="29"/>
        <v xml:space="preserve">Year of the Router </v>
      </c>
      <c r="G57" t="str">
        <f t="shared" si="29"/>
        <v>Year of the User Device</v>
      </c>
      <c r="H57" t="str">
        <f t="shared" si="29"/>
        <v>Number of Days since the last Software Update</v>
      </c>
      <c r="I57" t="str">
        <f t="shared" si="29"/>
        <v>How many Threats Detected by the Antivirus software in the last month</v>
      </c>
      <c r="J57" t="str">
        <f t="shared" si="29"/>
        <v>How many Threats Detected by the Antivirus software in the last month</v>
      </c>
      <c r="K57" t="str">
        <f t="shared" si="29"/>
        <v>Intrusion Detection System</v>
      </c>
      <c r="L57" t="str">
        <f t="shared" si="29"/>
        <v>Total Amount of downloaded Data in Last week</v>
      </c>
      <c r="M57" t="str">
        <f t="shared" si="29"/>
        <v>Total Number of Files Downloaded in Last Week</v>
      </c>
      <c r="N57" t="str">
        <f t="shared" si="29"/>
        <v>Percent of total Logins hours when VPN was used</v>
      </c>
      <c r="O57" t="str">
        <f t="shared" si="29"/>
        <v>How many times user visited Blacklisted websites by company Last week</v>
      </c>
      <c r="P57" t="str">
        <f t="shared" si="29"/>
        <v>How many times Personal Accounts were used to Login in the last week</v>
      </c>
      <c r="Q57" t="str">
        <f t="shared" si="28"/>
        <v>How many days beyond 12 hours per day were worked in the last week</v>
      </c>
      <c r="R57" t="str">
        <f t="shared" si="28"/>
        <v>How many times the user downloaded company Unauthorised Softwares</v>
      </c>
    </row>
    <row r="58" spans="1:19" ht="12.75" customHeight="1" x14ac:dyDescent="0.25">
      <c r="A58" t="str">
        <f t="shared" si="29"/>
        <v>Attribute Unit</v>
      </c>
      <c r="B58" t="str">
        <f t="shared" si="28"/>
        <v>Integer Number</v>
      </c>
      <c r="C58" t="str">
        <f t="shared" si="28"/>
        <v>Integer number</v>
      </c>
      <c r="D58" t="str">
        <f t="shared" si="28"/>
        <v>Integer Number</v>
      </c>
      <c r="E58" t="str">
        <f t="shared" si="28"/>
        <v>Bits</v>
      </c>
      <c r="F58" t="str">
        <f t="shared" si="28"/>
        <v>Year</v>
      </c>
      <c r="G58" t="str">
        <f t="shared" si="28"/>
        <v>Year</v>
      </c>
      <c r="H58" t="str">
        <f t="shared" si="28"/>
        <v>Days</v>
      </c>
      <c r="I58" t="str">
        <f t="shared" si="28"/>
        <v>Integer</v>
      </c>
      <c r="J58" t="str">
        <f t="shared" si="28"/>
        <v>Integer</v>
      </c>
      <c r="K58" t="str">
        <f t="shared" si="28"/>
        <v>Integer</v>
      </c>
      <c r="L58" t="str">
        <f t="shared" si="28"/>
        <v>GB</v>
      </c>
      <c r="M58" t="str">
        <f t="shared" si="28"/>
        <v>Integer</v>
      </c>
      <c r="N58" t="str">
        <f t="shared" si="28"/>
        <v>Percentage</v>
      </c>
      <c r="O58" t="str">
        <f t="shared" si="28"/>
        <v>Integer</v>
      </c>
      <c r="P58" t="str">
        <f t="shared" si="28"/>
        <v>Integer</v>
      </c>
      <c r="Q58" t="str">
        <f t="shared" si="28"/>
        <v>Hours</v>
      </c>
      <c r="R58" t="str">
        <f t="shared" si="28"/>
        <v>Integer</v>
      </c>
    </row>
    <row r="59" spans="1:19" ht="12.75" customHeight="1" x14ac:dyDescent="0.25">
      <c r="A59" t="str">
        <f t="shared" si="29"/>
        <v>Attribute Direction</v>
      </c>
      <c r="B59">
        <f t="shared" si="28"/>
        <v>0</v>
      </c>
      <c r="C59">
        <f t="shared" si="28"/>
        <v>1</v>
      </c>
      <c r="D59">
        <f t="shared" si="28"/>
        <v>0</v>
      </c>
      <c r="E59">
        <f t="shared" si="28"/>
        <v>0</v>
      </c>
      <c r="F59">
        <f t="shared" si="28"/>
        <v>0</v>
      </c>
      <c r="G59">
        <f t="shared" si="28"/>
        <v>0</v>
      </c>
      <c r="H59">
        <f t="shared" si="28"/>
        <v>1</v>
      </c>
      <c r="I59">
        <f t="shared" si="28"/>
        <v>1</v>
      </c>
      <c r="J59">
        <f t="shared" si="28"/>
        <v>0</v>
      </c>
      <c r="K59">
        <f t="shared" si="28"/>
        <v>1</v>
      </c>
      <c r="L59">
        <f t="shared" si="28"/>
        <v>1</v>
      </c>
      <c r="M59">
        <f t="shared" si="28"/>
        <v>1</v>
      </c>
      <c r="N59">
        <f t="shared" si="28"/>
        <v>0</v>
      </c>
      <c r="O59">
        <f t="shared" si="28"/>
        <v>1</v>
      </c>
      <c r="P59">
        <f t="shared" si="28"/>
        <v>1</v>
      </c>
      <c r="Q59">
        <f t="shared" si="28"/>
        <v>1</v>
      </c>
      <c r="R59">
        <f t="shared" si="28"/>
        <v>1</v>
      </c>
    </row>
    <row r="60" spans="1:19" ht="12.75" customHeight="1" x14ac:dyDescent="0.25">
      <c r="A60" t="str">
        <f t="shared" ref="A60:A75" si="30">A35</f>
        <v>Test Subject : Mr. K</v>
      </c>
      <c r="B60">
        <f>RANK(B35,B$35:B$50,B$34)</f>
        <v>11</v>
      </c>
      <c r="C60">
        <f t="shared" ref="C60:R75" si="31">RANK(C35,C$35:C$50,C$34)</f>
        <v>14</v>
      </c>
      <c r="D60">
        <f t="shared" si="31"/>
        <v>15</v>
      </c>
      <c r="E60">
        <f t="shared" si="31"/>
        <v>7</v>
      </c>
      <c r="F60">
        <f t="shared" si="31"/>
        <v>15</v>
      </c>
      <c r="G60">
        <f t="shared" si="31"/>
        <v>7</v>
      </c>
      <c r="H60">
        <f t="shared" si="31"/>
        <v>12</v>
      </c>
      <c r="I60">
        <f t="shared" si="31"/>
        <v>8</v>
      </c>
      <c r="J60">
        <f t="shared" si="31"/>
        <v>9</v>
      </c>
      <c r="K60">
        <f t="shared" si="31"/>
        <v>11</v>
      </c>
      <c r="L60">
        <f t="shared" si="31"/>
        <v>1</v>
      </c>
      <c r="M60">
        <f t="shared" si="31"/>
        <v>2</v>
      </c>
      <c r="N60">
        <f t="shared" si="31"/>
        <v>6</v>
      </c>
      <c r="O60">
        <f t="shared" si="31"/>
        <v>2</v>
      </c>
      <c r="P60">
        <f t="shared" si="31"/>
        <v>16</v>
      </c>
      <c r="Q60">
        <f t="shared" si="31"/>
        <v>2</v>
      </c>
      <c r="R60">
        <f t="shared" si="31"/>
        <v>7</v>
      </c>
      <c r="S60">
        <v>1000</v>
      </c>
    </row>
    <row r="61" spans="1:19" ht="12.75" customHeight="1" x14ac:dyDescent="0.25">
      <c r="A61" t="str">
        <f t="shared" si="30"/>
        <v>Mr. L</v>
      </c>
      <c r="B61">
        <f t="shared" ref="B61:Q75" si="32">RANK(B36,B$35:B$50,B$34)</f>
        <v>1</v>
      </c>
      <c r="C61">
        <f t="shared" si="32"/>
        <v>13</v>
      </c>
      <c r="D61">
        <f t="shared" si="32"/>
        <v>15</v>
      </c>
      <c r="E61">
        <f t="shared" si="32"/>
        <v>4</v>
      </c>
      <c r="F61">
        <f t="shared" si="32"/>
        <v>14</v>
      </c>
      <c r="G61">
        <f t="shared" si="32"/>
        <v>3</v>
      </c>
      <c r="H61">
        <f t="shared" si="32"/>
        <v>11</v>
      </c>
      <c r="I61">
        <f t="shared" si="32"/>
        <v>16</v>
      </c>
      <c r="J61">
        <f t="shared" si="32"/>
        <v>1</v>
      </c>
      <c r="K61">
        <f t="shared" si="32"/>
        <v>7</v>
      </c>
      <c r="L61">
        <f t="shared" si="32"/>
        <v>5</v>
      </c>
      <c r="M61">
        <f t="shared" si="32"/>
        <v>15</v>
      </c>
      <c r="N61">
        <f t="shared" si="32"/>
        <v>14</v>
      </c>
      <c r="O61">
        <f t="shared" si="32"/>
        <v>11</v>
      </c>
      <c r="P61">
        <f t="shared" si="32"/>
        <v>14</v>
      </c>
      <c r="Q61">
        <f t="shared" si="32"/>
        <v>15</v>
      </c>
      <c r="R61">
        <f t="shared" si="31"/>
        <v>9</v>
      </c>
      <c r="S61">
        <v>1000</v>
      </c>
    </row>
    <row r="62" spans="1:19" ht="12.75" customHeight="1" x14ac:dyDescent="0.25">
      <c r="A62" t="str">
        <f t="shared" si="30"/>
        <v>Mr. J</v>
      </c>
      <c r="B62">
        <f t="shared" si="32"/>
        <v>8</v>
      </c>
      <c r="C62">
        <f t="shared" si="31"/>
        <v>1</v>
      </c>
      <c r="D62">
        <f t="shared" si="31"/>
        <v>1</v>
      </c>
      <c r="E62">
        <f t="shared" si="31"/>
        <v>1</v>
      </c>
      <c r="F62">
        <f t="shared" si="31"/>
        <v>1</v>
      </c>
      <c r="G62">
        <f t="shared" si="31"/>
        <v>15</v>
      </c>
      <c r="H62">
        <f t="shared" si="31"/>
        <v>9</v>
      </c>
      <c r="I62">
        <f t="shared" si="31"/>
        <v>5</v>
      </c>
      <c r="J62">
        <f t="shared" si="31"/>
        <v>12</v>
      </c>
      <c r="K62">
        <f t="shared" si="31"/>
        <v>2</v>
      </c>
      <c r="L62">
        <f t="shared" si="31"/>
        <v>3</v>
      </c>
      <c r="M62">
        <f t="shared" si="31"/>
        <v>10</v>
      </c>
      <c r="N62">
        <f t="shared" si="31"/>
        <v>16</v>
      </c>
      <c r="O62">
        <f t="shared" si="31"/>
        <v>14</v>
      </c>
      <c r="P62">
        <f t="shared" si="31"/>
        <v>14</v>
      </c>
      <c r="Q62">
        <f t="shared" si="31"/>
        <v>3</v>
      </c>
      <c r="R62">
        <f t="shared" si="31"/>
        <v>14</v>
      </c>
      <c r="S62">
        <v>1000</v>
      </c>
    </row>
    <row r="63" spans="1:19" ht="12.75" customHeight="1" x14ac:dyDescent="0.25">
      <c r="A63" t="str">
        <f t="shared" si="30"/>
        <v>Mr. P</v>
      </c>
      <c r="B63">
        <f t="shared" si="32"/>
        <v>13</v>
      </c>
      <c r="C63">
        <f t="shared" si="31"/>
        <v>9</v>
      </c>
      <c r="D63">
        <f t="shared" si="31"/>
        <v>12</v>
      </c>
      <c r="E63">
        <f t="shared" si="31"/>
        <v>4</v>
      </c>
      <c r="F63">
        <f t="shared" si="31"/>
        <v>7</v>
      </c>
      <c r="G63">
        <f t="shared" si="31"/>
        <v>11</v>
      </c>
      <c r="H63">
        <f t="shared" si="31"/>
        <v>7</v>
      </c>
      <c r="I63">
        <f t="shared" si="31"/>
        <v>9</v>
      </c>
      <c r="J63">
        <f t="shared" si="31"/>
        <v>8</v>
      </c>
      <c r="K63">
        <f t="shared" si="31"/>
        <v>13</v>
      </c>
      <c r="L63">
        <f t="shared" si="31"/>
        <v>12</v>
      </c>
      <c r="M63">
        <f t="shared" si="31"/>
        <v>7</v>
      </c>
      <c r="N63">
        <f t="shared" si="31"/>
        <v>13</v>
      </c>
      <c r="O63">
        <f t="shared" si="31"/>
        <v>5</v>
      </c>
      <c r="P63">
        <f t="shared" si="31"/>
        <v>13</v>
      </c>
      <c r="Q63">
        <f t="shared" si="31"/>
        <v>16</v>
      </c>
      <c r="R63">
        <f t="shared" si="31"/>
        <v>16</v>
      </c>
      <c r="S63">
        <v>1000</v>
      </c>
    </row>
    <row r="64" spans="1:19" ht="12.75" customHeight="1" x14ac:dyDescent="0.25">
      <c r="A64" t="str">
        <f t="shared" si="30"/>
        <v>Mr. T</v>
      </c>
      <c r="B64">
        <f t="shared" si="32"/>
        <v>9</v>
      </c>
      <c r="C64">
        <f t="shared" si="31"/>
        <v>1</v>
      </c>
      <c r="D64">
        <f t="shared" si="31"/>
        <v>1</v>
      </c>
      <c r="E64">
        <f t="shared" si="31"/>
        <v>7</v>
      </c>
      <c r="F64">
        <f t="shared" si="31"/>
        <v>15</v>
      </c>
      <c r="G64">
        <f t="shared" si="31"/>
        <v>11</v>
      </c>
      <c r="H64">
        <f t="shared" si="31"/>
        <v>10</v>
      </c>
      <c r="I64">
        <f t="shared" si="31"/>
        <v>3</v>
      </c>
      <c r="J64">
        <f t="shared" si="31"/>
        <v>14</v>
      </c>
      <c r="K64">
        <f t="shared" si="31"/>
        <v>16</v>
      </c>
      <c r="L64">
        <f t="shared" si="31"/>
        <v>2</v>
      </c>
      <c r="M64">
        <f t="shared" si="31"/>
        <v>3</v>
      </c>
      <c r="N64">
        <f t="shared" si="31"/>
        <v>11</v>
      </c>
      <c r="O64">
        <f t="shared" si="31"/>
        <v>13</v>
      </c>
      <c r="P64">
        <f t="shared" si="31"/>
        <v>4</v>
      </c>
      <c r="Q64">
        <f t="shared" si="31"/>
        <v>1</v>
      </c>
      <c r="R64">
        <f t="shared" si="31"/>
        <v>1</v>
      </c>
      <c r="S64">
        <v>1000</v>
      </c>
    </row>
    <row r="65" spans="1:44" ht="12.75" customHeight="1" x14ac:dyDescent="0.25">
      <c r="A65" t="str">
        <f t="shared" si="30"/>
        <v>Mr. W</v>
      </c>
      <c r="B65">
        <f t="shared" si="32"/>
        <v>13</v>
      </c>
      <c r="C65">
        <f t="shared" si="31"/>
        <v>10</v>
      </c>
      <c r="D65">
        <f t="shared" si="31"/>
        <v>1</v>
      </c>
      <c r="E65">
        <f t="shared" si="31"/>
        <v>7</v>
      </c>
      <c r="F65">
        <f t="shared" si="31"/>
        <v>3</v>
      </c>
      <c r="G65">
        <f t="shared" si="31"/>
        <v>7</v>
      </c>
      <c r="H65">
        <f t="shared" si="31"/>
        <v>16</v>
      </c>
      <c r="I65">
        <f t="shared" si="31"/>
        <v>13</v>
      </c>
      <c r="J65">
        <f t="shared" si="31"/>
        <v>4</v>
      </c>
      <c r="K65">
        <f t="shared" si="31"/>
        <v>5</v>
      </c>
      <c r="L65">
        <f t="shared" si="31"/>
        <v>13</v>
      </c>
      <c r="M65">
        <f t="shared" si="31"/>
        <v>16</v>
      </c>
      <c r="N65">
        <f t="shared" si="31"/>
        <v>10</v>
      </c>
      <c r="O65">
        <f t="shared" si="31"/>
        <v>9</v>
      </c>
      <c r="P65">
        <f t="shared" si="31"/>
        <v>9</v>
      </c>
      <c r="Q65">
        <f t="shared" si="31"/>
        <v>6</v>
      </c>
      <c r="R65">
        <f t="shared" si="31"/>
        <v>12</v>
      </c>
      <c r="S65">
        <v>1000</v>
      </c>
    </row>
    <row r="66" spans="1:44" ht="12.75" customHeight="1" x14ac:dyDescent="0.25">
      <c r="A66" t="str">
        <f t="shared" si="30"/>
        <v>Mr. Z</v>
      </c>
      <c r="B66">
        <f t="shared" si="32"/>
        <v>5</v>
      </c>
      <c r="C66">
        <f t="shared" si="31"/>
        <v>5</v>
      </c>
      <c r="D66">
        <f t="shared" si="31"/>
        <v>7</v>
      </c>
      <c r="E66">
        <f t="shared" si="31"/>
        <v>7</v>
      </c>
      <c r="F66">
        <f t="shared" si="31"/>
        <v>3</v>
      </c>
      <c r="G66">
        <f t="shared" si="31"/>
        <v>1</v>
      </c>
      <c r="H66">
        <f t="shared" si="31"/>
        <v>14</v>
      </c>
      <c r="I66">
        <f t="shared" si="31"/>
        <v>4</v>
      </c>
      <c r="J66">
        <f t="shared" si="31"/>
        <v>13</v>
      </c>
      <c r="K66">
        <f t="shared" si="31"/>
        <v>1</v>
      </c>
      <c r="L66">
        <f t="shared" si="31"/>
        <v>16</v>
      </c>
      <c r="M66">
        <f t="shared" si="31"/>
        <v>13</v>
      </c>
      <c r="N66">
        <f t="shared" si="31"/>
        <v>9</v>
      </c>
      <c r="O66">
        <f t="shared" si="31"/>
        <v>7</v>
      </c>
      <c r="P66">
        <f t="shared" si="31"/>
        <v>12</v>
      </c>
      <c r="Q66">
        <f t="shared" si="31"/>
        <v>8</v>
      </c>
      <c r="R66">
        <f t="shared" si="31"/>
        <v>14</v>
      </c>
      <c r="S66">
        <v>1000</v>
      </c>
    </row>
    <row r="67" spans="1:44" ht="12.75" customHeight="1" x14ac:dyDescent="0.25">
      <c r="A67" t="str">
        <f t="shared" si="30"/>
        <v>Mr. I</v>
      </c>
      <c r="B67">
        <f t="shared" si="32"/>
        <v>9</v>
      </c>
      <c r="C67">
        <f t="shared" si="31"/>
        <v>4</v>
      </c>
      <c r="D67">
        <f t="shared" si="31"/>
        <v>6</v>
      </c>
      <c r="E67">
        <f t="shared" si="31"/>
        <v>7</v>
      </c>
      <c r="F67">
        <f t="shared" si="31"/>
        <v>2</v>
      </c>
      <c r="G67">
        <f t="shared" si="31"/>
        <v>2</v>
      </c>
      <c r="H67">
        <f t="shared" si="31"/>
        <v>5</v>
      </c>
      <c r="I67">
        <f t="shared" si="31"/>
        <v>2</v>
      </c>
      <c r="J67">
        <f t="shared" si="31"/>
        <v>15</v>
      </c>
      <c r="K67">
        <f t="shared" si="31"/>
        <v>8</v>
      </c>
      <c r="L67">
        <f t="shared" si="31"/>
        <v>4</v>
      </c>
      <c r="M67">
        <f t="shared" si="31"/>
        <v>12</v>
      </c>
      <c r="N67">
        <f t="shared" si="31"/>
        <v>8</v>
      </c>
      <c r="O67">
        <f t="shared" si="31"/>
        <v>10</v>
      </c>
      <c r="P67">
        <f t="shared" si="31"/>
        <v>4</v>
      </c>
      <c r="Q67">
        <f t="shared" si="31"/>
        <v>8</v>
      </c>
      <c r="R67">
        <f t="shared" si="31"/>
        <v>1</v>
      </c>
      <c r="S67">
        <v>1000</v>
      </c>
    </row>
    <row r="68" spans="1:44" ht="12.75" customHeight="1" x14ac:dyDescent="0.25">
      <c r="A68" t="str">
        <f t="shared" si="30"/>
        <v>Mr. Q</v>
      </c>
      <c r="B68">
        <f t="shared" si="32"/>
        <v>5</v>
      </c>
      <c r="C68">
        <f t="shared" si="31"/>
        <v>5</v>
      </c>
      <c r="D68">
        <f t="shared" si="31"/>
        <v>1</v>
      </c>
      <c r="E68">
        <f t="shared" si="31"/>
        <v>1</v>
      </c>
      <c r="F68">
        <f t="shared" si="31"/>
        <v>3</v>
      </c>
      <c r="G68">
        <f t="shared" si="31"/>
        <v>3</v>
      </c>
      <c r="H68">
        <f t="shared" si="31"/>
        <v>15</v>
      </c>
      <c r="I68">
        <f t="shared" si="31"/>
        <v>7</v>
      </c>
      <c r="J68">
        <f t="shared" si="31"/>
        <v>10</v>
      </c>
      <c r="K68">
        <f t="shared" si="31"/>
        <v>6</v>
      </c>
      <c r="L68">
        <f t="shared" si="31"/>
        <v>15</v>
      </c>
      <c r="M68">
        <f t="shared" si="31"/>
        <v>6</v>
      </c>
      <c r="N68">
        <f t="shared" si="31"/>
        <v>7</v>
      </c>
      <c r="O68">
        <f t="shared" si="31"/>
        <v>16</v>
      </c>
      <c r="P68">
        <f t="shared" si="31"/>
        <v>6</v>
      </c>
      <c r="Q68">
        <f t="shared" si="31"/>
        <v>3</v>
      </c>
      <c r="R68">
        <f t="shared" si="31"/>
        <v>4</v>
      </c>
      <c r="S68">
        <v>1000</v>
      </c>
    </row>
    <row r="69" spans="1:44" ht="12.75" customHeight="1" x14ac:dyDescent="0.25">
      <c r="A69" t="str">
        <f t="shared" si="30"/>
        <v>Mr. U</v>
      </c>
      <c r="B69">
        <f t="shared" si="32"/>
        <v>13</v>
      </c>
      <c r="C69">
        <f t="shared" si="31"/>
        <v>14</v>
      </c>
      <c r="D69">
        <f t="shared" si="31"/>
        <v>1</v>
      </c>
      <c r="E69">
        <f t="shared" si="31"/>
        <v>7</v>
      </c>
      <c r="F69">
        <f t="shared" si="31"/>
        <v>10</v>
      </c>
      <c r="G69">
        <f t="shared" si="31"/>
        <v>3</v>
      </c>
      <c r="H69">
        <f t="shared" si="31"/>
        <v>4</v>
      </c>
      <c r="I69">
        <f t="shared" si="31"/>
        <v>12</v>
      </c>
      <c r="J69">
        <f t="shared" si="31"/>
        <v>5</v>
      </c>
      <c r="K69">
        <f t="shared" si="31"/>
        <v>10</v>
      </c>
      <c r="L69">
        <f t="shared" si="31"/>
        <v>6</v>
      </c>
      <c r="M69">
        <f t="shared" si="31"/>
        <v>14</v>
      </c>
      <c r="N69">
        <f t="shared" si="31"/>
        <v>4</v>
      </c>
      <c r="O69">
        <f t="shared" si="31"/>
        <v>3</v>
      </c>
      <c r="P69">
        <f t="shared" si="31"/>
        <v>9</v>
      </c>
      <c r="Q69">
        <f t="shared" si="31"/>
        <v>12</v>
      </c>
      <c r="R69">
        <f t="shared" si="31"/>
        <v>9</v>
      </c>
      <c r="S69">
        <v>1000</v>
      </c>
    </row>
    <row r="70" spans="1:44" ht="12.75" customHeight="1" x14ac:dyDescent="0.25">
      <c r="A70" t="str">
        <f t="shared" si="30"/>
        <v>Mr. A</v>
      </c>
      <c r="B70">
        <f t="shared" si="32"/>
        <v>1</v>
      </c>
      <c r="C70">
        <f t="shared" si="31"/>
        <v>10</v>
      </c>
      <c r="D70">
        <f t="shared" si="31"/>
        <v>12</v>
      </c>
      <c r="E70">
        <f t="shared" si="31"/>
        <v>4</v>
      </c>
      <c r="F70">
        <f t="shared" si="31"/>
        <v>10</v>
      </c>
      <c r="G70">
        <f t="shared" si="31"/>
        <v>7</v>
      </c>
      <c r="H70">
        <f t="shared" si="31"/>
        <v>8</v>
      </c>
      <c r="I70">
        <f t="shared" si="31"/>
        <v>14</v>
      </c>
      <c r="J70">
        <f t="shared" si="31"/>
        <v>3</v>
      </c>
      <c r="K70">
        <f t="shared" si="31"/>
        <v>9</v>
      </c>
      <c r="L70">
        <f t="shared" si="31"/>
        <v>9</v>
      </c>
      <c r="M70">
        <f t="shared" si="31"/>
        <v>11</v>
      </c>
      <c r="N70">
        <f t="shared" si="31"/>
        <v>2</v>
      </c>
      <c r="O70">
        <f t="shared" si="31"/>
        <v>4</v>
      </c>
      <c r="P70">
        <f t="shared" si="31"/>
        <v>7</v>
      </c>
      <c r="Q70">
        <f t="shared" si="31"/>
        <v>12</v>
      </c>
      <c r="R70">
        <f t="shared" si="31"/>
        <v>9</v>
      </c>
      <c r="S70">
        <v>1000</v>
      </c>
    </row>
    <row r="71" spans="1:44" ht="12.75" customHeight="1" x14ac:dyDescent="0.25">
      <c r="A71" t="str">
        <f t="shared" si="30"/>
        <v>Mr. D</v>
      </c>
      <c r="B71">
        <f t="shared" si="32"/>
        <v>1</v>
      </c>
      <c r="C71">
        <f t="shared" si="31"/>
        <v>5</v>
      </c>
      <c r="D71">
        <f t="shared" si="31"/>
        <v>7</v>
      </c>
      <c r="E71">
        <f t="shared" si="31"/>
        <v>7</v>
      </c>
      <c r="F71">
        <f t="shared" si="31"/>
        <v>10</v>
      </c>
      <c r="G71">
        <f t="shared" si="31"/>
        <v>10</v>
      </c>
      <c r="H71">
        <f t="shared" si="31"/>
        <v>1</v>
      </c>
      <c r="I71">
        <f t="shared" si="31"/>
        <v>1</v>
      </c>
      <c r="J71">
        <f t="shared" si="31"/>
        <v>16</v>
      </c>
      <c r="K71">
        <f t="shared" si="31"/>
        <v>4</v>
      </c>
      <c r="L71">
        <f t="shared" si="31"/>
        <v>8</v>
      </c>
      <c r="M71">
        <f t="shared" si="31"/>
        <v>5</v>
      </c>
      <c r="N71">
        <f t="shared" si="31"/>
        <v>15</v>
      </c>
      <c r="O71">
        <f t="shared" si="31"/>
        <v>15</v>
      </c>
      <c r="P71">
        <f t="shared" si="31"/>
        <v>1</v>
      </c>
      <c r="Q71">
        <f t="shared" si="31"/>
        <v>5</v>
      </c>
      <c r="R71">
        <f t="shared" si="31"/>
        <v>5</v>
      </c>
      <c r="S71">
        <v>1000</v>
      </c>
    </row>
    <row r="72" spans="1:44" ht="12.75" customHeight="1" x14ac:dyDescent="0.25">
      <c r="A72" t="str">
        <f t="shared" si="30"/>
        <v>Mr. Y</v>
      </c>
      <c r="B72">
        <f>RANK(B47,B$35:B$50,B$34)</f>
        <v>16</v>
      </c>
      <c r="C72">
        <f t="shared" ref="C72:R72" si="33">RANK(C47,C$35:C$50,C$34)</f>
        <v>1</v>
      </c>
      <c r="D72">
        <f t="shared" si="33"/>
        <v>11</v>
      </c>
      <c r="E72">
        <f t="shared" si="33"/>
        <v>7</v>
      </c>
      <c r="F72">
        <f t="shared" si="33"/>
        <v>7</v>
      </c>
      <c r="G72">
        <f t="shared" si="33"/>
        <v>11</v>
      </c>
      <c r="H72">
        <f t="shared" si="33"/>
        <v>3</v>
      </c>
      <c r="I72">
        <f t="shared" si="33"/>
        <v>15</v>
      </c>
      <c r="J72">
        <f t="shared" si="33"/>
        <v>2</v>
      </c>
      <c r="K72">
        <f t="shared" si="33"/>
        <v>3</v>
      </c>
      <c r="L72">
        <f t="shared" si="33"/>
        <v>10</v>
      </c>
      <c r="M72">
        <f t="shared" si="33"/>
        <v>8</v>
      </c>
      <c r="N72">
        <f t="shared" si="33"/>
        <v>2</v>
      </c>
      <c r="O72">
        <f t="shared" si="33"/>
        <v>12</v>
      </c>
      <c r="P72">
        <f t="shared" si="33"/>
        <v>1</v>
      </c>
      <c r="Q72">
        <f t="shared" si="33"/>
        <v>7</v>
      </c>
      <c r="R72">
        <f t="shared" si="33"/>
        <v>7</v>
      </c>
      <c r="S72">
        <v>1000</v>
      </c>
    </row>
    <row r="73" spans="1:44" ht="12.75" customHeight="1" x14ac:dyDescent="0.25">
      <c r="A73" t="str">
        <f t="shared" si="30"/>
        <v>Mr. H</v>
      </c>
      <c r="B73">
        <f t="shared" si="32"/>
        <v>1</v>
      </c>
      <c r="C73">
        <f t="shared" si="31"/>
        <v>5</v>
      </c>
      <c r="D73">
        <f t="shared" si="31"/>
        <v>12</v>
      </c>
      <c r="E73">
        <f t="shared" si="31"/>
        <v>7</v>
      </c>
      <c r="F73">
        <f t="shared" si="31"/>
        <v>3</v>
      </c>
      <c r="G73">
        <f t="shared" si="31"/>
        <v>3</v>
      </c>
      <c r="H73">
        <f t="shared" si="31"/>
        <v>6</v>
      </c>
      <c r="I73">
        <f t="shared" si="31"/>
        <v>10</v>
      </c>
      <c r="J73">
        <f t="shared" si="31"/>
        <v>7</v>
      </c>
      <c r="K73">
        <f t="shared" si="31"/>
        <v>15</v>
      </c>
      <c r="L73">
        <f t="shared" si="31"/>
        <v>11</v>
      </c>
      <c r="M73">
        <f t="shared" si="31"/>
        <v>1</v>
      </c>
      <c r="N73">
        <f t="shared" si="31"/>
        <v>12</v>
      </c>
      <c r="O73">
        <f t="shared" si="31"/>
        <v>8</v>
      </c>
      <c r="P73">
        <f t="shared" si="31"/>
        <v>7</v>
      </c>
      <c r="Q73">
        <f t="shared" si="31"/>
        <v>12</v>
      </c>
      <c r="R73">
        <f t="shared" si="31"/>
        <v>5</v>
      </c>
      <c r="S73">
        <v>1000</v>
      </c>
    </row>
    <row r="74" spans="1:44" ht="12.75" customHeight="1" x14ac:dyDescent="0.25">
      <c r="A74" t="str">
        <f t="shared" si="30"/>
        <v>Mr. C</v>
      </c>
      <c r="B74">
        <f t="shared" si="32"/>
        <v>5</v>
      </c>
      <c r="C74">
        <f t="shared" si="31"/>
        <v>14</v>
      </c>
      <c r="D74">
        <f t="shared" si="31"/>
        <v>7</v>
      </c>
      <c r="E74">
        <f t="shared" si="31"/>
        <v>7</v>
      </c>
      <c r="F74">
        <f t="shared" si="31"/>
        <v>7</v>
      </c>
      <c r="G74">
        <f t="shared" si="31"/>
        <v>16</v>
      </c>
      <c r="H74">
        <f t="shared" si="31"/>
        <v>2</v>
      </c>
      <c r="I74">
        <f t="shared" si="31"/>
        <v>6</v>
      </c>
      <c r="J74">
        <f t="shared" si="31"/>
        <v>11</v>
      </c>
      <c r="K74">
        <f t="shared" si="31"/>
        <v>14</v>
      </c>
      <c r="L74">
        <f t="shared" si="31"/>
        <v>7</v>
      </c>
      <c r="M74">
        <f t="shared" si="31"/>
        <v>4</v>
      </c>
      <c r="N74">
        <f t="shared" si="31"/>
        <v>1</v>
      </c>
      <c r="O74">
        <f t="shared" si="31"/>
        <v>1</v>
      </c>
      <c r="P74">
        <f t="shared" si="31"/>
        <v>9</v>
      </c>
      <c r="Q74">
        <f t="shared" si="31"/>
        <v>11</v>
      </c>
      <c r="R74">
        <f t="shared" si="31"/>
        <v>1</v>
      </c>
      <c r="S74">
        <v>1000</v>
      </c>
    </row>
    <row r="75" spans="1:44" ht="12.75" customHeight="1" x14ac:dyDescent="0.25">
      <c r="A75" t="str">
        <f t="shared" si="30"/>
        <v>Mr. N</v>
      </c>
      <c r="B75">
        <f t="shared" si="32"/>
        <v>11</v>
      </c>
      <c r="C75">
        <f t="shared" si="31"/>
        <v>10</v>
      </c>
      <c r="D75">
        <f t="shared" si="31"/>
        <v>7</v>
      </c>
      <c r="E75">
        <f t="shared" si="31"/>
        <v>1</v>
      </c>
      <c r="F75">
        <f t="shared" si="31"/>
        <v>13</v>
      </c>
      <c r="G75">
        <f t="shared" si="31"/>
        <v>11</v>
      </c>
      <c r="H75">
        <f t="shared" si="31"/>
        <v>12</v>
      </c>
      <c r="I75">
        <f t="shared" si="31"/>
        <v>11</v>
      </c>
      <c r="J75">
        <f t="shared" si="31"/>
        <v>6</v>
      </c>
      <c r="K75">
        <f t="shared" si="31"/>
        <v>12</v>
      </c>
      <c r="L75">
        <f t="shared" si="31"/>
        <v>14</v>
      </c>
      <c r="M75">
        <f t="shared" si="31"/>
        <v>9</v>
      </c>
      <c r="N75">
        <f t="shared" si="31"/>
        <v>5</v>
      </c>
      <c r="O75">
        <f t="shared" si="31"/>
        <v>6</v>
      </c>
      <c r="P75">
        <f t="shared" si="31"/>
        <v>1</v>
      </c>
      <c r="Q75">
        <f t="shared" si="31"/>
        <v>10</v>
      </c>
      <c r="R75">
        <f t="shared" si="31"/>
        <v>12</v>
      </c>
      <c r="S75">
        <v>1000</v>
      </c>
    </row>
    <row r="80" spans="1:44" ht="12.75" customHeight="1" x14ac:dyDescent="0.25">
      <c r="A80" t="s">
        <v>114</v>
      </c>
      <c r="B80" t="str">
        <f>B56</f>
        <v>A1</v>
      </c>
      <c r="C80" t="str">
        <f t="shared" ref="C80:R80" si="34">C56</f>
        <v>A2</v>
      </c>
      <c r="D80" t="str">
        <f t="shared" si="34"/>
        <v>A3</v>
      </c>
      <c r="E80" t="str">
        <f t="shared" si="34"/>
        <v>A4</v>
      </c>
      <c r="F80" t="str">
        <f t="shared" si="34"/>
        <v>A5</v>
      </c>
      <c r="G80" t="str">
        <f t="shared" si="34"/>
        <v>A6</v>
      </c>
      <c r="H80" t="str">
        <f t="shared" si="34"/>
        <v>A7</v>
      </c>
      <c r="I80" t="str">
        <f t="shared" si="34"/>
        <v>A8</v>
      </c>
      <c r="J80" t="str">
        <f t="shared" si="34"/>
        <v>A9</v>
      </c>
      <c r="K80" t="str">
        <f t="shared" si="34"/>
        <v>A10</v>
      </c>
      <c r="L80" t="str">
        <f t="shared" si="34"/>
        <v>A11</v>
      </c>
      <c r="M80" t="str">
        <f t="shared" si="34"/>
        <v>A12</v>
      </c>
      <c r="N80" t="str">
        <f t="shared" si="34"/>
        <v>A13</v>
      </c>
      <c r="O80" t="str">
        <f t="shared" si="34"/>
        <v>A14</v>
      </c>
      <c r="P80" t="str">
        <f t="shared" si="34"/>
        <v>A15</v>
      </c>
      <c r="Q80" t="str">
        <f t="shared" si="34"/>
        <v>A16</v>
      </c>
      <c r="R80" t="str">
        <f t="shared" si="34"/>
        <v>A17</v>
      </c>
      <c r="AA80" t="s">
        <v>115</v>
      </c>
      <c r="AB80" t="str">
        <f>B56</f>
        <v>A1</v>
      </c>
      <c r="AC80" t="str">
        <f t="shared" ref="AC80:AR80" si="35">C56</f>
        <v>A2</v>
      </c>
      <c r="AD80" t="str">
        <f t="shared" si="35"/>
        <v>A3</v>
      </c>
      <c r="AE80" t="str">
        <f t="shared" si="35"/>
        <v>A4</v>
      </c>
      <c r="AF80" t="str">
        <f t="shared" si="35"/>
        <v>A5</v>
      </c>
      <c r="AG80" t="str">
        <f t="shared" si="35"/>
        <v>A6</v>
      </c>
      <c r="AH80" t="str">
        <f t="shared" si="35"/>
        <v>A7</v>
      </c>
      <c r="AI80" t="str">
        <f t="shared" si="35"/>
        <v>A8</v>
      </c>
      <c r="AJ80" t="str">
        <f t="shared" si="35"/>
        <v>A9</v>
      </c>
      <c r="AK80" t="str">
        <f t="shared" si="35"/>
        <v>A10</v>
      </c>
      <c r="AL80" t="str">
        <f t="shared" si="35"/>
        <v>A11</v>
      </c>
      <c r="AM80" t="str">
        <f t="shared" si="35"/>
        <v>A12</v>
      </c>
      <c r="AN80" t="str">
        <f t="shared" si="35"/>
        <v>A13</v>
      </c>
      <c r="AO80" t="str">
        <f t="shared" si="35"/>
        <v>A14</v>
      </c>
      <c r="AP80" t="str">
        <f t="shared" si="35"/>
        <v>A15</v>
      </c>
      <c r="AQ80" t="str">
        <f t="shared" si="35"/>
        <v>A16</v>
      </c>
      <c r="AR80" t="str">
        <f t="shared" si="35"/>
        <v>A17</v>
      </c>
    </row>
    <row r="81" spans="1:44" ht="12.75" customHeight="1" x14ac:dyDescent="0.25">
      <c r="A81">
        <v>1</v>
      </c>
      <c r="B81" s="6">
        <f ca="1">RANDBETWEEN(10,100)</f>
        <v>43</v>
      </c>
      <c r="C81" s="6">
        <f t="shared" ref="C81:R96" ca="1" si="36">RANDBETWEEN(10,100)</f>
        <v>14</v>
      </c>
      <c r="D81" s="6">
        <f t="shared" ca="1" si="36"/>
        <v>28</v>
      </c>
      <c r="E81" s="6">
        <f t="shared" ca="1" si="36"/>
        <v>62</v>
      </c>
      <c r="F81" s="6">
        <f t="shared" ca="1" si="36"/>
        <v>29</v>
      </c>
      <c r="G81" s="6">
        <f t="shared" ca="1" si="36"/>
        <v>19</v>
      </c>
      <c r="H81" s="6">
        <f t="shared" ca="1" si="36"/>
        <v>25</v>
      </c>
      <c r="I81" s="6">
        <f t="shared" ca="1" si="36"/>
        <v>40</v>
      </c>
      <c r="J81" s="6">
        <f t="shared" ca="1" si="36"/>
        <v>80</v>
      </c>
      <c r="K81" s="6">
        <f t="shared" ca="1" si="36"/>
        <v>54</v>
      </c>
      <c r="L81" s="6">
        <f t="shared" ca="1" si="36"/>
        <v>14</v>
      </c>
      <c r="M81" s="6">
        <f t="shared" ca="1" si="36"/>
        <v>30</v>
      </c>
      <c r="N81" s="6">
        <f t="shared" ca="1" si="36"/>
        <v>76</v>
      </c>
      <c r="O81" s="6">
        <f t="shared" ca="1" si="36"/>
        <v>69</v>
      </c>
      <c r="P81" s="6">
        <f t="shared" ca="1" si="36"/>
        <v>17</v>
      </c>
      <c r="Q81" s="6">
        <f t="shared" ca="1" si="36"/>
        <v>94</v>
      </c>
      <c r="R81" s="6">
        <f t="shared" ca="1" si="36"/>
        <v>78</v>
      </c>
      <c r="AA81" t="s">
        <v>116</v>
      </c>
      <c r="AB81">
        <f ca="1">B81-B82</f>
        <v>-33</v>
      </c>
      <c r="AC81">
        <f t="shared" ref="AC81:AC95" ca="1" si="37">C81-C82</f>
        <v>-43</v>
      </c>
      <c r="AD81">
        <f t="shared" ref="AD81:AD95" ca="1" si="38">D81-D82</f>
        <v>-57</v>
      </c>
      <c r="AE81">
        <f t="shared" ref="AE81:AE95" ca="1" si="39">E81-E82</f>
        <v>50</v>
      </c>
      <c r="AF81">
        <f t="shared" ref="AF81:AF95" ca="1" si="40">F81-F82</f>
        <v>16</v>
      </c>
      <c r="AG81">
        <f t="shared" ref="AG81:AG95" ca="1" si="41">G81-G82</f>
        <v>-9</v>
      </c>
      <c r="AH81">
        <f t="shared" ref="AH81:AH95" ca="1" si="42">H81-H82</f>
        <v>-15</v>
      </c>
      <c r="AI81">
        <f t="shared" ref="AI81:AI95" ca="1" si="43">I81-I82</f>
        <v>-50</v>
      </c>
      <c r="AJ81">
        <f t="shared" ref="AJ81:AJ95" ca="1" si="44">J81-J82</f>
        <v>12</v>
      </c>
      <c r="AK81">
        <f t="shared" ref="AK81:AK95" ca="1" si="45">K81-K82</f>
        <v>-42</v>
      </c>
      <c r="AL81">
        <f t="shared" ref="AL81:AL95" ca="1" si="46">L81-L82</f>
        <v>-77</v>
      </c>
      <c r="AM81">
        <f t="shared" ref="AM81:AM95" ca="1" si="47">M81-M82</f>
        <v>-9</v>
      </c>
      <c r="AN81">
        <f t="shared" ref="AN81:AN95" ca="1" si="48">N81-N82</f>
        <v>-19</v>
      </c>
      <c r="AO81">
        <f t="shared" ref="AO81:AO95" ca="1" si="49">O81-O82</f>
        <v>-8</v>
      </c>
      <c r="AP81">
        <f t="shared" ref="AP81:AP95" ca="1" si="50">P81-P82</f>
        <v>-17</v>
      </c>
      <c r="AQ81">
        <f t="shared" ref="AQ81:AQ95" ca="1" si="51">Q81-Q82</f>
        <v>80</v>
      </c>
      <c r="AR81">
        <f t="shared" ref="AR81:AR95" ca="1" si="52">R81-R82</f>
        <v>46</v>
      </c>
    </row>
    <row r="82" spans="1:44" ht="12.75" customHeight="1" x14ac:dyDescent="0.25">
      <c r="A82">
        <v>2</v>
      </c>
      <c r="B82" s="6">
        <f t="shared" ref="B82:B96" ca="1" si="53">RANDBETWEEN(10,100)</f>
        <v>76</v>
      </c>
      <c r="C82" s="6">
        <f t="shared" ca="1" si="36"/>
        <v>57</v>
      </c>
      <c r="D82" s="6">
        <f t="shared" ca="1" si="36"/>
        <v>85</v>
      </c>
      <c r="E82" s="6">
        <f t="shared" ca="1" si="36"/>
        <v>12</v>
      </c>
      <c r="F82" s="6">
        <f t="shared" ca="1" si="36"/>
        <v>13</v>
      </c>
      <c r="G82" s="6">
        <f t="shared" ca="1" si="36"/>
        <v>28</v>
      </c>
      <c r="H82" s="6">
        <f t="shared" ca="1" si="36"/>
        <v>40</v>
      </c>
      <c r="I82" s="6">
        <f t="shared" ca="1" si="36"/>
        <v>90</v>
      </c>
      <c r="J82" s="6">
        <f t="shared" ca="1" si="36"/>
        <v>68</v>
      </c>
      <c r="K82" s="6">
        <f t="shared" ca="1" si="36"/>
        <v>96</v>
      </c>
      <c r="L82" s="6">
        <f t="shared" ca="1" si="36"/>
        <v>91</v>
      </c>
      <c r="M82" s="6">
        <f t="shared" ca="1" si="36"/>
        <v>39</v>
      </c>
      <c r="N82" s="6">
        <f t="shared" ca="1" si="36"/>
        <v>95</v>
      </c>
      <c r="O82" s="6">
        <f t="shared" ca="1" si="36"/>
        <v>77</v>
      </c>
      <c r="P82" s="6">
        <f t="shared" ca="1" si="36"/>
        <v>34</v>
      </c>
      <c r="Q82" s="6">
        <f t="shared" ca="1" si="36"/>
        <v>14</v>
      </c>
      <c r="R82" s="6">
        <f t="shared" ca="1" si="36"/>
        <v>32</v>
      </c>
      <c r="AA82" t="s">
        <v>117</v>
      </c>
      <c r="AB82">
        <f t="shared" ref="AB82:AB95" ca="1" si="54">B82-B83</f>
        <v>17</v>
      </c>
      <c r="AC82">
        <f t="shared" ca="1" si="37"/>
        <v>22</v>
      </c>
      <c r="AD82">
        <f t="shared" ca="1" si="38"/>
        <v>69</v>
      </c>
      <c r="AE82">
        <f t="shared" ca="1" si="39"/>
        <v>-34</v>
      </c>
      <c r="AF82">
        <f t="shared" ca="1" si="40"/>
        <v>0</v>
      </c>
      <c r="AG82">
        <f t="shared" ca="1" si="41"/>
        <v>-6</v>
      </c>
      <c r="AH82">
        <f t="shared" ca="1" si="42"/>
        <v>-39</v>
      </c>
      <c r="AI82">
        <f t="shared" ca="1" si="43"/>
        <v>-9</v>
      </c>
      <c r="AJ82">
        <f t="shared" ca="1" si="44"/>
        <v>-21</v>
      </c>
      <c r="AK82">
        <f t="shared" ca="1" si="45"/>
        <v>66</v>
      </c>
      <c r="AL82">
        <f t="shared" ca="1" si="46"/>
        <v>10</v>
      </c>
      <c r="AM82">
        <f t="shared" ca="1" si="47"/>
        <v>-4</v>
      </c>
      <c r="AN82">
        <f t="shared" ca="1" si="48"/>
        <v>44</v>
      </c>
      <c r="AO82">
        <f t="shared" ca="1" si="49"/>
        <v>64</v>
      </c>
      <c r="AP82">
        <f t="shared" ca="1" si="50"/>
        <v>1</v>
      </c>
      <c r="AQ82">
        <f t="shared" ca="1" si="51"/>
        <v>-22</v>
      </c>
      <c r="AR82">
        <f t="shared" ca="1" si="52"/>
        <v>-51</v>
      </c>
    </row>
    <row r="83" spans="1:44" ht="12.75" customHeight="1" x14ac:dyDescent="0.25">
      <c r="A83">
        <v>3</v>
      </c>
      <c r="B83" s="6">
        <f t="shared" ca="1" si="53"/>
        <v>59</v>
      </c>
      <c r="C83" s="6">
        <f t="shared" ca="1" si="36"/>
        <v>35</v>
      </c>
      <c r="D83" s="6">
        <f t="shared" ca="1" si="36"/>
        <v>16</v>
      </c>
      <c r="E83" s="6">
        <f t="shared" ca="1" si="36"/>
        <v>46</v>
      </c>
      <c r="F83" s="6">
        <f t="shared" ca="1" si="36"/>
        <v>13</v>
      </c>
      <c r="G83" s="6">
        <f t="shared" ca="1" si="36"/>
        <v>34</v>
      </c>
      <c r="H83" s="6">
        <f t="shared" ca="1" si="36"/>
        <v>79</v>
      </c>
      <c r="I83" s="6">
        <f t="shared" ca="1" si="36"/>
        <v>99</v>
      </c>
      <c r="J83" s="6">
        <f t="shared" ca="1" si="36"/>
        <v>89</v>
      </c>
      <c r="K83" s="6">
        <f t="shared" ca="1" si="36"/>
        <v>30</v>
      </c>
      <c r="L83" s="6">
        <f t="shared" ca="1" si="36"/>
        <v>81</v>
      </c>
      <c r="M83" s="6">
        <f t="shared" ca="1" si="36"/>
        <v>43</v>
      </c>
      <c r="N83" s="6">
        <f t="shared" ca="1" si="36"/>
        <v>51</v>
      </c>
      <c r="O83" s="6">
        <f t="shared" ca="1" si="36"/>
        <v>13</v>
      </c>
      <c r="P83" s="6">
        <f t="shared" ca="1" si="36"/>
        <v>33</v>
      </c>
      <c r="Q83" s="6">
        <f t="shared" ca="1" si="36"/>
        <v>36</v>
      </c>
      <c r="R83" s="6">
        <f t="shared" ca="1" si="36"/>
        <v>83</v>
      </c>
      <c r="AA83" t="s">
        <v>118</v>
      </c>
      <c r="AB83">
        <f t="shared" ca="1" si="54"/>
        <v>-2</v>
      </c>
      <c r="AC83">
        <f t="shared" ca="1" si="37"/>
        <v>3</v>
      </c>
      <c r="AD83">
        <f t="shared" ca="1" si="38"/>
        <v>-44</v>
      </c>
      <c r="AE83">
        <f t="shared" ca="1" si="39"/>
        <v>-32</v>
      </c>
      <c r="AF83">
        <f t="shared" ca="1" si="40"/>
        <v>-28</v>
      </c>
      <c r="AG83">
        <f t="shared" ca="1" si="41"/>
        <v>-55</v>
      </c>
      <c r="AH83">
        <f t="shared" ca="1" si="42"/>
        <v>28</v>
      </c>
      <c r="AI83">
        <f t="shared" ca="1" si="43"/>
        <v>8</v>
      </c>
      <c r="AJ83">
        <f t="shared" ca="1" si="44"/>
        <v>72</v>
      </c>
      <c r="AK83">
        <f t="shared" ca="1" si="45"/>
        <v>-61</v>
      </c>
      <c r="AL83">
        <f t="shared" ca="1" si="46"/>
        <v>38</v>
      </c>
      <c r="AM83">
        <f t="shared" ca="1" si="47"/>
        <v>-4</v>
      </c>
      <c r="AN83">
        <f t="shared" ca="1" si="48"/>
        <v>32</v>
      </c>
      <c r="AO83">
        <f t="shared" ca="1" si="49"/>
        <v>-61</v>
      </c>
      <c r="AP83">
        <f t="shared" ca="1" si="50"/>
        <v>-6</v>
      </c>
      <c r="AQ83">
        <f t="shared" ca="1" si="51"/>
        <v>-37</v>
      </c>
      <c r="AR83">
        <f t="shared" ca="1" si="52"/>
        <v>-12</v>
      </c>
    </row>
    <row r="84" spans="1:44" ht="12.75" customHeight="1" x14ac:dyDescent="0.25">
      <c r="A84">
        <v>4</v>
      </c>
      <c r="B84" s="6">
        <f t="shared" ca="1" si="53"/>
        <v>61</v>
      </c>
      <c r="C84" s="6">
        <f t="shared" ca="1" si="36"/>
        <v>32</v>
      </c>
      <c r="D84" s="6">
        <f t="shared" ca="1" si="36"/>
        <v>60</v>
      </c>
      <c r="E84" s="6">
        <f t="shared" ca="1" si="36"/>
        <v>78</v>
      </c>
      <c r="F84" s="6">
        <f t="shared" ca="1" si="36"/>
        <v>41</v>
      </c>
      <c r="G84" s="6">
        <f t="shared" ca="1" si="36"/>
        <v>89</v>
      </c>
      <c r="H84" s="6">
        <f t="shared" ca="1" si="36"/>
        <v>51</v>
      </c>
      <c r="I84" s="6">
        <f t="shared" ca="1" si="36"/>
        <v>91</v>
      </c>
      <c r="J84" s="6">
        <f t="shared" ca="1" si="36"/>
        <v>17</v>
      </c>
      <c r="K84" s="6">
        <f t="shared" ca="1" si="36"/>
        <v>91</v>
      </c>
      <c r="L84" s="6">
        <f t="shared" ca="1" si="36"/>
        <v>43</v>
      </c>
      <c r="M84" s="6">
        <f t="shared" ca="1" si="36"/>
        <v>47</v>
      </c>
      <c r="N84" s="6">
        <f t="shared" ca="1" si="36"/>
        <v>19</v>
      </c>
      <c r="O84" s="6">
        <f t="shared" ca="1" si="36"/>
        <v>74</v>
      </c>
      <c r="P84" s="6">
        <f t="shared" ca="1" si="36"/>
        <v>39</v>
      </c>
      <c r="Q84" s="6">
        <f t="shared" ca="1" si="36"/>
        <v>73</v>
      </c>
      <c r="R84" s="6">
        <f t="shared" ca="1" si="36"/>
        <v>95</v>
      </c>
      <c r="AA84" t="s">
        <v>119</v>
      </c>
      <c r="AB84">
        <f t="shared" ca="1" si="54"/>
        <v>23</v>
      </c>
      <c r="AC84">
        <f t="shared" ca="1" si="37"/>
        <v>14</v>
      </c>
      <c r="AD84">
        <f t="shared" ca="1" si="38"/>
        <v>-26</v>
      </c>
      <c r="AE84">
        <f t="shared" ca="1" si="39"/>
        <v>50</v>
      </c>
      <c r="AF84">
        <f t="shared" ca="1" si="40"/>
        <v>-20</v>
      </c>
      <c r="AG84">
        <f t="shared" ca="1" si="41"/>
        <v>29</v>
      </c>
      <c r="AH84">
        <f t="shared" ca="1" si="42"/>
        <v>-26</v>
      </c>
      <c r="AI84">
        <f t="shared" ca="1" si="43"/>
        <v>30</v>
      </c>
      <c r="AJ84">
        <f t="shared" ca="1" si="44"/>
        <v>-35</v>
      </c>
      <c r="AK84">
        <f t="shared" ca="1" si="45"/>
        <v>34</v>
      </c>
      <c r="AL84">
        <f t="shared" ca="1" si="46"/>
        <v>2</v>
      </c>
      <c r="AM84">
        <f t="shared" ca="1" si="47"/>
        <v>-45</v>
      </c>
      <c r="AN84">
        <f t="shared" ca="1" si="48"/>
        <v>7</v>
      </c>
      <c r="AO84">
        <f t="shared" ca="1" si="49"/>
        <v>62</v>
      </c>
      <c r="AP84">
        <f t="shared" ca="1" si="50"/>
        <v>-31</v>
      </c>
      <c r="AQ84">
        <f t="shared" ca="1" si="51"/>
        <v>-27</v>
      </c>
      <c r="AR84">
        <f t="shared" ca="1" si="52"/>
        <v>39</v>
      </c>
    </row>
    <row r="85" spans="1:44" ht="12.75" customHeight="1" x14ac:dyDescent="0.25">
      <c r="A85">
        <v>5</v>
      </c>
      <c r="B85" s="6">
        <f t="shared" ca="1" si="53"/>
        <v>38</v>
      </c>
      <c r="C85" s="6">
        <f t="shared" ca="1" si="36"/>
        <v>18</v>
      </c>
      <c r="D85" s="6">
        <f t="shared" ca="1" si="36"/>
        <v>86</v>
      </c>
      <c r="E85" s="6">
        <f t="shared" ca="1" si="36"/>
        <v>28</v>
      </c>
      <c r="F85" s="6">
        <f t="shared" ca="1" si="36"/>
        <v>61</v>
      </c>
      <c r="G85" s="6">
        <f t="shared" ca="1" si="36"/>
        <v>60</v>
      </c>
      <c r="H85" s="6">
        <f t="shared" ca="1" si="36"/>
        <v>77</v>
      </c>
      <c r="I85" s="6">
        <f t="shared" ca="1" si="36"/>
        <v>61</v>
      </c>
      <c r="J85" s="6">
        <f t="shared" ca="1" si="36"/>
        <v>52</v>
      </c>
      <c r="K85" s="6">
        <f t="shared" ca="1" si="36"/>
        <v>57</v>
      </c>
      <c r="L85" s="6">
        <f t="shared" ca="1" si="36"/>
        <v>41</v>
      </c>
      <c r="M85" s="6">
        <f t="shared" ca="1" si="36"/>
        <v>92</v>
      </c>
      <c r="N85" s="6">
        <f t="shared" ca="1" si="36"/>
        <v>12</v>
      </c>
      <c r="O85" s="6">
        <f t="shared" ca="1" si="36"/>
        <v>12</v>
      </c>
      <c r="P85" s="6">
        <f t="shared" ca="1" si="36"/>
        <v>70</v>
      </c>
      <c r="Q85" s="6">
        <f t="shared" ca="1" si="36"/>
        <v>100</v>
      </c>
      <c r="R85" s="6">
        <f t="shared" ca="1" si="36"/>
        <v>56</v>
      </c>
      <c r="AA85" t="s">
        <v>120</v>
      </c>
      <c r="AB85">
        <f t="shared" ca="1" si="54"/>
        <v>-25</v>
      </c>
      <c r="AC85">
        <f t="shared" ca="1" si="37"/>
        <v>-14</v>
      </c>
      <c r="AD85">
        <f t="shared" ca="1" si="38"/>
        <v>9</v>
      </c>
      <c r="AE85">
        <f t="shared" ca="1" si="39"/>
        <v>-26</v>
      </c>
      <c r="AF85">
        <f t="shared" ca="1" si="40"/>
        <v>51</v>
      </c>
      <c r="AG85">
        <f t="shared" ca="1" si="41"/>
        <v>-28</v>
      </c>
      <c r="AH85">
        <f t="shared" ca="1" si="42"/>
        <v>19</v>
      </c>
      <c r="AI85">
        <f t="shared" ca="1" si="43"/>
        <v>48</v>
      </c>
      <c r="AJ85">
        <f t="shared" ca="1" si="44"/>
        <v>16</v>
      </c>
      <c r="AK85">
        <f t="shared" ca="1" si="45"/>
        <v>40</v>
      </c>
      <c r="AL85">
        <f t="shared" ca="1" si="46"/>
        <v>29</v>
      </c>
      <c r="AM85">
        <f t="shared" ca="1" si="47"/>
        <v>65</v>
      </c>
      <c r="AN85">
        <f t="shared" ca="1" si="48"/>
        <v>-27</v>
      </c>
      <c r="AO85">
        <f t="shared" ca="1" si="49"/>
        <v>-56</v>
      </c>
      <c r="AP85">
        <f t="shared" ca="1" si="50"/>
        <v>49</v>
      </c>
      <c r="AQ85">
        <f t="shared" ca="1" si="51"/>
        <v>20</v>
      </c>
      <c r="AR85">
        <f t="shared" ca="1" si="52"/>
        <v>-20</v>
      </c>
    </row>
    <row r="86" spans="1:44" ht="12.75" customHeight="1" x14ac:dyDescent="0.25">
      <c r="A86">
        <v>6</v>
      </c>
      <c r="B86" s="6">
        <f t="shared" ca="1" si="53"/>
        <v>63</v>
      </c>
      <c r="C86" s="6">
        <f t="shared" ca="1" si="36"/>
        <v>32</v>
      </c>
      <c r="D86" s="6">
        <f t="shared" ca="1" si="36"/>
        <v>77</v>
      </c>
      <c r="E86" s="6">
        <f t="shared" ca="1" si="36"/>
        <v>54</v>
      </c>
      <c r="F86" s="6">
        <f t="shared" ca="1" si="36"/>
        <v>10</v>
      </c>
      <c r="G86" s="6">
        <f t="shared" ca="1" si="36"/>
        <v>88</v>
      </c>
      <c r="H86" s="6">
        <f t="shared" ca="1" si="36"/>
        <v>58</v>
      </c>
      <c r="I86" s="6">
        <f t="shared" ca="1" si="36"/>
        <v>13</v>
      </c>
      <c r="J86" s="6">
        <f t="shared" ca="1" si="36"/>
        <v>36</v>
      </c>
      <c r="K86" s="6">
        <f t="shared" ca="1" si="36"/>
        <v>17</v>
      </c>
      <c r="L86" s="6">
        <f t="shared" ca="1" si="36"/>
        <v>12</v>
      </c>
      <c r="M86" s="6">
        <f t="shared" ca="1" si="36"/>
        <v>27</v>
      </c>
      <c r="N86" s="6">
        <f t="shared" ca="1" si="36"/>
        <v>39</v>
      </c>
      <c r="O86" s="6">
        <f t="shared" ca="1" si="36"/>
        <v>68</v>
      </c>
      <c r="P86" s="6">
        <f t="shared" ca="1" si="36"/>
        <v>21</v>
      </c>
      <c r="Q86" s="6">
        <f t="shared" ca="1" si="36"/>
        <v>80</v>
      </c>
      <c r="R86" s="6">
        <f t="shared" ca="1" si="36"/>
        <v>76</v>
      </c>
      <c r="AA86" t="s">
        <v>121</v>
      </c>
      <c r="AB86">
        <f t="shared" ca="1" si="54"/>
        <v>11</v>
      </c>
      <c r="AC86">
        <f t="shared" ca="1" si="37"/>
        <v>11</v>
      </c>
      <c r="AD86">
        <f t="shared" ca="1" si="38"/>
        <v>57</v>
      </c>
      <c r="AE86">
        <f t="shared" ca="1" si="39"/>
        <v>8</v>
      </c>
      <c r="AF86">
        <f t="shared" ca="1" si="40"/>
        <v>-53</v>
      </c>
      <c r="AG86">
        <f t="shared" ca="1" si="41"/>
        <v>8</v>
      </c>
      <c r="AH86">
        <f t="shared" ca="1" si="42"/>
        <v>16</v>
      </c>
      <c r="AI86">
        <f t="shared" ca="1" si="43"/>
        <v>-21</v>
      </c>
      <c r="AJ86">
        <f t="shared" ca="1" si="44"/>
        <v>10</v>
      </c>
      <c r="AK86">
        <f t="shared" ca="1" si="45"/>
        <v>-11</v>
      </c>
      <c r="AL86">
        <f t="shared" ca="1" si="46"/>
        <v>-70</v>
      </c>
      <c r="AM86">
        <f t="shared" ca="1" si="47"/>
        <v>-70</v>
      </c>
      <c r="AN86">
        <f t="shared" ca="1" si="48"/>
        <v>-56</v>
      </c>
      <c r="AO86">
        <f t="shared" ca="1" si="49"/>
        <v>18</v>
      </c>
      <c r="AP86">
        <f t="shared" ca="1" si="50"/>
        <v>0</v>
      </c>
      <c r="AQ86">
        <f t="shared" ca="1" si="51"/>
        <v>2</v>
      </c>
      <c r="AR86">
        <f t="shared" ca="1" si="52"/>
        <v>-14</v>
      </c>
    </row>
    <row r="87" spans="1:44" ht="12.75" customHeight="1" x14ac:dyDescent="0.25">
      <c r="A87">
        <v>7</v>
      </c>
      <c r="B87" s="6">
        <f t="shared" ca="1" si="53"/>
        <v>52</v>
      </c>
      <c r="C87" s="6">
        <f t="shared" ca="1" si="36"/>
        <v>21</v>
      </c>
      <c r="D87" s="6">
        <f t="shared" ca="1" si="36"/>
        <v>20</v>
      </c>
      <c r="E87" s="6">
        <f t="shared" ca="1" si="36"/>
        <v>46</v>
      </c>
      <c r="F87" s="6">
        <f t="shared" ca="1" si="36"/>
        <v>63</v>
      </c>
      <c r="G87" s="6">
        <f t="shared" ca="1" si="36"/>
        <v>80</v>
      </c>
      <c r="H87" s="6">
        <f t="shared" ca="1" si="36"/>
        <v>42</v>
      </c>
      <c r="I87" s="6">
        <f t="shared" ca="1" si="36"/>
        <v>34</v>
      </c>
      <c r="J87" s="6">
        <f t="shared" ca="1" si="36"/>
        <v>26</v>
      </c>
      <c r="K87" s="6">
        <f t="shared" ca="1" si="36"/>
        <v>28</v>
      </c>
      <c r="L87" s="6">
        <f t="shared" ca="1" si="36"/>
        <v>82</v>
      </c>
      <c r="M87" s="6">
        <f t="shared" ca="1" si="36"/>
        <v>97</v>
      </c>
      <c r="N87" s="6">
        <f t="shared" ca="1" si="36"/>
        <v>95</v>
      </c>
      <c r="O87" s="6">
        <f t="shared" ca="1" si="36"/>
        <v>50</v>
      </c>
      <c r="P87" s="6">
        <f t="shared" ca="1" si="36"/>
        <v>21</v>
      </c>
      <c r="Q87" s="6">
        <f t="shared" ca="1" si="36"/>
        <v>78</v>
      </c>
      <c r="R87" s="6">
        <f t="shared" ca="1" si="36"/>
        <v>90</v>
      </c>
      <c r="AA87" t="s">
        <v>122</v>
      </c>
      <c r="AB87">
        <f t="shared" ca="1" si="54"/>
        <v>21</v>
      </c>
      <c r="AC87">
        <f t="shared" ca="1" si="37"/>
        <v>-14</v>
      </c>
      <c r="AD87">
        <f t="shared" ca="1" si="38"/>
        <v>-29</v>
      </c>
      <c r="AE87">
        <f t="shared" ca="1" si="39"/>
        <v>7</v>
      </c>
      <c r="AF87">
        <f t="shared" ca="1" si="40"/>
        <v>40</v>
      </c>
      <c r="AG87">
        <f t="shared" ca="1" si="41"/>
        <v>6</v>
      </c>
      <c r="AH87">
        <f t="shared" ca="1" si="42"/>
        <v>-44</v>
      </c>
      <c r="AI87">
        <f t="shared" ca="1" si="43"/>
        <v>-16</v>
      </c>
      <c r="AJ87">
        <f t="shared" ca="1" si="44"/>
        <v>-10</v>
      </c>
      <c r="AK87">
        <f t="shared" ca="1" si="45"/>
        <v>-71</v>
      </c>
      <c r="AL87">
        <f t="shared" ca="1" si="46"/>
        <v>-16</v>
      </c>
      <c r="AM87">
        <f t="shared" ca="1" si="47"/>
        <v>55</v>
      </c>
      <c r="AN87">
        <f t="shared" ca="1" si="48"/>
        <v>70</v>
      </c>
      <c r="AO87">
        <f t="shared" ca="1" si="49"/>
        <v>-41</v>
      </c>
      <c r="AP87">
        <f t="shared" ca="1" si="50"/>
        <v>-27</v>
      </c>
      <c r="AQ87">
        <f t="shared" ca="1" si="51"/>
        <v>22</v>
      </c>
      <c r="AR87">
        <f t="shared" ca="1" si="52"/>
        <v>34</v>
      </c>
    </row>
    <row r="88" spans="1:44" ht="12.75" customHeight="1" x14ac:dyDescent="0.25">
      <c r="A88">
        <v>8</v>
      </c>
      <c r="B88" s="6">
        <f t="shared" ca="1" si="53"/>
        <v>31</v>
      </c>
      <c r="C88" s="6">
        <f t="shared" ca="1" si="36"/>
        <v>35</v>
      </c>
      <c r="D88" s="6">
        <f t="shared" ca="1" si="36"/>
        <v>49</v>
      </c>
      <c r="E88" s="6">
        <f t="shared" ca="1" si="36"/>
        <v>39</v>
      </c>
      <c r="F88" s="6">
        <f t="shared" ca="1" si="36"/>
        <v>23</v>
      </c>
      <c r="G88" s="6">
        <f t="shared" ca="1" si="36"/>
        <v>74</v>
      </c>
      <c r="H88" s="6">
        <f t="shared" ca="1" si="36"/>
        <v>86</v>
      </c>
      <c r="I88" s="6">
        <f t="shared" ca="1" si="36"/>
        <v>50</v>
      </c>
      <c r="J88" s="6">
        <f t="shared" ca="1" si="36"/>
        <v>36</v>
      </c>
      <c r="K88" s="6">
        <f t="shared" ca="1" si="36"/>
        <v>99</v>
      </c>
      <c r="L88" s="6">
        <f t="shared" ca="1" si="36"/>
        <v>98</v>
      </c>
      <c r="M88" s="6">
        <f t="shared" ca="1" si="36"/>
        <v>42</v>
      </c>
      <c r="N88" s="6">
        <f t="shared" ca="1" si="36"/>
        <v>25</v>
      </c>
      <c r="O88" s="6">
        <f t="shared" ca="1" si="36"/>
        <v>91</v>
      </c>
      <c r="P88" s="6">
        <f t="shared" ca="1" si="36"/>
        <v>48</v>
      </c>
      <c r="Q88" s="6">
        <f t="shared" ca="1" si="36"/>
        <v>56</v>
      </c>
      <c r="R88" s="6">
        <f t="shared" ca="1" si="36"/>
        <v>56</v>
      </c>
      <c r="AA88" t="s">
        <v>123</v>
      </c>
      <c r="AB88">
        <f t="shared" ca="1" si="54"/>
        <v>-37</v>
      </c>
      <c r="AC88">
        <f t="shared" ca="1" si="37"/>
        <v>-62</v>
      </c>
      <c r="AD88">
        <f t="shared" ca="1" si="38"/>
        <v>17</v>
      </c>
      <c r="AE88">
        <f t="shared" ca="1" si="39"/>
        <v>21</v>
      </c>
      <c r="AF88">
        <f t="shared" ca="1" si="40"/>
        <v>-24</v>
      </c>
      <c r="AG88">
        <f t="shared" ca="1" si="41"/>
        <v>29</v>
      </c>
      <c r="AH88">
        <f t="shared" ca="1" si="42"/>
        <v>62</v>
      </c>
      <c r="AI88">
        <f t="shared" ca="1" si="43"/>
        <v>17</v>
      </c>
      <c r="AJ88">
        <f t="shared" ca="1" si="44"/>
        <v>-39</v>
      </c>
      <c r="AK88">
        <f t="shared" ca="1" si="45"/>
        <v>12</v>
      </c>
      <c r="AL88">
        <f t="shared" ca="1" si="46"/>
        <v>79</v>
      </c>
      <c r="AM88">
        <f t="shared" ca="1" si="47"/>
        <v>-9</v>
      </c>
      <c r="AN88">
        <f t="shared" ca="1" si="48"/>
        <v>-33</v>
      </c>
      <c r="AO88">
        <f t="shared" ca="1" si="49"/>
        <v>23</v>
      </c>
      <c r="AP88">
        <f t="shared" ca="1" si="50"/>
        <v>16</v>
      </c>
      <c r="AQ88">
        <f t="shared" ca="1" si="51"/>
        <v>18</v>
      </c>
      <c r="AR88">
        <f t="shared" ca="1" si="52"/>
        <v>6</v>
      </c>
    </row>
    <row r="89" spans="1:44" ht="12.75" customHeight="1" x14ac:dyDescent="0.25">
      <c r="A89">
        <v>9</v>
      </c>
      <c r="B89" s="6">
        <f t="shared" ca="1" si="53"/>
        <v>68</v>
      </c>
      <c r="C89" s="6">
        <f t="shared" ca="1" si="36"/>
        <v>97</v>
      </c>
      <c r="D89" s="6">
        <f t="shared" ca="1" si="36"/>
        <v>32</v>
      </c>
      <c r="E89" s="6">
        <f t="shared" ca="1" si="36"/>
        <v>18</v>
      </c>
      <c r="F89" s="6">
        <f t="shared" ca="1" si="36"/>
        <v>47</v>
      </c>
      <c r="G89" s="6">
        <f t="shared" ca="1" si="36"/>
        <v>45</v>
      </c>
      <c r="H89" s="6">
        <f t="shared" ca="1" si="36"/>
        <v>24</v>
      </c>
      <c r="I89" s="6">
        <f t="shared" ca="1" si="36"/>
        <v>33</v>
      </c>
      <c r="J89" s="6">
        <f t="shared" ca="1" si="36"/>
        <v>75</v>
      </c>
      <c r="K89" s="6">
        <f t="shared" ca="1" si="36"/>
        <v>87</v>
      </c>
      <c r="L89" s="6">
        <f t="shared" ca="1" si="36"/>
        <v>19</v>
      </c>
      <c r="M89" s="6">
        <f t="shared" ca="1" si="36"/>
        <v>51</v>
      </c>
      <c r="N89" s="6">
        <f t="shared" ca="1" si="36"/>
        <v>58</v>
      </c>
      <c r="O89" s="6">
        <f t="shared" ca="1" si="36"/>
        <v>68</v>
      </c>
      <c r="P89" s="6">
        <f t="shared" ca="1" si="36"/>
        <v>32</v>
      </c>
      <c r="Q89" s="6">
        <f t="shared" ca="1" si="36"/>
        <v>38</v>
      </c>
      <c r="R89" s="6">
        <f t="shared" ca="1" si="36"/>
        <v>50</v>
      </c>
      <c r="AA89" t="s">
        <v>124</v>
      </c>
      <c r="AB89">
        <f t="shared" ca="1" si="54"/>
        <v>12</v>
      </c>
      <c r="AC89">
        <f t="shared" ca="1" si="37"/>
        <v>35</v>
      </c>
      <c r="AD89">
        <f t="shared" ca="1" si="38"/>
        <v>-12</v>
      </c>
      <c r="AE89">
        <f t="shared" ca="1" si="39"/>
        <v>-44</v>
      </c>
      <c r="AF89">
        <f t="shared" ca="1" si="40"/>
        <v>-37</v>
      </c>
      <c r="AG89">
        <f t="shared" ca="1" si="41"/>
        <v>10</v>
      </c>
      <c r="AH89">
        <f t="shared" ca="1" si="42"/>
        <v>13</v>
      </c>
      <c r="AI89">
        <f t="shared" ca="1" si="43"/>
        <v>17</v>
      </c>
      <c r="AJ89">
        <f t="shared" ca="1" si="44"/>
        <v>30</v>
      </c>
      <c r="AK89">
        <f t="shared" ca="1" si="45"/>
        <v>-13</v>
      </c>
      <c r="AL89">
        <f t="shared" ca="1" si="46"/>
        <v>-48</v>
      </c>
      <c r="AM89">
        <f t="shared" ca="1" si="47"/>
        <v>-43</v>
      </c>
      <c r="AN89">
        <f t="shared" ca="1" si="48"/>
        <v>34</v>
      </c>
      <c r="AO89">
        <f t="shared" ca="1" si="49"/>
        <v>-2</v>
      </c>
      <c r="AP89">
        <f t="shared" ca="1" si="50"/>
        <v>-58</v>
      </c>
      <c r="AQ89">
        <f t="shared" ca="1" si="51"/>
        <v>21</v>
      </c>
      <c r="AR89">
        <f t="shared" ca="1" si="52"/>
        <v>3</v>
      </c>
    </row>
    <row r="90" spans="1:44" ht="12.75" customHeight="1" x14ac:dyDescent="0.25">
      <c r="A90">
        <v>10</v>
      </c>
      <c r="B90" s="6">
        <f t="shared" ca="1" si="53"/>
        <v>56</v>
      </c>
      <c r="C90" s="6">
        <f t="shared" ca="1" si="36"/>
        <v>62</v>
      </c>
      <c r="D90" s="6">
        <f t="shared" ca="1" si="36"/>
        <v>44</v>
      </c>
      <c r="E90" s="6">
        <f t="shared" ca="1" si="36"/>
        <v>62</v>
      </c>
      <c r="F90" s="6">
        <f t="shared" ca="1" si="36"/>
        <v>84</v>
      </c>
      <c r="G90" s="6">
        <f t="shared" ca="1" si="36"/>
        <v>35</v>
      </c>
      <c r="H90" s="6">
        <f t="shared" ca="1" si="36"/>
        <v>11</v>
      </c>
      <c r="I90" s="6">
        <f t="shared" ca="1" si="36"/>
        <v>16</v>
      </c>
      <c r="J90" s="6">
        <f t="shared" ca="1" si="36"/>
        <v>45</v>
      </c>
      <c r="K90" s="6">
        <f t="shared" ca="1" si="36"/>
        <v>100</v>
      </c>
      <c r="L90" s="6">
        <f t="shared" ca="1" si="36"/>
        <v>67</v>
      </c>
      <c r="M90" s="6">
        <f t="shared" ca="1" si="36"/>
        <v>94</v>
      </c>
      <c r="N90" s="6">
        <f t="shared" ca="1" si="36"/>
        <v>24</v>
      </c>
      <c r="O90" s="6">
        <f t="shared" ca="1" si="36"/>
        <v>70</v>
      </c>
      <c r="P90" s="6">
        <f t="shared" ca="1" si="36"/>
        <v>90</v>
      </c>
      <c r="Q90" s="6">
        <f t="shared" ca="1" si="36"/>
        <v>17</v>
      </c>
      <c r="R90" s="6">
        <f t="shared" ca="1" si="36"/>
        <v>47</v>
      </c>
      <c r="AA90" t="s">
        <v>125</v>
      </c>
      <c r="AB90">
        <f t="shared" ca="1" si="54"/>
        <v>25</v>
      </c>
      <c r="AC90">
        <f t="shared" ca="1" si="37"/>
        <v>18</v>
      </c>
      <c r="AD90">
        <f t="shared" ca="1" si="38"/>
        <v>-48</v>
      </c>
      <c r="AE90">
        <f t="shared" ca="1" si="39"/>
        <v>34</v>
      </c>
      <c r="AF90">
        <f t="shared" ca="1" si="40"/>
        <v>56</v>
      </c>
      <c r="AG90">
        <f t="shared" ca="1" si="41"/>
        <v>-5</v>
      </c>
      <c r="AH90">
        <f t="shared" ca="1" si="42"/>
        <v>-83</v>
      </c>
      <c r="AI90">
        <f t="shared" ca="1" si="43"/>
        <v>-35</v>
      </c>
      <c r="AJ90">
        <f t="shared" ca="1" si="44"/>
        <v>33</v>
      </c>
      <c r="AK90">
        <f t="shared" ca="1" si="45"/>
        <v>52</v>
      </c>
      <c r="AL90">
        <f t="shared" ca="1" si="46"/>
        <v>44</v>
      </c>
      <c r="AM90">
        <f t="shared" ca="1" si="47"/>
        <v>64</v>
      </c>
      <c r="AN90">
        <f t="shared" ca="1" si="48"/>
        <v>-6</v>
      </c>
      <c r="AO90">
        <f t="shared" ca="1" si="49"/>
        <v>21</v>
      </c>
      <c r="AP90">
        <f t="shared" ca="1" si="50"/>
        <v>44</v>
      </c>
      <c r="AQ90">
        <f t="shared" ca="1" si="51"/>
        <v>-38</v>
      </c>
      <c r="AR90">
        <f t="shared" ca="1" si="52"/>
        <v>-26</v>
      </c>
    </row>
    <row r="91" spans="1:44" ht="12.75" customHeight="1" x14ac:dyDescent="0.25">
      <c r="A91">
        <v>11</v>
      </c>
      <c r="B91" s="6">
        <f t="shared" ca="1" si="53"/>
        <v>31</v>
      </c>
      <c r="C91" s="6">
        <f t="shared" ca="1" si="36"/>
        <v>44</v>
      </c>
      <c r="D91" s="6">
        <f t="shared" ca="1" si="36"/>
        <v>92</v>
      </c>
      <c r="E91" s="6">
        <f t="shared" ca="1" si="36"/>
        <v>28</v>
      </c>
      <c r="F91" s="6">
        <f t="shared" ca="1" si="36"/>
        <v>28</v>
      </c>
      <c r="G91" s="6">
        <f t="shared" ca="1" si="36"/>
        <v>40</v>
      </c>
      <c r="H91" s="6">
        <f t="shared" ca="1" si="36"/>
        <v>94</v>
      </c>
      <c r="I91" s="6">
        <f t="shared" ca="1" si="36"/>
        <v>51</v>
      </c>
      <c r="J91" s="6">
        <f t="shared" ca="1" si="36"/>
        <v>12</v>
      </c>
      <c r="K91" s="6">
        <f t="shared" ca="1" si="36"/>
        <v>48</v>
      </c>
      <c r="L91" s="6">
        <f t="shared" ca="1" si="36"/>
        <v>23</v>
      </c>
      <c r="M91" s="6">
        <f t="shared" ca="1" si="36"/>
        <v>30</v>
      </c>
      <c r="N91" s="6">
        <f t="shared" ca="1" si="36"/>
        <v>30</v>
      </c>
      <c r="O91" s="6">
        <f t="shared" ca="1" si="36"/>
        <v>49</v>
      </c>
      <c r="P91" s="6">
        <f t="shared" ca="1" si="36"/>
        <v>46</v>
      </c>
      <c r="Q91" s="6">
        <f t="shared" ca="1" si="36"/>
        <v>55</v>
      </c>
      <c r="R91" s="6">
        <f t="shared" ca="1" si="36"/>
        <v>73</v>
      </c>
      <c r="AA91" t="s">
        <v>126</v>
      </c>
      <c r="AB91">
        <f t="shared" ca="1" si="54"/>
        <v>-55</v>
      </c>
      <c r="AC91">
        <f t="shared" ca="1" si="37"/>
        <v>-19</v>
      </c>
      <c r="AD91">
        <f t="shared" ca="1" si="38"/>
        <v>3</v>
      </c>
      <c r="AE91">
        <f t="shared" ca="1" si="39"/>
        <v>14</v>
      </c>
      <c r="AF91">
        <f t="shared" ca="1" si="40"/>
        <v>8</v>
      </c>
      <c r="AG91">
        <f t="shared" ca="1" si="41"/>
        <v>12</v>
      </c>
      <c r="AH91">
        <f t="shared" ca="1" si="42"/>
        <v>69</v>
      </c>
      <c r="AI91">
        <f t="shared" ca="1" si="43"/>
        <v>-45</v>
      </c>
      <c r="AJ91">
        <f t="shared" ca="1" si="44"/>
        <v>-37</v>
      </c>
      <c r="AK91">
        <f t="shared" ca="1" si="45"/>
        <v>-27</v>
      </c>
      <c r="AL91">
        <f t="shared" ca="1" si="46"/>
        <v>-34</v>
      </c>
      <c r="AM91">
        <f t="shared" ca="1" si="47"/>
        <v>-8</v>
      </c>
      <c r="AN91">
        <f t="shared" ca="1" si="48"/>
        <v>-26</v>
      </c>
      <c r="AO91">
        <f t="shared" ca="1" si="49"/>
        <v>-38</v>
      </c>
      <c r="AP91">
        <f t="shared" ca="1" si="50"/>
        <v>-42</v>
      </c>
      <c r="AQ91">
        <f t="shared" ca="1" si="51"/>
        <v>-13</v>
      </c>
      <c r="AR91">
        <f t="shared" ca="1" si="52"/>
        <v>-14</v>
      </c>
    </row>
    <row r="92" spans="1:44" ht="12.75" customHeight="1" x14ac:dyDescent="0.25">
      <c r="A92">
        <v>12</v>
      </c>
      <c r="B92" s="6">
        <f t="shared" ca="1" si="53"/>
        <v>86</v>
      </c>
      <c r="C92" s="6">
        <f t="shared" ca="1" si="36"/>
        <v>63</v>
      </c>
      <c r="D92" s="6">
        <f t="shared" ca="1" si="36"/>
        <v>89</v>
      </c>
      <c r="E92" s="6">
        <f t="shared" ca="1" si="36"/>
        <v>14</v>
      </c>
      <c r="F92" s="6">
        <f t="shared" ca="1" si="36"/>
        <v>20</v>
      </c>
      <c r="G92" s="6">
        <f t="shared" ca="1" si="36"/>
        <v>28</v>
      </c>
      <c r="H92" s="6">
        <f t="shared" ca="1" si="36"/>
        <v>25</v>
      </c>
      <c r="I92" s="6">
        <f t="shared" ca="1" si="36"/>
        <v>96</v>
      </c>
      <c r="J92" s="6">
        <f t="shared" ca="1" si="36"/>
        <v>49</v>
      </c>
      <c r="K92" s="6">
        <f t="shared" ca="1" si="36"/>
        <v>75</v>
      </c>
      <c r="L92" s="6">
        <f t="shared" ca="1" si="36"/>
        <v>57</v>
      </c>
      <c r="M92" s="6">
        <f t="shared" ca="1" si="36"/>
        <v>38</v>
      </c>
      <c r="N92" s="6">
        <f t="shared" ca="1" si="36"/>
        <v>56</v>
      </c>
      <c r="O92" s="6">
        <f t="shared" ca="1" si="36"/>
        <v>87</v>
      </c>
      <c r="P92" s="6">
        <f t="shared" ca="1" si="36"/>
        <v>88</v>
      </c>
      <c r="Q92" s="6">
        <f t="shared" ca="1" si="36"/>
        <v>68</v>
      </c>
      <c r="R92" s="6">
        <f t="shared" ca="1" si="36"/>
        <v>87</v>
      </c>
      <c r="AA92" t="s">
        <v>127</v>
      </c>
      <c r="AB92">
        <f t="shared" ca="1" si="54"/>
        <v>51</v>
      </c>
      <c r="AC92">
        <f t="shared" ca="1" si="37"/>
        <v>15</v>
      </c>
      <c r="AD92">
        <f t="shared" ca="1" si="38"/>
        <v>29</v>
      </c>
      <c r="AE92">
        <f t="shared" ca="1" si="39"/>
        <v>-22</v>
      </c>
      <c r="AF92">
        <f t="shared" ca="1" si="40"/>
        <v>-41</v>
      </c>
      <c r="AG92">
        <f t="shared" ca="1" si="41"/>
        <v>-17</v>
      </c>
      <c r="AH92">
        <f t="shared" ca="1" si="42"/>
        <v>-17</v>
      </c>
      <c r="AI92">
        <f t="shared" ca="1" si="43"/>
        <v>20</v>
      </c>
      <c r="AJ92">
        <f t="shared" ca="1" si="44"/>
        <v>11</v>
      </c>
      <c r="AK92">
        <f t="shared" ca="1" si="45"/>
        <v>-24</v>
      </c>
      <c r="AL92">
        <f t="shared" ca="1" si="46"/>
        <v>36</v>
      </c>
      <c r="AM92">
        <f t="shared" ca="1" si="47"/>
        <v>-59</v>
      </c>
      <c r="AN92">
        <f t="shared" ca="1" si="48"/>
        <v>-44</v>
      </c>
      <c r="AO92">
        <f t="shared" ca="1" si="49"/>
        <v>63</v>
      </c>
      <c r="AP92">
        <f t="shared" ca="1" si="50"/>
        <v>28</v>
      </c>
      <c r="AQ92">
        <f t="shared" ca="1" si="51"/>
        <v>23</v>
      </c>
      <c r="AR92">
        <f t="shared" ca="1" si="52"/>
        <v>-9</v>
      </c>
    </row>
    <row r="93" spans="1:44" ht="12.75" customHeight="1" x14ac:dyDescent="0.25">
      <c r="A93">
        <v>13</v>
      </c>
      <c r="B93" s="6">
        <f t="shared" ca="1" si="53"/>
        <v>35</v>
      </c>
      <c r="C93" s="6">
        <f t="shared" ca="1" si="36"/>
        <v>48</v>
      </c>
      <c r="D93" s="6">
        <f t="shared" ca="1" si="36"/>
        <v>60</v>
      </c>
      <c r="E93" s="6">
        <f t="shared" ca="1" si="36"/>
        <v>36</v>
      </c>
      <c r="F93" s="6">
        <f t="shared" ca="1" si="36"/>
        <v>61</v>
      </c>
      <c r="G93" s="6">
        <f t="shared" ca="1" si="36"/>
        <v>45</v>
      </c>
      <c r="H93" s="6">
        <f t="shared" ca="1" si="36"/>
        <v>42</v>
      </c>
      <c r="I93" s="6">
        <f t="shared" ca="1" si="36"/>
        <v>76</v>
      </c>
      <c r="J93" s="6">
        <f t="shared" ca="1" si="36"/>
        <v>38</v>
      </c>
      <c r="K93" s="6">
        <f t="shared" ca="1" si="36"/>
        <v>99</v>
      </c>
      <c r="L93" s="6">
        <f t="shared" ca="1" si="36"/>
        <v>21</v>
      </c>
      <c r="M93" s="6">
        <f t="shared" ca="1" si="36"/>
        <v>97</v>
      </c>
      <c r="N93" s="6">
        <f t="shared" ca="1" si="36"/>
        <v>100</v>
      </c>
      <c r="O93" s="6">
        <f t="shared" ca="1" si="36"/>
        <v>24</v>
      </c>
      <c r="P93" s="6">
        <f t="shared" ca="1" si="36"/>
        <v>60</v>
      </c>
      <c r="Q93" s="6">
        <f t="shared" ca="1" si="36"/>
        <v>45</v>
      </c>
      <c r="R93" s="6">
        <f t="shared" ca="1" si="36"/>
        <v>96</v>
      </c>
      <c r="AA93" t="s">
        <v>128</v>
      </c>
      <c r="AB93">
        <f t="shared" ca="1" si="54"/>
        <v>-3</v>
      </c>
      <c r="AC93">
        <f t="shared" ca="1" si="37"/>
        <v>-2</v>
      </c>
      <c r="AD93">
        <f t="shared" ca="1" si="38"/>
        <v>35</v>
      </c>
      <c r="AE93">
        <f t="shared" ca="1" si="39"/>
        <v>15</v>
      </c>
      <c r="AF93">
        <f t="shared" ca="1" si="40"/>
        <v>5</v>
      </c>
      <c r="AG93">
        <f t="shared" ca="1" si="41"/>
        <v>-44</v>
      </c>
      <c r="AH93">
        <f t="shared" ca="1" si="42"/>
        <v>30</v>
      </c>
      <c r="AI93">
        <f t="shared" ca="1" si="43"/>
        <v>-1</v>
      </c>
      <c r="AJ93">
        <f t="shared" ca="1" si="44"/>
        <v>26</v>
      </c>
      <c r="AK93">
        <f t="shared" ca="1" si="45"/>
        <v>11</v>
      </c>
      <c r="AL93">
        <f t="shared" ca="1" si="46"/>
        <v>-6</v>
      </c>
      <c r="AM93">
        <f t="shared" ca="1" si="47"/>
        <v>29</v>
      </c>
      <c r="AN93">
        <f t="shared" ca="1" si="48"/>
        <v>69</v>
      </c>
      <c r="AO93">
        <f t="shared" ca="1" si="49"/>
        <v>-15</v>
      </c>
      <c r="AP93">
        <f t="shared" ca="1" si="50"/>
        <v>39</v>
      </c>
      <c r="AQ93">
        <f t="shared" ca="1" si="51"/>
        <v>-14</v>
      </c>
      <c r="AR93">
        <f t="shared" ca="1" si="52"/>
        <v>14</v>
      </c>
    </row>
    <row r="94" spans="1:44" ht="12.75" customHeight="1" x14ac:dyDescent="0.25">
      <c r="A94">
        <v>14</v>
      </c>
      <c r="B94" s="6">
        <f t="shared" ca="1" si="53"/>
        <v>38</v>
      </c>
      <c r="C94" s="6">
        <f t="shared" ca="1" si="36"/>
        <v>50</v>
      </c>
      <c r="D94" s="6">
        <f t="shared" ca="1" si="36"/>
        <v>25</v>
      </c>
      <c r="E94" s="6">
        <f t="shared" ca="1" si="36"/>
        <v>21</v>
      </c>
      <c r="F94" s="6">
        <f t="shared" ca="1" si="36"/>
        <v>56</v>
      </c>
      <c r="G94" s="6">
        <f t="shared" ca="1" si="36"/>
        <v>89</v>
      </c>
      <c r="H94" s="6">
        <f t="shared" ca="1" si="36"/>
        <v>12</v>
      </c>
      <c r="I94" s="6">
        <f t="shared" ca="1" si="36"/>
        <v>77</v>
      </c>
      <c r="J94" s="6">
        <f t="shared" ca="1" si="36"/>
        <v>12</v>
      </c>
      <c r="K94" s="6">
        <f t="shared" ca="1" si="36"/>
        <v>88</v>
      </c>
      <c r="L94" s="6">
        <f t="shared" ca="1" si="36"/>
        <v>27</v>
      </c>
      <c r="M94" s="6">
        <f t="shared" ca="1" si="36"/>
        <v>68</v>
      </c>
      <c r="N94" s="6">
        <f t="shared" ca="1" si="36"/>
        <v>31</v>
      </c>
      <c r="O94" s="6">
        <f t="shared" ca="1" si="36"/>
        <v>39</v>
      </c>
      <c r="P94" s="6">
        <f t="shared" ca="1" si="36"/>
        <v>21</v>
      </c>
      <c r="Q94" s="6">
        <f t="shared" ca="1" si="36"/>
        <v>59</v>
      </c>
      <c r="R94" s="6">
        <f t="shared" ca="1" si="36"/>
        <v>82</v>
      </c>
      <c r="AA94" t="s">
        <v>129</v>
      </c>
      <c r="AB94">
        <f t="shared" ca="1" si="54"/>
        <v>-43</v>
      </c>
      <c r="AC94">
        <f t="shared" ca="1" si="37"/>
        <v>-23</v>
      </c>
      <c r="AD94">
        <f t="shared" ca="1" si="38"/>
        <v>-46</v>
      </c>
      <c r="AE94">
        <f t="shared" ca="1" si="39"/>
        <v>-49</v>
      </c>
      <c r="AF94">
        <f t="shared" ca="1" si="40"/>
        <v>41</v>
      </c>
      <c r="AG94">
        <f t="shared" ca="1" si="41"/>
        <v>12</v>
      </c>
      <c r="AH94">
        <f t="shared" ca="1" si="42"/>
        <v>-82</v>
      </c>
      <c r="AI94">
        <f t="shared" ca="1" si="43"/>
        <v>53</v>
      </c>
      <c r="AJ94">
        <f t="shared" ca="1" si="44"/>
        <v>-30</v>
      </c>
      <c r="AK94">
        <f t="shared" ca="1" si="45"/>
        <v>48</v>
      </c>
      <c r="AL94">
        <f t="shared" ca="1" si="46"/>
        <v>10</v>
      </c>
      <c r="AM94">
        <f t="shared" ca="1" si="47"/>
        <v>-16</v>
      </c>
      <c r="AN94">
        <f t="shared" ca="1" si="48"/>
        <v>-52</v>
      </c>
      <c r="AO94">
        <f t="shared" ca="1" si="49"/>
        <v>-41</v>
      </c>
      <c r="AP94">
        <f t="shared" ca="1" si="50"/>
        <v>-20</v>
      </c>
      <c r="AQ94">
        <f t="shared" ca="1" si="51"/>
        <v>15</v>
      </c>
      <c r="AR94">
        <f t="shared" ca="1" si="52"/>
        <v>11</v>
      </c>
    </row>
    <row r="95" spans="1:44" ht="12.75" customHeight="1" x14ac:dyDescent="0.25">
      <c r="A95">
        <v>15</v>
      </c>
      <c r="B95" s="6">
        <f t="shared" ca="1" si="53"/>
        <v>81</v>
      </c>
      <c r="C95" s="6">
        <f t="shared" ca="1" si="36"/>
        <v>73</v>
      </c>
      <c r="D95" s="6">
        <f t="shared" ca="1" si="36"/>
        <v>71</v>
      </c>
      <c r="E95" s="6">
        <f t="shared" ca="1" si="36"/>
        <v>70</v>
      </c>
      <c r="F95" s="6">
        <f t="shared" ca="1" si="36"/>
        <v>15</v>
      </c>
      <c r="G95" s="6">
        <f t="shared" ca="1" si="36"/>
        <v>77</v>
      </c>
      <c r="H95" s="6">
        <f t="shared" ca="1" si="36"/>
        <v>94</v>
      </c>
      <c r="I95" s="6">
        <f t="shared" ca="1" si="36"/>
        <v>24</v>
      </c>
      <c r="J95" s="6">
        <f t="shared" ca="1" si="36"/>
        <v>42</v>
      </c>
      <c r="K95" s="6">
        <f t="shared" ca="1" si="36"/>
        <v>40</v>
      </c>
      <c r="L95" s="6">
        <f t="shared" ca="1" si="36"/>
        <v>17</v>
      </c>
      <c r="M95" s="6">
        <f t="shared" ca="1" si="36"/>
        <v>84</v>
      </c>
      <c r="N95" s="6">
        <f t="shared" ca="1" si="36"/>
        <v>83</v>
      </c>
      <c r="O95" s="6">
        <f t="shared" ca="1" si="36"/>
        <v>80</v>
      </c>
      <c r="P95" s="6">
        <f t="shared" ca="1" si="36"/>
        <v>41</v>
      </c>
      <c r="Q95" s="6">
        <f t="shared" ca="1" si="36"/>
        <v>44</v>
      </c>
      <c r="R95" s="6">
        <f t="shared" ca="1" si="36"/>
        <v>71</v>
      </c>
      <c r="AA95" t="s">
        <v>130</v>
      </c>
      <c r="AB95">
        <f t="shared" ca="1" si="54"/>
        <v>69</v>
      </c>
      <c r="AC95">
        <f t="shared" ca="1" si="37"/>
        <v>9</v>
      </c>
      <c r="AD95">
        <f t="shared" ca="1" si="38"/>
        <v>10</v>
      </c>
      <c r="AE95">
        <f t="shared" ca="1" si="39"/>
        <v>52</v>
      </c>
      <c r="AF95">
        <f t="shared" ca="1" si="40"/>
        <v>-24</v>
      </c>
      <c r="AG95">
        <f t="shared" ca="1" si="41"/>
        <v>39</v>
      </c>
      <c r="AH95">
        <f t="shared" ca="1" si="42"/>
        <v>15</v>
      </c>
      <c r="AI95">
        <f t="shared" ca="1" si="43"/>
        <v>-51</v>
      </c>
      <c r="AJ95">
        <f t="shared" ca="1" si="44"/>
        <v>28</v>
      </c>
      <c r="AK95">
        <f t="shared" ca="1" si="45"/>
        <v>25</v>
      </c>
      <c r="AL95">
        <f t="shared" ca="1" si="46"/>
        <v>-65</v>
      </c>
      <c r="AM95">
        <f t="shared" ca="1" si="47"/>
        <v>32</v>
      </c>
      <c r="AN95">
        <f t="shared" ca="1" si="48"/>
        <v>36</v>
      </c>
      <c r="AO95">
        <f t="shared" ca="1" si="49"/>
        <v>-5</v>
      </c>
      <c r="AP95">
        <f t="shared" ca="1" si="50"/>
        <v>-30</v>
      </c>
      <c r="AQ95">
        <f t="shared" ca="1" si="51"/>
        <v>29</v>
      </c>
      <c r="AR95">
        <f t="shared" ca="1" si="52"/>
        <v>-24</v>
      </c>
    </row>
    <row r="96" spans="1:44" ht="12.75" customHeight="1" x14ac:dyDescent="0.25">
      <c r="A96">
        <v>16</v>
      </c>
      <c r="B96" s="6">
        <f t="shared" ca="1" si="53"/>
        <v>12</v>
      </c>
      <c r="C96" s="6">
        <f t="shared" ca="1" si="36"/>
        <v>64</v>
      </c>
      <c r="D96" s="6">
        <f t="shared" ca="1" si="36"/>
        <v>61</v>
      </c>
      <c r="E96" s="6">
        <f t="shared" ca="1" si="36"/>
        <v>18</v>
      </c>
      <c r="F96" s="6">
        <f t="shared" ca="1" si="36"/>
        <v>39</v>
      </c>
      <c r="G96" s="6">
        <f t="shared" ca="1" si="36"/>
        <v>38</v>
      </c>
      <c r="H96" s="6">
        <f t="shared" ca="1" si="36"/>
        <v>79</v>
      </c>
      <c r="I96" s="6">
        <f t="shared" ca="1" si="36"/>
        <v>75</v>
      </c>
      <c r="J96" s="6">
        <f t="shared" ca="1" si="36"/>
        <v>14</v>
      </c>
      <c r="K96" s="6">
        <f t="shared" ca="1" si="36"/>
        <v>15</v>
      </c>
      <c r="L96" s="6">
        <f t="shared" ca="1" si="36"/>
        <v>82</v>
      </c>
      <c r="M96" s="6">
        <f t="shared" ca="1" si="36"/>
        <v>52</v>
      </c>
      <c r="N96" s="6">
        <f t="shared" ca="1" si="36"/>
        <v>47</v>
      </c>
      <c r="O96" s="6">
        <f t="shared" ca="1" si="36"/>
        <v>85</v>
      </c>
      <c r="P96" s="6">
        <f t="shared" ca="1" si="36"/>
        <v>71</v>
      </c>
      <c r="Q96" s="6">
        <f t="shared" ca="1" si="36"/>
        <v>15</v>
      </c>
      <c r="R96" s="6">
        <f t="shared" ref="R96" ca="1" si="55">RANDBETWEEN(10,100)</f>
        <v>95</v>
      </c>
    </row>
    <row r="99" spans="1:21" ht="12.75" customHeight="1" x14ac:dyDescent="0.25">
      <c r="B99">
        <v>2</v>
      </c>
      <c r="C99">
        <v>3</v>
      </c>
      <c r="D99">
        <v>4</v>
      </c>
      <c r="E99">
        <v>5</v>
      </c>
      <c r="F99">
        <v>6</v>
      </c>
      <c r="G99">
        <v>7</v>
      </c>
      <c r="H99">
        <v>8</v>
      </c>
      <c r="I99">
        <v>9</v>
      </c>
      <c r="J99">
        <v>10</v>
      </c>
      <c r="K99">
        <v>11</v>
      </c>
      <c r="L99">
        <v>12</v>
      </c>
      <c r="M99">
        <v>13</v>
      </c>
      <c r="N99">
        <v>14</v>
      </c>
      <c r="O99">
        <v>15</v>
      </c>
      <c r="P99">
        <v>16</v>
      </c>
      <c r="Q99">
        <v>17</v>
      </c>
      <c r="R99">
        <v>18</v>
      </c>
    </row>
    <row r="100" spans="1:21" ht="12.75" customHeight="1" x14ac:dyDescent="0.25">
      <c r="A100" t="s">
        <v>131</v>
      </c>
      <c r="B100" t="str">
        <f>B80</f>
        <v>A1</v>
      </c>
      <c r="C100" t="str">
        <f t="shared" ref="C100:R100" si="56">C80</f>
        <v>A2</v>
      </c>
      <c r="D100" t="str">
        <f t="shared" si="56"/>
        <v>A3</v>
      </c>
      <c r="E100" t="str">
        <f t="shared" si="56"/>
        <v>A4</v>
      </c>
      <c r="F100" t="str">
        <f t="shared" si="56"/>
        <v>A5</v>
      </c>
      <c r="G100" t="str">
        <f t="shared" si="56"/>
        <v>A6</v>
      </c>
      <c r="H100" t="str">
        <f t="shared" si="56"/>
        <v>A7</v>
      </c>
      <c r="I100" t="str">
        <f t="shared" si="56"/>
        <v>A8</v>
      </c>
      <c r="J100" t="str">
        <f t="shared" si="56"/>
        <v>A9</v>
      </c>
      <c r="K100" t="str">
        <f t="shared" si="56"/>
        <v>A10</v>
      </c>
      <c r="L100" t="str">
        <f t="shared" si="56"/>
        <v>A11</v>
      </c>
      <c r="M100" t="str">
        <f t="shared" si="56"/>
        <v>A12</v>
      </c>
      <c r="N100" t="str">
        <f t="shared" si="56"/>
        <v>A13</v>
      </c>
      <c r="O100" t="str">
        <f t="shared" si="56"/>
        <v>A14</v>
      </c>
      <c r="P100" t="str">
        <f t="shared" si="56"/>
        <v>A15</v>
      </c>
      <c r="Q100" t="str">
        <f t="shared" si="56"/>
        <v>A16</v>
      </c>
      <c r="R100" t="str">
        <f t="shared" si="56"/>
        <v>A17</v>
      </c>
      <c r="S100" t="str">
        <f>S56</f>
        <v>Y</v>
      </c>
      <c r="T100" t="s">
        <v>132</v>
      </c>
      <c r="U100" t="s">
        <v>133</v>
      </c>
    </row>
    <row r="101" spans="1:21" ht="12.75" customHeight="1" x14ac:dyDescent="0.25">
      <c r="A101" t="str">
        <f>A5</f>
        <v>Test Subject : Mr. K</v>
      </c>
      <c r="B101">
        <f ca="1">VLOOKUP(B60,$A$81:$R$96,B$99)</f>
        <v>31</v>
      </c>
      <c r="C101">
        <f t="shared" ref="C101:R101" ca="1" si="57">VLOOKUP(C60,$A$81:$R$96,C$99)</f>
        <v>50</v>
      </c>
      <c r="D101">
        <f t="shared" ca="1" si="57"/>
        <v>71</v>
      </c>
      <c r="E101">
        <f t="shared" ca="1" si="57"/>
        <v>46</v>
      </c>
      <c r="F101">
        <f t="shared" ca="1" si="57"/>
        <v>15</v>
      </c>
      <c r="G101">
        <f t="shared" ca="1" si="57"/>
        <v>80</v>
      </c>
      <c r="H101">
        <f t="shared" ca="1" si="57"/>
        <v>25</v>
      </c>
      <c r="I101">
        <f t="shared" ca="1" si="57"/>
        <v>50</v>
      </c>
      <c r="J101">
        <f t="shared" ca="1" si="57"/>
        <v>75</v>
      </c>
      <c r="K101">
        <f t="shared" ca="1" si="57"/>
        <v>48</v>
      </c>
      <c r="L101">
        <f t="shared" ca="1" si="57"/>
        <v>14</v>
      </c>
      <c r="M101">
        <f t="shared" ca="1" si="57"/>
        <v>39</v>
      </c>
      <c r="N101">
        <f t="shared" ca="1" si="57"/>
        <v>39</v>
      </c>
      <c r="O101">
        <f t="shared" ca="1" si="57"/>
        <v>77</v>
      </c>
      <c r="P101">
        <f t="shared" ca="1" si="57"/>
        <v>71</v>
      </c>
      <c r="Q101">
        <f t="shared" ca="1" si="57"/>
        <v>14</v>
      </c>
      <c r="R101">
        <f t="shared" ca="1" si="57"/>
        <v>90</v>
      </c>
      <c r="S101">
        <f>S60</f>
        <v>1000</v>
      </c>
      <c r="T101">
        <f ca="1">SUM(B101:R101)</f>
        <v>835</v>
      </c>
      <c r="U101">
        <f ca="1">S101-T101</f>
        <v>165</v>
      </c>
    </row>
    <row r="102" spans="1:21" ht="12.75" customHeight="1" x14ac:dyDescent="0.25">
      <c r="A102" t="str">
        <f t="shared" ref="A102:A116" si="58">A6</f>
        <v>Mr. L</v>
      </c>
      <c r="B102">
        <f t="shared" ref="B102:R102" ca="1" si="59">VLOOKUP(B61,$A$81:$R$96,B$99)</f>
        <v>43</v>
      </c>
      <c r="C102">
        <f t="shared" ca="1" si="59"/>
        <v>48</v>
      </c>
      <c r="D102">
        <f t="shared" ca="1" si="59"/>
        <v>71</v>
      </c>
      <c r="E102">
        <f t="shared" ca="1" si="59"/>
        <v>78</v>
      </c>
      <c r="F102">
        <f t="shared" ca="1" si="59"/>
        <v>56</v>
      </c>
      <c r="G102">
        <f t="shared" ca="1" si="59"/>
        <v>34</v>
      </c>
      <c r="H102">
        <f t="shared" ca="1" si="59"/>
        <v>94</v>
      </c>
      <c r="I102">
        <f t="shared" ca="1" si="59"/>
        <v>75</v>
      </c>
      <c r="J102">
        <f t="shared" ca="1" si="59"/>
        <v>80</v>
      </c>
      <c r="K102">
        <f t="shared" ca="1" si="59"/>
        <v>28</v>
      </c>
      <c r="L102">
        <f t="shared" ca="1" si="59"/>
        <v>41</v>
      </c>
      <c r="M102">
        <f t="shared" ca="1" si="59"/>
        <v>84</v>
      </c>
      <c r="N102">
        <f t="shared" ca="1" si="59"/>
        <v>31</v>
      </c>
      <c r="O102">
        <f t="shared" ca="1" si="59"/>
        <v>49</v>
      </c>
      <c r="P102">
        <f t="shared" ca="1" si="59"/>
        <v>21</v>
      </c>
      <c r="Q102">
        <f t="shared" ca="1" si="59"/>
        <v>44</v>
      </c>
      <c r="R102">
        <f t="shared" ca="1" si="59"/>
        <v>50</v>
      </c>
      <c r="S102">
        <f t="shared" ref="S102:S116" si="60">S61</f>
        <v>1000</v>
      </c>
      <c r="T102">
        <f t="shared" ref="T102:T116" ca="1" si="61">SUM(B102:R102)</f>
        <v>927</v>
      </c>
      <c r="U102">
        <f t="shared" ref="U102:U116" ca="1" si="62">S102-T102</f>
        <v>73</v>
      </c>
    </row>
    <row r="103" spans="1:21" ht="12.75" customHeight="1" x14ac:dyDescent="0.25">
      <c r="A103" t="str">
        <f t="shared" si="58"/>
        <v>Mr. J</v>
      </c>
      <c r="B103">
        <f t="shared" ref="B103:R103" ca="1" si="63">VLOOKUP(B62,$A$81:$R$96,B$99)</f>
        <v>31</v>
      </c>
      <c r="C103">
        <f t="shared" ca="1" si="63"/>
        <v>14</v>
      </c>
      <c r="D103">
        <f t="shared" ca="1" si="63"/>
        <v>28</v>
      </c>
      <c r="E103">
        <f t="shared" ca="1" si="63"/>
        <v>62</v>
      </c>
      <c r="F103">
        <f t="shared" ca="1" si="63"/>
        <v>29</v>
      </c>
      <c r="G103">
        <f t="shared" ca="1" si="63"/>
        <v>77</v>
      </c>
      <c r="H103">
        <f t="shared" ca="1" si="63"/>
        <v>24</v>
      </c>
      <c r="I103">
        <f t="shared" ca="1" si="63"/>
        <v>61</v>
      </c>
      <c r="J103">
        <f t="shared" ca="1" si="63"/>
        <v>49</v>
      </c>
      <c r="K103">
        <f t="shared" ca="1" si="63"/>
        <v>96</v>
      </c>
      <c r="L103">
        <f t="shared" ca="1" si="63"/>
        <v>81</v>
      </c>
      <c r="M103">
        <f t="shared" ca="1" si="63"/>
        <v>94</v>
      </c>
      <c r="N103">
        <f t="shared" ca="1" si="63"/>
        <v>47</v>
      </c>
      <c r="O103">
        <f t="shared" ca="1" si="63"/>
        <v>39</v>
      </c>
      <c r="P103">
        <f t="shared" ca="1" si="63"/>
        <v>21</v>
      </c>
      <c r="Q103">
        <f t="shared" ca="1" si="63"/>
        <v>36</v>
      </c>
      <c r="R103">
        <f t="shared" ca="1" si="63"/>
        <v>82</v>
      </c>
      <c r="S103">
        <f t="shared" si="60"/>
        <v>1000</v>
      </c>
      <c r="T103">
        <f t="shared" ca="1" si="61"/>
        <v>871</v>
      </c>
      <c r="U103">
        <f t="shared" ca="1" si="62"/>
        <v>129</v>
      </c>
    </row>
    <row r="104" spans="1:21" ht="12.75" customHeight="1" x14ac:dyDescent="0.25">
      <c r="A104" t="str">
        <f t="shared" si="58"/>
        <v>Mr. P</v>
      </c>
      <c r="B104">
        <f t="shared" ref="B104:R104" ca="1" si="64">VLOOKUP(B63,$A$81:$R$96,B$99)</f>
        <v>35</v>
      </c>
      <c r="C104">
        <f t="shared" ca="1" si="64"/>
        <v>97</v>
      </c>
      <c r="D104">
        <f t="shared" ca="1" si="64"/>
        <v>89</v>
      </c>
      <c r="E104">
        <f t="shared" ca="1" si="64"/>
        <v>78</v>
      </c>
      <c r="F104">
        <f t="shared" ca="1" si="64"/>
        <v>63</v>
      </c>
      <c r="G104">
        <f t="shared" ca="1" si="64"/>
        <v>40</v>
      </c>
      <c r="H104">
        <f t="shared" ca="1" si="64"/>
        <v>42</v>
      </c>
      <c r="I104">
        <f t="shared" ca="1" si="64"/>
        <v>33</v>
      </c>
      <c r="J104">
        <f t="shared" ca="1" si="64"/>
        <v>36</v>
      </c>
      <c r="K104">
        <f t="shared" ca="1" si="64"/>
        <v>99</v>
      </c>
      <c r="L104">
        <f t="shared" ca="1" si="64"/>
        <v>57</v>
      </c>
      <c r="M104">
        <f t="shared" ca="1" si="64"/>
        <v>97</v>
      </c>
      <c r="N104">
        <f t="shared" ca="1" si="64"/>
        <v>100</v>
      </c>
      <c r="O104">
        <f t="shared" ca="1" si="64"/>
        <v>12</v>
      </c>
      <c r="P104">
        <f t="shared" ca="1" si="64"/>
        <v>60</v>
      </c>
      <c r="Q104">
        <f t="shared" ca="1" si="64"/>
        <v>15</v>
      </c>
      <c r="R104">
        <f t="shared" ca="1" si="64"/>
        <v>95</v>
      </c>
      <c r="S104">
        <f t="shared" si="60"/>
        <v>1000</v>
      </c>
      <c r="T104">
        <f t="shared" ca="1" si="61"/>
        <v>1048</v>
      </c>
      <c r="U104">
        <f t="shared" ca="1" si="62"/>
        <v>-48</v>
      </c>
    </row>
    <row r="105" spans="1:21" ht="12.75" customHeight="1" x14ac:dyDescent="0.25">
      <c r="A105" t="str">
        <f t="shared" si="58"/>
        <v>Mr. T</v>
      </c>
      <c r="B105">
        <f t="shared" ref="B105:R105" ca="1" si="65">VLOOKUP(B64,$A$81:$R$96,B$99)</f>
        <v>68</v>
      </c>
      <c r="C105">
        <f t="shared" ca="1" si="65"/>
        <v>14</v>
      </c>
      <c r="D105">
        <f t="shared" ca="1" si="65"/>
        <v>28</v>
      </c>
      <c r="E105">
        <f t="shared" ca="1" si="65"/>
        <v>46</v>
      </c>
      <c r="F105">
        <f t="shared" ca="1" si="65"/>
        <v>15</v>
      </c>
      <c r="G105">
        <f t="shared" ca="1" si="65"/>
        <v>40</v>
      </c>
      <c r="H105">
        <f t="shared" ca="1" si="65"/>
        <v>11</v>
      </c>
      <c r="I105">
        <f t="shared" ca="1" si="65"/>
        <v>99</v>
      </c>
      <c r="J105">
        <f t="shared" ca="1" si="65"/>
        <v>12</v>
      </c>
      <c r="K105">
        <f t="shared" ca="1" si="65"/>
        <v>15</v>
      </c>
      <c r="L105">
        <f t="shared" ca="1" si="65"/>
        <v>91</v>
      </c>
      <c r="M105">
        <f t="shared" ca="1" si="65"/>
        <v>43</v>
      </c>
      <c r="N105">
        <f t="shared" ca="1" si="65"/>
        <v>30</v>
      </c>
      <c r="O105">
        <f t="shared" ca="1" si="65"/>
        <v>24</v>
      </c>
      <c r="P105">
        <f t="shared" ca="1" si="65"/>
        <v>39</v>
      </c>
      <c r="Q105">
        <f t="shared" ca="1" si="65"/>
        <v>94</v>
      </c>
      <c r="R105">
        <f t="shared" ca="1" si="65"/>
        <v>78</v>
      </c>
      <c r="S105">
        <f t="shared" si="60"/>
        <v>1000</v>
      </c>
      <c r="T105">
        <f t="shared" ca="1" si="61"/>
        <v>747</v>
      </c>
      <c r="U105">
        <f t="shared" ca="1" si="62"/>
        <v>253</v>
      </c>
    </row>
    <row r="106" spans="1:21" ht="12.75" customHeight="1" x14ac:dyDescent="0.25">
      <c r="A106" t="str">
        <f t="shared" si="58"/>
        <v>Mr. W</v>
      </c>
      <c r="B106">
        <f t="shared" ref="B106:R106" ca="1" si="66">VLOOKUP(B65,$A$81:$R$96,B$99)</f>
        <v>35</v>
      </c>
      <c r="C106">
        <f t="shared" ca="1" si="66"/>
        <v>62</v>
      </c>
      <c r="D106">
        <f t="shared" ca="1" si="66"/>
        <v>28</v>
      </c>
      <c r="E106">
        <f t="shared" ca="1" si="66"/>
        <v>46</v>
      </c>
      <c r="F106">
        <f t="shared" ca="1" si="66"/>
        <v>13</v>
      </c>
      <c r="G106">
        <f t="shared" ca="1" si="66"/>
        <v>80</v>
      </c>
      <c r="H106">
        <f t="shared" ca="1" si="66"/>
        <v>79</v>
      </c>
      <c r="I106">
        <f t="shared" ca="1" si="66"/>
        <v>76</v>
      </c>
      <c r="J106">
        <f t="shared" ca="1" si="66"/>
        <v>17</v>
      </c>
      <c r="K106">
        <f t="shared" ca="1" si="66"/>
        <v>57</v>
      </c>
      <c r="L106">
        <f t="shared" ca="1" si="66"/>
        <v>21</v>
      </c>
      <c r="M106">
        <f t="shared" ca="1" si="66"/>
        <v>52</v>
      </c>
      <c r="N106">
        <f t="shared" ca="1" si="66"/>
        <v>24</v>
      </c>
      <c r="O106">
        <f t="shared" ca="1" si="66"/>
        <v>68</v>
      </c>
      <c r="P106">
        <f t="shared" ca="1" si="66"/>
        <v>32</v>
      </c>
      <c r="Q106">
        <f t="shared" ca="1" si="66"/>
        <v>80</v>
      </c>
      <c r="R106">
        <f t="shared" ca="1" si="66"/>
        <v>87</v>
      </c>
      <c r="S106">
        <f t="shared" si="60"/>
        <v>1000</v>
      </c>
      <c r="T106">
        <f t="shared" ca="1" si="61"/>
        <v>857</v>
      </c>
      <c r="U106">
        <f t="shared" ca="1" si="62"/>
        <v>143</v>
      </c>
    </row>
    <row r="107" spans="1:21" ht="12.75" customHeight="1" x14ac:dyDescent="0.25">
      <c r="A107" t="str">
        <f t="shared" si="58"/>
        <v>Mr. Z</v>
      </c>
      <c r="B107">
        <f t="shared" ref="B107:R107" ca="1" si="67">VLOOKUP(B66,$A$81:$R$96,B$99)</f>
        <v>38</v>
      </c>
      <c r="C107">
        <f t="shared" ca="1" si="67"/>
        <v>18</v>
      </c>
      <c r="D107">
        <f t="shared" ca="1" si="67"/>
        <v>20</v>
      </c>
      <c r="E107">
        <f t="shared" ca="1" si="67"/>
        <v>46</v>
      </c>
      <c r="F107">
        <f t="shared" ca="1" si="67"/>
        <v>13</v>
      </c>
      <c r="G107">
        <f t="shared" ca="1" si="67"/>
        <v>19</v>
      </c>
      <c r="H107">
        <f t="shared" ca="1" si="67"/>
        <v>12</v>
      </c>
      <c r="I107">
        <f t="shared" ca="1" si="67"/>
        <v>91</v>
      </c>
      <c r="J107">
        <f t="shared" ca="1" si="67"/>
        <v>38</v>
      </c>
      <c r="K107">
        <f t="shared" ca="1" si="67"/>
        <v>54</v>
      </c>
      <c r="L107">
        <f t="shared" ca="1" si="67"/>
        <v>82</v>
      </c>
      <c r="M107">
        <f t="shared" ca="1" si="67"/>
        <v>97</v>
      </c>
      <c r="N107">
        <f t="shared" ca="1" si="67"/>
        <v>58</v>
      </c>
      <c r="O107">
        <f t="shared" ca="1" si="67"/>
        <v>50</v>
      </c>
      <c r="P107">
        <f t="shared" ca="1" si="67"/>
        <v>88</v>
      </c>
      <c r="Q107">
        <f t="shared" ca="1" si="67"/>
        <v>56</v>
      </c>
      <c r="R107">
        <f t="shared" ca="1" si="67"/>
        <v>82</v>
      </c>
      <c r="S107">
        <f t="shared" si="60"/>
        <v>1000</v>
      </c>
      <c r="T107">
        <f t="shared" ca="1" si="61"/>
        <v>862</v>
      </c>
      <c r="U107">
        <f t="shared" ca="1" si="62"/>
        <v>138</v>
      </c>
    </row>
    <row r="108" spans="1:21" ht="12.75" customHeight="1" x14ac:dyDescent="0.25">
      <c r="A108" t="str">
        <f t="shared" si="58"/>
        <v>Mr. I</v>
      </c>
      <c r="B108">
        <f t="shared" ref="B108:R108" ca="1" si="68">VLOOKUP(B67,$A$81:$R$96,B$99)</f>
        <v>68</v>
      </c>
      <c r="C108">
        <f t="shared" ca="1" si="68"/>
        <v>32</v>
      </c>
      <c r="D108">
        <f t="shared" ca="1" si="68"/>
        <v>77</v>
      </c>
      <c r="E108">
        <f t="shared" ca="1" si="68"/>
        <v>46</v>
      </c>
      <c r="F108">
        <f t="shared" ca="1" si="68"/>
        <v>13</v>
      </c>
      <c r="G108">
        <f t="shared" ca="1" si="68"/>
        <v>28</v>
      </c>
      <c r="H108">
        <f t="shared" ca="1" si="68"/>
        <v>77</v>
      </c>
      <c r="I108">
        <f t="shared" ca="1" si="68"/>
        <v>90</v>
      </c>
      <c r="J108">
        <f t="shared" ca="1" si="68"/>
        <v>42</v>
      </c>
      <c r="K108">
        <f t="shared" ca="1" si="68"/>
        <v>99</v>
      </c>
      <c r="L108">
        <f t="shared" ca="1" si="68"/>
        <v>43</v>
      </c>
      <c r="M108">
        <f t="shared" ca="1" si="68"/>
        <v>38</v>
      </c>
      <c r="N108">
        <f t="shared" ca="1" si="68"/>
        <v>25</v>
      </c>
      <c r="O108">
        <f t="shared" ca="1" si="68"/>
        <v>70</v>
      </c>
      <c r="P108">
        <f t="shared" ca="1" si="68"/>
        <v>39</v>
      </c>
      <c r="Q108">
        <f t="shared" ca="1" si="68"/>
        <v>56</v>
      </c>
      <c r="R108">
        <f t="shared" ca="1" si="68"/>
        <v>78</v>
      </c>
      <c r="S108">
        <f t="shared" si="60"/>
        <v>1000</v>
      </c>
      <c r="T108">
        <f t="shared" ca="1" si="61"/>
        <v>921</v>
      </c>
      <c r="U108">
        <f t="shared" ca="1" si="62"/>
        <v>79</v>
      </c>
    </row>
    <row r="109" spans="1:21" ht="12.75" customHeight="1" x14ac:dyDescent="0.25">
      <c r="A109" t="str">
        <f t="shared" si="58"/>
        <v>Mr. Q</v>
      </c>
      <c r="B109">
        <f t="shared" ref="B109:R109" ca="1" si="69">VLOOKUP(B68,$A$81:$R$96,B$99)</f>
        <v>38</v>
      </c>
      <c r="C109">
        <f t="shared" ca="1" si="69"/>
        <v>18</v>
      </c>
      <c r="D109">
        <f t="shared" ca="1" si="69"/>
        <v>28</v>
      </c>
      <c r="E109">
        <f t="shared" ca="1" si="69"/>
        <v>62</v>
      </c>
      <c r="F109">
        <f t="shared" ca="1" si="69"/>
        <v>13</v>
      </c>
      <c r="G109">
        <f t="shared" ca="1" si="69"/>
        <v>34</v>
      </c>
      <c r="H109">
        <f t="shared" ca="1" si="69"/>
        <v>94</v>
      </c>
      <c r="I109">
        <f t="shared" ca="1" si="69"/>
        <v>34</v>
      </c>
      <c r="J109">
        <f t="shared" ca="1" si="69"/>
        <v>45</v>
      </c>
      <c r="K109">
        <f t="shared" ca="1" si="69"/>
        <v>17</v>
      </c>
      <c r="L109">
        <f t="shared" ca="1" si="69"/>
        <v>17</v>
      </c>
      <c r="M109">
        <f t="shared" ca="1" si="69"/>
        <v>27</v>
      </c>
      <c r="N109">
        <f t="shared" ca="1" si="69"/>
        <v>95</v>
      </c>
      <c r="O109">
        <f t="shared" ca="1" si="69"/>
        <v>85</v>
      </c>
      <c r="P109">
        <f t="shared" ca="1" si="69"/>
        <v>21</v>
      </c>
      <c r="Q109">
        <f t="shared" ca="1" si="69"/>
        <v>36</v>
      </c>
      <c r="R109">
        <f t="shared" ca="1" si="69"/>
        <v>95</v>
      </c>
      <c r="S109">
        <f t="shared" si="60"/>
        <v>1000</v>
      </c>
      <c r="T109">
        <f t="shared" ca="1" si="61"/>
        <v>759</v>
      </c>
      <c r="U109">
        <f t="shared" ca="1" si="62"/>
        <v>241</v>
      </c>
    </row>
    <row r="110" spans="1:21" ht="12.75" customHeight="1" x14ac:dyDescent="0.25">
      <c r="A110" t="str">
        <f t="shared" si="58"/>
        <v>Mr. U</v>
      </c>
      <c r="B110">
        <f t="shared" ref="B110:R110" ca="1" si="70">VLOOKUP(B69,$A$81:$R$96,B$99)</f>
        <v>35</v>
      </c>
      <c r="C110">
        <f t="shared" ca="1" si="70"/>
        <v>50</v>
      </c>
      <c r="D110">
        <f t="shared" ca="1" si="70"/>
        <v>28</v>
      </c>
      <c r="E110">
        <f t="shared" ca="1" si="70"/>
        <v>46</v>
      </c>
      <c r="F110">
        <f t="shared" ca="1" si="70"/>
        <v>84</v>
      </c>
      <c r="G110">
        <f t="shared" ca="1" si="70"/>
        <v>34</v>
      </c>
      <c r="H110">
        <f t="shared" ca="1" si="70"/>
        <v>51</v>
      </c>
      <c r="I110">
        <f t="shared" ca="1" si="70"/>
        <v>96</v>
      </c>
      <c r="J110">
        <f t="shared" ca="1" si="70"/>
        <v>52</v>
      </c>
      <c r="K110">
        <f t="shared" ca="1" si="70"/>
        <v>100</v>
      </c>
      <c r="L110">
        <f t="shared" ca="1" si="70"/>
        <v>12</v>
      </c>
      <c r="M110">
        <f t="shared" ca="1" si="70"/>
        <v>68</v>
      </c>
      <c r="N110">
        <f t="shared" ca="1" si="70"/>
        <v>19</v>
      </c>
      <c r="O110">
        <f t="shared" ca="1" si="70"/>
        <v>13</v>
      </c>
      <c r="P110">
        <f t="shared" ca="1" si="70"/>
        <v>32</v>
      </c>
      <c r="Q110">
        <f t="shared" ca="1" si="70"/>
        <v>68</v>
      </c>
      <c r="R110">
        <f t="shared" ca="1" si="70"/>
        <v>50</v>
      </c>
      <c r="S110">
        <f t="shared" si="60"/>
        <v>1000</v>
      </c>
      <c r="T110">
        <f t="shared" ca="1" si="61"/>
        <v>838</v>
      </c>
      <c r="U110">
        <f t="shared" ca="1" si="62"/>
        <v>162</v>
      </c>
    </row>
    <row r="111" spans="1:21" ht="12.75" customHeight="1" x14ac:dyDescent="0.25">
      <c r="A111" t="str">
        <f t="shared" si="58"/>
        <v>Mr. A</v>
      </c>
      <c r="B111">
        <f t="shared" ref="B111:R111" ca="1" si="71">VLOOKUP(B70,$A$81:$R$96,B$99)</f>
        <v>43</v>
      </c>
      <c r="C111">
        <f t="shared" ca="1" si="71"/>
        <v>62</v>
      </c>
      <c r="D111">
        <f t="shared" ca="1" si="71"/>
        <v>89</v>
      </c>
      <c r="E111">
        <f t="shared" ca="1" si="71"/>
        <v>78</v>
      </c>
      <c r="F111">
        <f t="shared" ca="1" si="71"/>
        <v>84</v>
      </c>
      <c r="G111">
        <f t="shared" ca="1" si="71"/>
        <v>80</v>
      </c>
      <c r="H111">
        <f t="shared" ca="1" si="71"/>
        <v>86</v>
      </c>
      <c r="I111">
        <f t="shared" ca="1" si="71"/>
        <v>77</v>
      </c>
      <c r="J111">
        <f t="shared" ca="1" si="71"/>
        <v>89</v>
      </c>
      <c r="K111">
        <f t="shared" ca="1" si="71"/>
        <v>87</v>
      </c>
      <c r="L111">
        <f t="shared" ca="1" si="71"/>
        <v>19</v>
      </c>
      <c r="M111">
        <f t="shared" ca="1" si="71"/>
        <v>30</v>
      </c>
      <c r="N111">
        <f t="shared" ca="1" si="71"/>
        <v>95</v>
      </c>
      <c r="O111">
        <f t="shared" ca="1" si="71"/>
        <v>74</v>
      </c>
      <c r="P111">
        <f t="shared" ca="1" si="71"/>
        <v>21</v>
      </c>
      <c r="Q111">
        <f t="shared" ca="1" si="71"/>
        <v>68</v>
      </c>
      <c r="R111">
        <f t="shared" ca="1" si="71"/>
        <v>50</v>
      </c>
      <c r="S111">
        <f t="shared" si="60"/>
        <v>1000</v>
      </c>
      <c r="T111">
        <f t="shared" ca="1" si="61"/>
        <v>1132</v>
      </c>
      <c r="U111">
        <f t="shared" ca="1" si="62"/>
        <v>-132</v>
      </c>
    </row>
    <row r="112" spans="1:21" ht="12.75" customHeight="1" x14ac:dyDescent="0.25">
      <c r="A112" t="str">
        <f t="shared" si="58"/>
        <v>Mr. D</v>
      </c>
      <c r="B112">
        <f t="shared" ref="B112:R112" ca="1" si="72">VLOOKUP(B71,$A$81:$R$96,B$99)</f>
        <v>43</v>
      </c>
      <c r="C112">
        <f t="shared" ca="1" si="72"/>
        <v>18</v>
      </c>
      <c r="D112">
        <f t="shared" ca="1" si="72"/>
        <v>20</v>
      </c>
      <c r="E112">
        <f t="shared" ca="1" si="72"/>
        <v>46</v>
      </c>
      <c r="F112">
        <f t="shared" ca="1" si="72"/>
        <v>84</v>
      </c>
      <c r="G112">
        <f t="shared" ca="1" si="72"/>
        <v>35</v>
      </c>
      <c r="H112">
        <f t="shared" ca="1" si="72"/>
        <v>25</v>
      </c>
      <c r="I112">
        <f t="shared" ca="1" si="72"/>
        <v>40</v>
      </c>
      <c r="J112">
        <f t="shared" ca="1" si="72"/>
        <v>14</v>
      </c>
      <c r="K112">
        <f t="shared" ca="1" si="72"/>
        <v>91</v>
      </c>
      <c r="L112">
        <f t="shared" ca="1" si="72"/>
        <v>98</v>
      </c>
      <c r="M112">
        <f t="shared" ca="1" si="72"/>
        <v>92</v>
      </c>
      <c r="N112">
        <f t="shared" ca="1" si="72"/>
        <v>83</v>
      </c>
      <c r="O112">
        <f t="shared" ca="1" si="72"/>
        <v>80</v>
      </c>
      <c r="P112">
        <f t="shared" ca="1" si="72"/>
        <v>17</v>
      </c>
      <c r="Q112">
        <f t="shared" ca="1" si="72"/>
        <v>100</v>
      </c>
      <c r="R112">
        <f t="shared" ca="1" si="72"/>
        <v>56</v>
      </c>
      <c r="S112">
        <f t="shared" si="60"/>
        <v>1000</v>
      </c>
      <c r="T112">
        <f t="shared" ca="1" si="61"/>
        <v>942</v>
      </c>
      <c r="U112">
        <f t="shared" ca="1" si="62"/>
        <v>58</v>
      </c>
    </row>
    <row r="113" spans="1:21" ht="12.75" customHeight="1" x14ac:dyDescent="0.25">
      <c r="A113" t="str">
        <f t="shared" si="58"/>
        <v>Mr. Y</v>
      </c>
      <c r="B113">
        <f t="shared" ref="B113:R113" ca="1" si="73">VLOOKUP(B72,$A$81:$R$96,B$99)</f>
        <v>12</v>
      </c>
      <c r="C113">
        <f t="shared" ca="1" si="73"/>
        <v>14</v>
      </c>
      <c r="D113">
        <f t="shared" ca="1" si="73"/>
        <v>92</v>
      </c>
      <c r="E113">
        <f t="shared" ca="1" si="73"/>
        <v>46</v>
      </c>
      <c r="F113">
        <f t="shared" ca="1" si="73"/>
        <v>63</v>
      </c>
      <c r="G113">
        <f t="shared" ca="1" si="73"/>
        <v>40</v>
      </c>
      <c r="H113">
        <f t="shared" ca="1" si="73"/>
        <v>79</v>
      </c>
      <c r="I113">
        <f t="shared" ca="1" si="73"/>
        <v>24</v>
      </c>
      <c r="J113">
        <f t="shared" ca="1" si="73"/>
        <v>68</v>
      </c>
      <c r="K113">
        <f t="shared" ca="1" si="73"/>
        <v>30</v>
      </c>
      <c r="L113">
        <f t="shared" ca="1" si="73"/>
        <v>67</v>
      </c>
      <c r="M113">
        <f t="shared" ca="1" si="73"/>
        <v>42</v>
      </c>
      <c r="N113">
        <f t="shared" ca="1" si="73"/>
        <v>95</v>
      </c>
      <c r="O113">
        <f t="shared" ca="1" si="73"/>
        <v>87</v>
      </c>
      <c r="P113">
        <f t="shared" ca="1" si="73"/>
        <v>17</v>
      </c>
      <c r="Q113">
        <f t="shared" ca="1" si="73"/>
        <v>78</v>
      </c>
      <c r="R113">
        <f t="shared" ca="1" si="73"/>
        <v>90</v>
      </c>
      <c r="S113">
        <f t="shared" si="60"/>
        <v>1000</v>
      </c>
      <c r="T113">
        <f t="shared" ca="1" si="61"/>
        <v>944</v>
      </c>
      <c r="U113">
        <f t="shared" ca="1" si="62"/>
        <v>56</v>
      </c>
    </row>
    <row r="114" spans="1:21" ht="12.75" customHeight="1" x14ac:dyDescent="0.25">
      <c r="A114" t="str">
        <f t="shared" si="58"/>
        <v>Mr. H</v>
      </c>
      <c r="B114">
        <f t="shared" ref="B114:R114" ca="1" si="74">VLOOKUP(B73,$A$81:$R$96,B$99)</f>
        <v>43</v>
      </c>
      <c r="C114">
        <f t="shared" ca="1" si="74"/>
        <v>18</v>
      </c>
      <c r="D114">
        <f t="shared" ca="1" si="74"/>
        <v>89</v>
      </c>
      <c r="E114">
        <f t="shared" ca="1" si="74"/>
        <v>46</v>
      </c>
      <c r="F114">
        <f t="shared" ca="1" si="74"/>
        <v>13</v>
      </c>
      <c r="G114">
        <f t="shared" ca="1" si="74"/>
        <v>34</v>
      </c>
      <c r="H114">
        <f t="shared" ca="1" si="74"/>
        <v>58</v>
      </c>
      <c r="I114">
        <f t="shared" ca="1" si="74"/>
        <v>16</v>
      </c>
      <c r="J114">
        <f t="shared" ca="1" si="74"/>
        <v>26</v>
      </c>
      <c r="K114">
        <f t="shared" ca="1" si="74"/>
        <v>40</v>
      </c>
      <c r="L114">
        <f t="shared" ca="1" si="74"/>
        <v>23</v>
      </c>
      <c r="M114">
        <f t="shared" ca="1" si="74"/>
        <v>30</v>
      </c>
      <c r="N114">
        <f t="shared" ca="1" si="74"/>
        <v>56</v>
      </c>
      <c r="O114">
        <f t="shared" ca="1" si="74"/>
        <v>91</v>
      </c>
      <c r="P114">
        <f t="shared" ca="1" si="74"/>
        <v>21</v>
      </c>
      <c r="Q114">
        <f t="shared" ca="1" si="74"/>
        <v>68</v>
      </c>
      <c r="R114">
        <f t="shared" ca="1" si="74"/>
        <v>56</v>
      </c>
      <c r="S114">
        <f t="shared" si="60"/>
        <v>1000</v>
      </c>
      <c r="T114">
        <f t="shared" ca="1" si="61"/>
        <v>728</v>
      </c>
      <c r="U114">
        <f t="shared" ca="1" si="62"/>
        <v>272</v>
      </c>
    </row>
    <row r="115" spans="1:21" ht="12.75" customHeight="1" x14ac:dyDescent="0.25">
      <c r="A115" t="str">
        <f t="shared" si="58"/>
        <v>Mr. C</v>
      </c>
      <c r="B115">
        <f t="shared" ref="B115:R115" ca="1" si="75">VLOOKUP(B74,$A$81:$R$96,B$99)</f>
        <v>38</v>
      </c>
      <c r="C115">
        <f t="shared" ca="1" si="75"/>
        <v>50</v>
      </c>
      <c r="D115">
        <f t="shared" ca="1" si="75"/>
        <v>20</v>
      </c>
      <c r="E115">
        <f t="shared" ca="1" si="75"/>
        <v>46</v>
      </c>
      <c r="F115">
        <f t="shared" ca="1" si="75"/>
        <v>63</v>
      </c>
      <c r="G115">
        <f t="shared" ca="1" si="75"/>
        <v>38</v>
      </c>
      <c r="H115">
        <f t="shared" ca="1" si="75"/>
        <v>40</v>
      </c>
      <c r="I115">
        <f t="shared" ca="1" si="75"/>
        <v>13</v>
      </c>
      <c r="J115">
        <f t="shared" ca="1" si="75"/>
        <v>12</v>
      </c>
      <c r="K115">
        <f t="shared" ca="1" si="75"/>
        <v>88</v>
      </c>
      <c r="L115">
        <f t="shared" ca="1" si="75"/>
        <v>82</v>
      </c>
      <c r="M115">
        <f t="shared" ca="1" si="75"/>
        <v>47</v>
      </c>
      <c r="N115">
        <f t="shared" ca="1" si="75"/>
        <v>76</v>
      </c>
      <c r="O115">
        <f t="shared" ca="1" si="75"/>
        <v>69</v>
      </c>
      <c r="P115">
        <f t="shared" ca="1" si="75"/>
        <v>32</v>
      </c>
      <c r="Q115">
        <f t="shared" ca="1" si="75"/>
        <v>55</v>
      </c>
      <c r="R115">
        <f t="shared" ca="1" si="75"/>
        <v>78</v>
      </c>
      <c r="S115">
        <f t="shared" si="60"/>
        <v>1000</v>
      </c>
      <c r="T115">
        <f t="shared" ca="1" si="61"/>
        <v>847</v>
      </c>
      <c r="U115">
        <f t="shared" ca="1" si="62"/>
        <v>153</v>
      </c>
    </row>
    <row r="116" spans="1:21" ht="12.75" customHeight="1" x14ac:dyDescent="0.25">
      <c r="A116" t="str">
        <f t="shared" si="58"/>
        <v>Mr. N</v>
      </c>
      <c r="B116">
        <f t="shared" ref="B116:R116" ca="1" si="76">VLOOKUP(B75,$A$81:$R$96,B$99)</f>
        <v>31</v>
      </c>
      <c r="C116">
        <f t="shared" ca="1" si="76"/>
        <v>62</v>
      </c>
      <c r="D116">
        <f t="shared" ca="1" si="76"/>
        <v>20</v>
      </c>
      <c r="E116">
        <f t="shared" ca="1" si="76"/>
        <v>62</v>
      </c>
      <c r="F116">
        <f t="shared" ca="1" si="76"/>
        <v>61</v>
      </c>
      <c r="G116">
        <f t="shared" ca="1" si="76"/>
        <v>40</v>
      </c>
      <c r="H116">
        <f t="shared" ca="1" si="76"/>
        <v>25</v>
      </c>
      <c r="I116">
        <f t="shared" ca="1" si="76"/>
        <v>51</v>
      </c>
      <c r="J116">
        <f t="shared" ca="1" si="76"/>
        <v>36</v>
      </c>
      <c r="K116">
        <f t="shared" ca="1" si="76"/>
        <v>75</v>
      </c>
      <c r="L116">
        <f t="shared" ca="1" si="76"/>
        <v>27</v>
      </c>
      <c r="M116">
        <f t="shared" ca="1" si="76"/>
        <v>51</v>
      </c>
      <c r="N116">
        <f t="shared" ca="1" si="76"/>
        <v>12</v>
      </c>
      <c r="O116">
        <f t="shared" ca="1" si="76"/>
        <v>68</v>
      </c>
      <c r="P116">
        <f t="shared" ca="1" si="76"/>
        <v>17</v>
      </c>
      <c r="Q116">
        <f t="shared" ca="1" si="76"/>
        <v>17</v>
      </c>
      <c r="R116">
        <f t="shared" ca="1" si="76"/>
        <v>87</v>
      </c>
      <c r="S116">
        <f t="shared" si="60"/>
        <v>1000</v>
      </c>
      <c r="T116">
        <f t="shared" ca="1" si="61"/>
        <v>742</v>
      </c>
      <c r="U116">
        <f t="shared" ca="1" si="62"/>
        <v>258</v>
      </c>
    </row>
    <row r="117" spans="1:21" ht="12.75" customHeight="1" x14ac:dyDescent="0.25">
      <c r="U117" s="13">
        <f ca="1">SUMSQ(U101:U116)</f>
        <v>433448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00E42-29D3-4026-A07E-90DC9E7512C2}">
  <dimension ref="A2:V89"/>
  <sheetViews>
    <sheetView workbookViewId="0">
      <selection activeCell="S6" activeCellId="4" sqref="F6:F21 H6:H21 N6:N21 R6:R21 S6:S21"/>
    </sheetView>
  </sheetViews>
  <sheetFormatPr defaultRowHeight="13.2" x14ac:dyDescent="0.25"/>
  <cols>
    <col min="2" max="4" width="9.109375" style="24"/>
    <col min="6" max="6" width="9.109375" style="24"/>
    <col min="8" max="8" width="9.109375" style="24"/>
    <col min="14" max="14" width="9.109375" style="24"/>
    <col min="18" max="18" width="9.109375" style="24"/>
  </cols>
  <sheetData>
    <row r="2" spans="1:19" ht="18" x14ac:dyDescent="0.35">
      <c r="A2" s="14"/>
    </row>
    <row r="3" spans="1:19" ht="21" x14ac:dyDescent="0.25">
      <c r="A3" s="15" t="s">
        <v>134</v>
      </c>
      <c r="B3" s="25">
        <v>5643774</v>
      </c>
      <c r="C3" s="29" t="s">
        <v>135</v>
      </c>
      <c r="D3" s="25">
        <v>16</v>
      </c>
      <c r="E3" s="15" t="s">
        <v>136</v>
      </c>
      <c r="F3" s="25">
        <v>17</v>
      </c>
      <c r="G3" s="15" t="s">
        <v>137</v>
      </c>
      <c r="H3" s="25">
        <v>16</v>
      </c>
      <c r="I3" s="15" t="s">
        <v>138</v>
      </c>
      <c r="J3" s="16">
        <v>0</v>
      </c>
      <c r="K3" s="15" t="s">
        <v>139</v>
      </c>
      <c r="L3" s="16" t="s">
        <v>140</v>
      </c>
    </row>
    <row r="5" spans="1:19" x14ac:dyDescent="0.25">
      <c r="A5" s="17" t="s">
        <v>112</v>
      </c>
      <c r="B5" s="26" t="s">
        <v>141</v>
      </c>
      <c r="C5" s="26" t="s">
        <v>142</v>
      </c>
      <c r="D5" s="26" t="s">
        <v>143</v>
      </c>
      <c r="E5" s="17" t="s">
        <v>144</v>
      </c>
      <c r="F5" s="26" t="s">
        <v>145</v>
      </c>
      <c r="G5" s="17" t="s">
        <v>146</v>
      </c>
      <c r="H5" s="26" t="s">
        <v>147</v>
      </c>
      <c r="I5" s="17" t="s">
        <v>148</v>
      </c>
      <c r="J5" s="17" t="s">
        <v>149</v>
      </c>
      <c r="K5" s="17" t="s">
        <v>150</v>
      </c>
      <c r="L5" s="17" t="s">
        <v>151</v>
      </c>
      <c r="M5" s="17" t="s">
        <v>152</v>
      </c>
      <c r="N5" s="26" t="s">
        <v>153</v>
      </c>
      <c r="O5" s="17" t="s">
        <v>154</v>
      </c>
      <c r="P5" s="17" t="s">
        <v>155</v>
      </c>
      <c r="Q5" s="17" t="s">
        <v>156</v>
      </c>
      <c r="R5" s="26" t="s">
        <v>157</v>
      </c>
      <c r="S5" s="17" t="s">
        <v>158</v>
      </c>
    </row>
    <row r="6" spans="1:19" x14ac:dyDescent="0.25">
      <c r="A6" s="17" t="s">
        <v>159</v>
      </c>
      <c r="B6" s="27">
        <v>11</v>
      </c>
      <c r="C6" s="27">
        <v>14</v>
      </c>
      <c r="D6" s="27">
        <v>15</v>
      </c>
      <c r="E6" s="18">
        <v>7</v>
      </c>
      <c r="F6" s="27">
        <v>15</v>
      </c>
      <c r="G6" s="18">
        <v>7</v>
      </c>
      <c r="H6" s="27">
        <v>12</v>
      </c>
      <c r="I6" s="18">
        <v>8</v>
      </c>
      <c r="J6" s="18">
        <v>9</v>
      </c>
      <c r="K6" s="18">
        <v>11</v>
      </c>
      <c r="L6" s="18">
        <v>1</v>
      </c>
      <c r="M6" s="18">
        <v>2</v>
      </c>
      <c r="N6" s="27">
        <v>6</v>
      </c>
      <c r="O6" s="18">
        <v>2</v>
      </c>
      <c r="P6" s="18">
        <v>16</v>
      </c>
      <c r="Q6" s="18">
        <v>2</v>
      </c>
      <c r="R6" s="27">
        <v>7</v>
      </c>
      <c r="S6" s="18">
        <v>1000</v>
      </c>
    </row>
    <row r="7" spans="1:19" x14ac:dyDescent="0.25">
      <c r="A7" s="17" t="s">
        <v>160</v>
      </c>
      <c r="B7" s="27">
        <v>1</v>
      </c>
      <c r="C7" s="27">
        <v>13</v>
      </c>
      <c r="D7" s="27">
        <v>15</v>
      </c>
      <c r="E7" s="18">
        <v>4</v>
      </c>
      <c r="F7" s="27">
        <v>14</v>
      </c>
      <c r="G7" s="18">
        <v>3</v>
      </c>
      <c r="H7" s="27">
        <v>11</v>
      </c>
      <c r="I7" s="18">
        <v>16</v>
      </c>
      <c r="J7" s="18">
        <v>1</v>
      </c>
      <c r="K7" s="18">
        <v>7</v>
      </c>
      <c r="L7" s="18">
        <v>5</v>
      </c>
      <c r="M7" s="18">
        <v>15</v>
      </c>
      <c r="N7" s="27">
        <v>14</v>
      </c>
      <c r="O7" s="18">
        <v>11</v>
      </c>
      <c r="P7" s="18">
        <v>14</v>
      </c>
      <c r="Q7" s="18">
        <v>15</v>
      </c>
      <c r="R7" s="27">
        <v>9</v>
      </c>
      <c r="S7" s="18">
        <v>1000</v>
      </c>
    </row>
    <row r="8" spans="1:19" x14ac:dyDescent="0.25">
      <c r="A8" s="17" t="s">
        <v>161</v>
      </c>
      <c r="B8" s="27">
        <v>8</v>
      </c>
      <c r="C8" s="27">
        <v>1</v>
      </c>
      <c r="D8" s="27">
        <v>1</v>
      </c>
      <c r="E8" s="18">
        <v>1</v>
      </c>
      <c r="F8" s="27">
        <v>1</v>
      </c>
      <c r="G8" s="18">
        <v>15</v>
      </c>
      <c r="H8" s="27">
        <v>9</v>
      </c>
      <c r="I8" s="18">
        <v>5</v>
      </c>
      <c r="J8" s="18">
        <v>12</v>
      </c>
      <c r="K8" s="18">
        <v>2</v>
      </c>
      <c r="L8" s="18">
        <v>3</v>
      </c>
      <c r="M8" s="18">
        <v>10</v>
      </c>
      <c r="N8" s="27">
        <v>16</v>
      </c>
      <c r="O8" s="18">
        <v>14</v>
      </c>
      <c r="P8" s="18">
        <v>14</v>
      </c>
      <c r="Q8" s="18">
        <v>3</v>
      </c>
      <c r="R8" s="27">
        <v>14</v>
      </c>
      <c r="S8" s="18">
        <v>1000</v>
      </c>
    </row>
    <row r="9" spans="1:19" x14ac:dyDescent="0.25">
      <c r="A9" s="17" t="s">
        <v>162</v>
      </c>
      <c r="B9" s="27">
        <v>13</v>
      </c>
      <c r="C9" s="27">
        <v>9</v>
      </c>
      <c r="D9" s="27">
        <v>12</v>
      </c>
      <c r="E9" s="18">
        <v>4</v>
      </c>
      <c r="F9" s="27">
        <v>7</v>
      </c>
      <c r="G9" s="18">
        <v>11</v>
      </c>
      <c r="H9" s="27">
        <v>7</v>
      </c>
      <c r="I9" s="18">
        <v>9</v>
      </c>
      <c r="J9" s="18">
        <v>8</v>
      </c>
      <c r="K9" s="18">
        <v>13</v>
      </c>
      <c r="L9" s="18">
        <v>12</v>
      </c>
      <c r="M9" s="18">
        <v>7</v>
      </c>
      <c r="N9" s="27">
        <v>13</v>
      </c>
      <c r="O9" s="18">
        <v>5</v>
      </c>
      <c r="P9" s="18">
        <v>13</v>
      </c>
      <c r="Q9" s="18">
        <v>16</v>
      </c>
      <c r="R9" s="27">
        <v>16</v>
      </c>
      <c r="S9" s="18">
        <v>1000</v>
      </c>
    </row>
    <row r="10" spans="1:19" x14ac:dyDescent="0.25">
      <c r="A10" s="17" t="s">
        <v>163</v>
      </c>
      <c r="B10" s="27">
        <v>9</v>
      </c>
      <c r="C10" s="27">
        <v>1</v>
      </c>
      <c r="D10" s="27">
        <v>1</v>
      </c>
      <c r="E10" s="18">
        <v>7</v>
      </c>
      <c r="F10" s="27">
        <v>15</v>
      </c>
      <c r="G10" s="18">
        <v>11</v>
      </c>
      <c r="H10" s="27">
        <v>10</v>
      </c>
      <c r="I10" s="18">
        <v>3</v>
      </c>
      <c r="J10" s="18">
        <v>14</v>
      </c>
      <c r="K10" s="18">
        <v>16</v>
      </c>
      <c r="L10" s="18">
        <v>2</v>
      </c>
      <c r="M10" s="18">
        <v>3</v>
      </c>
      <c r="N10" s="27">
        <v>11</v>
      </c>
      <c r="O10" s="18">
        <v>13</v>
      </c>
      <c r="P10" s="18">
        <v>4</v>
      </c>
      <c r="Q10" s="18">
        <v>1</v>
      </c>
      <c r="R10" s="27">
        <v>1</v>
      </c>
      <c r="S10" s="18">
        <v>1000</v>
      </c>
    </row>
    <row r="11" spans="1:19" x14ac:dyDescent="0.25">
      <c r="A11" s="17" t="s">
        <v>164</v>
      </c>
      <c r="B11" s="27">
        <v>13</v>
      </c>
      <c r="C11" s="27">
        <v>10</v>
      </c>
      <c r="D11" s="27">
        <v>1</v>
      </c>
      <c r="E11" s="18">
        <v>7</v>
      </c>
      <c r="F11" s="27">
        <v>3</v>
      </c>
      <c r="G11" s="18">
        <v>7</v>
      </c>
      <c r="H11" s="27">
        <v>16</v>
      </c>
      <c r="I11" s="18">
        <v>13</v>
      </c>
      <c r="J11" s="18">
        <v>4</v>
      </c>
      <c r="K11" s="18">
        <v>5</v>
      </c>
      <c r="L11" s="18">
        <v>13</v>
      </c>
      <c r="M11" s="18">
        <v>16</v>
      </c>
      <c r="N11" s="27">
        <v>10</v>
      </c>
      <c r="O11" s="18">
        <v>9</v>
      </c>
      <c r="P11" s="18">
        <v>9</v>
      </c>
      <c r="Q11" s="18">
        <v>6</v>
      </c>
      <c r="R11" s="27">
        <v>12</v>
      </c>
      <c r="S11" s="18">
        <v>1000</v>
      </c>
    </row>
    <row r="12" spans="1:19" x14ac:dyDescent="0.25">
      <c r="A12" s="17" t="s">
        <v>165</v>
      </c>
      <c r="B12" s="27">
        <v>5</v>
      </c>
      <c r="C12" s="27">
        <v>5</v>
      </c>
      <c r="D12" s="27">
        <v>7</v>
      </c>
      <c r="E12" s="18">
        <v>7</v>
      </c>
      <c r="F12" s="27">
        <v>3</v>
      </c>
      <c r="G12" s="18">
        <v>1</v>
      </c>
      <c r="H12" s="27">
        <v>14</v>
      </c>
      <c r="I12" s="18">
        <v>4</v>
      </c>
      <c r="J12" s="18">
        <v>13</v>
      </c>
      <c r="K12" s="18">
        <v>1</v>
      </c>
      <c r="L12" s="18">
        <v>16</v>
      </c>
      <c r="M12" s="18">
        <v>13</v>
      </c>
      <c r="N12" s="27">
        <v>9</v>
      </c>
      <c r="O12" s="18">
        <v>7</v>
      </c>
      <c r="P12" s="18">
        <v>12</v>
      </c>
      <c r="Q12" s="18">
        <v>8</v>
      </c>
      <c r="R12" s="27">
        <v>14</v>
      </c>
      <c r="S12" s="18">
        <v>1000</v>
      </c>
    </row>
    <row r="13" spans="1:19" x14ac:dyDescent="0.25">
      <c r="A13" s="17" t="s">
        <v>166</v>
      </c>
      <c r="B13" s="27">
        <v>9</v>
      </c>
      <c r="C13" s="27">
        <v>4</v>
      </c>
      <c r="D13" s="27">
        <v>6</v>
      </c>
      <c r="E13" s="18">
        <v>7</v>
      </c>
      <c r="F13" s="27">
        <v>2</v>
      </c>
      <c r="G13" s="18">
        <v>2</v>
      </c>
      <c r="H13" s="27">
        <v>5</v>
      </c>
      <c r="I13" s="18">
        <v>2</v>
      </c>
      <c r="J13" s="18">
        <v>15</v>
      </c>
      <c r="K13" s="18">
        <v>8</v>
      </c>
      <c r="L13" s="18">
        <v>4</v>
      </c>
      <c r="M13" s="18">
        <v>12</v>
      </c>
      <c r="N13" s="27">
        <v>8</v>
      </c>
      <c r="O13" s="18">
        <v>10</v>
      </c>
      <c r="P13" s="18">
        <v>4</v>
      </c>
      <c r="Q13" s="18">
        <v>8</v>
      </c>
      <c r="R13" s="27">
        <v>1</v>
      </c>
      <c r="S13" s="18">
        <v>1000</v>
      </c>
    </row>
    <row r="14" spans="1:19" x14ac:dyDescent="0.25">
      <c r="A14" s="17" t="s">
        <v>167</v>
      </c>
      <c r="B14" s="27">
        <v>5</v>
      </c>
      <c r="C14" s="27">
        <v>5</v>
      </c>
      <c r="D14" s="27">
        <v>1</v>
      </c>
      <c r="E14" s="18">
        <v>1</v>
      </c>
      <c r="F14" s="27">
        <v>3</v>
      </c>
      <c r="G14" s="18">
        <v>3</v>
      </c>
      <c r="H14" s="27">
        <v>15</v>
      </c>
      <c r="I14" s="18">
        <v>7</v>
      </c>
      <c r="J14" s="18">
        <v>10</v>
      </c>
      <c r="K14" s="18">
        <v>6</v>
      </c>
      <c r="L14" s="18">
        <v>15</v>
      </c>
      <c r="M14" s="18">
        <v>6</v>
      </c>
      <c r="N14" s="27">
        <v>7</v>
      </c>
      <c r="O14" s="18">
        <v>16</v>
      </c>
      <c r="P14" s="18">
        <v>6</v>
      </c>
      <c r="Q14" s="18">
        <v>3</v>
      </c>
      <c r="R14" s="27">
        <v>4</v>
      </c>
      <c r="S14" s="18">
        <v>1000</v>
      </c>
    </row>
    <row r="15" spans="1:19" x14ac:dyDescent="0.25">
      <c r="A15" s="17" t="s">
        <v>168</v>
      </c>
      <c r="B15" s="27">
        <v>13</v>
      </c>
      <c r="C15" s="27">
        <v>14</v>
      </c>
      <c r="D15" s="27">
        <v>1</v>
      </c>
      <c r="E15" s="18">
        <v>7</v>
      </c>
      <c r="F15" s="27">
        <v>10</v>
      </c>
      <c r="G15" s="18">
        <v>3</v>
      </c>
      <c r="H15" s="27">
        <v>4</v>
      </c>
      <c r="I15" s="18">
        <v>12</v>
      </c>
      <c r="J15" s="18">
        <v>5</v>
      </c>
      <c r="K15" s="18">
        <v>10</v>
      </c>
      <c r="L15" s="18">
        <v>6</v>
      </c>
      <c r="M15" s="18">
        <v>14</v>
      </c>
      <c r="N15" s="27">
        <v>4</v>
      </c>
      <c r="O15" s="18">
        <v>3</v>
      </c>
      <c r="P15" s="18">
        <v>9</v>
      </c>
      <c r="Q15" s="18">
        <v>12</v>
      </c>
      <c r="R15" s="27">
        <v>9</v>
      </c>
      <c r="S15" s="18">
        <v>1000</v>
      </c>
    </row>
    <row r="16" spans="1:19" x14ac:dyDescent="0.25">
      <c r="A16" s="17" t="s">
        <v>169</v>
      </c>
      <c r="B16" s="27">
        <v>1</v>
      </c>
      <c r="C16" s="27">
        <v>10</v>
      </c>
      <c r="D16" s="27">
        <v>12</v>
      </c>
      <c r="E16" s="18">
        <v>4</v>
      </c>
      <c r="F16" s="27">
        <v>10</v>
      </c>
      <c r="G16" s="18">
        <v>7</v>
      </c>
      <c r="H16" s="27">
        <v>8</v>
      </c>
      <c r="I16" s="18">
        <v>14</v>
      </c>
      <c r="J16" s="18">
        <v>3</v>
      </c>
      <c r="K16" s="18">
        <v>9</v>
      </c>
      <c r="L16" s="18">
        <v>9</v>
      </c>
      <c r="M16" s="18">
        <v>11</v>
      </c>
      <c r="N16" s="27">
        <v>2</v>
      </c>
      <c r="O16" s="18">
        <v>4</v>
      </c>
      <c r="P16" s="18">
        <v>7</v>
      </c>
      <c r="Q16" s="18">
        <v>12</v>
      </c>
      <c r="R16" s="27">
        <v>9</v>
      </c>
      <c r="S16" s="18">
        <v>1000</v>
      </c>
    </row>
    <row r="17" spans="1:19" x14ac:dyDescent="0.25">
      <c r="A17" s="17" t="s">
        <v>170</v>
      </c>
      <c r="B17" s="27">
        <v>1</v>
      </c>
      <c r="C17" s="27">
        <v>5</v>
      </c>
      <c r="D17" s="27">
        <v>7</v>
      </c>
      <c r="E17" s="18">
        <v>7</v>
      </c>
      <c r="F17" s="27">
        <v>10</v>
      </c>
      <c r="G17" s="18">
        <v>10</v>
      </c>
      <c r="H17" s="27">
        <v>1</v>
      </c>
      <c r="I17" s="18">
        <v>1</v>
      </c>
      <c r="J17" s="18">
        <v>16</v>
      </c>
      <c r="K17" s="18">
        <v>4</v>
      </c>
      <c r="L17" s="18">
        <v>8</v>
      </c>
      <c r="M17" s="18">
        <v>5</v>
      </c>
      <c r="N17" s="27">
        <v>15</v>
      </c>
      <c r="O17" s="18">
        <v>15</v>
      </c>
      <c r="P17" s="18">
        <v>1</v>
      </c>
      <c r="Q17" s="18">
        <v>5</v>
      </c>
      <c r="R17" s="27">
        <v>5</v>
      </c>
      <c r="S17" s="18">
        <v>1000</v>
      </c>
    </row>
    <row r="18" spans="1:19" x14ac:dyDescent="0.25">
      <c r="A18" s="17" t="s">
        <v>171</v>
      </c>
      <c r="B18" s="27">
        <v>16</v>
      </c>
      <c r="C18" s="27">
        <v>1</v>
      </c>
      <c r="D18" s="27">
        <v>11</v>
      </c>
      <c r="E18" s="18">
        <v>7</v>
      </c>
      <c r="F18" s="27">
        <v>7</v>
      </c>
      <c r="G18" s="18">
        <v>11</v>
      </c>
      <c r="H18" s="27">
        <v>3</v>
      </c>
      <c r="I18" s="18">
        <v>15</v>
      </c>
      <c r="J18" s="18">
        <v>2</v>
      </c>
      <c r="K18" s="18">
        <v>3</v>
      </c>
      <c r="L18" s="18">
        <v>10</v>
      </c>
      <c r="M18" s="18">
        <v>8</v>
      </c>
      <c r="N18" s="27">
        <v>2</v>
      </c>
      <c r="O18" s="18">
        <v>12</v>
      </c>
      <c r="P18" s="18">
        <v>1</v>
      </c>
      <c r="Q18" s="18">
        <v>7</v>
      </c>
      <c r="R18" s="27">
        <v>7</v>
      </c>
      <c r="S18" s="18">
        <v>1000</v>
      </c>
    </row>
    <row r="19" spans="1:19" x14ac:dyDescent="0.25">
      <c r="A19" s="17" t="s">
        <v>172</v>
      </c>
      <c r="B19" s="27">
        <v>1</v>
      </c>
      <c r="C19" s="27">
        <v>5</v>
      </c>
      <c r="D19" s="27">
        <v>12</v>
      </c>
      <c r="E19" s="18">
        <v>7</v>
      </c>
      <c r="F19" s="27">
        <v>3</v>
      </c>
      <c r="G19" s="18">
        <v>3</v>
      </c>
      <c r="H19" s="27">
        <v>6</v>
      </c>
      <c r="I19" s="18">
        <v>10</v>
      </c>
      <c r="J19" s="18">
        <v>7</v>
      </c>
      <c r="K19" s="18">
        <v>15</v>
      </c>
      <c r="L19" s="18">
        <v>11</v>
      </c>
      <c r="M19" s="18">
        <v>1</v>
      </c>
      <c r="N19" s="27">
        <v>12</v>
      </c>
      <c r="O19" s="18">
        <v>8</v>
      </c>
      <c r="P19" s="18">
        <v>7</v>
      </c>
      <c r="Q19" s="18">
        <v>12</v>
      </c>
      <c r="R19" s="27">
        <v>5</v>
      </c>
      <c r="S19" s="18">
        <v>1000</v>
      </c>
    </row>
    <row r="20" spans="1:19" x14ac:dyDescent="0.25">
      <c r="A20" s="17" t="s">
        <v>173</v>
      </c>
      <c r="B20" s="27">
        <v>5</v>
      </c>
      <c r="C20" s="27">
        <v>14</v>
      </c>
      <c r="D20" s="27">
        <v>7</v>
      </c>
      <c r="E20" s="18">
        <v>7</v>
      </c>
      <c r="F20" s="27">
        <v>7</v>
      </c>
      <c r="G20" s="18">
        <v>16</v>
      </c>
      <c r="H20" s="27">
        <v>2</v>
      </c>
      <c r="I20" s="18">
        <v>6</v>
      </c>
      <c r="J20" s="18">
        <v>11</v>
      </c>
      <c r="K20" s="18">
        <v>14</v>
      </c>
      <c r="L20" s="18">
        <v>7</v>
      </c>
      <c r="M20" s="18">
        <v>4</v>
      </c>
      <c r="N20" s="27">
        <v>1</v>
      </c>
      <c r="O20" s="18">
        <v>1</v>
      </c>
      <c r="P20" s="18">
        <v>9</v>
      </c>
      <c r="Q20" s="18">
        <v>11</v>
      </c>
      <c r="R20" s="27">
        <v>1</v>
      </c>
      <c r="S20" s="18">
        <v>1000</v>
      </c>
    </row>
    <row r="21" spans="1:19" x14ac:dyDescent="0.25">
      <c r="A21" s="17" t="s">
        <v>174</v>
      </c>
      <c r="B21" s="27">
        <v>11</v>
      </c>
      <c r="C21" s="27">
        <v>10</v>
      </c>
      <c r="D21" s="27">
        <v>7</v>
      </c>
      <c r="E21" s="18">
        <v>1</v>
      </c>
      <c r="F21" s="27">
        <v>13</v>
      </c>
      <c r="G21" s="18">
        <v>11</v>
      </c>
      <c r="H21" s="27">
        <v>12</v>
      </c>
      <c r="I21" s="18">
        <v>11</v>
      </c>
      <c r="J21" s="18">
        <v>6</v>
      </c>
      <c r="K21" s="18">
        <v>12</v>
      </c>
      <c r="L21" s="18">
        <v>14</v>
      </c>
      <c r="M21" s="18">
        <v>9</v>
      </c>
      <c r="N21" s="27">
        <v>5</v>
      </c>
      <c r="O21" s="18">
        <v>6</v>
      </c>
      <c r="P21" s="18">
        <v>1</v>
      </c>
      <c r="Q21" s="18">
        <v>10</v>
      </c>
      <c r="R21" s="27">
        <v>12</v>
      </c>
      <c r="S21" s="18">
        <v>1000</v>
      </c>
    </row>
    <row r="23" spans="1:19" x14ac:dyDescent="0.25">
      <c r="A23" s="17" t="s">
        <v>175</v>
      </c>
      <c r="B23" s="26" t="s">
        <v>141</v>
      </c>
      <c r="C23" s="26" t="s">
        <v>142</v>
      </c>
      <c r="D23" s="26" t="s">
        <v>143</v>
      </c>
      <c r="E23" s="17" t="s">
        <v>144</v>
      </c>
      <c r="F23" s="26" t="s">
        <v>145</v>
      </c>
      <c r="G23" s="17" t="s">
        <v>146</v>
      </c>
      <c r="H23" s="26" t="s">
        <v>147</v>
      </c>
      <c r="I23" s="17" t="s">
        <v>148</v>
      </c>
      <c r="J23" s="17" t="s">
        <v>149</v>
      </c>
      <c r="K23" s="17" t="s">
        <v>150</v>
      </c>
      <c r="L23" s="17" t="s">
        <v>151</v>
      </c>
      <c r="M23" s="17" t="s">
        <v>152</v>
      </c>
      <c r="N23" s="26" t="s">
        <v>153</v>
      </c>
      <c r="O23" s="17" t="s">
        <v>154</v>
      </c>
      <c r="P23" s="17" t="s">
        <v>155</v>
      </c>
      <c r="Q23" s="17" t="s">
        <v>156</v>
      </c>
      <c r="R23" s="26" t="s">
        <v>157</v>
      </c>
    </row>
    <row r="24" spans="1:19" x14ac:dyDescent="0.25">
      <c r="A24" s="17" t="s">
        <v>176</v>
      </c>
      <c r="B24" s="27" t="s">
        <v>177</v>
      </c>
      <c r="C24" s="27" t="s">
        <v>177</v>
      </c>
      <c r="D24" s="27" t="s">
        <v>177</v>
      </c>
      <c r="E24" s="18" t="s">
        <v>178</v>
      </c>
      <c r="F24" s="27" t="s">
        <v>177</v>
      </c>
      <c r="G24" s="18" t="s">
        <v>179</v>
      </c>
      <c r="H24" s="27" t="s">
        <v>177</v>
      </c>
      <c r="I24" s="18" t="s">
        <v>180</v>
      </c>
      <c r="J24" s="18" t="s">
        <v>181</v>
      </c>
      <c r="K24" s="18" t="s">
        <v>182</v>
      </c>
      <c r="L24" s="18" t="s">
        <v>183</v>
      </c>
      <c r="M24" s="18" t="s">
        <v>184</v>
      </c>
      <c r="N24" s="27" t="s">
        <v>177</v>
      </c>
      <c r="O24" s="18" t="s">
        <v>185</v>
      </c>
      <c r="P24" s="18" t="s">
        <v>186</v>
      </c>
      <c r="Q24" s="18" t="s">
        <v>187</v>
      </c>
      <c r="R24" s="27" t="s">
        <v>177</v>
      </c>
    </row>
    <row r="25" spans="1:19" x14ac:dyDescent="0.25">
      <c r="A25" s="17" t="s">
        <v>188</v>
      </c>
      <c r="B25" s="27" t="s">
        <v>189</v>
      </c>
      <c r="C25" s="27" t="s">
        <v>189</v>
      </c>
      <c r="D25" s="27" t="s">
        <v>189</v>
      </c>
      <c r="E25" s="18" t="s">
        <v>189</v>
      </c>
      <c r="F25" s="27" t="s">
        <v>189</v>
      </c>
      <c r="G25" s="18" t="s">
        <v>190</v>
      </c>
      <c r="H25" s="27" t="s">
        <v>189</v>
      </c>
      <c r="I25" s="18" t="s">
        <v>191</v>
      </c>
      <c r="J25" s="18" t="s">
        <v>192</v>
      </c>
      <c r="K25" s="18" t="s">
        <v>193</v>
      </c>
      <c r="L25" s="18" t="s">
        <v>179</v>
      </c>
      <c r="M25" s="18" t="s">
        <v>194</v>
      </c>
      <c r="N25" s="27" t="s">
        <v>189</v>
      </c>
      <c r="O25" s="18" t="s">
        <v>195</v>
      </c>
      <c r="P25" s="18" t="s">
        <v>177</v>
      </c>
      <c r="Q25" s="18" t="s">
        <v>189</v>
      </c>
      <c r="R25" s="27" t="s">
        <v>189</v>
      </c>
    </row>
    <row r="26" spans="1:19" x14ac:dyDescent="0.25">
      <c r="A26" s="17" t="s">
        <v>196</v>
      </c>
      <c r="B26" s="27" t="s">
        <v>197</v>
      </c>
      <c r="C26" s="27" t="s">
        <v>197</v>
      </c>
      <c r="D26" s="27" t="s">
        <v>197</v>
      </c>
      <c r="E26" s="18" t="s">
        <v>197</v>
      </c>
      <c r="F26" s="27" t="s">
        <v>197</v>
      </c>
      <c r="G26" s="18" t="s">
        <v>189</v>
      </c>
      <c r="H26" s="27" t="s">
        <v>197</v>
      </c>
      <c r="I26" s="18" t="s">
        <v>198</v>
      </c>
      <c r="J26" s="18" t="s">
        <v>199</v>
      </c>
      <c r="K26" s="18" t="s">
        <v>183</v>
      </c>
      <c r="L26" s="18" t="s">
        <v>190</v>
      </c>
      <c r="M26" s="18" t="s">
        <v>200</v>
      </c>
      <c r="N26" s="27" t="s">
        <v>197</v>
      </c>
      <c r="O26" s="18" t="s">
        <v>201</v>
      </c>
      <c r="P26" s="18" t="s">
        <v>189</v>
      </c>
      <c r="Q26" s="18" t="s">
        <v>197</v>
      </c>
      <c r="R26" s="27" t="s">
        <v>197</v>
      </c>
    </row>
    <row r="27" spans="1:19" x14ac:dyDescent="0.25">
      <c r="A27" s="17" t="s">
        <v>202</v>
      </c>
      <c r="B27" s="27" t="s">
        <v>203</v>
      </c>
      <c r="C27" s="27" t="s">
        <v>203</v>
      </c>
      <c r="D27" s="27" t="s">
        <v>203</v>
      </c>
      <c r="E27" s="18" t="s">
        <v>203</v>
      </c>
      <c r="F27" s="27" t="s">
        <v>203</v>
      </c>
      <c r="G27" s="18" t="s">
        <v>197</v>
      </c>
      <c r="H27" s="27" t="s">
        <v>203</v>
      </c>
      <c r="I27" s="18" t="s">
        <v>204</v>
      </c>
      <c r="J27" s="18" t="s">
        <v>205</v>
      </c>
      <c r="K27" s="18" t="s">
        <v>179</v>
      </c>
      <c r="L27" s="18" t="s">
        <v>206</v>
      </c>
      <c r="M27" s="18" t="s">
        <v>207</v>
      </c>
      <c r="N27" s="27" t="s">
        <v>203</v>
      </c>
      <c r="O27" s="18" t="s">
        <v>208</v>
      </c>
      <c r="P27" s="18" t="s">
        <v>197</v>
      </c>
      <c r="Q27" s="18" t="s">
        <v>203</v>
      </c>
      <c r="R27" s="27" t="s">
        <v>203</v>
      </c>
    </row>
    <row r="28" spans="1:19" x14ac:dyDescent="0.25">
      <c r="A28" s="17" t="s">
        <v>209</v>
      </c>
      <c r="B28" s="27" t="s">
        <v>210</v>
      </c>
      <c r="C28" s="27" t="s">
        <v>210</v>
      </c>
      <c r="D28" s="27" t="s">
        <v>210</v>
      </c>
      <c r="E28" s="18" t="s">
        <v>210</v>
      </c>
      <c r="F28" s="27" t="s">
        <v>210</v>
      </c>
      <c r="G28" s="18" t="s">
        <v>203</v>
      </c>
      <c r="H28" s="27" t="s">
        <v>210</v>
      </c>
      <c r="I28" s="18" t="s">
        <v>211</v>
      </c>
      <c r="J28" s="18" t="s">
        <v>212</v>
      </c>
      <c r="K28" s="18" t="s">
        <v>190</v>
      </c>
      <c r="L28" s="18" t="s">
        <v>213</v>
      </c>
      <c r="M28" s="18" t="s">
        <v>214</v>
      </c>
      <c r="N28" s="27" t="s">
        <v>210</v>
      </c>
      <c r="O28" s="18" t="s">
        <v>215</v>
      </c>
      <c r="P28" s="18" t="s">
        <v>203</v>
      </c>
      <c r="Q28" s="18" t="s">
        <v>210</v>
      </c>
      <c r="R28" s="27" t="s">
        <v>210</v>
      </c>
    </row>
    <row r="29" spans="1:19" x14ac:dyDescent="0.25">
      <c r="A29" s="17" t="s">
        <v>216</v>
      </c>
      <c r="B29" s="27" t="s">
        <v>217</v>
      </c>
      <c r="C29" s="27" t="s">
        <v>217</v>
      </c>
      <c r="D29" s="27" t="s">
        <v>217</v>
      </c>
      <c r="E29" s="18" t="s">
        <v>217</v>
      </c>
      <c r="F29" s="27" t="s">
        <v>217</v>
      </c>
      <c r="G29" s="18" t="s">
        <v>210</v>
      </c>
      <c r="H29" s="27" t="s">
        <v>217</v>
      </c>
      <c r="I29" s="18" t="s">
        <v>218</v>
      </c>
      <c r="J29" s="18" t="s">
        <v>219</v>
      </c>
      <c r="K29" s="18" t="s">
        <v>206</v>
      </c>
      <c r="L29" s="18" t="s">
        <v>220</v>
      </c>
      <c r="M29" s="18" t="s">
        <v>221</v>
      </c>
      <c r="N29" s="27" t="s">
        <v>217</v>
      </c>
      <c r="O29" s="18" t="s">
        <v>222</v>
      </c>
      <c r="P29" s="18" t="s">
        <v>217</v>
      </c>
      <c r="Q29" s="18" t="s">
        <v>217</v>
      </c>
      <c r="R29" s="27" t="s">
        <v>217</v>
      </c>
    </row>
    <row r="30" spans="1:19" x14ac:dyDescent="0.25">
      <c r="A30" s="17" t="s">
        <v>223</v>
      </c>
      <c r="B30" s="27" t="s">
        <v>224</v>
      </c>
      <c r="C30" s="27" t="s">
        <v>224</v>
      </c>
      <c r="D30" s="27" t="s">
        <v>224</v>
      </c>
      <c r="E30" s="18" t="s">
        <v>224</v>
      </c>
      <c r="F30" s="27" t="s">
        <v>224</v>
      </c>
      <c r="G30" s="18" t="s">
        <v>217</v>
      </c>
      <c r="H30" s="27" t="s">
        <v>224</v>
      </c>
      <c r="I30" s="18" t="s">
        <v>224</v>
      </c>
      <c r="J30" s="18" t="s">
        <v>225</v>
      </c>
      <c r="K30" s="18" t="s">
        <v>224</v>
      </c>
      <c r="L30" s="18" t="s">
        <v>226</v>
      </c>
      <c r="M30" s="18" t="s">
        <v>227</v>
      </c>
      <c r="N30" s="27" t="s">
        <v>224</v>
      </c>
      <c r="O30" s="18" t="s">
        <v>228</v>
      </c>
      <c r="P30" s="18" t="s">
        <v>224</v>
      </c>
      <c r="Q30" s="18" t="s">
        <v>224</v>
      </c>
      <c r="R30" s="27" t="s">
        <v>224</v>
      </c>
    </row>
    <row r="31" spans="1:19" x14ac:dyDescent="0.25">
      <c r="A31" s="17" t="s">
        <v>229</v>
      </c>
      <c r="B31" s="27" t="s">
        <v>230</v>
      </c>
      <c r="C31" s="27" t="s">
        <v>230</v>
      </c>
      <c r="D31" s="27" t="s">
        <v>230</v>
      </c>
      <c r="E31" s="18" t="s">
        <v>230</v>
      </c>
      <c r="F31" s="27" t="s">
        <v>230</v>
      </c>
      <c r="G31" s="18" t="s">
        <v>224</v>
      </c>
      <c r="H31" s="27" t="s">
        <v>230</v>
      </c>
      <c r="I31" s="18" t="s">
        <v>230</v>
      </c>
      <c r="J31" s="18" t="s">
        <v>231</v>
      </c>
      <c r="K31" s="18" t="s">
        <v>230</v>
      </c>
      <c r="L31" s="18" t="s">
        <v>232</v>
      </c>
      <c r="M31" s="18" t="s">
        <v>230</v>
      </c>
      <c r="N31" s="27" t="s">
        <v>230</v>
      </c>
      <c r="O31" s="18" t="s">
        <v>233</v>
      </c>
      <c r="P31" s="18" t="s">
        <v>230</v>
      </c>
      <c r="Q31" s="18" t="s">
        <v>230</v>
      </c>
      <c r="R31" s="27" t="s">
        <v>230</v>
      </c>
    </row>
    <row r="32" spans="1:19" x14ac:dyDescent="0.25">
      <c r="A32" s="17" t="s">
        <v>234</v>
      </c>
      <c r="B32" s="27" t="s">
        <v>235</v>
      </c>
      <c r="C32" s="27" t="s">
        <v>235</v>
      </c>
      <c r="D32" s="27" t="s">
        <v>235</v>
      </c>
      <c r="E32" s="18" t="s">
        <v>235</v>
      </c>
      <c r="F32" s="27" t="s">
        <v>235</v>
      </c>
      <c r="G32" s="18" t="s">
        <v>230</v>
      </c>
      <c r="H32" s="27" t="s">
        <v>235</v>
      </c>
      <c r="I32" s="18" t="s">
        <v>235</v>
      </c>
      <c r="J32" s="18" t="s">
        <v>235</v>
      </c>
      <c r="K32" s="18" t="s">
        <v>235</v>
      </c>
      <c r="L32" s="18" t="s">
        <v>236</v>
      </c>
      <c r="M32" s="18" t="s">
        <v>235</v>
      </c>
      <c r="N32" s="27" t="s">
        <v>235</v>
      </c>
      <c r="O32" s="18" t="s">
        <v>237</v>
      </c>
      <c r="P32" s="18" t="s">
        <v>235</v>
      </c>
      <c r="Q32" s="18" t="s">
        <v>235</v>
      </c>
      <c r="R32" s="27" t="s">
        <v>235</v>
      </c>
    </row>
    <row r="33" spans="1:18" x14ac:dyDescent="0.25">
      <c r="A33" s="17" t="s">
        <v>238</v>
      </c>
      <c r="B33" s="27" t="s">
        <v>239</v>
      </c>
      <c r="C33" s="27" t="s">
        <v>239</v>
      </c>
      <c r="D33" s="27" t="s">
        <v>239</v>
      </c>
      <c r="E33" s="18" t="s">
        <v>239</v>
      </c>
      <c r="F33" s="27" t="s">
        <v>239</v>
      </c>
      <c r="G33" s="18" t="s">
        <v>235</v>
      </c>
      <c r="H33" s="27" t="s">
        <v>239</v>
      </c>
      <c r="I33" s="18" t="s">
        <v>239</v>
      </c>
      <c r="J33" s="18" t="s">
        <v>239</v>
      </c>
      <c r="K33" s="18" t="s">
        <v>239</v>
      </c>
      <c r="L33" s="18" t="s">
        <v>240</v>
      </c>
      <c r="M33" s="18" t="s">
        <v>239</v>
      </c>
      <c r="N33" s="27" t="s">
        <v>239</v>
      </c>
      <c r="O33" s="18" t="s">
        <v>239</v>
      </c>
      <c r="P33" s="18" t="s">
        <v>239</v>
      </c>
      <c r="Q33" s="18" t="s">
        <v>239</v>
      </c>
      <c r="R33" s="27" t="s">
        <v>239</v>
      </c>
    </row>
    <row r="34" spans="1:18" x14ac:dyDescent="0.25">
      <c r="A34" s="17" t="s">
        <v>241</v>
      </c>
      <c r="B34" s="27" t="s">
        <v>242</v>
      </c>
      <c r="C34" s="27" t="s">
        <v>242</v>
      </c>
      <c r="D34" s="27" t="s">
        <v>242</v>
      </c>
      <c r="E34" s="18" t="s">
        <v>242</v>
      </c>
      <c r="F34" s="27" t="s">
        <v>242</v>
      </c>
      <c r="G34" s="18" t="s">
        <v>242</v>
      </c>
      <c r="H34" s="27" t="s">
        <v>242</v>
      </c>
      <c r="I34" s="18" t="s">
        <v>242</v>
      </c>
      <c r="J34" s="18" t="s">
        <v>242</v>
      </c>
      <c r="K34" s="18" t="s">
        <v>242</v>
      </c>
      <c r="L34" s="18" t="s">
        <v>243</v>
      </c>
      <c r="M34" s="18" t="s">
        <v>242</v>
      </c>
      <c r="N34" s="27" t="s">
        <v>242</v>
      </c>
      <c r="O34" s="18" t="s">
        <v>242</v>
      </c>
      <c r="P34" s="18" t="s">
        <v>242</v>
      </c>
      <c r="Q34" s="18" t="s">
        <v>242</v>
      </c>
      <c r="R34" s="27" t="s">
        <v>242</v>
      </c>
    </row>
    <row r="35" spans="1:18" x14ac:dyDescent="0.25">
      <c r="A35" s="17" t="s">
        <v>244</v>
      </c>
      <c r="B35" s="27" t="s">
        <v>245</v>
      </c>
      <c r="C35" s="27" t="s">
        <v>245</v>
      </c>
      <c r="D35" s="27" t="s">
        <v>245</v>
      </c>
      <c r="E35" s="18" t="s">
        <v>245</v>
      </c>
      <c r="F35" s="27" t="s">
        <v>245</v>
      </c>
      <c r="G35" s="18" t="s">
        <v>245</v>
      </c>
      <c r="H35" s="27" t="s">
        <v>245</v>
      </c>
      <c r="I35" s="18" t="s">
        <v>245</v>
      </c>
      <c r="J35" s="18" t="s">
        <v>245</v>
      </c>
      <c r="K35" s="18" t="s">
        <v>245</v>
      </c>
      <c r="L35" s="18" t="s">
        <v>246</v>
      </c>
      <c r="M35" s="18" t="s">
        <v>245</v>
      </c>
      <c r="N35" s="27" t="s">
        <v>245</v>
      </c>
      <c r="O35" s="18" t="s">
        <v>245</v>
      </c>
      <c r="P35" s="18" t="s">
        <v>245</v>
      </c>
      <c r="Q35" s="18" t="s">
        <v>245</v>
      </c>
      <c r="R35" s="27" t="s">
        <v>245</v>
      </c>
    </row>
    <row r="36" spans="1:18" x14ac:dyDescent="0.25">
      <c r="A36" s="17" t="s">
        <v>247</v>
      </c>
      <c r="B36" s="27" t="s">
        <v>248</v>
      </c>
      <c r="C36" s="27" t="s">
        <v>248</v>
      </c>
      <c r="D36" s="27" t="s">
        <v>248</v>
      </c>
      <c r="E36" s="18" t="s">
        <v>248</v>
      </c>
      <c r="F36" s="27" t="s">
        <v>248</v>
      </c>
      <c r="G36" s="18" t="s">
        <v>248</v>
      </c>
      <c r="H36" s="27" t="s">
        <v>248</v>
      </c>
      <c r="I36" s="18" t="s">
        <v>248</v>
      </c>
      <c r="J36" s="18" t="s">
        <v>248</v>
      </c>
      <c r="K36" s="18" t="s">
        <v>248</v>
      </c>
      <c r="L36" s="18" t="s">
        <v>249</v>
      </c>
      <c r="M36" s="18" t="s">
        <v>248</v>
      </c>
      <c r="N36" s="27" t="s">
        <v>248</v>
      </c>
      <c r="O36" s="18" t="s">
        <v>248</v>
      </c>
      <c r="P36" s="18" t="s">
        <v>248</v>
      </c>
      <c r="Q36" s="18" t="s">
        <v>248</v>
      </c>
      <c r="R36" s="27" t="s">
        <v>248</v>
      </c>
    </row>
    <row r="37" spans="1:18" x14ac:dyDescent="0.25">
      <c r="A37" s="17" t="s">
        <v>250</v>
      </c>
      <c r="B37" s="27" t="s">
        <v>251</v>
      </c>
      <c r="C37" s="27" t="s">
        <v>251</v>
      </c>
      <c r="D37" s="27" t="s">
        <v>251</v>
      </c>
      <c r="E37" s="18" t="s">
        <v>251</v>
      </c>
      <c r="F37" s="27" t="s">
        <v>251</v>
      </c>
      <c r="G37" s="18" t="s">
        <v>251</v>
      </c>
      <c r="H37" s="27" t="s">
        <v>251</v>
      </c>
      <c r="I37" s="18" t="s">
        <v>251</v>
      </c>
      <c r="J37" s="18" t="s">
        <v>251</v>
      </c>
      <c r="K37" s="18" t="s">
        <v>251</v>
      </c>
      <c r="L37" s="18" t="s">
        <v>252</v>
      </c>
      <c r="M37" s="18" t="s">
        <v>251</v>
      </c>
      <c r="N37" s="27" t="s">
        <v>251</v>
      </c>
      <c r="O37" s="18" t="s">
        <v>251</v>
      </c>
      <c r="P37" s="18" t="s">
        <v>251</v>
      </c>
      <c r="Q37" s="18" t="s">
        <v>251</v>
      </c>
      <c r="R37" s="27" t="s">
        <v>251</v>
      </c>
    </row>
    <row r="38" spans="1:18" x14ac:dyDescent="0.25">
      <c r="A38" s="17" t="s">
        <v>253</v>
      </c>
      <c r="B38" s="27" t="s">
        <v>254</v>
      </c>
      <c r="C38" s="27" t="s">
        <v>254</v>
      </c>
      <c r="D38" s="27" t="s">
        <v>254</v>
      </c>
      <c r="E38" s="18" t="s">
        <v>254</v>
      </c>
      <c r="F38" s="27" t="s">
        <v>254</v>
      </c>
      <c r="G38" s="18" t="s">
        <v>254</v>
      </c>
      <c r="H38" s="27" t="s">
        <v>254</v>
      </c>
      <c r="I38" s="18" t="s">
        <v>254</v>
      </c>
      <c r="J38" s="18" t="s">
        <v>254</v>
      </c>
      <c r="K38" s="18" t="s">
        <v>254</v>
      </c>
      <c r="L38" s="18" t="s">
        <v>255</v>
      </c>
      <c r="M38" s="18" t="s">
        <v>254</v>
      </c>
      <c r="N38" s="27" t="s">
        <v>254</v>
      </c>
      <c r="O38" s="18" t="s">
        <v>254</v>
      </c>
      <c r="P38" s="18" t="s">
        <v>254</v>
      </c>
      <c r="Q38" s="18" t="s">
        <v>254</v>
      </c>
      <c r="R38" s="27" t="s">
        <v>254</v>
      </c>
    </row>
    <row r="39" spans="1:18" x14ac:dyDescent="0.25">
      <c r="A39" s="17" t="s">
        <v>256</v>
      </c>
      <c r="B39" s="27" t="s">
        <v>257</v>
      </c>
      <c r="C39" s="27" t="s">
        <v>257</v>
      </c>
      <c r="D39" s="27" t="s">
        <v>257</v>
      </c>
      <c r="E39" s="18" t="s">
        <v>257</v>
      </c>
      <c r="F39" s="27" t="s">
        <v>257</v>
      </c>
      <c r="G39" s="18" t="s">
        <v>257</v>
      </c>
      <c r="H39" s="27" t="s">
        <v>257</v>
      </c>
      <c r="I39" s="18" t="s">
        <v>257</v>
      </c>
      <c r="J39" s="18" t="s">
        <v>257</v>
      </c>
      <c r="K39" s="18" t="s">
        <v>257</v>
      </c>
      <c r="L39" s="18" t="s">
        <v>257</v>
      </c>
      <c r="M39" s="18" t="s">
        <v>257</v>
      </c>
      <c r="N39" s="27" t="s">
        <v>257</v>
      </c>
      <c r="O39" s="18" t="s">
        <v>257</v>
      </c>
      <c r="P39" s="18" t="s">
        <v>257</v>
      </c>
      <c r="Q39" s="18" t="s">
        <v>257</v>
      </c>
      <c r="R39" s="27" t="s">
        <v>257</v>
      </c>
    </row>
    <row r="41" spans="1:18" x14ac:dyDescent="0.25">
      <c r="A41" s="17" t="s">
        <v>258</v>
      </c>
      <c r="B41" s="26" t="s">
        <v>141</v>
      </c>
      <c r="C41" s="26" t="s">
        <v>142</v>
      </c>
      <c r="D41" s="26" t="s">
        <v>143</v>
      </c>
      <c r="E41" s="17" t="s">
        <v>144</v>
      </c>
      <c r="F41" s="26" t="s">
        <v>145</v>
      </c>
      <c r="G41" s="17" t="s">
        <v>146</v>
      </c>
      <c r="H41" s="26" t="s">
        <v>147</v>
      </c>
      <c r="I41" s="17" t="s">
        <v>148</v>
      </c>
      <c r="J41" s="17" t="s">
        <v>149</v>
      </c>
      <c r="K41" s="17" t="s">
        <v>150</v>
      </c>
      <c r="L41" s="17" t="s">
        <v>151</v>
      </c>
      <c r="M41" s="17" t="s">
        <v>152</v>
      </c>
      <c r="N41" s="26" t="s">
        <v>153</v>
      </c>
      <c r="O41" s="17" t="s">
        <v>154</v>
      </c>
      <c r="P41" s="17" t="s">
        <v>155</v>
      </c>
      <c r="Q41" s="17" t="s">
        <v>156</v>
      </c>
      <c r="R41" s="26" t="s">
        <v>157</v>
      </c>
    </row>
    <row r="42" spans="1:18" x14ac:dyDescent="0.25">
      <c r="A42" s="17" t="s">
        <v>176</v>
      </c>
      <c r="B42" s="27">
        <v>15</v>
      </c>
      <c r="C42" s="27">
        <v>15</v>
      </c>
      <c r="D42" s="27">
        <v>15</v>
      </c>
      <c r="E42" s="18">
        <v>35</v>
      </c>
      <c r="F42" s="27">
        <v>15</v>
      </c>
      <c r="G42" s="18">
        <v>423</v>
      </c>
      <c r="H42" s="27">
        <v>15</v>
      </c>
      <c r="I42" s="18">
        <v>33</v>
      </c>
      <c r="J42" s="18">
        <v>540</v>
      </c>
      <c r="K42" s="18">
        <v>426</v>
      </c>
      <c r="L42" s="18">
        <v>424</v>
      </c>
      <c r="M42" s="18">
        <v>397</v>
      </c>
      <c r="N42" s="27">
        <v>15</v>
      </c>
      <c r="O42" s="18">
        <v>434</v>
      </c>
      <c r="P42" s="18">
        <v>16</v>
      </c>
      <c r="Q42" s="18">
        <v>394</v>
      </c>
      <c r="R42" s="27">
        <v>15</v>
      </c>
    </row>
    <row r="43" spans="1:18" x14ac:dyDescent="0.25">
      <c r="A43" s="17" t="s">
        <v>188</v>
      </c>
      <c r="B43" s="27">
        <v>14</v>
      </c>
      <c r="C43" s="27">
        <v>14</v>
      </c>
      <c r="D43" s="27">
        <v>14</v>
      </c>
      <c r="E43" s="18">
        <v>14</v>
      </c>
      <c r="F43" s="27">
        <v>14</v>
      </c>
      <c r="G43" s="18">
        <v>422</v>
      </c>
      <c r="H43" s="27">
        <v>14</v>
      </c>
      <c r="I43" s="18">
        <v>32</v>
      </c>
      <c r="J43" s="18">
        <v>88</v>
      </c>
      <c r="K43" s="18">
        <v>425</v>
      </c>
      <c r="L43" s="18">
        <v>423</v>
      </c>
      <c r="M43" s="18">
        <v>58</v>
      </c>
      <c r="N43" s="27">
        <v>14</v>
      </c>
      <c r="O43" s="18">
        <v>433</v>
      </c>
      <c r="P43" s="18">
        <v>15</v>
      </c>
      <c r="Q43" s="18">
        <v>14</v>
      </c>
      <c r="R43" s="27">
        <v>14</v>
      </c>
    </row>
    <row r="44" spans="1:18" x14ac:dyDescent="0.25">
      <c r="A44" s="17" t="s">
        <v>196</v>
      </c>
      <c r="B44" s="27">
        <v>13</v>
      </c>
      <c r="C44" s="27">
        <v>13</v>
      </c>
      <c r="D44" s="27">
        <v>13</v>
      </c>
      <c r="E44" s="18">
        <v>13</v>
      </c>
      <c r="F44" s="27">
        <v>13</v>
      </c>
      <c r="G44" s="18">
        <v>14</v>
      </c>
      <c r="H44" s="27">
        <v>13</v>
      </c>
      <c r="I44" s="18">
        <v>31</v>
      </c>
      <c r="J44" s="18">
        <v>87</v>
      </c>
      <c r="K44" s="18">
        <v>424</v>
      </c>
      <c r="L44" s="18">
        <v>422</v>
      </c>
      <c r="M44" s="18">
        <v>57</v>
      </c>
      <c r="N44" s="27">
        <v>13</v>
      </c>
      <c r="O44" s="18">
        <v>432</v>
      </c>
      <c r="P44" s="18">
        <v>14</v>
      </c>
      <c r="Q44" s="18">
        <v>13</v>
      </c>
      <c r="R44" s="27">
        <v>13</v>
      </c>
    </row>
    <row r="45" spans="1:18" x14ac:dyDescent="0.25">
      <c r="A45" s="17" t="s">
        <v>202</v>
      </c>
      <c r="B45" s="27">
        <v>12</v>
      </c>
      <c r="C45" s="27">
        <v>12</v>
      </c>
      <c r="D45" s="27">
        <v>12</v>
      </c>
      <c r="E45" s="18">
        <v>12</v>
      </c>
      <c r="F45" s="27">
        <v>12</v>
      </c>
      <c r="G45" s="18">
        <v>13</v>
      </c>
      <c r="H45" s="27">
        <v>12</v>
      </c>
      <c r="I45" s="18">
        <v>30</v>
      </c>
      <c r="J45" s="18">
        <v>86</v>
      </c>
      <c r="K45" s="18">
        <v>423</v>
      </c>
      <c r="L45" s="18">
        <v>421</v>
      </c>
      <c r="M45" s="18">
        <v>56</v>
      </c>
      <c r="N45" s="27">
        <v>12</v>
      </c>
      <c r="O45" s="18">
        <v>431</v>
      </c>
      <c r="P45" s="18">
        <v>13</v>
      </c>
      <c r="Q45" s="18">
        <v>12</v>
      </c>
      <c r="R45" s="27">
        <v>12</v>
      </c>
    </row>
    <row r="46" spans="1:18" x14ac:dyDescent="0.25">
      <c r="A46" s="17" t="s">
        <v>209</v>
      </c>
      <c r="B46" s="27">
        <v>11</v>
      </c>
      <c r="C46" s="27">
        <v>11</v>
      </c>
      <c r="D46" s="27">
        <v>11</v>
      </c>
      <c r="E46" s="18">
        <v>11</v>
      </c>
      <c r="F46" s="27">
        <v>11</v>
      </c>
      <c r="G46" s="18">
        <v>12</v>
      </c>
      <c r="H46" s="27">
        <v>11</v>
      </c>
      <c r="I46" s="18">
        <v>29</v>
      </c>
      <c r="J46" s="18">
        <v>85</v>
      </c>
      <c r="K46" s="18">
        <v>422</v>
      </c>
      <c r="L46" s="18">
        <v>381</v>
      </c>
      <c r="M46" s="18">
        <v>55</v>
      </c>
      <c r="N46" s="27">
        <v>11</v>
      </c>
      <c r="O46" s="18">
        <v>430</v>
      </c>
      <c r="P46" s="18">
        <v>12</v>
      </c>
      <c r="Q46" s="18">
        <v>11</v>
      </c>
      <c r="R46" s="27">
        <v>11</v>
      </c>
    </row>
    <row r="47" spans="1:18" x14ac:dyDescent="0.25">
      <c r="A47" s="17" t="s">
        <v>216</v>
      </c>
      <c r="B47" s="27">
        <v>10</v>
      </c>
      <c r="C47" s="27">
        <v>10</v>
      </c>
      <c r="D47" s="27">
        <v>10</v>
      </c>
      <c r="E47" s="18">
        <v>10</v>
      </c>
      <c r="F47" s="27">
        <v>10</v>
      </c>
      <c r="G47" s="18">
        <v>11</v>
      </c>
      <c r="H47" s="27">
        <v>10</v>
      </c>
      <c r="I47" s="18">
        <v>28</v>
      </c>
      <c r="J47" s="18">
        <v>84</v>
      </c>
      <c r="K47" s="18">
        <v>421</v>
      </c>
      <c r="L47" s="18">
        <v>380</v>
      </c>
      <c r="M47" s="18">
        <v>54</v>
      </c>
      <c r="N47" s="27">
        <v>10</v>
      </c>
      <c r="O47" s="18">
        <v>429</v>
      </c>
      <c r="P47" s="18">
        <v>10</v>
      </c>
      <c r="Q47" s="18">
        <v>10</v>
      </c>
      <c r="R47" s="27">
        <v>10</v>
      </c>
    </row>
    <row r="48" spans="1:18" x14ac:dyDescent="0.25">
      <c r="A48" s="17" t="s">
        <v>223</v>
      </c>
      <c r="B48" s="27">
        <v>9</v>
      </c>
      <c r="C48" s="27">
        <v>9</v>
      </c>
      <c r="D48" s="27">
        <v>9</v>
      </c>
      <c r="E48" s="18">
        <v>9</v>
      </c>
      <c r="F48" s="27">
        <v>9</v>
      </c>
      <c r="G48" s="18">
        <v>10</v>
      </c>
      <c r="H48" s="27">
        <v>9</v>
      </c>
      <c r="I48" s="18">
        <v>9</v>
      </c>
      <c r="J48" s="18">
        <v>83</v>
      </c>
      <c r="K48" s="18">
        <v>9</v>
      </c>
      <c r="L48" s="18">
        <v>379</v>
      </c>
      <c r="M48" s="18">
        <v>53</v>
      </c>
      <c r="N48" s="27">
        <v>9</v>
      </c>
      <c r="O48" s="18">
        <v>40</v>
      </c>
      <c r="P48" s="18">
        <v>9</v>
      </c>
      <c r="Q48" s="18">
        <v>9</v>
      </c>
      <c r="R48" s="27">
        <v>9</v>
      </c>
    </row>
    <row r="49" spans="1:22" x14ac:dyDescent="0.25">
      <c r="A49" s="17" t="s">
        <v>229</v>
      </c>
      <c r="B49" s="27">
        <v>8</v>
      </c>
      <c r="C49" s="27">
        <v>8</v>
      </c>
      <c r="D49" s="27">
        <v>8</v>
      </c>
      <c r="E49" s="18">
        <v>8</v>
      </c>
      <c r="F49" s="27">
        <v>8</v>
      </c>
      <c r="G49" s="18">
        <v>9</v>
      </c>
      <c r="H49" s="27">
        <v>8</v>
      </c>
      <c r="I49" s="18">
        <v>8</v>
      </c>
      <c r="J49" s="18">
        <v>82</v>
      </c>
      <c r="K49" s="18">
        <v>8</v>
      </c>
      <c r="L49" s="18">
        <v>378</v>
      </c>
      <c r="M49" s="18">
        <v>8</v>
      </c>
      <c r="N49" s="27">
        <v>8</v>
      </c>
      <c r="O49" s="18">
        <v>39</v>
      </c>
      <c r="P49" s="18">
        <v>8</v>
      </c>
      <c r="Q49" s="18">
        <v>8</v>
      </c>
      <c r="R49" s="27">
        <v>8</v>
      </c>
    </row>
    <row r="50" spans="1:22" x14ac:dyDescent="0.25">
      <c r="A50" s="17" t="s">
        <v>234</v>
      </c>
      <c r="B50" s="27">
        <v>7</v>
      </c>
      <c r="C50" s="27">
        <v>7</v>
      </c>
      <c r="D50" s="27">
        <v>7</v>
      </c>
      <c r="E50" s="18">
        <v>7</v>
      </c>
      <c r="F50" s="27">
        <v>7</v>
      </c>
      <c r="G50" s="18">
        <v>8</v>
      </c>
      <c r="H50" s="27">
        <v>7</v>
      </c>
      <c r="I50" s="18">
        <v>7</v>
      </c>
      <c r="J50" s="18">
        <v>7</v>
      </c>
      <c r="K50" s="18">
        <v>7</v>
      </c>
      <c r="L50" s="18">
        <v>373</v>
      </c>
      <c r="M50" s="18">
        <v>7</v>
      </c>
      <c r="N50" s="27">
        <v>7</v>
      </c>
      <c r="O50" s="18">
        <v>38</v>
      </c>
      <c r="P50" s="18">
        <v>7</v>
      </c>
      <c r="Q50" s="18">
        <v>7</v>
      </c>
      <c r="R50" s="27">
        <v>7</v>
      </c>
    </row>
    <row r="51" spans="1:22" x14ac:dyDescent="0.25">
      <c r="A51" s="17" t="s">
        <v>238</v>
      </c>
      <c r="B51" s="27">
        <v>6</v>
      </c>
      <c r="C51" s="27">
        <v>6</v>
      </c>
      <c r="D51" s="27">
        <v>6</v>
      </c>
      <c r="E51" s="18">
        <v>6</v>
      </c>
      <c r="F51" s="27">
        <v>6</v>
      </c>
      <c r="G51" s="18">
        <v>7</v>
      </c>
      <c r="H51" s="27">
        <v>6</v>
      </c>
      <c r="I51" s="18">
        <v>6</v>
      </c>
      <c r="J51" s="18">
        <v>6</v>
      </c>
      <c r="K51" s="18">
        <v>6</v>
      </c>
      <c r="L51" s="18">
        <v>372</v>
      </c>
      <c r="M51" s="18">
        <v>6</v>
      </c>
      <c r="N51" s="27">
        <v>6</v>
      </c>
      <c r="O51" s="18">
        <v>6</v>
      </c>
      <c r="P51" s="18">
        <v>6</v>
      </c>
      <c r="Q51" s="18">
        <v>6</v>
      </c>
      <c r="R51" s="27">
        <v>6</v>
      </c>
    </row>
    <row r="52" spans="1:22" x14ac:dyDescent="0.25">
      <c r="A52" s="17" t="s">
        <v>241</v>
      </c>
      <c r="B52" s="27">
        <v>5</v>
      </c>
      <c r="C52" s="27">
        <v>5</v>
      </c>
      <c r="D52" s="27">
        <v>5</v>
      </c>
      <c r="E52" s="18">
        <v>5</v>
      </c>
      <c r="F52" s="27">
        <v>5</v>
      </c>
      <c r="G52" s="18">
        <v>5</v>
      </c>
      <c r="H52" s="27">
        <v>5</v>
      </c>
      <c r="I52" s="18">
        <v>5</v>
      </c>
      <c r="J52" s="18">
        <v>5</v>
      </c>
      <c r="K52" s="18">
        <v>5</v>
      </c>
      <c r="L52" s="18">
        <v>371</v>
      </c>
      <c r="M52" s="18">
        <v>5</v>
      </c>
      <c r="N52" s="27">
        <v>5</v>
      </c>
      <c r="O52" s="18">
        <v>5</v>
      </c>
      <c r="P52" s="18">
        <v>5</v>
      </c>
      <c r="Q52" s="18">
        <v>5</v>
      </c>
      <c r="R52" s="27">
        <v>5</v>
      </c>
    </row>
    <row r="53" spans="1:22" x14ac:dyDescent="0.25">
      <c r="A53" s="17" t="s">
        <v>244</v>
      </c>
      <c r="B53" s="27">
        <v>4</v>
      </c>
      <c r="C53" s="27">
        <v>4</v>
      </c>
      <c r="D53" s="27">
        <v>4</v>
      </c>
      <c r="E53" s="18">
        <v>4</v>
      </c>
      <c r="F53" s="27">
        <v>4</v>
      </c>
      <c r="G53" s="18">
        <v>4</v>
      </c>
      <c r="H53" s="27">
        <v>4</v>
      </c>
      <c r="I53" s="18">
        <v>4</v>
      </c>
      <c r="J53" s="18">
        <v>4</v>
      </c>
      <c r="K53" s="18">
        <v>4</v>
      </c>
      <c r="L53" s="18">
        <v>370</v>
      </c>
      <c r="M53" s="18">
        <v>4</v>
      </c>
      <c r="N53" s="27">
        <v>4</v>
      </c>
      <c r="O53" s="18">
        <v>4</v>
      </c>
      <c r="P53" s="18">
        <v>4</v>
      </c>
      <c r="Q53" s="18">
        <v>4</v>
      </c>
      <c r="R53" s="27">
        <v>4</v>
      </c>
    </row>
    <row r="54" spans="1:22" x14ac:dyDescent="0.25">
      <c r="A54" s="17" t="s">
        <v>247</v>
      </c>
      <c r="B54" s="27">
        <v>3</v>
      </c>
      <c r="C54" s="27">
        <v>3</v>
      </c>
      <c r="D54" s="27">
        <v>3</v>
      </c>
      <c r="E54" s="18">
        <v>3</v>
      </c>
      <c r="F54" s="27">
        <v>3</v>
      </c>
      <c r="G54" s="18">
        <v>3</v>
      </c>
      <c r="H54" s="27">
        <v>3</v>
      </c>
      <c r="I54" s="18">
        <v>3</v>
      </c>
      <c r="J54" s="18">
        <v>3</v>
      </c>
      <c r="K54" s="18">
        <v>3</v>
      </c>
      <c r="L54" s="18">
        <v>369</v>
      </c>
      <c r="M54" s="18">
        <v>3</v>
      </c>
      <c r="N54" s="27">
        <v>3</v>
      </c>
      <c r="O54" s="18">
        <v>3</v>
      </c>
      <c r="P54" s="18">
        <v>3</v>
      </c>
      <c r="Q54" s="18">
        <v>3</v>
      </c>
      <c r="R54" s="27">
        <v>3</v>
      </c>
    </row>
    <row r="55" spans="1:22" x14ac:dyDescent="0.25">
      <c r="A55" s="17" t="s">
        <v>250</v>
      </c>
      <c r="B55" s="27">
        <v>2</v>
      </c>
      <c r="C55" s="27">
        <v>2</v>
      </c>
      <c r="D55" s="27">
        <v>2</v>
      </c>
      <c r="E55" s="18">
        <v>2</v>
      </c>
      <c r="F55" s="27">
        <v>2</v>
      </c>
      <c r="G55" s="18">
        <v>2</v>
      </c>
      <c r="H55" s="27">
        <v>2</v>
      </c>
      <c r="I55" s="18">
        <v>2</v>
      </c>
      <c r="J55" s="18">
        <v>2</v>
      </c>
      <c r="K55" s="18">
        <v>2</v>
      </c>
      <c r="L55" s="18">
        <v>368</v>
      </c>
      <c r="M55" s="18">
        <v>2</v>
      </c>
      <c r="N55" s="27">
        <v>2</v>
      </c>
      <c r="O55" s="18">
        <v>2</v>
      </c>
      <c r="P55" s="18">
        <v>2</v>
      </c>
      <c r="Q55" s="18">
        <v>2</v>
      </c>
      <c r="R55" s="27">
        <v>2</v>
      </c>
    </row>
    <row r="56" spans="1:22" x14ac:dyDescent="0.25">
      <c r="A56" s="17" t="s">
        <v>253</v>
      </c>
      <c r="B56" s="27">
        <v>1</v>
      </c>
      <c r="C56" s="27">
        <v>1</v>
      </c>
      <c r="D56" s="27">
        <v>1</v>
      </c>
      <c r="E56" s="18">
        <v>1</v>
      </c>
      <c r="F56" s="27">
        <v>1</v>
      </c>
      <c r="G56" s="18">
        <v>1</v>
      </c>
      <c r="H56" s="27">
        <v>1</v>
      </c>
      <c r="I56" s="18">
        <v>1</v>
      </c>
      <c r="J56" s="18">
        <v>1</v>
      </c>
      <c r="K56" s="18">
        <v>1</v>
      </c>
      <c r="L56" s="18">
        <v>367</v>
      </c>
      <c r="M56" s="18">
        <v>1</v>
      </c>
      <c r="N56" s="27">
        <v>1</v>
      </c>
      <c r="O56" s="18">
        <v>1</v>
      </c>
      <c r="P56" s="18">
        <v>1</v>
      </c>
      <c r="Q56" s="18">
        <v>1</v>
      </c>
      <c r="R56" s="27">
        <v>1</v>
      </c>
    </row>
    <row r="57" spans="1:22" x14ac:dyDescent="0.25">
      <c r="A57" s="17" t="s">
        <v>256</v>
      </c>
      <c r="B57" s="27">
        <v>0</v>
      </c>
      <c r="C57" s="27">
        <v>0</v>
      </c>
      <c r="D57" s="27">
        <v>0</v>
      </c>
      <c r="E57" s="18">
        <v>0</v>
      </c>
      <c r="F57" s="27">
        <v>0</v>
      </c>
      <c r="G57" s="18">
        <v>0</v>
      </c>
      <c r="H57" s="27">
        <v>0</v>
      </c>
      <c r="I57" s="18">
        <v>0</v>
      </c>
      <c r="J57" s="18">
        <v>0</v>
      </c>
      <c r="K57" s="18">
        <v>0</v>
      </c>
      <c r="L57" s="18">
        <v>0</v>
      </c>
      <c r="M57" s="18">
        <v>0</v>
      </c>
      <c r="N57" s="27">
        <v>0</v>
      </c>
      <c r="O57" s="18">
        <v>0</v>
      </c>
      <c r="P57" s="18">
        <v>0</v>
      </c>
      <c r="Q57" s="18">
        <v>0</v>
      </c>
      <c r="R57" s="27">
        <v>0</v>
      </c>
    </row>
    <row r="59" spans="1:22" x14ac:dyDescent="0.25">
      <c r="A59" s="17" t="s">
        <v>259</v>
      </c>
      <c r="B59" s="26" t="s">
        <v>141</v>
      </c>
      <c r="C59" s="26" t="s">
        <v>142</v>
      </c>
      <c r="D59" s="26" t="s">
        <v>143</v>
      </c>
      <c r="E59" s="17" t="s">
        <v>144</v>
      </c>
      <c r="F59" s="26" t="s">
        <v>145</v>
      </c>
      <c r="G59" s="17" t="s">
        <v>146</v>
      </c>
      <c r="H59" s="26" t="s">
        <v>147</v>
      </c>
      <c r="I59" s="17" t="s">
        <v>148</v>
      </c>
      <c r="J59" s="17" t="s">
        <v>149</v>
      </c>
      <c r="K59" s="17" t="s">
        <v>150</v>
      </c>
      <c r="L59" s="17" t="s">
        <v>151</v>
      </c>
      <c r="M59" s="17" t="s">
        <v>152</v>
      </c>
      <c r="N59" s="26" t="s">
        <v>153</v>
      </c>
      <c r="O59" s="17" t="s">
        <v>154</v>
      </c>
      <c r="P59" s="17" t="s">
        <v>155</v>
      </c>
      <c r="Q59" s="17" t="s">
        <v>156</v>
      </c>
      <c r="R59" s="26" t="s">
        <v>157</v>
      </c>
      <c r="S59" s="17" t="s">
        <v>260</v>
      </c>
      <c r="T59" s="17" t="s">
        <v>261</v>
      </c>
      <c r="U59" s="17" t="s">
        <v>262</v>
      </c>
      <c r="V59" s="17" t="s">
        <v>263</v>
      </c>
    </row>
    <row r="60" spans="1:22" x14ac:dyDescent="0.25">
      <c r="A60" s="17" t="s">
        <v>159</v>
      </c>
      <c r="B60" s="27">
        <v>5</v>
      </c>
      <c r="C60" s="27">
        <v>2</v>
      </c>
      <c r="D60" s="27">
        <v>1</v>
      </c>
      <c r="E60" s="18">
        <v>9</v>
      </c>
      <c r="F60" s="27">
        <v>1</v>
      </c>
      <c r="G60" s="18">
        <v>10</v>
      </c>
      <c r="H60" s="27">
        <v>4</v>
      </c>
      <c r="I60" s="18">
        <v>8</v>
      </c>
      <c r="J60" s="18">
        <v>7</v>
      </c>
      <c r="K60" s="18">
        <v>5</v>
      </c>
      <c r="L60" s="18">
        <v>424</v>
      </c>
      <c r="M60" s="18">
        <v>58</v>
      </c>
      <c r="N60" s="27">
        <v>10</v>
      </c>
      <c r="O60" s="18">
        <v>433</v>
      </c>
      <c r="P60" s="18">
        <v>0</v>
      </c>
      <c r="Q60" s="18">
        <v>14</v>
      </c>
      <c r="R60" s="27">
        <v>9</v>
      </c>
      <c r="S60" s="18">
        <v>1000</v>
      </c>
      <c r="T60" s="18">
        <v>1000</v>
      </c>
      <c r="U60" s="18">
        <v>0</v>
      </c>
      <c r="V60" s="18">
        <v>0</v>
      </c>
    </row>
    <row r="61" spans="1:22" x14ac:dyDescent="0.25">
      <c r="A61" s="17" t="s">
        <v>160</v>
      </c>
      <c r="B61" s="27">
        <v>15</v>
      </c>
      <c r="C61" s="27">
        <v>3</v>
      </c>
      <c r="D61" s="27">
        <v>1</v>
      </c>
      <c r="E61" s="18">
        <v>12</v>
      </c>
      <c r="F61" s="27">
        <v>2</v>
      </c>
      <c r="G61" s="18">
        <v>14</v>
      </c>
      <c r="H61" s="27">
        <v>5</v>
      </c>
      <c r="I61" s="18">
        <v>0</v>
      </c>
      <c r="J61" s="18">
        <v>540</v>
      </c>
      <c r="K61" s="18">
        <v>9</v>
      </c>
      <c r="L61" s="18">
        <v>381</v>
      </c>
      <c r="M61" s="18">
        <v>1</v>
      </c>
      <c r="N61" s="27">
        <v>2</v>
      </c>
      <c r="O61" s="18">
        <v>5</v>
      </c>
      <c r="P61" s="18">
        <v>2</v>
      </c>
      <c r="Q61" s="18">
        <v>1</v>
      </c>
      <c r="R61" s="27">
        <v>7</v>
      </c>
      <c r="S61" s="18">
        <v>1000</v>
      </c>
      <c r="T61" s="18">
        <v>1000</v>
      </c>
      <c r="U61" s="18">
        <v>0</v>
      </c>
      <c r="V61" s="18">
        <v>0</v>
      </c>
    </row>
    <row r="62" spans="1:22" x14ac:dyDescent="0.25">
      <c r="A62" s="17" t="s">
        <v>161</v>
      </c>
      <c r="B62" s="27">
        <v>8</v>
      </c>
      <c r="C62" s="27">
        <v>15</v>
      </c>
      <c r="D62" s="27">
        <v>15</v>
      </c>
      <c r="E62" s="18">
        <v>35</v>
      </c>
      <c r="F62" s="27">
        <v>15</v>
      </c>
      <c r="G62" s="18">
        <v>1</v>
      </c>
      <c r="H62" s="27">
        <v>7</v>
      </c>
      <c r="I62" s="18">
        <v>29</v>
      </c>
      <c r="J62" s="18">
        <v>4</v>
      </c>
      <c r="K62" s="18">
        <v>425</v>
      </c>
      <c r="L62" s="18">
        <v>422</v>
      </c>
      <c r="M62" s="18">
        <v>6</v>
      </c>
      <c r="N62" s="27">
        <v>0</v>
      </c>
      <c r="O62" s="18">
        <v>2</v>
      </c>
      <c r="P62" s="18">
        <v>2</v>
      </c>
      <c r="Q62" s="18">
        <v>13</v>
      </c>
      <c r="R62" s="27">
        <v>2</v>
      </c>
      <c r="S62" s="18">
        <v>1001</v>
      </c>
      <c r="T62" s="18">
        <v>1000</v>
      </c>
      <c r="U62" s="18">
        <v>-1</v>
      </c>
      <c r="V62" s="19" t="s">
        <v>264</v>
      </c>
    </row>
    <row r="63" spans="1:22" x14ac:dyDescent="0.25">
      <c r="A63" s="17" t="s">
        <v>162</v>
      </c>
      <c r="B63" s="27">
        <v>3</v>
      </c>
      <c r="C63" s="27">
        <v>7</v>
      </c>
      <c r="D63" s="27">
        <v>4</v>
      </c>
      <c r="E63" s="18">
        <v>12</v>
      </c>
      <c r="F63" s="27">
        <v>9</v>
      </c>
      <c r="G63" s="18">
        <v>5</v>
      </c>
      <c r="H63" s="27">
        <v>9</v>
      </c>
      <c r="I63" s="18">
        <v>7</v>
      </c>
      <c r="J63" s="18">
        <v>82</v>
      </c>
      <c r="K63" s="18">
        <v>3</v>
      </c>
      <c r="L63" s="18">
        <v>370</v>
      </c>
      <c r="M63" s="18">
        <v>53</v>
      </c>
      <c r="N63" s="27">
        <v>3</v>
      </c>
      <c r="O63" s="18">
        <v>430</v>
      </c>
      <c r="P63" s="18">
        <v>3</v>
      </c>
      <c r="Q63" s="18">
        <v>0</v>
      </c>
      <c r="R63" s="27">
        <v>0</v>
      </c>
      <c r="S63" s="18">
        <v>1000</v>
      </c>
      <c r="T63" s="18">
        <v>1000</v>
      </c>
      <c r="U63" s="18">
        <v>0</v>
      </c>
      <c r="V63" s="18">
        <v>0</v>
      </c>
    </row>
    <row r="64" spans="1:22" x14ac:dyDescent="0.25">
      <c r="A64" s="17" t="s">
        <v>163</v>
      </c>
      <c r="B64" s="27">
        <v>7</v>
      </c>
      <c r="C64" s="27">
        <v>15</v>
      </c>
      <c r="D64" s="27">
        <v>15</v>
      </c>
      <c r="E64" s="18">
        <v>9</v>
      </c>
      <c r="F64" s="27">
        <v>1</v>
      </c>
      <c r="G64" s="18">
        <v>5</v>
      </c>
      <c r="H64" s="27">
        <v>6</v>
      </c>
      <c r="I64" s="18">
        <v>31</v>
      </c>
      <c r="J64" s="18">
        <v>2</v>
      </c>
      <c r="K64" s="18">
        <v>0</v>
      </c>
      <c r="L64" s="18">
        <v>423</v>
      </c>
      <c r="M64" s="18">
        <v>57</v>
      </c>
      <c r="N64" s="27">
        <v>5</v>
      </c>
      <c r="O64" s="18">
        <v>3</v>
      </c>
      <c r="P64" s="18">
        <v>13</v>
      </c>
      <c r="Q64" s="18">
        <v>394</v>
      </c>
      <c r="R64" s="27">
        <v>15</v>
      </c>
      <c r="S64" s="18">
        <v>1001</v>
      </c>
      <c r="T64" s="18">
        <v>1000</v>
      </c>
      <c r="U64" s="18">
        <v>-1</v>
      </c>
      <c r="V64" s="19" t="s">
        <v>264</v>
      </c>
    </row>
    <row r="65" spans="1:22" x14ac:dyDescent="0.25">
      <c r="A65" s="17" t="s">
        <v>164</v>
      </c>
      <c r="B65" s="27">
        <v>3</v>
      </c>
      <c r="C65" s="27">
        <v>6</v>
      </c>
      <c r="D65" s="27">
        <v>15</v>
      </c>
      <c r="E65" s="18">
        <v>9</v>
      </c>
      <c r="F65" s="27">
        <v>13</v>
      </c>
      <c r="G65" s="18">
        <v>10</v>
      </c>
      <c r="H65" s="27">
        <v>0</v>
      </c>
      <c r="I65" s="18">
        <v>3</v>
      </c>
      <c r="J65" s="18">
        <v>86</v>
      </c>
      <c r="K65" s="18">
        <v>422</v>
      </c>
      <c r="L65" s="18">
        <v>369</v>
      </c>
      <c r="M65" s="18">
        <v>0</v>
      </c>
      <c r="N65" s="27">
        <v>6</v>
      </c>
      <c r="O65" s="18">
        <v>38</v>
      </c>
      <c r="P65" s="18">
        <v>7</v>
      </c>
      <c r="Q65" s="18">
        <v>10</v>
      </c>
      <c r="R65" s="27">
        <v>4</v>
      </c>
      <c r="S65" s="18">
        <v>1001</v>
      </c>
      <c r="T65" s="18">
        <v>1000</v>
      </c>
      <c r="U65" s="18">
        <v>-1</v>
      </c>
      <c r="V65" s="19" t="s">
        <v>264</v>
      </c>
    </row>
    <row r="66" spans="1:22" x14ac:dyDescent="0.25">
      <c r="A66" s="17" t="s">
        <v>165</v>
      </c>
      <c r="B66" s="27">
        <v>11</v>
      </c>
      <c r="C66" s="27">
        <v>11</v>
      </c>
      <c r="D66" s="27">
        <v>9</v>
      </c>
      <c r="E66" s="18">
        <v>9</v>
      </c>
      <c r="F66" s="27">
        <v>13</v>
      </c>
      <c r="G66" s="18">
        <v>423</v>
      </c>
      <c r="H66" s="27">
        <v>2</v>
      </c>
      <c r="I66" s="18">
        <v>30</v>
      </c>
      <c r="J66" s="18">
        <v>3</v>
      </c>
      <c r="K66" s="18">
        <v>426</v>
      </c>
      <c r="L66" s="18">
        <v>0</v>
      </c>
      <c r="M66" s="18">
        <v>3</v>
      </c>
      <c r="N66" s="27">
        <v>7</v>
      </c>
      <c r="O66" s="18">
        <v>40</v>
      </c>
      <c r="P66" s="18">
        <v>4</v>
      </c>
      <c r="Q66" s="18">
        <v>8</v>
      </c>
      <c r="R66" s="27">
        <v>2</v>
      </c>
      <c r="S66" s="18">
        <v>1001</v>
      </c>
      <c r="T66" s="18">
        <v>1000</v>
      </c>
      <c r="U66" s="18">
        <v>-1</v>
      </c>
      <c r="V66" s="19" t="s">
        <v>264</v>
      </c>
    </row>
    <row r="67" spans="1:22" x14ac:dyDescent="0.25">
      <c r="A67" s="17" t="s">
        <v>166</v>
      </c>
      <c r="B67" s="27">
        <v>7</v>
      </c>
      <c r="C67" s="27">
        <v>12</v>
      </c>
      <c r="D67" s="27">
        <v>10</v>
      </c>
      <c r="E67" s="18">
        <v>9</v>
      </c>
      <c r="F67" s="27">
        <v>14</v>
      </c>
      <c r="G67" s="18">
        <v>422</v>
      </c>
      <c r="H67" s="27">
        <v>11</v>
      </c>
      <c r="I67" s="18">
        <v>32</v>
      </c>
      <c r="J67" s="18">
        <v>1</v>
      </c>
      <c r="K67" s="18">
        <v>8</v>
      </c>
      <c r="L67" s="18">
        <v>421</v>
      </c>
      <c r="M67" s="18">
        <v>4</v>
      </c>
      <c r="N67" s="27">
        <v>8</v>
      </c>
      <c r="O67" s="18">
        <v>6</v>
      </c>
      <c r="P67" s="18">
        <v>13</v>
      </c>
      <c r="Q67" s="18">
        <v>8</v>
      </c>
      <c r="R67" s="27">
        <v>15</v>
      </c>
      <c r="S67" s="18">
        <v>1001</v>
      </c>
      <c r="T67" s="18">
        <v>1000</v>
      </c>
      <c r="U67" s="18">
        <v>-1</v>
      </c>
      <c r="V67" s="19" t="s">
        <v>264</v>
      </c>
    </row>
    <row r="68" spans="1:22" x14ac:dyDescent="0.25">
      <c r="A68" s="17" t="s">
        <v>167</v>
      </c>
      <c r="B68" s="27">
        <v>11</v>
      </c>
      <c r="C68" s="27">
        <v>11</v>
      </c>
      <c r="D68" s="27">
        <v>15</v>
      </c>
      <c r="E68" s="18">
        <v>35</v>
      </c>
      <c r="F68" s="27">
        <v>13</v>
      </c>
      <c r="G68" s="18">
        <v>14</v>
      </c>
      <c r="H68" s="27">
        <v>1</v>
      </c>
      <c r="I68" s="18">
        <v>9</v>
      </c>
      <c r="J68" s="18">
        <v>6</v>
      </c>
      <c r="K68" s="18">
        <v>421</v>
      </c>
      <c r="L68" s="18">
        <v>367</v>
      </c>
      <c r="M68" s="18">
        <v>54</v>
      </c>
      <c r="N68" s="27">
        <v>9</v>
      </c>
      <c r="O68" s="18">
        <v>0</v>
      </c>
      <c r="P68" s="18">
        <v>10</v>
      </c>
      <c r="Q68" s="18">
        <v>13</v>
      </c>
      <c r="R68" s="27">
        <v>12</v>
      </c>
      <c r="S68" s="18">
        <v>1001</v>
      </c>
      <c r="T68" s="18">
        <v>1000</v>
      </c>
      <c r="U68" s="18">
        <v>-1</v>
      </c>
      <c r="V68" s="19" t="s">
        <v>264</v>
      </c>
    </row>
    <row r="69" spans="1:22" x14ac:dyDescent="0.25">
      <c r="A69" s="17" t="s">
        <v>168</v>
      </c>
      <c r="B69" s="27">
        <v>3</v>
      </c>
      <c r="C69" s="27">
        <v>2</v>
      </c>
      <c r="D69" s="27">
        <v>15</v>
      </c>
      <c r="E69" s="18">
        <v>9</v>
      </c>
      <c r="F69" s="27">
        <v>6</v>
      </c>
      <c r="G69" s="18">
        <v>14</v>
      </c>
      <c r="H69" s="27">
        <v>12</v>
      </c>
      <c r="I69" s="18">
        <v>4</v>
      </c>
      <c r="J69" s="18">
        <v>85</v>
      </c>
      <c r="K69" s="18">
        <v>6</v>
      </c>
      <c r="L69" s="18">
        <v>380</v>
      </c>
      <c r="M69" s="18">
        <v>2</v>
      </c>
      <c r="N69" s="27">
        <v>12</v>
      </c>
      <c r="O69" s="18">
        <v>432</v>
      </c>
      <c r="P69" s="18">
        <v>7</v>
      </c>
      <c r="Q69" s="18">
        <v>4</v>
      </c>
      <c r="R69" s="27">
        <v>7</v>
      </c>
      <c r="S69" s="18">
        <v>1000</v>
      </c>
      <c r="T69" s="18">
        <v>1000</v>
      </c>
      <c r="U69" s="18">
        <v>0</v>
      </c>
      <c r="V69" s="18">
        <v>0</v>
      </c>
    </row>
    <row r="70" spans="1:22" x14ac:dyDescent="0.25">
      <c r="A70" s="17" t="s">
        <v>169</v>
      </c>
      <c r="B70" s="27">
        <v>15</v>
      </c>
      <c r="C70" s="27">
        <v>6</v>
      </c>
      <c r="D70" s="27">
        <v>4</v>
      </c>
      <c r="E70" s="18">
        <v>12</v>
      </c>
      <c r="F70" s="27">
        <v>6</v>
      </c>
      <c r="G70" s="18">
        <v>10</v>
      </c>
      <c r="H70" s="27">
        <v>8</v>
      </c>
      <c r="I70" s="18">
        <v>2</v>
      </c>
      <c r="J70" s="18">
        <v>87</v>
      </c>
      <c r="K70" s="18">
        <v>7</v>
      </c>
      <c r="L70" s="18">
        <v>373</v>
      </c>
      <c r="M70" s="18">
        <v>5</v>
      </c>
      <c r="N70" s="27">
        <v>14</v>
      </c>
      <c r="O70" s="18">
        <v>431</v>
      </c>
      <c r="P70" s="18">
        <v>9</v>
      </c>
      <c r="Q70" s="18">
        <v>4</v>
      </c>
      <c r="R70" s="27">
        <v>7</v>
      </c>
      <c r="S70" s="18">
        <v>1000</v>
      </c>
      <c r="T70" s="18">
        <v>1000</v>
      </c>
      <c r="U70" s="18">
        <v>0</v>
      </c>
      <c r="V70" s="18">
        <v>0</v>
      </c>
    </row>
    <row r="71" spans="1:22" x14ac:dyDescent="0.25">
      <c r="A71" s="17" t="s">
        <v>170</v>
      </c>
      <c r="B71" s="27">
        <v>15</v>
      </c>
      <c r="C71" s="27">
        <v>11</v>
      </c>
      <c r="D71" s="27">
        <v>9</v>
      </c>
      <c r="E71" s="18">
        <v>9</v>
      </c>
      <c r="F71" s="27">
        <v>6</v>
      </c>
      <c r="G71" s="18">
        <v>7</v>
      </c>
      <c r="H71" s="27">
        <v>15</v>
      </c>
      <c r="I71" s="18">
        <v>33</v>
      </c>
      <c r="J71" s="18">
        <v>0</v>
      </c>
      <c r="K71" s="18">
        <v>423</v>
      </c>
      <c r="L71" s="18">
        <v>378</v>
      </c>
      <c r="M71" s="18">
        <v>55</v>
      </c>
      <c r="N71" s="27">
        <v>1</v>
      </c>
      <c r="O71" s="18">
        <v>1</v>
      </c>
      <c r="P71" s="18">
        <v>16</v>
      </c>
      <c r="Q71" s="18">
        <v>11</v>
      </c>
      <c r="R71" s="27">
        <v>11</v>
      </c>
      <c r="S71" s="18">
        <v>1001</v>
      </c>
      <c r="T71" s="18">
        <v>1000</v>
      </c>
      <c r="U71" s="18">
        <v>-1</v>
      </c>
      <c r="V71" s="19" t="s">
        <v>264</v>
      </c>
    </row>
    <row r="72" spans="1:22" x14ac:dyDescent="0.25">
      <c r="A72" s="17" t="s">
        <v>171</v>
      </c>
      <c r="B72" s="27">
        <v>0</v>
      </c>
      <c r="C72" s="27">
        <v>15</v>
      </c>
      <c r="D72" s="27">
        <v>5</v>
      </c>
      <c r="E72" s="18">
        <v>9</v>
      </c>
      <c r="F72" s="27">
        <v>9</v>
      </c>
      <c r="G72" s="18">
        <v>5</v>
      </c>
      <c r="H72" s="27">
        <v>13</v>
      </c>
      <c r="I72" s="18">
        <v>1</v>
      </c>
      <c r="J72" s="18">
        <v>88</v>
      </c>
      <c r="K72" s="18">
        <v>424</v>
      </c>
      <c r="L72" s="18">
        <v>372</v>
      </c>
      <c r="M72" s="18">
        <v>8</v>
      </c>
      <c r="N72" s="27">
        <v>14</v>
      </c>
      <c r="O72" s="18">
        <v>4</v>
      </c>
      <c r="P72" s="18">
        <v>16</v>
      </c>
      <c r="Q72" s="18">
        <v>9</v>
      </c>
      <c r="R72" s="27">
        <v>9</v>
      </c>
      <c r="S72" s="18">
        <v>1001</v>
      </c>
      <c r="T72" s="18">
        <v>1000</v>
      </c>
      <c r="U72" s="18">
        <v>-1</v>
      </c>
      <c r="V72" s="19" t="s">
        <v>264</v>
      </c>
    </row>
    <row r="73" spans="1:22" x14ac:dyDescent="0.25">
      <c r="A73" s="17" t="s">
        <v>172</v>
      </c>
      <c r="B73" s="27">
        <v>15</v>
      </c>
      <c r="C73" s="27">
        <v>11</v>
      </c>
      <c r="D73" s="27">
        <v>4</v>
      </c>
      <c r="E73" s="18">
        <v>9</v>
      </c>
      <c r="F73" s="27">
        <v>13</v>
      </c>
      <c r="G73" s="18">
        <v>14</v>
      </c>
      <c r="H73" s="27">
        <v>10</v>
      </c>
      <c r="I73" s="18">
        <v>6</v>
      </c>
      <c r="J73" s="18">
        <v>83</v>
      </c>
      <c r="K73" s="18">
        <v>1</v>
      </c>
      <c r="L73" s="18">
        <v>371</v>
      </c>
      <c r="M73" s="18">
        <v>397</v>
      </c>
      <c r="N73" s="27">
        <v>4</v>
      </c>
      <c r="O73" s="18">
        <v>39</v>
      </c>
      <c r="P73" s="18">
        <v>9</v>
      </c>
      <c r="Q73" s="18">
        <v>4</v>
      </c>
      <c r="R73" s="27">
        <v>11</v>
      </c>
      <c r="S73" s="18">
        <v>1001</v>
      </c>
      <c r="T73" s="18">
        <v>1000</v>
      </c>
      <c r="U73" s="18">
        <v>-1</v>
      </c>
      <c r="V73" s="19" t="s">
        <v>264</v>
      </c>
    </row>
    <row r="74" spans="1:22" x14ac:dyDescent="0.25">
      <c r="A74" s="17" t="s">
        <v>173</v>
      </c>
      <c r="B74" s="27">
        <v>11</v>
      </c>
      <c r="C74" s="27">
        <v>2</v>
      </c>
      <c r="D74" s="27">
        <v>9</v>
      </c>
      <c r="E74" s="18">
        <v>9</v>
      </c>
      <c r="F74" s="27">
        <v>9</v>
      </c>
      <c r="G74" s="18">
        <v>0</v>
      </c>
      <c r="H74" s="27">
        <v>14</v>
      </c>
      <c r="I74" s="18">
        <v>28</v>
      </c>
      <c r="J74" s="18">
        <v>5</v>
      </c>
      <c r="K74" s="18">
        <v>2</v>
      </c>
      <c r="L74" s="18">
        <v>379</v>
      </c>
      <c r="M74" s="18">
        <v>56</v>
      </c>
      <c r="N74" s="27">
        <v>15</v>
      </c>
      <c r="O74" s="18">
        <v>434</v>
      </c>
      <c r="P74" s="18">
        <v>7</v>
      </c>
      <c r="Q74" s="18">
        <v>5</v>
      </c>
      <c r="R74" s="27">
        <v>15</v>
      </c>
      <c r="S74" s="18">
        <v>1000</v>
      </c>
      <c r="T74" s="18">
        <v>1000</v>
      </c>
      <c r="U74" s="18">
        <v>0</v>
      </c>
      <c r="V74" s="18">
        <v>0</v>
      </c>
    </row>
    <row r="75" spans="1:22" x14ac:dyDescent="0.25">
      <c r="A75" s="17" t="s">
        <v>174</v>
      </c>
      <c r="B75" s="27">
        <v>5</v>
      </c>
      <c r="C75" s="27">
        <v>6</v>
      </c>
      <c r="D75" s="27">
        <v>9</v>
      </c>
      <c r="E75" s="18">
        <v>35</v>
      </c>
      <c r="F75" s="27">
        <v>3</v>
      </c>
      <c r="G75" s="18">
        <v>5</v>
      </c>
      <c r="H75" s="27">
        <v>4</v>
      </c>
      <c r="I75" s="18">
        <v>5</v>
      </c>
      <c r="J75" s="18">
        <v>84</v>
      </c>
      <c r="K75" s="18">
        <v>4</v>
      </c>
      <c r="L75" s="18">
        <v>368</v>
      </c>
      <c r="M75" s="18">
        <v>7</v>
      </c>
      <c r="N75" s="27">
        <v>11</v>
      </c>
      <c r="O75" s="18">
        <v>429</v>
      </c>
      <c r="P75" s="18">
        <v>16</v>
      </c>
      <c r="Q75" s="18">
        <v>6</v>
      </c>
      <c r="R75" s="27">
        <v>4</v>
      </c>
      <c r="S75" s="18">
        <v>1001</v>
      </c>
      <c r="T75" s="18">
        <v>1000</v>
      </c>
      <c r="U75" s="18">
        <v>-1</v>
      </c>
      <c r="V75" s="19" t="s">
        <v>264</v>
      </c>
    </row>
    <row r="77" spans="1:22" ht="19.2" x14ac:dyDescent="0.25">
      <c r="A77" s="20" t="s">
        <v>265</v>
      </c>
      <c r="B77" s="28">
        <v>3227</v>
      </c>
    </row>
    <row r="78" spans="1:22" ht="19.2" x14ac:dyDescent="0.25">
      <c r="A78" s="20" t="s">
        <v>266</v>
      </c>
      <c r="B78" s="28">
        <v>0</v>
      </c>
    </row>
    <row r="79" spans="1:22" ht="19.2" x14ac:dyDescent="0.25">
      <c r="A79" s="20" t="s">
        <v>267</v>
      </c>
      <c r="B79" s="28">
        <v>16010</v>
      </c>
    </row>
    <row r="80" spans="1:22" ht="19.2" x14ac:dyDescent="0.25">
      <c r="A80" s="20" t="s">
        <v>268</v>
      </c>
      <c r="B80" s="28">
        <v>16000</v>
      </c>
    </row>
    <row r="81" spans="1:2" ht="37.200000000000003" x14ac:dyDescent="0.25">
      <c r="A81" s="20" t="s">
        <v>269</v>
      </c>
      <c r="B81" s="28">
        <v>10</v>
      </c>
    </row>
    <row r="82" spans="1:2" ht="28.2" x14ac:dyDescent="0.25">
      <c r="A82" s="20" t="s">
        <v>270</v>
      </c>
      <c r="B82" s="28"/>
    </row>
    <row r="83" spans="1:2" ht="28.2" x14ac:dyDescent="0.25">
      <c r="A83" s="20" t="s">
        <v>271</v>
      </c>
      <c r="B83" s="28"/>
    </row>
    <row r="84" spans="1:2" ht="28.2" x14ac:dyDescent="0.25">
      <c r="A84" s="20" t="s">
        <v>272</v>
      </c>
      <c r="B84" s="28">
        <v>0</v>
      </c>
    </row>
    <row r="86" spans="1:2" x14ac:dyDescent="0.25">
      <c r="A86" s="22" t="s">
        <v>273</v>
      </c>
    </row>
    <row r="88" spans="1:2" ht="57.6" x14ac:dyDescent="0.25">
      <c r="A88" s="23" t="s">
        <v>274</v>
      </c>
    </row>
    <row r="89" spans="1:2" ht="46.2" x14ac:dyDescent="0.25">
      <c r="A89" s="23" t="s">
        <v>275</v>
      </c>
    </row>
  </sheetData>
  <hyperlinks>
    <hyperlink ref="A86" r:id="rId1" xr:uid="{8219F0C4-CD92-4E0A-9C1F-C3401FEDEC9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B8F67-E44F-4D52-A00C-CA468A091DA2}">
  <dimension ref="A2:Q89"/>
  <sheetViews>
    <sheetView topLeftCell="A26" workbookViewId="0">
      <selection activeCell="O41" sqref="O41:Q57"/>
    </sheetView>
  </sheetViews>
  <sheetFormatPr defaultRowHeight="13.2" x14ac:dyDescent="0.25"/>
  <cols>
    <col min="2" max="2" width="10.88671875" bestFit="1" customWidth="1"/>
    <col min="3" max="6" width="12.6640625" bestFit="1" customWidth="1"/>
    <col min="7" max="7" width="10.88671875" bestFit="1" customWidth="1"/>
    <col min="8" max="9" width="12.6640625" bestFit="1" customWidth="1"/>
    <col min="10" max="10" width="10.88671875" bestFit="1" customWidth="1"/>
    <col min="11" max="11" width="12.6640625" bestFit="1" customWidth="1"/>
    <col min="12" max="12" width="8.6640625" bestFit="1" customWidth="1"/>
    <col min="13" max="13" width="6.21875" bestFit="1" customWidth="1"/>
    <col min="14" max="14" width="4.88671875" bestFit="1" customWidth="1"/>
  </cols>
  <sheetData>
    <row r="2" spans="1:12" ht="18" x14ac:dyDescent="0.35">
      <c r="A2" s="14"/>
    </row>
    <row r="3" spans="1:12" ht="21" x14ac:dyDescent="0.25">
      <c r="A3" s="15" t="s">
        <v>134</v>
      </c>
      <c r="B3" s="16">
        <v>6307092</v>
      </c>
      <c r="C3" s="15" t="s">
        <v>135</v>
      </c>
      <c r="D3" s="16">
        <v>16</v>
      </c>
      <c r="E3" s="15" t="s">
        <v>136</v>
      </c>
      <c r="F3" s="16">
        <v>10</v>
      </c>
      <c r="G3" s="15" t="s">
        <v>137</v>
      </c>
      <c r="H3" s="16">
        <v>16</v>
      </c>
      <c r="I3" s="15" t="s">
        <v>138</v>
      </c>
      <c r="J3" s="16">
        <v>0</v>
      </c>
      <c r="K3" s="15" t="s">
        <v>139</v>
      </c>
      <c r="L3" s="16" t="s">
        <v>276</v>
      </c>
    </row>
    <row r="5" spans="1:12" x14ac:dyDescent="0.25">
      <c r="A5" s="17" t="s">
        <v>112</v>
      </c>
      <c r="B5" s="17" t="s">
        <v>141</v>
      </c>
      <c r="C5" s="17" t="s">
        <v>142</v>
      </c>
      <c r="D5" s="17" t="s">
        <v>143</v>
      </c>
      <c r="E5" s="17" t="s">
        <v>144</v>
      </c>
      <c r="F5" s="17" t="s">
        <v>145</v>
      </c>
      <c r="G5" s="17" t="s">
        <v>146</v>
      </c>
      <c r="H5" s="17" t="s">
        <v>147</v>
      </c>
      <c r="I5" s="17" t="s">
        <v>148</v>
      </c>
      <c r="J5" s="17" t="s">
        <v>149</v>
      </c>
      <c r="K5" s="17" t="s">
        <v>150</v>
      </c>
      <c r="L5" s="17" t="s">
        <v>277</v>
      </c>
    </row>
    <row r="6" spans="1:12" x14ac:dyDescent="0.25">
      <c r="A6" s="17" t="s">
        <v>159</v>
      </c>
      <c r="B6" s="18">
        <v>7</v>
      </c>
      <c r="C6" s="18">
        <v>7</v>
      </c>
      <c r="D6" s="18">
        <v>8</v>
      </c>
      <c r="E6" s="18">
        <v>9</v>
      </c>
      <c r="F6" s="18">
        <v>11</v>
      </c>
      <c r="G6" s="18">
        <v>1</v>
      </c>
      <c r="H6" s="18">
        <v>2</v>
      </c>
      <c r="I6" s="18">
        <v>2</v>
      </c>
      <c r="J6" s="18">
        <v>16</v>
      </c>
      <c r="K6" s="18">
        <v>2</v>
      </c>
      <c r="L6" s="18">
        <v>1000</v>
      </c>
    </row>
    <row r="7" spans="1:12" x14ac:dyDescent="0.25">
      <c r="A7" s="17" t="s">
        <v>160</v>
      </c>
      <c r="B7" s="18">
        <v>4</v>
      </c>
      <c r="C7" s="18">
        <v>3</v>
      </c>
      <c r="D7" s="18">
        <v>16</v>
      </c>
      <c r="E7" s="18">
        <v>1</v>
      </c>
      <c r="F7" s="18">
        <v>7</v>
      </c>
      <c r="G7" s="18">
        <v>5</v>
      </c>
      <c r="H7" s="18">
        <v>15</v>
      </c>
      <c r="I7" s="18">
        <v>11</v>
      </c>
      <c r="J7" s="18">
        <v>14</v>
      </c>
      <c r="K7" s="18">
        <v>15</v>
      </c>
      <c r="L7" s="18">
        <v>1000</v>
      </c>
    </row>
    <row r="8" spans="1:12" x14ac:dyDescent="0.25">
      <c r="A8" s="17" t="s">
        <v>161</v>
      </c>
      <c r="B8" s="18">
        <v>1</v>
      </c>
      <c r="C8" s="18">
        <v>15</v>
      </c>
      <c r="D8" s="18">
        <v>5</v>
      </c>
      <c r="E8" s="18">
        <v>12</v>
      </c>
      <c r="F8" s="18">
        <v>2</v>
      </c>
      <c r="G8" s="18">
        <v>3</v>
      </c>
      <c r="H8" s="18">
        <v>10</v>
      </c>
      <c r="I8" s="18">
        <v>14</v>
      </c>
      <c r="J8" s="18">
        <v>14</v>
      </c>
      <c r="K8" s="18">
        <v>3</v>
      </c>
      <c r="L8" s="18">
        <v>1000</v>
      </c>
    </row>
    <row r="9" spans="1:12" x14ac:dyDescent="0.25">
      <c r="A9" s="17" t="s">
        <v>162</v>
      </c>
      <c r="B9" s="18">
        <v>4</v>
      </c>
      <c r="C9" s="18">
        <v>11</v>
      </c>
      <c r="D9" s="18">
        <v>9</v>
      </c>
      <c r="E9" s="18">
        <v>8</v>
      </c>
      <c r="F9" s="18">
        <v>13</v>
      </c>
      <c r="G9" s="18">
        <v>12</v>
      </c>
      <c r="H9" s="18">
        <v>7</v>
      </c>
      <c r="I9" s="18">
        <v>5</v>
      </c>
      <c r="J9" s="18">
        <v>13</v>
      </c>
      <c r="K9" s="18">
        <v>16</v>
      </c>
      <c r="L9" s="18">
        <v>1000</v>
      </c>
    </row>
    <row r="10" spans="1:12" x14ac:dyDescent="0.25">
      <c r="A10" s="17" t="s">
        <v>163</v>
      </c>
      <c r="B10" s="18">
        <v>7</v>
      </c>
      <c r="C10" s="18">
        <v>11</v>
      </c>
      <c r="D10" s="18">
        <v>3</v>
      </c>
      <c r="E10" s="18">
        <v>14</v>
      </c>
      <c r="F10" s="18">
        <v>16</v>
      </c>
      <c r="G10" s="18">
        <v>2</v>
      </c>
      <c r="H10" s="18">
        <v>3</v>
      </c>
      <c r="I10" s="18">
        <v>13</v>
      </c>
      <c r="J10" s="18">
        <v>4</v>
      </c>
      <c r="K10" s="18">
        <v>1</v>
      </c>
      <c r="L10" s="18">
        <v>1000</v>
      </c>
    </row>
    <row r="11" spans="1:12" x14ac:dyDescent="0.25">
      <c r="A11" s="17" t="s">
        <v>164</v>
      </c>
      <c r="B11" s="18">
        <v>7</v>
      </c>
      <c r="C11" s="18">
        <v>7</v>
      </c>
      <c r="D11" s="18">
        <v>13</v>
      </c>
      <c r="E11" s="18">
        <v>4</v>
      </c>
      <c r="F11" s="18">
        <v>5</v>
      </c>
      <c r="G11" s="18">
        <v>13</v>
      </c>
      <c r="H11" s="18">
        <v>16</v>
      </c>
      <c r="I11" s="18">
        <v>9</v>
      </c>
      <c r="J11" s="18">
        <v>9</v>
      </c>
      <c r="K11" s="18">
        <v>6</v>
      </c>
      <c r="L11" s="18">
        <v>1000</v>
      </c>
    </row>
    <row r="12" spans="1:12" x14ac:dyDescent="0.25">
      <c r="A12" s="17" t="s">
        <v>165</v>
      </c>
      <c r="B12" s="18">
        <v>7</v>
      </c>
      <c r="C12" s="18">
        <v>1</v>
      </c>
      <c r="D12" s="18">
        <v>4</v>
      </c>
      <c r="E12" s="18">
        <v>13</v>
      </c>
      <c r="F12" s="18">
        <v>1</v>
      </c>
      <c r="G12" s="18">
        <v>16</v>
      </c>
      <c r="H12" s="18">
        <v>13</v>
      </c>
      <c r="I12" s="18">
        <v>7</v>
      </c>
      <c r="J12" s="18">
        <v>12</v>
      </c>
      <c r="K12" s="18">
        <v>8</v>
      </c>
      <c r="L12" s="18">
        <v>1000</v>
      </c>
    </row>
    <row r="13" spans="1:12" x14ac:dyDescent="0.25">
      <c r="A13" s="17" t="s">
        <v>166</v>
      </c>
      <c r="B13" s="18">
        <v>7</v>
      </c>
      <c r="C13" s="18">
        <v>2</v>
      </c>
      <c r="D13" s="18">
        <v>2</v>
      </c>
      <c r="E13" s="18">
        <v>15</v>
      </c>
      <c r="F13" s="18">
        <v>8</v>
      </c>
      <c r="G13" s="18">
        <v>4</v>
      </c>
      <c r="H13" s="18">
        <v>12</v>
      </c>
      <c r="I13" s="18">
        <v>10</v>
      </c>
      <c r="J13" s="18">
        <v>4</v>
      </c>
      <c r="K13" s="18">
        <v>8</v>
      </c>
      <c r="L13" s="18">
        <v>1000</v>
      </c>
    </row>
    <row r="14" spans="1:12" x14ac:dyDescent="0.25">
      <c r="A14" s="17" t="s">
        <v>167</v>
      </c>
      <c r="B14" s="18">
        <v>1</v>
      </c>
      <c r="C14" s="18">
        <v>3</v>
      </c>
      <c r="D14" s="18">
        <v>7</v>
      </c>
      <c r="E14" s="18">
        <v>10</v>
      </c>
      <c r="F14" s="18">
        <v>6</v>
      </c>
      <c r="G14" s="18">
        <v>15</v>
      </c>
      <c r="H14" s="18">
        <v>6</v>
      </c>
      <c r="I14" s="18">
        <v>16</v>
      </c>
      <c r="J14" s="18">
        <v>6</v>
      </c>
      <c r="K14" s="18">
        <v>3</v>
      </c>
      <c r="L14" s="18">
        <v>1000</v>
      </c>
    </row>
    <row r="15" spans="1:12" x14ac:dyDescent="0.25">
      <c r="A15" s="17" t="s">
        <v>168</v>
      </c>
      <c r="B15" s="18">
        <v>7</v>
      </c>
      <c r="C15" s="18">
        <v>3</v>
      </c>
      <c r="D15" s="18">
        <v>12</v>
      </c>
      <c r="E15" s="18">
        <v>5</v>
      </c>
      <c r="F15" s="18">
        <v>10</v>
      </c>
      <c r="G15" s="18">
        <v>6</v>
      </c>
      <c r="H15" s="18">
        <v>14</v>
      </c>
      <c r="I15" s="18">
        <v>3</v>
      </c>
      <c r="J15" s="18">
        <v>9</v>
      </c>
      <c r="K15" s="18">
        <v>12</v>
      </c>
      <c r="L15" s="18">
        <v>1000</v>
      </c>
    </row>
    <row r="16" spans="1:12" x14ac:dyDescent="0.25">
      <c r="A16" s="17" t="s">
        <v>169</v>
      </c>
      <c r="B16" s="18">
        <v>4</v>
      </c>
      <c r="C16" s="18">
        <v>7</v>
      </c>
      <c r="D16" s="18">
        <v>14</v>
      </c>
      <c r="E16" s="18">
        <v>3</v>
      </c>
      <c r="F16" s="18">
        <v>9</v>
      </c>
      <c r="G16" s="18">
        <v>9</v>
      </c>
      <c r="H16" s="18">
        <v>11</v>
      </c>
      <c r="I16" s="18">
        <v>4</v>
      </c>
      <c r="J16" s="18">
        <v>7</v>
      </c>
      <c r="K16" s="18">
        <v>12</v>
      </c>
      <c r="L16" s="18">
        <v>1000</v>
      </c>
    </row>
    <row r="17" spans="1:12" x14ac:dyDescent="0.25">
      <c r="A17" s="17" t="s">
        <v>170</v>
      </c>
      <c r="B17" s="18">
        <v>7</v>
      </c>
      <c r="C17" s="18">
        <v>10</v>
      </c>
      <c r="D17" s="18">
        <v>1</v>
      </c>
      <c r="E17" s="18">
        <v>16</v>
      </c>
      <c r="F17" s="18">
        <v>4</v>
      </c>
      <c r="G17" s="18">
        <v>8</v>
      </c>
      <c r="H17" s="18">
        <v>5</v>
      </c>
      <c r="I17" s="18">
        <v>15</v>
      </c>
      <c r="J17" s="18">
        <v>1</v>
      </c>
      <c r="K17" s="18">
        <v>5</v>
      </c>
      <c r="L17" s="18">
        <v>1000</v>
      </c>
    </row>
    <row r="18" spans="1:12" x14ac:dyDescent="0.25">
      <c r="A18" s="17" t="s">
        <v>171</v>
      </c>
      <c r="B18" s="18">
        <v>7</v>
      </c>
      <c r="C18" s="18">
        <v>11</v>
      </c>
      <c r="D18" s="18">
        <v>15</v>
      </c>
      <c r="E18" s="18">
        <v>2</v>
      </c>
      <c r="F18" s="18">
        <v>3</v>
      </c>
      <c r="G18" s="18">
        <v>10</v>
      </c>
      <c r="H18" s="18">
        <v>8</v>
      </c>
      <c r="I18" s="18">
        <v>12</v>
      </c>
      <c r="J18" s="18">
        <v>1</v>
      </c>
      <c r="K18" s="18">
        <v>7</v>
      </c>
      <c r="L18" s="18">
        <v>1000</v>
      </c>
    </row>
    <row r="19" spans="1:12" x14ac:dyDescent="0.25">
      <c r="A19" s="17" t="s">
        <v>172</v>
      </c>
      <c r="B19" s="18">
        <v>7</v>
      </c>
      <c r="C19" s="18">
        <v>3</v>
      </c>
      <c r="D19" s="18">
        <v>10</v>
      </c>
      <c r="E19" s="18">
        <v>7</v>
      </c>
      <c r="F19" s="18">
        <v>15</v>
      </c>
      <c r="G19" s="18">
        <v>11</v>
      </c>
      <c r="H19" s="18">
        <v>1</v>
      </c>
      <c r="I19" s="18">
        <v>8</v>
      </c>
      <c r="J19" s="18">
        <v>7</v>
      </c>
      <c r="K19" s="18">
        <v>12</v>
      </c>
      <c r="L19" s="18">
        <v>1000</v>
      </c>
    </row>
    <row r="20" spans="1:12" x14ac:dyDescent="0.25">
      <c r="A20" s="17" t="s">
        <v>173</v>
      </c>
      <c r="B20" s="18">
        <v>7</v>
      </c>
      <c r="C20" s="18">
        <v>16</v>
      </c>
      <c r="D20" s="18">
        <v>6</v>
      </c>
      <c r="E20" s="18">
        <v>11</v>
      </c>
      <c r="F20" s="18">
        <v>14</v>
      </c>
      <c r="G20" s="18">
        <v>7</v>
      </c>
      <c r="H20" s="18">
        <v>4</v>
      </c>
      <c r="I20" s="18">
        <v>1</v>
      </c>
      <c r="J20" s="18">
        <v>9</v>
      </c>
      <c r="K20" s="18">
        <v>11</v>
      </c>
      <c r="L20" s="18">
        <v>1000</v>
      </c>
    </row>
    <row r="21" spans="1:12" x14ac:dyDescent="0.25">
      <c r="A21" s="17" t="s">
        <v>174</v>
      </c>
      <c r="B21" s="18">
        <v>1</v>
      </c>
      <c r="C21" s="18">
        <v>11</v>
      </c>
      <c r="D21" s="18">
        <v>11</v>
      </c>
      <c r="E21" s="18">
        <v>6</v>
      </c>
      <c r="F21" s="18">
        <v>12</v>
      </c>
      <c r="G21" s="18">
        <v>14</v>
      </c>
      <c r="H21" s="18">
        <v>9</v>
      </c>
      <c r="I21" s="18">
        <v>6</v>
      </c>
      <c r="J21" s="18">
        <v>1</v>
      </c>
      <c r="K21" s="18">
        <v>10</v>
      </c>
      <c r="L21" s="18">
        <v>1000</v>
      </c>
    </row>
    <row r="23" spans="1:12" x14ac:dyDescent="0.25">
      <c r="A23" s="17" t="s">
        <v>175</v>
      </c>
      <c r="B23" s="17" t="s">
        <v>141</v>
      </c>
      <c r="C23" s="17" t="s">
        <v>142</v>
      </c>
      <c r="D23" s="17" t="s">
        <v>143</v>
      </c>
      <c r="E23" s="17" t="s">
        <v>144</v>
      </c>
      <c r="F23" s="17" t="s">
        <v>145</v>
      </c>
      <c r="G23" s="17" t="s">
        <v>146</v>
      </c>
      <c r="H23" s="17" t="s">
        <v>147</v>
      </c>
      <c r="I23" s="17" t="s">
        <v>148</v>
      </c>
      <c r="J23" s="17" t="s">
        <v>149</v>
      </c>
      <c r="K23" s="17" t="s">
        <v>150</v>
      </c>
    </row>
    <row r="24" spans="1:12" x14ac:dyDescent="0.25">
      <c r="A24" s="17" t="s">
        <v>176</v>
      </c>
      <c r="B24" s="18" t="s">
        <v>278</v>
      </c>
      <c r="C24" s="18" t="s">
        <v>279</v>
      </c>
      <c r="D24" s="18" t="s">
        <v>280</v>
      </c>
      <c r="E24" s="18" t="s">
        <v>281</v>
      </c>
      <c r="F24" s="18" t="s">
        <v>282</v>
      </c>
      <c r="G24" s="18" t="s">
        <v>177</v>
      </c>
      <c r="H24" s="18" t="s">
        <v>283</v>
      </c>
      <c r="I24" s="18" t="s">
        <v>284</v>
      </c>
      <c r="J24" s="18" t="s">
        <v>177</v>
      </c>
      <c r="K24" s="18" t="s">
        <v>285</v>
      </c>
    </row>
    <row r="25" spans="1:12" x14ac:dyDescent="0.25">
      <c r="A25" s="17" t="s">
        <v>188</v>
      </c>
      <c r="B25" s="18" t="s">
        <v>189</v>
      </c>
      <c r="C25" s="18" t="s">
        <v>286</v>
      </c>
      <c r="D25" s="18" t="s">
        <v>287</v>
      </c>
      <c r="E25" s="18" t="s">
        <v>288</v>
      </c>
      <c r="F25" s="18" t="s">
        <v>289</v>
      </c>
      <c r="G25" s="18" t="s">
        <v>189</v>
      </c>
      <c r="H25" s="18" t="s">
        <v>237</v>
      </c>
      <c r="I25" s="18" t="s">
        <v>290</v>
      </c>
      <c r="J25" s="18" t="s">
        <v>189</v>
      </c>
      <c r="K25" s="18" t="s">
        <v>291</v>
      </c>
    </row>
    <row r="26" spans="1:12" x14ac:dyDescent="0.25">
      <c r="A26" s="17" t="s">
        <v>196</v>
      </c>
      <c r="B26" s="18" t="s">
        <v>197</v>
      </c>
      <c r="C26" s="18" t="s">
        <v>292</v>
      </c>
      <c r="D26" s="18" t="s">
        <v>197</v>
      </c>
      <c r="E26" s="18" t="s">
        <v>293</v>
      </c>
      <c r="F26" s="18" t="s">
        <v>290</v>
      </c>
      <c r="G26" s="18" t="s">
        <v>197</v>
      </c>
      <c r="H26" s="18" t="s">
        <v>294</v>
      </c>
      <c r="I26" s="18" t="s">
        <v>295</v>
      </c>
      <c r="J26" s="18" t="s">
        <v>197</v>
      </c>
      <c r="K26" s="18" t="s">
        <v>296</v>
      </c>
    </row>
    <row r="27" spans="1:12" x14ac:dyDescent="0.25">
      <c r="A27" s="17" t="s">
        <v>202</v>
      </c>
      <c r="B27" s="18" t="s">
        <v>203</v>
      </c>
      <c r="C27" s="18" t="s">
        <v>297</v>
      </c>
      <c r="D27" s="18" t="s">
        <v>203</v>
      </c>
      <c r="E27" s="18" t="s">
        <v>298</v>
      </c>
      <c r="F27" s="18" t="s">
        <v>295</v>
      </c>
      <c r="G27" s="18" t="s">
        <v>203</v>
      </c>
      <c r="H27" s="18" t="s">
        <v>299</v>
      </c>
      <c r="I27" s="18" t="s">
        <v>300</v>
      </c>
      <c r="J27" s="18" t="s">
        <v>203</v>
      </c>
      <c r="K27" s="18" t="s">
        <v>203</v>
      </c>
    </row>
    <row r="28" spans="1:12" x14ac:dyDescent="0.25">
      <c r="A28" s="17" t="s">
        <v>209</v>
      </c>
      <c r="B28" s="18" t="s">
        <v>210</v>
      </c>
      <c r="C28" s="18" t="s">
        <v>301</v>
      </c>
      <c r="D28" s="18" t="s">
        <v>210</v>
      </c>
      <c r="E28" s="18" t="s">
        <v>302</v>
      </c>
      <c r="F28" s="18" t="s">
        <v>303</v>
      </c>
      <c r="G28" s="18" t="s">
        <v>210</v>
      </c>
      <c r="H28" s="18" t="s">
        <v>178</v>
      </c>
      <c r="I28" s="18" t="s">
        <v>304</v>
      </c>
      <c r="J28" s="18" t="s">
        <v>210</v>
      </c>
      <c r="K28" s="18" t="s">
        <v>210</v>
      </c>
    </row>
    <row r="29" spans="1:12" x14ac:dyDescent="0.25">
      <c r="A29" s="17" t="s">
        <v>216</v>
      </c>
      <c r="B29" s="18" t="s">
        <v>217</v>
      </c>
      <c r="C29" s="18" t="s">
        <v>186</v>
      </c>
      <c r="D29" s="18" t="s">
        <v>217</v>
      </c>
      <c r="E29" s="18" t="s">
        <v>305</v>
      </c>
      <c r="F29" s="18" t="s">
        <v>300</v>
      </c>
      <c r="G29" s="18" t="s">
        <v>217</v>
      </c>
      <c r="H29" s="18" t="s">
        <v>306</v>
      </c>
      <c r="I29" s="18" t="s">
        <v>307</v>
      </c>
      <c r="J29" s="18" t="s">
        <v>217</v>
      </c>
      <c r="K29" s="18" t="s">
        <v>217</v>
      </c>
    </row>
    <row r="30" spans="1:12" x14ac:dyDescent="0.25">
      <c r="A30" s="17" t="s">
        <v>223</v>
      </c>
      <c r="B30" s="18" t="s">
        <v>224</v>
      </c>
      <c r="C30" s="18" t="s">
        <v>177</v>
      </c>
      <c r="D30" s="18" t="s">
        <v>224</v>
      </c>
      <c r="E30" s="18" t="s">
        <v>308</v>
      </c>
      <c r="F30" s="18" t="s">
        <v>224</v>
      </c>
      <c r="G30" s="18" t="s">
        <v>224</v>
      </c>
      <c r="H30" s="18" t="s">
        <v>180</v>
      </c>
      <c r="I30" s="18" t="s">
        <v>186</v>
      </c>
      <c r="J30" s="18" t="s">
        <v>224</v>
      </c>
      <c r="K30" s="18" t="s">
        <v>224</v>
      </c>
    </row>
    <row r="31" spans="1:12" x14ac:dyDescent="0.25">
      <c r="A31" s="17" t="s">
        <v>229</v>
      </c>
      <c r="B31" s="18" t="s">
        <v>230</v>
      </c>
      <c r="C31" s="18" t="s">
        <v>189</v>
      </c>
      <c r="D31" s="18" t="s">
        <v>230</v>
      </c>
      <c r="E31" s="18" t="s">
        <v>309</v>
      </c>
      <c r="F31" s="18" t="s">
        <v>230</v>
      </c>
      <c r="G31" s="18" t="s">
        <v>230</v>
      </c>
      <c r="H31" s="18" t="s">
        <v>230</v>
      </c>
      <c r="I31" s="18" t="s">
        <v>177</v>
      </c>
      <c r="J31" s="18" t="s">
        <v>230</v>
      </c>
      <c r="K31" s="18" t="s">
        <v>230</v>
      </c>
    </row>
    <row r="32" spans="1:12" x14ac:dyDescent="0.25">
      <c r="A32" s="17" t="s">
        <v>234</v>
      </c>
      <c r="B32" s="18" t="s">
        <v>235</v>
      </c>
      <c r="C32" s="18" t="s">
        <v>197</v>
      </c>
      <c r="D32" s="18" t="s">
        <v>235</v>
      </c>
      <c r="E32" s="18" t="s">
        <v>235</v>
      </c>
      <c r="F32" s="18" t="s">
        <v>235</v>
      </c>
      <c r="G32" s="18" t="s">
        <v>235</v>
      </c>
      <c r="H32" s="18" t="s">
        <v>235</v>
      </c>
      <c r="I32" s="18" t="s">
        <v>189</v>
      </c>
      <c r="J32" s="18" t="s">
        <v>235</v>
      </c>
      <c r="K32" s="18" t="s">
        <v>235</v>
      </c>
    </row>
    <row r="33" spans="1:17" x14ac:dyDescent="0.25">
      <c r="A33" s="17" t="s">
        <v>238</v>
      </c>
      <c r="B33" s="18" t="s">
        <v>239</v>
      </c>
      <c r="C33" s="18" t="s">
        <v>239</v>
      </c>
      <c r="D33" s="18" t="s">
        <v>239</v>
      </c>
      <c r="E33" s="18" t="s">
        <v>239</v>
      </c>
      <c r="F33" s="18" t="s">
        <v>239</v>
      </c>
      <c r="G33" s="18" t="s">
        <v>239</v>
      </c>
      <c r="H33" s="18" t="s">
        <v>239</v>
      </c>
      <c r="I33" s="18" t="s">
        <v>239</v>
      </c>
      <c r="J33" s="18" t="s">
        <v>239</v>
      </c>
      <c r="K33" s="18" t="s">
        <v>239</v>
      </c>
    </row>
    <row r="34" spans="1:17" x14ac:dyDescent="0.25">
      <c r="A34" s="17" t="s">
        <v>241</v>
      </c>
      <c r="B34" s="18" t="s">
        <v>242</v>
      </c>
      <c r="C34" s="18" t="s">
        <v>242</v>
      </c>
      <c r="D34" s="18" t="s">
        <v>242</v>
      </c>
      <c r="E34" s="18" t="s">
        <v>242</v>
      </c>
      <c r="F34" s="18" t="s">
        <v>242</v>
      </c>
      <c r="G34" s="18" t="s">
        <v>242</v>
      </c>
      <c r="H34" s="18" t="s">
        <v>242</v>
      </c>
      <c r="I34" s="18" t="s">
        <v>242</v>
      </c>
      <c r="J34" s="18" t="s">
        <v>242</v>
      </c>
      <c r="K34" s="18" t="s">
        <v>242</v>
      </c>
    </row>
    <row r="35" spans="1:17" x14ac:dyDescent="0.25">
      <c r="A35" s="17" t="s">
        <v>244</v>
      </c>
      <c r="B35" s="18" t="s">
        <v>245</v>
      </c>
      <c r="C35" s="18" t="s">
        <v>245</v>
      </c>
      <c r="D35" s="18" t="s">
        <v>245</v>
      </c>
      <c r="E35" s="18" t="s">
        <v>245</v>
      </c>
      <c r="F35" s="18" t="s">
        <v>245</v>
      </c>
      <c r="G35" s="18" t="s">
        <v>245</v>
      </c>
      <c r="H35" s="18" t="s">
        <v>245</v>
      </c>
      <c r="I35" s="18" t="s">
        <v>245</v>
      </c>
      <c r="J35" s="18" t="s">
        <v>245</v>
      </c>
      <c r="K35" s="18" t="s">
        <v>245</v>
      </c>
    </row>
    <row r="36" spans="1:17" x14ac:dyDescent="0.25">
      <c r="A36" s="17" t="s">
        <v>247</v>
      </c>
      <c r="B36" s="18" t="s">
        <v>248</v>
      </c>
      <c r="C36" s="18" t="s">
        <v>248</v>
      </c>
      <c r="D36" s="18" t="s">
        <v>248</v>
      </c>
      <c r="E36" s="18" t="s">
        <v>248</v>
      </c>
      <c r="F36" s="18" t="s">
        <v>248</v>
      </c>
      <c r="G36" s="18" t="s">
        <v>248</v>
      </c>
      <c r="H36" s="18" t="s">
        <v>248</v>
      </c>
      <c r="I36" s="18" t="s">
        <v>248</v>
      </c>
      <c r="J36" s="18" t="s">
        <v>248</v>
      </c>
      <c r="K36" s="18" t="s">
        <v>248</v>
      </c>
    </row>
    <row r="37" spans="1:17" x14ac:dyDescent="0.25">
      <c r="A37" s="17" t="s">
        <v>250</v>
      </c>
      <c r="B37" s="18" t="s">
        <v>251</v>
      </c>
      <c r="C37" s="18" t="s">
        <v>251</v>
      </c>
      <c r="D37" s="18" t="s">
        <v>251</v>
      </c>
      <c r="E37" s="18" t="s">
        <v>251</v>
      </c>
      <c r="F37" s="18" t="s">
        <v>251</v>
      </c>
      <c r="G37" s="18" t="s">
        <v>251</v>
      </c>
      <c r="H37" s="18" t="s">
        <v>251</v>
      </c>
      <c r="I37" s="18" t="s">
        <v>251</v>
      </c>
      <c r="J37" s="18" t="s">
        <v>251</v>
      </c>
      <c r="K37" s="18" t="s">
        <v>251</v>
      </c>
    </row>
    <row r="38" spans="1:17" x14ac:dyDescent="0.25">
      <c r="A38" s="17" t="s">
        <v>253</v>
      </c>
      <c r="B38" s="18" t="s">
        <v>254</v>
      </c>
      <c r="C38" s="18" t="s">
        <v>254</v>
      </c>
      <c r="D38" s="18" t="s">
        <v>254</v>
      </c>
      <c r="E38" s="18" t="s">
        <v>254</v>
      </c>
      <c r="F38" s="18" t="s">
        <v>254</v>
      </c>
      <c r="G38" s="18" t="s">
        <v>254</v>
      </c>
      <c r="H38" s="18" t="s">
        <v>254</v>
      </c>
      <c r="I38" s="18" t="s">
        <v>254</v>
      </c>
      <c r="J38" s="18" t="s">
        <v>254</v>
      </c>
      <c r="K38" s="18" t="s">
        <v>254</v>
      </c>
    </row>
    <row r="39" spans="1:17" x14ac:dyDescent="0.25">
      <c r="A39" s="17" t="s">
        <v>256</v>
      </c>
      <c r="B39" s="18" t="s">
        <v>257</v>
      </c>
      <c r="C39" s="18" t="s">
        <v>257</v>
      </c>
      <c r="D39" s="18" t="s">
        <v>257</v>
      </c>
      <c r="E39" s="18" t="s">
        <v>257</v>
      </c>
      <c r="F39" s="18" t="s">
        <v>257</v>
      </c>
      <c r="G39" s="18" t="s">
        <v>257</v>
      </c>
      <c r="H39" s="18" t="s">
        <v>257</v>
      </c>
      <c r="I39" s="18" t="s">
        <v>257</v>
      </c>
      <c r="J39" s="18" t="s">
        <v>257</v>
      </c>
      <c r="K39" s="18" t="s">
        <v>257</v>
      </c>
    </row>
    <row r="41" spans="1:17" x14ac:dyDescent="0.25">
      <c r="A41" s="17" t="s">
        <v>258</v>
      </c>
      <c r="B41" s="17" t="s">
        <v>141</v>
      </c>
      <c r="C41" s="17" t="s">
        <v>142</v>
      </c>
      <c r="D41" s="17" t="s">
        <v>143</v>
      </c>
      <c r="E41" s="17" t="s">
        <v>144</v>
      </c>
      <c r="F41" s="17" t="s">
        <v>145</v>
      </c>
      <c r="G41" s="38" t="s">
        <v>146</v>
      </c>
      <c r="H41" s="17" t="s">
        <v>147</v>
      </c>
      <c r="I41" s="17" t="s">
        <v>148</v>
      </c>
      <c r="J41" s="38" t="s">
        <v>149</v>
      </c>
      <c r="K41" s="17" t="s">
        <v>150</v>
      </c>
      <c r="O41" t="str">
        <f>G5</f>
        <v>X(A6)</v>
      </c>
      <c r="P41" t="str">
        <f>J5</f>
        <v>X(A9)</v>
      </c>
      <c r="Q41" t="str">
        <f>L5</f>
        <v>Y(A11)</v>
      </c>
    </row>
    <row r="42" spans="1:17" x14ac:dyDescent="0.25">
      <c r="A42" s="17" t="s">
        <v>176</v>
      </c>
      <c r="B42" s="18">
        <v>22</v>
      </c>
      <c r="C42" s="18">
        <v>467</v>
      </c>
      <c r="D42" s="18">
        <v>476</v>
      </c>
      <c r="E42" s="18">
        <v>940</v>
      </c>
      <c r="F42" s="18">
        <v>479</v>
      </c>
      <c r="G42" s="18">
        <v>15</v>
      </c>
      <c r="H42" s="18">
        <v>435</v>
      </c>
      <c r="I42" s="18">
        <v>917</v>
      </c>
      <c r="J42" s="18">
        <v>15</v>
      </c>
      <c r="K42" s="18">
        <v>905</v>
      </c>
      <c r="O42">
        <f t="shared" ref="O42:O57" si="0">G6</f>
        <v>1</v>
      </c>
      <c r="P42">
        <f t="shared" ref="P42:P57" si="1">J6</f>
        <v>16</v>
      </c>
      <c r="Q42">
        <f t="shared" ref="Q42:Q57" si="2">L6</f>
        <v>1000</v>
      </c>
    </row>
    <row r="43" spans="1:17" x14ac:dyDescent="0.25">
      <c r="A43" s="17" t="s">
        <v>188</v>
      </c>
      <c r="B43" s="18">
        <v>14</v>
      </c>
      <c r="C43" s="18">
        <v>466</v>
      </c>
      <c r="D43" s="18">
        <v>475</v>
      </c>
      <c r="E43" s="18">
        <v>503</v>
      </c>
      <c r="F43" s="18">
        <v>478</v>
      </c>
      <c r="G43" s="18">
        <v>14</v>
      </c>
      <c r="H43" s="18">
        <v>38</v>
      </c>
      <c r="I43" s="18">
        <v>441</v>
      </c>
      <c r="J43" s="18">
        <v>14</v>
      </c>
      <c r="K43" s="18">
        <v>463</v>
      </c>
      <c r="O43">
        <f t="shared" si="0"/>
        <v>5</v>
      </c>
      <c r="P43">
        <f t="shared" si="1"/>
        <v>14</v>
      </c>
      <c r="Q43">
        <f t="shared" si="2"/>
        <v>1000</v>
      </c>
    </row>
    <row r="44" spans="1:17" x14ac:dyDescent="0.25">
      <c r="A44" s="17" t="s">
        <v>196</v>
      </c>
      <c r="B44" s="18">
        <v>13</v>
      </c>
      <c r="C44" s="18">
        <v>19</v>
      </c>
      <c r="D44" s="18">
        <v>13</v>
      </c>
      <c r="E44" s="18">
        <v>502</v>
      </c>
      <c r="F44" s="18">
        <v>441</v>
      </c>
      <c r="G44" s="18">
        <v>13</v>
      </c>
      <c r="H44" s="18">
        <v>37</v>
      </c>
      <c r="I44" s="18">
        <v>440</v>
      </c>
      <c r="J44" s="18">
        <v>13</v>
      </c>
      <c r="K44" s="18">
        <v>462</v>
      </c>
      <c r="O44">
        <f t="shared" si="0"/>
        <v>3</v>
      </c>
      <c r="P44">
        <f t="shared" si="1"/>
        <v>14</v>
      </c>
      <c r="Q44">
        <f t="shared" si="2"/>
        <v>1000</v>
      </c>
    </row>
    <row r="45" spans="1:17" x14ac:dyDescent="0.25">
      <c r="A45" s="17" t="s">
        <v>202</v>
      </c>
      <c r="B45" s="18">
        <v>12</v>
      </c>
      <c r="C45" s="18">
        <v>18</v>
      </c>
      <c r="D45" s="18">
        <v>12</v>
      </c>
      <c r="E45" s="18">
        <v>501</v>
      </c>
      <c r="F45" s="18">
        <v>440</v>
      </c>
      <c r="G45" s="18">
        <v>12</v>
      </c>
      <c r="H45" s="18">
        <v>36</v>
      </c>
      <c r="I45" s="18">
        <v>438</v>
      </c>
      <c r="J45" s="18">
        <v>12</v>
      </c>
      <c r="K45" s="18">
        <v>12</v>
      </c>
      <c r="O45">
        <f t="shared" si="0"/>
        <v>12</v>
      </c>
      <c r="P45">
        <f t="shared" si="1"/>
        <v>13</v>
      </c>
      <c r="Q45">
        <f t="shared" si="2"/>
        <v>1000</v>
      </c>
    </row>
    <row r="46" spans="1:17" x14ac:dyDescent="0.25">
      <c r="A46" s="17" t="s">
        <v>209</v>
      </c>
      <c r="B46" s="18">
        <v>11</v>
      </c>
      <c r="C46" s="18">
        <v>17</v>
      </c>
      <c r="D46" s="18">
        <v>11</v>
      </c>
      <c r="E46" s="18">
        <v>500</v>
      </c>
      <c r="F46" s="18">
        <v>439</v>
      </c>
      <c r="G46" s="18">
        <v>11</v>
      </c>
      <c r="H46" s="18">
        <v>35</v>
      </c>
      <c r="I46" s="18">
        <v>437</v>
      </c>
      <c r="J46" s="18">
        <v>11</v>
      </c>
      <c r="K46" s="18">
        <v>11</v>
      </c>
      <c r="O46">
        <f t="shared" si="0"/>
        <v>2</v>
      </c>
      <c r="P46">
        <f t="shared" si="1"/>
        <v>4</v>
      </c>
      <c r="Q46">
        <f t="shared" si="2"/>
        <v>1000</v>
      </c>
    </row>
    <row r="47" spans="1:17" x14ac:dyDescent="0.25">
      <c r="A47" s="17" t="s">
        <v>216</v>
      </c>
      <c r="B47" s="18">
        <v>10</v>
      </c>
      <c r="C47" s="18">
        <v>16</v>
      </c>
      <c r="D47" s="18">
        <v>10</v>
      </c>
      <c r="E47" s="18">
        <v>499</v>
      </c>
      <c r="F47" s="18">
        <v>438</v>
      </c>
      <c r="G47" s="18">
        <v>10</v>
      </c>
      <c r="H47" s="18">
        <v>34</v>
      </c>
      <c r="I47" s="18">
        <v>436</v>
      </c>
      <c r="J47" s="18">
        <v>10</v>
      </c>
      <c r="K47" s="18">
        <v>10</v>
      </c>
      <c r="O47">
        <f t="shared" si="0"/>
        <v>13</v>
      </c>
      <c r="P47">
        <f t="shared" si="1"/>
        <v>9</v>
      </c>
      <c r="Q47">
        <f t="shared" si="2"/>
        <v>1000</v>
      </c>
    </row>
    <row r="48" spans="1:17" x14ac:dyDescent="0.25">
      <c r="A48" s="17" t="s">
        <v>223</v>
      </c>
      <c r="B48" s="18">
        <v>9</v>
      </c>
      <c r="C48" s="18">
        <v>15</v>
      </c>
      <c r="D48" s="18">
        <v>9</v>
      </c>
      <c r="E48" s="18">
        <v>498</v>
      </c>
      <c r="F48" s="18">
        <v>9</v>
      </c>
      <c r="G48" s="18">
        <v>9</v>
      </c>
      <c r="H48" s="18">
        <v>33</v>
      </c>
      <c r="I48" s="18">
        <v>16</v>
      </c>
      <c r="J48" s="18">
        <v>9</v>
      </c>
      <c r="K48" s="18">
        <v>9</v>
      </c>
      <c r="O48">
        <f t="shared" si="0"/>
        <v>16</v>
      </c>
      <c r="P48">
        <f t="shared" si="1"/>
        <v>12</v>
      </c>
      <c r="Q48">
        <f t="shared" si="2"/>
        <v>1000</v>
      </c>
    </row>
    <row r="49" spans="1:17" x14ac:dyDescent="0.25">
      <c r="A49" s="17" t="s">
        <v>229</v>
      </c>
      <c r="B49" s="18">
        <v>8</v>
      </c>
      <c r="C49" s="18">
        <v>14</v>
      </c>
      <c r="D49" s="18">
        <v>8</v>
      </c>
      <c r="E49" s="18">
        <v>497</v>
      </c>
      <c r="F49" s="18">
        <v>8</v>
      </c>
      <c r="G49" s="18">
        <v>8</v>
      </c>
      <c r="H49" s="18">
        <v>8</v>
      </c>
      <c r="I49" s="18">
        <v>15</v>
      </c>
      <c r="J49" s="18">
        <v>8</v>
      </c>
      <c r="K49" s="18">
        <v>8</v>
      </c>
      <c r="O49">
        <f t="shared" si="0"/>
        <v>4</v>
      </c>
      <c r="P49">
        <f t="shared" si="1"/>
        <v>4</v>
      </c>
      <c r="Q49">
        <f t="shared" si="2"/>
        <v>1000</v>
      </c>
    </row>
    <row r="50" spans="1:17" x14ac:dyDescent="0.25">
      <c r="A50" s="17" t="s">
        <v>234</v>
      </c>
      <c r="B50" s="18">
        <v>7</v>
      </c>
      <c r="C50" s="18">
        <v>13</v>
      </c>
      <c r="D50" s="18">
        <v>7</v>
      </c>
      <c r="E50" s="18">
        <v>7</v>
      </c>
      <c r="F50" s="18">
        <v>7</v>
      </c>
      <c r="G50" s="18">
        <v>7</v>
      </c>
      <c r="H50" s="18">
        <v>7</v>
      </c>
      <c r="I50" s="18">
        <v>14</v>
      </c>
      <c r="J50" s="18">
        <v>7</v>
      </c>
      <c r="K50" s="18">
        <v>7</v>
      </c>
      <c r="O50">
        <f t="shared" si="0"/>
        <v>15</v>
      </c>
      <c r="P50">
        <f t="shared" si="1"/>
        <v>6</v>
      </c>
      <c r="Q50">
        <f t="shared" si="2"/>
        <v>1000</v>
      </c>
    </row>
    <row r="51" spans="1:17" x14ac:dyDescent="0.25">
      <c r="A51" s="17" t="s">
        <v>238</v>
      </c>
      <c r="B51" s="18">
        <v>6</v>
      </c>
      <c r="C51" s="18">
        <v>6</v>
      </c>
      <c r="D51" s="18">
        <v>6</v>
      </c>
      <c r="E51" s="18">
        <v>6</v>
      </c>
      <c r="F51" s="18">
        <v>6</v>
      </c>
      <c r="G51" s="18">
        <v>6</v>
      </c>
      <c r="H51" s="18">
        <v>6</v>
      </c>
      <c r="I51" s="18">
        <v>6</v>
      </c>
      <c r="J51" s="18">
        <v>6</v>
      </c>
      <c r="K51" s="18">
        <v>6</v>
      </c>
      <c r="O51">
        <f t="shared" si="0"/>
        <v>6</v>
      </c>
      <c r="P51">
        <f t="shared" si="1"/>
        <v>9</v>
      </c>
      <c r="Q51">
        <f t="shared" si="2"/>
        <v>1000</v>
      </c>
    </row>
    <row r="52" spans="1:17" x14ac:dyDescent="0.25">
      <c r="A52" s="17" t="s">
        <v>241</v>
      </c>
      <c r="B52" s="18">
        <v>5</v>
      </c>
      <c r="C52" s="18">
        <v>5</v>
      </c>
      <c r="D52" s="18">
        <v>5</v>
      </c>
      <c r="E52" s="18">
        <v>5</v>
      </c>
      <c r="F52" s="18">
        <v>5</v>
      </c>
      <c r="G52" s="18">
        <v>5</v>
      </c>
      <c r="H52" s="18">
        <v>5</v>
      </c>
      <c r="I52" s="18">
        <v>5</v>
      </c>
      <c r="J52" s="18">
        <v>5</v>
      </c>
      <c r="K52" s="18">
        <v>5</v>
      </c>
      <c r="O52">
        <f t="shared" si="0"/>
        <v>9</v>
      </c>
      <c r="P52">
        <f t="shared" si="1"/>
        <v>7</v>
      </c>
      <c r="Q52">
        <f t="shared" si="2"/>
        <v>1000</v>
      </c>
    </row>
    <row r="53" spans="1:17" x14ac:dyDescent="0.25">
      <c r="A53" s="17" t="s">
        <v>244</v>
      </c>
      <c r="B53" s="18">
        <v>4</v>
      </c>
      <c r="C53" s="18">
        <v>4</v>
      </c>
      <c r="D53" s="18">
        <v>4</v>
      </c>
      <c r="E53" s="18">
        <v>4</v>
      </c>
      <c r="F53" s="18">
        <v>4</v>
      </c>
      <c r="G53" s="18">
        <v>4</v>
      </c>
      <c r="H53" s="18">
        <v>4</v>
      </c>
      <c r="I53" s="18">
        <v>4</v>
      </c>
      <c r="J53" s="18">
        <v>4</v>
      </c>
      <c r="K53" s="18">
        <v>4</v>
      </c>
      <c r="O53">
        <f t="shared" si="0"/>
        <v>8</v>
      </c>
      <c r="P53">
        <f t="shared" si="1"/>
        <v>1</v>
      </c>
      <c r="Q53">
        <f t="shared" si="2"/>
        <v>1000</v>
      </c>
    </row>
    <row r="54" spans="1:17" x14ac:dyDescent="0.25">
      <c r="A54" s="17" t="s">
        <v>247</v>
      </c>
      <c r="B54" s="18">
        <v>3</v>
      </c>
      <c r="C54" s="18">
        <v>3</v>
      </c>
      <c r="D54" s="18">
        <v>3</v>
      </c>
      <c r="E54" s="18">
        <v>3</v>
      </c>
      <c r="F54" s="18">
        <v>3</v>
      </c>
      <c r="G54" s="18">
        <v>3</v>
      </c>
      <c r="H54" s="18">
        <v>3</v>
      </c>
      <c r="I54" s="18">
        <v>3</v>
      </c>
      <c r="J54" s="18">
        <v>3</v>
      </c>
      <c r="K54" s="18">
        <v>3</v>
      </c>
      <c r="O54">
        <f t="shared" si="0"/>
        <v>10</v>
      </c>
      <c r="P54">
        <f t="shared" si="1"/>
        <v>1</v>
      </c>
      <c r="Q54">
        <f t="shared" si="2"/>
        <v>1000</v>
      </c>
    </row>
    <row r="55" spans="1:17" x14ac:dyDescent="0.25">
      <c r="A55" s="17" t="s">
        <v>250</v>
      </c>
      <c r="B55" s="18">
        <v>2</v>
      </c>
      <c r="C55" s="18">
        <v>2</v>
      </c>
      <c r="D55" s="18">
        <v>2</v>
      </c>
      <c r="E55" s="18">
        <v>2</v>
      </c>
      <c r="F55" s="18">
        <v>2</v>
      </c>
      <c r="G55" s="18">
        <v>2</v>
      </c>
      <c r="H55" s="18">
        <v>2</v>
      </c>
      <c r="I55" s="18">
        <v>2</v>
      </c>
      <c r="J55" s="18">
        <v>2</v>
      </c>
      <c r="K55" s="18">
        <v>2</v>
      </c>
      <c r="O55">
        <f t="shared" si="0"/>
        <v>11</v>
      </c>
      <c r="P55">
        <f t="shared" si="1"/>
        <v>7</v>
      </c>
      <c r="Q55">
        <f t="shared" si="2"/>
        <v>1000</v>
      </c>
    </row>
    <row r="56" spans="1:17" x14ac:dyDescent="0.25">
      <c r="A56" s="17" t="s">
        <v>253</v>
      </c>
      <c r="B56" s="18">
        <v>1</v>
      </c>
      <c r="C56" s="18">
        <v>1</v>
      </c>
      <c r="D56" s="18">
        <v>1</v>
      </c>
      <c r="E56" s="18">
        <v>1</v>
      </c>
      <c r="F56" s="18">
        <v>1</v>
      </c>
      <c r="G56" s="18">
        <v>1</v>
      </c>
      <c r="H56" s="18">
        <v>1</v>
      </c>
      <c r="I56" s="18">
        <v>1</v>
      </c>
      <c r="J56" s="18">
        <v>1</v>
      </c>
      <c r="K56" s="18">
        <v>1</v>
      </c>
      <c r="O56">
        <f t="shared" si="0"/>
        <v>7</v>
      </c>
      <c r="P56">
        <f t="shared" si="1"/>
        <v>9</v>
      </c>
      <c r="Q56">
        <f t="shared" si="2"/>
        <v>1000</v>
      </c>
    </row>
    <row r="57" spans="1:17" x14ac:dyDescent="0.25">
      <c r="A57" s="17" t="s">
        <v>256</v>
      </c>
      <c r="B57" s="18">
        <v>0</v>
      </c>
      <c r="C57" s="18">
        <v>0</v>
      </c>
      <c r="D57" s="18">
        <v>0</v>
      </c>
      <c r="E57" s="18">
        <v>0</v>
      </c>
      <c r="F57" s="18">
        <v>0</v>
      </c>
      <c r="G57" s="18">
        <v>0</v>
      </c>
      <c r="H57" s="18">
        <v>0</v>
      </c>
      <c r="I57" s="18">
        <v>0</v>
      </c>
      <c r="J57" s="18">
        <v>0</v>
      </c>
      <c r="K57" s="18">
        <v>0</v>
      </c>
      <c r="O57">
        <f t="shared" si="0"/>
        <v>14</v>
      </c>
      <c r="P57">
        <f t="shared" si="1"/>
        <v>1</v>
      </c>
      <c r="Q57">
        <f t="shared" si="2"/>
        <v>1000</v>
      </c>
    </row>
    <row r="59" spans="1:17" x14ac:dyDescent="0.25">
      <c r="A59" s="17" t="s">
        <v>259</v>
      </c>
      <c r="B59" s="17" t="s">
        <v>141</v>
      </c>
      <c r="C59" s="17" t="s">
        <v>142</v>
      </c>
      <c r="D59" s="17" t="s">
        <v>143</v>
      </c>
      <c r="E59" s="17" t="s">
        <v>144</v>
      </c>
      <c r="F59" s="17" t="s">
        <v>145</v>
      </c>
      <c r="G59" s="17" t="s">
        <v>146</v>
      </c>
      <c r="H59" s="17" t="s">
        <v>147</v>
      </c>
      <c r="I59" s="17" t="s">
        <v>148</v>
      </c>
      <c r="J59" s="17" t="s">
        <v>149</v>
      </c>
      <c r="K59" s="17" t="s">
        <v>150</v>
      </c>
      <c r="L59" s="17" t="s">
        <v>260</v>
      </c>
      <c r="M59" s="17" t="s">
        <v>261</v>
      </c>
      <c r="N59" s="17" t="s">
        <v>262</v>
      </c>
      <c r="O59" s="17" t="s">
        <v>263</v>
      </c>
    </row>
    <row r="60" spans="1:17" x14ac:dyDescent="0.25">
      <c r="A60" s="17" t="s">
        <v>159</v>
      </c>
      <c r="B60" s="18">
        <v>9</v>
      </c>
      <c r="C60" s="18">
        <v>15</v>
      </c>
      <c r="D60" s="18">
        <v>8</v>
      </c>
      <c r="E60" s="18">
        <v>7</v>
      </c>
      <c r="F60" s="18">
        <v>5</v>
      </c>
      <c r="G60" s="18">
        <v>15</v>
      </c>
      <c r="H60" s="18">
        <v>38</v>
      </c>
      <c r="I60" s="18">
        <v>441</v>
      </c>
      <c r="J60" s="18">
        <v>0</v>
      </c>
      <c r="K60" s="18">
        <v>463</v>
      </c>
      <c r="L60" s="18">
        <v>1001</v>
      </c>
      <c r="M60" s="18">
        <v>1000</v>
      </c>
      <c r="N60" s="18">
        <v>-1</v>
      </c>
      <c r="O60" s="19" t="s">
        <v>264</v>
      </c>
    </row>
    <row r="61" spans="1:17" x14ac:dyDescent="0.25">
      <c r="A61" s="17" t="s">
        <v>160</v>
      </c>
      <c r="B61" s="18">
        <v>12</v>
      </c>
      <c r="C61" s="18">
        <v>19</v>
      </c>
      <c r="D61" s="18">
        <v>0</v>
      </c>
      <c r="E61" s="18">
        <v>940</v>
      </c>
      <c r="F61" s="18">
        <v>9</v>
      </c>
      <c r="G61" s="18">
        <v>11</v>
      </c>
      <c r="H61" s="18">
        <v>1</v>
      </c>
      <c r="I61" s="18">
        <v>5</v>
      </c>
      <c r="J61" s="18">
        <v>2</v>
      </c>
      <c r="K61" s="18">
        <v>1</v>
      </c>
      <c r="L61" s="18">
        <v>1000</v>
      </c>
      <c r="M61" s="18">
        <v>1000</v>
      </c>
      <c r="N61" s="18">
        <v>0</v>
      </c>
      <c r="O61" s="18">
        <v>0</v>
      </c>
    </row>
    <row r="62" spans="1:17" x14ac:dyDescent="0.25">
      <c r="A62" s="17" t="s">
        <v>161</v>
      </c>
      <c r="B62" s="18">
        <v>22</v>
      </c>
      <c r="C62" s="18">
        <v>1</v>
      </c>
      <c r="D62" s="18">
        <v>11</v>
      </c>
      <c r="E62" s="18">
        <v>4</v>
      </c>
      <c r="F62" s="18">
        <v>478</v>
      </c>
      <c r="G62" s="18">
        <v>13</v>
      </c>
      <c r="H62" s="18">
        <v>6</v>
      </c>
      <c r="I62" s="18">
        <v>2</v>
      </c>
      <c r="J62" s="18">
        <v>2</v>
      </c>
      <c r="K62" s="18">
        <v>462</v>
      </c>
      <c r="L62" s="18">
        <v>1001</v>
      </c>
      <c r="M62" s="18">
        <v>1000</v>
      </c>
      <c r="N62" s="18">
        <v>-1</v>
      </c>
      <c r="O62" s="19" t="s">
        <v>264</v>
      </c>
    </row>
    <row r="63" spans="1:17" x14ac:dyDescent="0.25">
      <c r="A63" s="17" t="s">
        <v>162</v>
      </c>
      <c r="B63" s="18">
        <v>12</v>
      </c>
      <c r="C63" s="18">
        <v>5</v>
      </c>
      <c r="D63" s="18">
        <v>7</v>
      </c>
      <c r="E63" s="18">
        <v>497</v>
      </c>
      <c r="F63" s="18">
        <v>3</v>
      </c>
      <c r="G63" s="18">
        <v>4</v>
      </c>
      <c r="H63" s="18">
        <v>33</v>
      </c>
      <c r="I63" s="18">
        <v>437</v>
      </c>
      <c r="J63" s="18">
        <v>3</v>
      </c>
      <c r="K63" s="18">
        <v>0</v>
      </c>
      <c r="L63" s="18">
        <v>1001</v>
      </c>
      <c r="M63" s="18">
        <v>1000</v>
      </c>
      <c r="N63" s="18">
        <v>-1</v>
      </c>
      <c r="O63" s="19" t="s">
        <v>264</v>
      </c>
    </row>
    <row r="64" spans="1:17" x14ac:dyDescent="0.25">
      <c r="A64" s="17" t="s">
        <v>163</v>
      </c>
      <c r="B64" s="18">
        <v>9</v>
      </c>
      <c r="C64" s="18">
        <v>5</v>
      </c>
      <c r="D64" s="18">
        <v>13</v>
      </c>
      <c r="E64" s="18">
        <v>2</v>
      </c>
      <c r="F64" s="18">
        <v>0</v>
      </c>
      <c r="G64" s="18">
        <v>14</v>
      </c>
      <c r="H64" s="18">
        <v>37</v>
      </c>
      <c r="I64" s="18">
        <v>3</v>
      </c>
      <c r="J64" s="18">
        <v>12</v>
      </c>
      <c r="K64" s="18">
        <v>905</v>
      </c>
      <c r="L64" s="18">
        <v>1000</v>
      </c>
      <c r="M64" s="18">
        <v>1000</v>
      </c>
      <c r="N64" s="18">
        <v>0</v>
      </c>
      <c r="O64" s="18">
        <v>0</v>
      </c>
    </row>
    <row r="65" spans="1:15" x14ac:dyDescent="0.25">
      <c r="A65" s="17" t="s">
        <v>164</v>
      </c>
      <c r="B65" s="18">
        <v>9</v>
      </c>
      <c r="C65" s="18">
        <v>15</v>
      </c>
      <c r="D65" s="18">
        <v>3</v>
      </c>
      <c r="E65" s="18">
        <v>501</v>
      </c>
      <c r="F65" s="18">
        <v>439</v>
      </c>
      <c r="G65" s="18">
        <v>3</v>
      </c>
      <c r="H65" s="18">
        <v>0</v>
      </c>
      <c r="I65" s="18">
        <v>14</v>
      </c>
      <c r="J65" s="18">
        <v>7</v>
      </c>
      <c r="K65" s="18">
        <v>10</v>
      </c>
      <c r="L65" s="18">
        <v>1001</v>
      </c>
      <c r="M65" s="18">
        <v>1000</v>
      </c>
      <c r="N65" s="18">
        <v>-1</v>
      </c>
      <c r="O65" s="19" t="s">
        <v>264</v>
      </c>
    </row>
    <row r="66" spans="1:15" x14ac:dyDescent="0.25">
      <c r="A66" s="17" t="s">
        <v>165</v>
      </c>
      <c r="B66" s="18">
        <v>9</v>
      </c>
      <c r="C66" s="18">
        <v>467</v>
      </c>
      <c r="D66" s="18">
        <v>12</v>
      </c>
      <c r="E66" s="18">
        <v>3</v>
      </c>
      <c r="F66" s="18">
        <v>479</v>
      </c>
      <c r="G66" s="18">
        <v>0</v>
      </c>
      <c r="H66" s="18">
        <v>3</v>
      </c>
      <c r="I66" s="18">
        <v>16</v>
      </c>
      <c r="J66" s="18">
        <v>4</v>
      </c>
      <c r="K66" s="18">
        <v>8</v>
      </c>
      <c r="L66" s="18">
        <v>1001</v>
      </c>
      <c r="M66" s="18">
        <v>1000</v>
      </c>
      <c r="N66" s="18">
        <v>-1</v>
      </c>
      <c r="O66" s="19" t="s">
        <v>264</v>
      </c>
    </row>
    <row r="67" spans="1:15" x14ac:dyDescent="0.25">
      <c r="A67" s="17" t="s">
        <v>166</v>
      </c>
      <c r="B67" s="18">
        <v>9</v>
      </c>
      <c r="C67" s="18">
        <v>466</v>
      </c>
      <c r="D67" s="18">
        <v>475</v>
      </c>
      <c r="E67" s="18">
        <v>1</v>
      </c>
      <c r="F67" s="18">
        <v>8</v>
      </c>
      <c r="G67" s="18">
        <v>12</v>
      </c>
      <c r="H67" s="18">
        <v>4</v>
      </c>
      <c r="I67" s="18">
        <v>6</v>
      </c>
      <c r="J67" s="18">
        <v>12</v>
      </c>
      <c r="K67" s="18">
        <v>8</v>
      </c>
      <c r="L67" s="18">
        <v>1001</v>
      </c>
      <c r="M67" s="18">
        <v>1000</v>
      </c>
      <c r="N67" s="18">
        <v>-1</v>
      </c>
      <c r="O67" s="19" t="s">
        <v>264</v>
      </c>
    </row>
    <row r="68" spans="1:15" x14ac:dyDescent="0.25">
      <c r="A68" s="17" t="s">
        <v>167</v>
      </c>
      <c r="B68" s="18">
        <v>22</v>
      </c>
      <c r="C68" s="18">
        <v>19</v>
      </c>
      <c r="D68" s="18">
        <v>9</v>
      </c>
      <c r="E68" s="18">
        <v>6</v>
      </c>
      <c r="F68" s="18">
        <v>438</v>
      </c>
      <c r="G68" s="18">
        <v>1</v>
      </c>
      <c r="H68" s="18">
        <v>34</v>
      </c>
      <c r="I68" s="18">
        <v>0</v>
      </c>
      <c r="J68" s="18">
        <v>10</v>
      </c>
      <c r="K68" s="18">
        <v>462</v>
      </c>
      <c r="L68" s="18">
        <v>1001</v>
      </c>
      <c r="M68" s="18">
        <v>1000</v>
      </c>
      <c r="N68" s="18">
        <v>-1</v>
      </c>
      <c r="O68" s="19" t="s">
        <v>264</v>
      </c>
    </row>
    <row r="69" spans="1:15" x14ac:dyDescent="0.25">
      <c r="A69" s="17" t="s">
        <v>168</v>
      </c>
      <c r="B69" s="18">
        <v>9</v>
      </c>
      <c r="C69" s="18">
        <v>19</v>
      </c>
      <c r="D69" s="18">
        <v>4</v>
      </c>
      <c r="E69" s="18">
        <v>500</v>
      </c>
      <c r="F69" s="18">
        <v>6</v>
      </c>
      <c r="G69" s="18">
        <v>10</v>
      </c>
      <c r="H69" s="18">
        <v>2</v>
      </c>
      <c r="I69" s="18">
        <v>440</v>
      </c>
      <c r="J69" s="18">
        <v>7</v>
      </c>
      <c r="K69" s="18">
        <v>4</v>
      </c>
      <c r="L69" s="18">
        <v>1001</v>
      </c>
      <c r="M69" s="18">
        <v>1000</v>
      </c>
      <c r="N69" s="18">
        <v>-1</v>
      </c>
      <c r="O69" s="19" t="s">
        <v>264</v>
      </c>
    </row>
    <row r="70" spans="1:15" x14ac:dyDescent="0.25">
      <c r="A70" s="17" t="s">
        <v>169</v>
      </c>
      <c r="B70" s="18">
        <v>12</v>
      </c>
      <c r="C70" s="18">
        <v>15</v>
      </c>
      <c r="D70" s="18">
        <v>2</v>
      </c>
      <c r="E70" s="18">
        <v>502</v>
      </c>
      <c r="F70" s="18">
        <v>7</v>
      </c>
      <c r="G70" s="18">
        <v>7</v>
      </c>
      <c r="H70" s="18">
        <v>5</v>
      </c>
      <c r="I70" s="18">
        <v>438</v>
      </c>
      <c r="J70" s="18">
        <v>9</v>
      </c>
      <c r="K70" s="18">
        <v>4</v>
      </c>
      <c r="L70" s="18">
        <v>1001</v>
      </c>
      <c r="M70" s="18">
        <v>1000</v>
      </c>
      <c r="N70" s="18">
        <v>-1</v>
      </c>
      <c r="O70" s="19" t="s">
        <v>264</v>
      </c>
    </row>
    <row r="71" spans="1:15" x14ac:dyDescent="0.25">
      <c r="A71" s="17" t="s">
        <v>170</v>
      </c>
      <c r="B71" s="18">
        <v>9</v>
      </c>
      <c r="C71" s="18">
        <v>6</v>
      </c>
      <c r="D71" s="18">
        <v>476</v>
      </c>
      <c r="E71" s="18">
        <v>0</v>
      </c>
      <c r="F71" s="18">
        <v>440</v>
      </c>
      <c r="G71" s="18">
        <v>8</v>
      </c>
      <c r="H71" s="18">
        <v>35</v>
      </c>
      <c r="I71" s="18">
        <v>1</v>
      </c>
      <c r="J71" s="18">
        <v>15</v>
      </c>
      <c r="K71" s="18">
        <v>11</v>
      </c>
      <c r="L71" s="18">
        <v>1001</v>
      </c>
      <c r="M71" s="18">
        <v>1000</v>
      </c>
      <c r="N71" s="18">
        <v>-1</v>
      </c>
      <c r="O71" s="19" t="s">
        <v>264</v>
      </c>
    </row>
    <row r="72" spans="1:15" x14ac:dyDescent="0.25">
      <c r="A72" s="17" t="s">
        <v>171</v>
      </c>
      <c r="B72" s="18">
        <v>9</v>
      </c>
      <c r="C72" s="18">
        <v>5</v>
      </c>
      <c r="D72" s="18">
        <v>1</v>
      </c>
      <c r="E72" s="18">
        <v>503</v>
      </c>
      <c r="F72" s="18">
        <v>441</v>
      </c>
      <c r="G72" s="18">
        <v>6</v>
      </c>
      <c r="H72" s="18">
        <v>8</v>
      </c>
      <c r="I72" s="18">
        <v>4</v>
      </c>
      <c r="J72" s="18">
        <v>15</v>
      </c>
      <c r="K72" s="18">
        <v>9</v>
      </c>
      <c r="L72" s="18">
        <v>1001</v>
      </c>
      <c r="M72" s="18">
        <v>1000</v>
      </c>
      <c r="N72" s="18">
        <v>-1</v>
      </c>
      <c r="O72" s="19" t="s">
        <v>264</v>
      </c>
    </row>
    <row r="73" spans="1:15" x14ac:dyDescent="0.25">
      <c r="A73" s="17" t="s">
        <v>172</v>
      </c>
      <c r="B73" s="18">
        <v>9</v>
      </c>
      <c r="C73" s="18">
        <v>19</v>
      </c>
      <c r="D73" s="18">
        <v>6</v>
      </c>
      <c r="E73" s="18">
        <v>498</v>
      </c>
      <c r="F73" s="18">
        <v>1</v>
      </c>
      <c r="G73" s="18">
        <v>5</v>
      </c>
      <c r="H73" s="18">
        <v>435</v>
      </c>
      <c r="I73" s="18">
        <v>15</v>
      </c>
      <c r="J73" s="18">
        <v>9</v>
      </c>
      <c r="K73" s="18">
        <v>4</v>
      </c>
      <c r="L73" s="18">
        <v>1001</v>
      </c>
      <c r="M73" s="18">
        <v>1000</v>
      </c>
      <c r="N73" s="18">
        <v>-1</v>
      </c>
      <c r="O73" s="19" t="s">
        <v>264</v>
      </c>
    </row>
    <row r="74" spans="1:15" x14ac:dyDescent="0.25">
      <c r="A74" s="17" t="s">
        <v>173</v>
      </c>
      <c r="B74" s="18">
        <v>9</v>
      </c>
      <c r="C74" s="18">
        <v>0</v>
      </c>
      <c r="D74" s="18">
        <v>10</v>
      </c>
      <c r="E74" s="18">
        <v>5</v>
      </c>
      <c r="F74" s="18">
        <v>2</v>
      </c>
      <c r="G74" s="18">
        <v>9</v>
      </c>
      <c r="H74" s="18">
        <v>36</v>
      </c>
      <c r="I74" s="18">
        <v>917</v>
      </c>
      <c r="J74" s="18">
        <v>7</v>
      </c>
      <c r="K74" s="18">
        <v>5</v>
      </c>
      <c r="L74" s="18">
        <v>1000</v>
      </c>
      <c r="M74" s="18">
        <v>1000</v>
      </c>
      <c r="N74" s="18">
        <v>0</v>
      </c>
      <c r="O74" s="18">
        <v>0</v>
      </c>
    </row>
    <row r="75" spans="1:15" x14ac:dyDescent="0.25">
      <c r="A75" s="17" t="s">
        <v>174</v>
      </c>
      <c r="B75" s="18">
        <v>22</v>
      </c>
      <c r="C75" s="18">
        <v>5</v>
      </c>
      <c r="D75" s="18">
        <v>5</v>
      </c>
      <c r="E75" s="18">
        <v>499</v>
      </c>
      <c r="F75" s="18">
        <v>4</v>
      </c>
      <c r="G75" s="18">
        <v>2</v>
      </c>
      <c r="H75" s="18">
        <v>7</v>
      </c>
      <c r="I75" s="18">
        <v>436</v>
      </c>
      <c r="J75" s="18">
        <v>15</v>
      </c>
      <c r="K75" s="18">
        <v>6</v>
      </c>
      <c r="L75" s="18">
        <v>1001</v>
      </c>
      <c r="M75" s="18">
        <v>1000</v>
      </c>
      <c r="N75" s="18">
        <v>-1</v>
      </c>
      <c r="O75" s="19" t="s">
        <v>264</v>
      </c>
    </row>
    <row r="77" spans="1:15" ht="19.2" x14ac:dyDescent="0.25">
      <c r="A77" s="20" t="s">
        <v>265</v>
      </c>
      <c r="B77" s="21">
        <v>4671</v>
      </c>
    </row>
    <row r="78" spans="1:15" ht="19.2" x14ac:dyDescent="0.25">
      <c r="A78" s="20" t="s">
        <v>266</v>
      </c>
      <c r="B78" s="21">
        <v>0</v>
      </c>
    </row>
    <row r="79" spans="1:15" ht="19.2" x14ac:dyDescent="0.25">
      <c r="A79" s="20" t="s">
        <v>267</v>
      </c>
      <c r="B79" s="21">
        <v>16013</v>
      </c>
    </row>
    <row r="80" spans="1:15" ht="19.2" x14ac:dyDescent="0.25">
      <c r="A80" s="20" t="s">
        <v>268</v>
      </c>
      <c r="B80" s="21">
        <v>16000</v>
      </c>
    </row>
    <row r="81" spans="1:2" ht="37.200000000000003" x14ac:dyDescent="0.25">
      <c r="A81" s="20" t="s">
        <v>269</v>
      </c>
      <c r="B81" s="21">
        <v>13</v>
      </c>
    </row>
    <row r="82" spans="1:2" ht="28.2" x14ac:dyDescent="0.25">
      <c r="A82" s="20" t="s">
        <v>270</v>
      </c>
      <c r="B82" s="21"/>
    </row>
    <row r="83" spans="1:2" ht="28.2" x14ac:dyDescent="0.25">
      <c r="A83" s="20" t="s">
        <v>271</v>
      </c>
      <c r="B83" s="21"/>
    </row>
    <row r="84" spans="1:2" ht="28.2" x14ac:dyDescent="0.25">
      <c r="A84" s="20" t="s">
        <v>272</v>
      </c>
      <c r="B84" s="21">
        <v>0</v>
      </c>
    </row>
    <row r="86" spans="1:2" x14ac:dyDescent="0.25">
      <c r="A86" s="22" t="s">
        <v>273</v>
      </c>
    </row>
    <row r="88" spans="1:2" ht="57.6" x14ac:dyDescent="0.25">
      <c r="A88" s="23" t="s">
        <v>310</v>
      </c>
    </row>
    <row r="89" spans="1:2" ht="46.2" x14ac:dyDescent="0.25">
      <c r="A89" s="23" t="s">
        <v>311</v>
      </c>
    </row>
  </sheetData>
  <hyperlinks>
    <hyperlink ref="A86" r:id="rId1" xr:uid="{EA768937-335A-4347-A2FC-3CA175820ED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5C22-CC6C-4E64-BD4A-22E4124080DB}">
  <dimension ref="A1:T84"/>
  <sheetViews>
    <sheetView tabSelected="1" zoomScale="28" workbookViewId="0"/>
  </sheetViews>
  <sheetFormatPr defaultRowHeight="13.2" x14ac:dyDescent="0.25"/>
  <sheetData>
    <row r="1" spans="1:20" ht="15.6" x14ac:dyDescent="0.3">
      <c r="A1" s="30" t="s">
        <v>312</v>
      </c>
    </row>
    <row r="2" spans="1:20" x14ac:dyDescent="0.25">
      <c r="A2" s="31" t="s">
        <v>313</v>
      </c>
      <c r="B2" s="32" t="s">
        <v>314</v>
      </c>
      <c r="C2" s="31" t="s">
        <v>315</v>
      </c>
      <c r="D2" s="32" t="s">
        <v>316</v>
      </c>
      <c r="E2" s="31" t="s">
        <v>317</v>
      </c>
      <c r="F2" s="32" t="s">
        <v>318</v>
      </c>
      <c r="G2" s="31" t="s">
        <v>319</v>
      </c>
      <c r="H2" s="32" t="s">
        <v>316</v>
      </c>
      <c r="I2" s="31" t="s">
        <v>320</v>
      </c>
      <c r="J2" s="32" t="s">
        <v>321</v>
      </c>
      <c r="K2" s="31" t="s">
        <v>322</v>
      </c>
      <c r="L2" s="32" t="s">
        <v>323</v>
      </c>
    </row>
    <row r="3" spans="1:20" ht="15.6" x14ac:dyDescent="0.3">
      <c r="A3" s="30" t="s">
        <v>312</v>
      </c>
      <c r="B3" s="39" t="str">
        <f>COCO!B41</f>
        <v>X(A1)</v>
      </c>
      <c r="C3" s="39" t="str">
        <f>COCO!C41</f>
        <v>X(A2)</v>
      </c>
      <c r="D3" s="39" t="str">
        <f>COCO!D41</f>
        <v>X(A3)</v>
      </c>
      <c r="E3" s="39" t="str">
        <f>COCO!F5</f>
        <v>X(A5)</v>
      </c>
      <c r="F3" s="39" t="str">
        <f>COCO!H5</f>
        <v>X(A7)</v>
      </c>
      <c r="G3" s="39" t="str">
        <f>COCO!N5</f>
        <v>X(A13)</v>
      </c>
      <c r="H3" s="39" t="str">
        <f>COCO!R5</f>
        <v>X(A17)</v>
      </c>
      <c r="K3" t="str">
        <f>B3</f>
        <v>X(A1)</v>
      </c>
      <c r="L3" t="str">
        <f t="shared" ref="L3:Q3" si="0">C3</f>
        <v>X(A2)</v>
      </c>
      <c r="M3" t="str">
        <f t="shared" si="0"/>
        <v>X(A3)</v>
      </c>
      <c r="N3" t="str">
        <f t="shared" si="0"/>
        <v>X(A5)</v>
      </c>
      <c r="O3" t="str">
        <f t="shared" si="0"/>
        <v>X(A7)</v>
      </c>
      <c r="P3" t="str">
        <f t="shared" si="0"/>
        <v>X(A13)</v>
      </c>
      <c r="Q3" t="str">
        <f t="shared" si="0"/>
        <v>X(A17)</v>
      </c>
    </row>
    <row r="4" spans="1:20" x14ac:dyDescent="0.25">
      <c r="A4" s="33" t="s">
        <v>324</v>
      </c>
      <c r="B4" s="33" t="s">
        <v>325</v>
      </c>
      <c r="C4" s="33" t="s">
        <v>326</v>
      </c>
      <c r="D4" s="33" t="s">
        <v>327</v>
      </c>
      <c r="E4" s="33" t="s">
        <v>328</v>
      </c>
      <c r="F4" s="33" t="s">
        <v>329</v>
      </c>
      <c r="G4" s="33" t="s">
        <v>330</v>
      </c>
      <c r="H4" s="33" t="s">
        <v>331</v>
      </c>
      <c r="I4" s="33" t="s">
        <v>332</v>
      </c>
      <c r="K4" s="9" t="s">
        <v>605</v>
      </c>
      <c r="L4" s="9" t="s">
        <v>605</v>
      </c>
      <c r="M4" s="9" t="s">
        <v>605</v>
      </c>
      <c r="N4" s="9" t="s">
        <v>605</v>
      </c>
      <c r="O4" s="9" t="s">
        <v>605</v>
      </c>
      <c r="P4" s="9" t="s">
        <v>605</v>
      </c>
      <c r="Q4" s="9" t="s">
        <v>605</v>
      </c>
      <c r="R4" s="9" t="str">
        <f>I4</f>
        <v>Y(A8) </v>
      </c>
      <c r="S4" s="9"/>
      <c r="T4" s="9"/>
    </row>
    <row r="5" spans="1:20" x14ac:dyDescent="0.25">
      <c r="A5" s="33" t="s">
        <v>333</v>
      </c>
      <c r="B5" s="34" t="s">
        <v>334</v>
      </c>
      <c r="C5" s="34" t="s">
        <v>335</v>
      </c>
      <c r="D5" s="34" t="s">
        <v>336</v>
      </c>
      <c r="E5" s="34" t="s">
        <v>336</v>
      </c>
      <c r="F5" s="34" t="s">
        <v>337</v>
      </c>
      <c r="G5" s="34" t="s">
        <v>338</v>
      </c>
      <c r="H5" s="34" t="s">
        <v>318</v>
      </c>
      <c r="I5" s="34" t="s">
        <v>339</v>
      </c>
      <c r="K5" s="40" t="e">
        <f>VALUE($D$2)+1-VALUE(B5)</f>
        <v>#VALUE!</v>
      </c>
      <c r="L5" s="40" t="e">
        <f t="shared" ref="L5:L20" si="1">VALUE($D$2)+1-VALUE(C5)</f>
        <v>#VALUE!</v>
      </c>
      <c r="M5" s="40" t="e">
        <f t="shared" ref="M5:M20" si="2">VALUE($D$2)+1-VALUE(D5)</f>
        <v>#VALUE!</v>
      </c>
      <c r="N5" s="40" t="e">
        <f t="shared" ref="N5:N20" si="3">VALUE($D$2)+1-VALUE(E5)</f>
        <v>#VALUE!</v>
      </c>
      <c r="O5" s="40" t="e">
        <f t="shared" ref="O5:O20" si="4">VALUE($D$2)+1-VALUE(F5)</f>
        <v>#VALUE!</v>
      </c>
      <c r="P5" s="40" t="e">
        <f t="shared" ref="P5:P20" si="5">VALUE($D$2)+1-VALUE(G5)</f>
        <v>#VALUE!</v>
      </c>
      <c r="Q5" s="40" t="e">
        <f t="shared" ref="Q5:Q20" si="6">VALUE($D$2)+1-VALUE(H5)</f>
        <v>#VALUE!</v>
      </c>
      <c r="R5" s="9" t="str">
        <f t="shared" ref="R5:R20" si="7">I5</f>
        <v>1000 </v>
      </c>
    </row>
    <row r="6" spans="1:20" x14ac:dyDescent="0.25">
      <c r="A6" s="33" t="s">
        <v>340</v>
      </c>
      <c r="B6" s="34" t="s">
        <v>341</v>
      </c>
      <c r="C6" s="34" t="s">
        <v>342</v>
      </c>
      <c r="D6" s="34" t="s">
        <v>336</v>
      </c>
      <c r="E6" s="34" t="s">
        <v>335</v>
      </c>
      <c r="F6" s="34" t="s">
        <v>334</v>
      </c>
      <c r="G6" s="34" t="s">
        <v>335</v>
      </c>
      <c r="H6" s="34" t="s">
        <v>343</v>
      </c>
      <c r="I6" s="34" t="s">
        <v>339</v>
      </c>
      <c r="K6" s="40" t="e">
        <f t="shared" ref="K6:K20" si="8">VALUE($D$2)+1-VALUE(B6)</f>
        <v>#VALUE!</v>
      </c>
      <c r="L6" s="40" t="e">
        <f t="shared" si="1"/>
        <v>#VALUE!</v>
      </c>
      <c r="M6" s="40" t="e">
        <f t="shared" si="2"/>
        <v>#VALUE!</v>
      </c>
      <c r="N6" s="40" t="e">
        <f t="shared" si="3"/>
        <v>#VALUE!</v>
      </c>
      <c r="O6" s="40" t="e">
        <f t="shared" si="4"/>
        <v>#VALUE!</v>
      </c>
      <c r="P6" s="40" t="e">
        <f t="shared" si="5"/>
        <v>#VALUE!</v>
      </c>
      <c r="Q6" s="40" t="e">
        <f t="shared" si="6"/>
        <v>#VALUE!</v>
      </c>
      <c r="R6" s="9" t="str">
        <f t="shared" si="7"/>
        <v>1000 </v>
      </c>
    </row>
    <row r="7" spans="1:20" x14ac:dyDescent="0.25">
      <c r="A7" s="33" t="s">
        <v>344</v>
      </c>
      <c r="B7" s="34" t="s">
        <v>345</v>
      </c>
      <c r="C7" s="34" t="s">
        <v>341</v>
      </c>
      <c r="D7" s="34" t="s">
        <v>341</v>
      </c>
      <c r="E7" s="34" t="s">
        <v>341</v>
      </c>
      <c r="F7" s="34" t="s">
        <v>343</v>
      </c>
      <c r="G7" s="34" t="s">
        <v>316</v>
      </c>
      <c r="H7" s="34" t="s">
        <v>335</v>
      </c>
      <c r="I7" s="34" t="s">
        <v>339</v>
      </c>
      <c r="K7" s="40" t="e">
        <f t="shared" si="8"/>
        <v>#VALUE!</v>
      </c>
      <c r="L7" s="40" t="e">
        <f t="shared" si="1"/>
        <v>#VALUE!</v>
      </c>
      <c r="M7" s="40" t="e">
        <f t="shared" si="2"/>
        <v>#VALUE!</v>
      </c>
      <c r="N7" s="40" t="e">
        <f t="shared" si="3"/>
        <v>#VALUE!</v>
      </c>
      <c r="O7" s="40" t="e">
        <f t="shared" si="4"/>
        <v>#VALUE!</v>
      </c>
      <c r="P7" s="40" t="e">
        <f t="shared" si="5"/>
        <v>#VALUE!</v>
      </c>
      <c r="Q7" s="40" t="e">
        <f t="shared" si="6"/>
        <v>#VALUE!</v>
      </c>
      <c r="R7" s="9" t="str">
        <f t="shared" si="7"/>
        <v>1000 </v>
      </c>
    </row>
    <row r="8" spans="1:20" x14ac:dyDescent="0.25">
      <c r="A8" s="33" t="s">
        <v>346</v>
      </c>
      <c r="B8" s="34" t="s">
        <v>342</v>
      </c>
      <c r="C8" s="34" t="s">
        <v>343</v>
      </c>
      <c r="D8" s="34" t="s">
        <v>337</v>
      </c>
      <c r="E8" s="34" t="s">
        <v>318</v>
      </c>
      <c r="F8" s="34" t="s">
        <v>318</v>
      </c>
      <c r="G8" s="34" t="s">
        <v>342</v>
      </c>
      <c r="H8" s="34" t="s">
        <v>316</v>
      </c>
      <c r="I8" s="34" t="s">
        <v>339</v>
      </c>
      <c r="K8" s="40" t="e">
        <f t="shared" si="8"/>
        <v>#VALUE!</v>
      </c>
      <c r="L8" s="40" t="e">
        <f t="shared" si="1"/>
        <v>#VALUE!</v>
      </c>
      <c r="M8" s="40" t="e">
        <f t="shared" si="2"/>
        <v>#VALUE!</v>
      </c>
      <c r="N8" s="40" t="e">
        <f t="shared" si="3"/>
        <v>#VALUE!</v>
      </c>
      <c r="O8" s="40" t="e">
        <f t="shared" si="4"/>
        <v>#VALUE!</v>
      </c>
      <c r="P8" s="40" t="e">
        <f t="shared" si="5"/>
        <v>#VALUE!</v>
      </c>
      <c r="Q8" s="40" t="e">
        <f t="shared" si="6"/>
        <v>#VALUE!</v>
      </c>
      <c r="R8" s="9" t="str">
        <f t="shared" si="7"/>
        <v>1000 </v>
      </c>
    </row>
    <row r="9" spans="1:20" x14ac:dyDescent="0.25">
      <c r="A9" s="33" t="s">
        <v>347</v>
      </c>
      <c r="B9" s="34" t="s">
        <v>343</v>
      </c>
      <c r="C9" s="34" t="s">
        <v>341</v>
      </c>
      <c r="D9" s="34" t="s">
        <v>341</v>
      </c>
      <c r="E9" s="34" t="s">
        <v>336</v>
      </c>
      <c r="F9" s="34" t="s">
        <v>348</v>
      </c>
      <c r="G9" s="34" t="s">
        <v>334</v>
      </c>
      <c r="H9" s="34" t="s">
        <v>341</v>
      </c>
      <c r="I9" s="34" t="s">
        <v>339</v>
      </c>
      <c r="K9" s="40" t="e">
        <f t="shared" si="8"/>
        <v>#VALUE!</v>
      </c>
      <c r="L9" s="40" t="e">
        <f t="shared" si="1"/>
        <v>#VALUE!</v>
      </c>
      <c r="M9" s="40" t="e">
        <f t="shared" si="2"/>
        <v>#VALUE!</v>
      </c>
      <c r="N9" s="40" t="e">
        <f t="shared" si="3"/>
        <v>#VALUE!</v>
      </c>
      <c r="O9" s="40" t="e">
        <f t="shared" si="4"/>
        <v>#VALUE!</v>
      </c>
      <c r="P9" s="40" t="e">
        <f t="shared" si="5"/>
        <v>#VALUE!</v>
      </c>
      <c r="Q9" s="40" t="e">
        <f t="shared" si="6"/>
        <v>#VALUE!</v>
      </c>
      <c r="R9" s="9" t="str">
        <f t="shared" si="7"/>
        <v>1000 </v>
      </c>
    </row>
    <row r="10" spans="1:20" x14ac:dyDescent="0.25">
      <c r="A10" s="33" t="s">
        <v>349</v>
      </c>
      <c r="B10" s="34" t="s">
        <v>342</v>
      </c>
      <c r="C10" s="34" t="s">
        <v>348</v>
      </c>
      <c r="D10" s="34" t="s">
        <v>341</v>
      </c>
      <c r="E10" s="34" t="s">
        <v>350</v>
      </c>
      <c r="F10" s="34" t="s">
        <v>316</v>
      </c>
      <c r="G10" s="34" t="s">
        <v>348</v>
      </c>
      <c r="H10" s="34" t="s">
        <v>337</v>
      </c>
      <c r="I10" s="34" t="s">
        <v>339</v>
      </c>
      <c r="K10" s="40" t="e">
        <f t="shared" si="8"/>
        <v>#VALUE!</v>
      </c>
      <c r="L10" s="40" t="e">
        <f t="shared" si="1"/>
        <v>#VALUE!</v>
      </c>
      <c r="M10" s="40" t="e">
        <f t="shared" si="2"/>
        <v>#VALUE!</v>
      </c>
      <c r="N10" s="40" t="e">
        <f t="shared" si="3"/>
        <v>#VALUE!</v>
      </c>
      <c r="O10" s="40" t="e">
        <f t="shared" si="4"/>
        <v>#VALUE!</v>
      </c>
      <c r="P10" s="40" t="e">
        <f t="shared" si="5"/>
        <v>#VALUE!</v>
      </c>
      <c r="Q10" s="40" t="e">
        <f t="shared" si="6"/>
        <v>#VALUE!</v>
      </c>
      <c r="R10" s="9" t="str">
        <f t="shared" si="7"/>
        <v>1000 </v>
      </c>
    </row>
    <row r="11" spans="1:20" x14ac:dyDescent="0.25">
      <c r="A11" s="33" t="s">
        <v>351</v>
      </c>
      <c r="B11" s="34" t="s">
        <v>352</v>
      </c>
      <c r="C11" s="34" t="s">
        <v>352</v>
      </c>
      <c r="D11" s="34" t="s">
        <v>318</v>
      </c>
      <c r="E11" s="34" t="s">
        <v>350</v>
      </c>
      <c r="F11" s="34" t="s">
        <v>335</v>
      </c>
      <c r="G11" s="34" t="s">
        <v>343</v>
      </c>
      <c r="H11" s="34" t="s">
        <v>335</v>
      </c>
      <c r="I11" s="34" t="s">
        <v>339</v>
      </c>
      <c r="K11" s="40" t="e">
        <f t="shared" si="8"/>
        <v>#VALUE!</v>
      </c>
      <c r="L11" s="40" t="e">
        <f t="shared" si="1"/>
        <v>#VALUE!</v>
      </c>
      <c r="M11" s="40" t="e">
        <f t="shared" si="2"/>
        <v>#VALUE!</v>
      </c>
      <c r="N11" s="40" t="e">
        <f t="shared" si="3"/>
        <v>#VALUE!</v>
      </c>
      <c r="O11" s="40" t="e">
        <f t="shared" si="4"/>
        <v>#VALUE!</v>
      </c>
      <c r="P11" s="40" t="e">
        <f t="shared" si="5"/>
        <v>#VALUE!</v>
      </c>
      <c r="Q11" s="40" t="e">
        <f t="shared" si="6"/>
        <v>#VALUE!</v>
      </c>
      <c r="R11" s="9" t="str">
        <f t="shared" si="7"/>
        <v>1000 </v>
      </c>
    </row>
    <row r="12" spans="1:20" x14ac:dyDescent="0.25">
      <c r="A12" s="33" t="s">
        <v>353</v>
      </c>
      <c r="B12" s="34" t="s">
        <v>343</v>
      </c>
      <c r="C12" s="34" t="s">
        <v>354</v>
      </c>
      <c r="D12" s="34" t="s">
        <v>338</v>
      </c>
      <c r="E12" s="34" t="s">
        <v>355</v>
      </c>
      <c r="F12" s="34" t="s">
        <v>352</v>
      </c>
      <c r="G12" s="34" t="s">
        <v>345</v>
      </c>
      <c r="H12" s="34" t="s">
        <v>341</v>
      </c>
      <c r="I12" s="34" t="s">
        <v>339</v>
      </c>
      <c r="K12" s="40" t="e">
        <f t="shared" si="8"/>
        <v>#VALUE!</v>
      </c>
      <c r="L12" s="40" t="e">
        <f t="shared" si="1"/>
        <v>#VALUE!</v>
      </c>
      <c r="M12" s="40" t="e">
        <f t="shared" si="2"/>
        <v>#VALUE!</v>
      </c>
      <c r="N12" s="40" t="e">
        <f t="shared" si="3"/>
        <v>#VALUE!</v>
      </c>
      <c r="O12" s="40" t="e">
        <f t="shared" si="4"/>
        <v>#VALUE!</v>
      </c>
      <c r="P12" s="40" t="e">
        <f t="shared" si="5"/>
        <v>#VALUE!</v>
      </c>
      <c r="Q12" s="40" t="e">
        <f t="shared" si="6"/>
        <v>#VALUE!</v>
      </c>
      <c r="R12" s="9" t="str">
        <f t="shared" si="7"/>
        <v>1000 </v>
      </c>
    </row>
    <row r="13" spans="1:20" x14ac:dyDescent="0.25">
      <c r="A13" s="33" t="s">
        <v>356</v>
      </c>
      <c r="B13" s="34" t="s">
        <v>352</v>
      </c>
      <c r="C13" s="34" t="s">
        <v>352</v>
      </c>
      <c r="D13" s="34" t="s">
        <v>341</v>
      </c>
      <c r="E13" s="34" t="s">
        <v>350</v>
      </c>
      <c r="F13" s="34" t="s">
        <v>336</v>
      </c>
      <c r="G13" s="34" t="s">
        <v>318</v>
      </c>
      <c r="H13" s="34" t="s">
        <v>354</v>
      </c>
      <c r="I13" s="34" t="s">
        <v>339</v>
      </c>
      <c r="K13" s="40" t="e">
        <f t="shared" si="8"/>
        <v>#VALUE!</v>
      </c>
      <c r="L13" s="40" t="e">
        <f t="shared" si="1"/>
        <v>#VALUE!</v>
      </c>
      <c r="M13" s="40" t="e">
        <f t="shared" si="2"/>
        <v>#VALUE!</v>
      </c>
      <c r="N13" s="40" t="e">
        <f t="shared" si="3"/>
        <v>#VALUE!</v>
      </c>
      <c r="O13" s="40" t="e">
        <f t="shared" si="4"/>
        <v>#VALUE!</v>
      </c>
      <c r="P13" s="40" t="e">
        <f t="shared" si="5"/>
        <v>#VALUE!</v>
      </c>
      <c r="Q13" s="40" t="e">
        <f t="shared" si="6"/>
        <v>#VALUE!</v>
      </c>
      <c r="R13" s="9" t="str">
        <f t="shared" si="7"/>
        <v>1000 </v>
      </c>
    </row>
    <row r="14" spans="1:20" x14ac:dyDescent="0.25">
      <c r="A14" s="33" t="s">
        <v>357</v>
      </c>
      <c r="B14" s="34" t="s">
        <v>342</v>
      </c>
      <c r="C14" s="34" t="s">
        <v>335</v>
      </c>
      <c r="D14" s="34" t="s">
        <v>341</v>
      </c>
      <c r="E14" s="34" t="s">
        <v>348</v>
      </c>
      <c r="F14" s="34" t="s">
        <v>354</v>
      </c>
      <c r="G14" s="34" t="s">
        <v>354</v>
      </c>
      <c r="H14" s="34" t="s">
        <v>343</v>
      </c>
      <c r="I14" s="34" t="s">
        <v>339</v>
      </c>
      <c r="K14" s="40" t="e">
        <f t="shared" si="8"/>
        <v>#VALUE!</v>
      </c>
      <c r="L14" s="40" t="e">
        <f t="shared" si="1"/>
        <v>#VALUE!</v>
      </c>
      <c r="M14" s="40" t="e">
        <f t="shared" si="2"/>
        <v>#VALUE!</v>
      </c>
      <c r="N14" s="40" t="e">
        <f t="shared" si="3"/>
        <v>#VALUE!</v>
      </c>
      <c r="O14" s="40" t="e">
        <f t="shared" si="4"/>
        <v>#VALUE!</v>
      </c>
      <c r="P14" s="40" t="e">
        <f t="shared" si="5"/>
        <v>#VALUE!</v>
      </c>
      <c r="Q14" s="40" t="e">
        <f t="shared" si="6"/>
        <v>#VALUE!</v>
      </c>
      <c r="R14" s="9" t="str">
        <f t="shared" si="7"/>
        <v>1000 </v>
      </c>
    </row>
    <row r="15" spans="1:20" x14ac:dyDescent="0.25">
      <c r="A15" s="33" t="s">
        <v>358</v>
      </c>
      <c r="B15" s="34" t="s">
        <v>341</v>
      </c>
      <c r="C15" s="34" t="s">
        <v>348</v>
      </c>
      <c r="D15" s="34" t="s">
        <v>337</v>
      </c>
      <c r="E15" s="34" t="s">
        <v>348</v>
      </c>
      <c r="F15" s="34" t="s">
        <v>345</v>
      </c>
      <c r="G15" s="34" t="s">
        <v>355</v>
      </c>
      <c r="H15" s="34" t="s">
        <v>343</v>
      </c>
      <c r="I15" s="34" t="s">
        <v>339</v>
      </c>
      <c r="K15" s="40" t="e">
        <f t="shared" si="8"/>
        <v>#VALUE!</v>
      </c>
      <c r="L15" s="40" t="e">
        <f t="shared" si="1"/>
        <v>#VALUE!</v>
      </c>
      <c r="M15" s="40" t="e">
        <f t="shared" si="2"/>
        <v>#VALUE!</v>
      </c>
      <c r="N15" s="40" t="e">
        <f t="shared" si="3"/>
        <v>#VALUE!</v>
      </c>
      <c r="O15" s="40" t="e">
        <f t="shared" si="4"/>
        <v>#VALUE!</v>
      </c>
      <c r="P15" s="40" t="e">
        <f t="shared" si="5"/>
        <v>#VALUE!</v>
      </c>
      <c r="Q15" s="40" t="e">
        <f t="shared" si="6"/>
        <v>#VALUE!</v>
      </c>
      <c r="R15" s="9" t="str">
        <f t="shared" si="7"/>
        <v>1000 </v>
      </c>
    </row>
    <row r="16" spans="1:20" x14ac:dyDescent="0.25">
      <c r="A16" s="33" t="s">
        <v>359</v>
      </c>
      <c r="B16" s="34" t="s">
        <v>341</v>
      </c>
      <c r="C16" s="34" t="s">
        <v>352</v>
      </c>
      <c r="D16" s="34" t="s">
        <v>318</v>
      </c>
      <c r="E16" s="34" t="s">
        <v>348</v>
      </c>
      <c r="F16" s="34" t="s">
        <v>341</v>
      </c>
      <c r="G16" s="34" t="s">
        <v>336</v>
      </c>
      <c r="H16" s="34" t="s">
        <v>352</v>
      </c>
      <c r="I16" s="34" t="s">
        <v>339</v>
      </c>
      <c r="K16" s="40" t="e">
        <f t="shared" si="8"/>
        <v>#VALUE!</v>
      </c>
      <c r="L16" s="40" t="e">
        <f t="shared" si="1"/>
        <v>#VALUE!</v>
      </c>
      <c r="M16" s="40" t="e">
        <f t="shared" si="2"/>
        <v>#VALUE!</v>
      </c>
      <c r="N16" s="40" t="e">
        <f t="shared" si="3"/>
        <v>#VALUE!</v>
      </c>
      <c r="O16" s="40" t="e">
        <f t="shared" si="4"/>
        <v>#VALUE!</v>
      </c>
      <c r="P16" s="40" t="e">
        <f t="shared" si="5"/>
        <v>#VALUE!</v>
      </c>
      <c r="Q16" s="40" t="e">
        <f t="shared" si="6"/>
        <v>#VALUE!</v>
      </c>
      <c r="R16" s="9" t="str">
        <f t="shared" si="7"/>
        <v>1000 </v>
      </c>
    </row>
    <row r="17" spans="1:18" x14ac:dyDescent="0.25">
      <c r="A17" s="33" t="s">
        <v>360</v>
      </c>
      <c r="B17" s="34" t="s">
        <v>316</v>
      </c>
      <c r="C17" s="34" t="s">
        <v>341</v>
      </c>
      <c r="D17" s="34" t="s">
        <v>334</v>
      </c>
      <c r="E17" s="34" t="s">
        <v>318</v>
      </c>
      <c r="F17" s="34" t="s">
        <v>350</v>
      </c>
      <c r="G17" s="34" t="s">
        <v>355</v>
      </c>
      <c r="H17" s="34" t="s">
        <v>318</v>
      </c>
      <c r="I17" s="34" t="s">
        <v>339</v>
      </c>
      <c r="K17" s="40" t="e">
        <f t="shared" si="8"/>
        <v>#VALUE!</v>
      </c>
      <c r="L17" s="40" t="e">
        <f t="shared" si="1"/>
        <v>#VALUE!</v>
      </c>
      <c r="M17" s="40" t="e">
        <f t="shared" si="2"/>
        <v>#VALUE!</v>
      </c>
      <c r="N17" s="40" t="e">
        <f t="shared" si="3"/>
        <v>#VALUE!</v>
      </c>
      <c r="O17" s="40" t="e">
        <f t="shared" si="4"/>
        <v>#VALUE!</v>
      </c>
      <c r="P17" s="40" t="e">
        <f t="shared" si="5"/>
        <v>#VALUE!</v>
      </c>
      <c r="Q17" s="40" t="e">
        <f t="shared" si="6"/>
        <v>#VALUE!</v>
      </c>
      <c r="R17" s="9" t="str">
        <f t="shared" si="7"/>
        <v>1000 </v>
      </c>
    </row>
    <row r="18" spans="1:18" x14ac:dyDescent="0.25">
      <c r="A18" s="33" t="s">
        <v>361</v>
      </c>
      <c r="B18" s="34" t="s">
        <v>341</v>
      </c>
      <c r="C18" s="34" t="s">
        <v>352</v>
      </c>
      <c r="D18" s="34" t="s">
        <v>337</v>
      </c>
      <c r="E18" s="34" t="s">
        <v>350</v>
      </c>
      <c r="F18" s="34" t="s">
        <v>338</v>
      </c>
      <c r="G18" s="34" t="s">
        <v>337</v>
      </c>
      <c r="H18" s="34" t="s">
        <v>352</v>
      </c>
      <c r="I18" s="34" t="s">
        <v>339</v>
      </c>
      <c r="K18" s="40" t="e">
        <f t="shared" si="8"/>
        <v>#VALUE!</v>
      </c>
      <c r="L18" s="40" t="e">
        <f t="shared" si="1"/>
        <v>#VALUE!</v>
      </c>
      <c r="M18" s="40" t="e">
        <f t="shared" si="2"/>
        <v>#VALUE!</v>
      </c>
      <c r="N18" s="40" t="e">
        <f t="shared" si="3"/>
        <v>#VALUE!</v>
      </c>
      <c r="O18" s="40" t="e">
        <f t="shared" si="4"/>
        <v>#VALUE!</v>
      </c>
      <c r="P18" s="40" t="e">
        <f t="shared" si="5"/>
        <v>#VALUE!</v>
      </c>
      <c r="Q18" s="40" t="e">
        <f t="shared" si="6"/>
        <v>#VALUE!</v>
      </c>
      <c r="R18" s="9" t="str">
        <f t="shared" si="7"/>
        <v>1000 </v>
      </c>
    </row>
    <row r="19" spans="1:18" x14ac:dyDescent="0.25">
      <c r="A19" s="33" t="s">
        <v>362</v>
      </c>
      <c r="B19" s="34" t="s">
        <v>352</v>
      </c>
      <c r="C19" s="34" t="s">
        <v>335</v>
      </c>
      <c r="D19" s="34" t="s">
        <v>318</v>
      </c>
      <c r="E19" s="34" t="s">
        <v>318</v>
      </c>
      <c r="F19" s="34" t="s">
        <v>355</v>
      </c>
      <c r="G19" s="34" t="s">
        <v>341</v>
      </c>
      <c r="H19" s="34" t="s">
        <v>341</v>
      </c>
      <c r="I19" s="34" t="s">
        <v>339</v>
      </c>
      <c r="K19" s="40" t="e">
        <f t="shared" si="8"/>
        <v>#VALUE!</v>
      </c>
      <c r="L19" s="40" t="e">
        <f t="shared" si="1"/>
        <v>#VALUE!</v>
      </c>
      <c r="M19" s="40" t="e">
        <f t="shared" si="2"/>
        <v>#VALUE!</v>
      </c>
      <c r="N19" s="40" t="e">
        <f t="shared" si="3"/>
        <v>#VALUE!</v>
      </c>
      <c r="O19" s="40" t="e">
        <f t="shared" si="4"/>
        <v>#VALUE!</v>
      </c>
      <c r="P19" s="40" t="e">
        <f t="shared" si="5"/>
        <v>#VALUE!</v>
      </c>
      <c r="Q19" s="40" t="e">
        <f t="shared" si="6"/>
        <v>#VALUE!</v>
      </c>
      <c r="R19" s="9" t="str">
        <f t="shared" si="7"/>
        <v>1000 </v>
      </c>
    </row>
    <row r="20" spans="1:18" x14ac:dyDescent="0.25">
      <c r="A20" s="33" t="s">
        <v>363</v>
      </c>
      <c r="B20" s="34" t="s">
        <v>334</v>
      </c>
      <c r="C20" s="34" t="s">
        <v>348</v>
      </c>
      <c r="D20" s="34" t="s">
        <v>318</v>
      </c>
      <c r="E20" s="34" t="s">
        <v>342</v>
      </c>
      <c r="F20" s="34" t="s">
        <v>337</v>
      </c>
      <c r="G20" s="34" t="s">
        <v>352</v>
      </c>
      <c r="H20" s="34" t="s">
        <v>337</v>
      </c>
      <c r="I20" s="34" t="s">
        <v>339</v>
      </c>
      <c r="K20" s="40" t="e">
        <f t="shared" si="8"/>
        <v>#VALUE!</v>
      </c>
      <c r="L20" s="40" t="e">
        <f t="shared" si="1"/>
        <v>#VALUE!</v>
      </c>
      <c r="M20" s="40" t="e">
        <f t="shared" si="2"/>
        <v>#VALUE!</v>
      </c>
      <c r="N20" s="40" t="e">
        <f t="shared" si="3"/>
        <v>#VALUE!</v>
      </c>
      <c r="O20" s="40" t="e">
        <f t="shared" si="4"/>
        <v>#VALUE!</v>
      </c>
      <c r="P20" s="40" t="e">
        <f t="shared" si="5"/>
        <v>#VALUE!</v>
      </c>
      <c r="Q20" s="40" t="e">
        <f t="shared" si="6"/>
        <v>#VALUE!</v>
      </c>
      <c r="R20" s="9" t="str">
        <f t="shared" si="7"/>
        <v>1000 </v>
      </c>
    </row>
    <row r="21" spans="1:18" ht="15.6" x14ac:dyDescent="0.3">
      <c r="A21" s="30" t="s">
        <v>312</v>
      </c>
    </row>
    <row r="22" spans="1:18" x14ac:dyDescent="0.25">
      <c r="A22" s="33" t="s">
        <v>364</v>
      </c>
      <c r="B22" s="33" t="s">
        <v>325</v>
      </c>
      <c r="C22" s="33" t="s">
        <v>326</v>
      </c>
      <c r="D22" s="33" t="s">
        <v>327</v>
      </c>
      <c r="E22" s="33" t="s">
        <v>328</v>
      </c>
      <c r="F22" s="33" t="s">
        <v>329</v>
      </c>
      <c r="G22" s="33" t="s">
        <v>330</v>
      </c>
      <c r="H22" s="33" t="s">
        <v>331</v>
      </c>
    </row>
    <row r="23" spans="1:18" x14ac:dyDescent="0.25">
      <c r="A23" s="33" t="s">
        <v>365</v>
      </c>
      <c r="B23" s="34" t="s">
        <v>366</v>
      </c>
      <c r="C23" s="34" t="s">
        <v>367</v>
      </c>
      <c r="D23" s="34" t="s">
        <v>368</v>
      </c>
      <c r="E23" s="34" t="s">
        <v>369</v>
      </c>
      <c r="F23" s="34" t="s">
        <v>370</v>
      </c>
      <c r="G23" s="34" t="s">
        <v>371</v>
      </c>
      <c r="H23" s="34" t="s">
        <v>372</v>
      </c>
    </row>
    <row r="24" spans="1:18" x14ac:dyDescent="0.25">
      <c r="A24" s="33" t="s">
        <v>373</v>
      </c>
      <c r="B24" s="34" t="s">
        <v>374</v>
      </c>
      <c r="C24" s="34" t="s">
        <v>375</v>
      </c>
      <c r="D24" s="34" t="s">
        <v>376</v>
      </c>
      <c r="E24" s="34" t="s">
        <v>377</v>
      </c>
      <c r="F24" s="34" t="s">
        <v>378</v>
      </c>
      <c r="G24" s="34" t="s">
        <v>379</v>
      </c>
      <c r="H24" s="34" t="s">
        <v>377</v>
      </c>
    </row>
    <row r="25" spans="1:18" x14ac:dyDescent="0.25">
      <c r="A25" s="33" t="s">
        <v>380</v>
      </c>
      <c r="B25" s="34" t="s">
        <v>381</v>
      </c>
      <c r="C25" s="34" t="s">
        <v>382</v>
      </c>
      <c r="D25" s="34" t="s">
        <v>383</v>
      </c>
      <c r="E25" s="34" t="s">
        <v>384</v>
      </c>
      <c r="F25" s="34" t="s">
        <v>385</v>
      </c>
      <c r="G25" s="34" t="s">
        <v>386</v>
      </c>
      <c r="H25" s="34" t="s">
        <v>384</v>
      </c>
    </row>
    <row r="26" spans="1:18" x14ac:dyDescent="0.25">
      <c r="A26" s="33" t="s">
        <v>387</v>
      </c>
      <c r="B26" s="34" t="s">
        <v>388</v>
      </c>
      <c r="C26" s="34" t="s">
        <v>389</v>
      </c>
      <c r="D26" s="34" t="s">
        <v>390</v>
      </c>
      <c r="E26" s="34" t="s">
        <v>391</v>
      </c>
      <c r="F26" s="34" t="s">
        <v>392</v>
      </c>
      <c r="G26" s="34" t="s">
        <v>393</v>
      </c>
      <c r="H26" s="34" t="s">
        <v>391</v>
      </c>
    </row>
    <row r="27" spans="1:18" x14ac:dyDescent="0.25">
      <c r="A27" s="33" t="s">
        <v>394</v>
      </c>
      <c r="B27" s="34" t="s">
        <v>395</v>
      </c>
      <c r="C27" s="34" t="s">
        <v>396</v>
      </c>
      <c r="D27" s="34" t="s">
        <v>397</v>
      </c>
      <c r="E27" s="34" t="s">
        <v>398</v>
      </c>
      <c r="F27" s="34" t="s">
        <v>399</v>
      </c>
      <c r="G27" s="34" t="s">
        <v>400</v>
      </c>
      <c r="H27" s="34" t="s">
        <v>398</v>
      </c>
    </row>
    <row r="28" spans="1:18" x14ac:dyDescent="0.25">
      <c r="A28" s="33" t="s">
        <v>401</v>
      </c>
      <c r="B28" s="34" t="s">
        <v>402</v>
      </c>
      <c r="C28" s="34" t="s">
        <v>403</v>
      </c>
      <c r="D28" s="34" t="s">
        <v>404</v>
      </c>
      <c r="E28" s="34" t="s">
        <v>404</v>
      </c>
      <c r="F28" s="34" t="s">
        <v>405</v>
      </c>
      <c r="G28" s="34" t="s">
        <v>406</v>
      </c>
      <c r="H28" s="34" t="s">
        <v>404</v>
      </c>
    </row>
    <row r="29" spans="1:18" x14ac:dyDescent="0.25">
      <c r="A29" s="33" t="s">
        <v>407</v>
      </c>
      <c r="B29" s="34" t="s">
        <v>408</v>
      </c>
      <c r="C29" s="34" t="s">
        <v>409</v>
      </c>
      <c r="D29" s="34" t="s">
        <v>410</v>
      </c>
      <c r="E29" s="34" t="s">
        <v>410</v>
      </c>
      <c r="F29" s="34" t="s">
        <v>411</v>
      </c>
      <c r="G29" s="34" t="s">
        <v>412</v>
      </c>
      <c r="H29" s="34" t="s">
        <v>410</v>
      </c>
    </row>
    <row r="30" spans="1:18" x14ac:dyDescent="0.25">
      <c r="A30" s="33" t="s">
        <v>413</v>
      </c>
      <c r="B30" s="34" t="s">
        <v>414</v>
      </c>
      <c r="C30" s="34" t="s">
        <v>415</v>
      </c>
      <c r="D30" s="34" t="s">
        <v>416</v>
      </c>
      <c r="E30" s="34" t="s">
        <v>416</v>
      </c>
      <c r="F30" s="34" t="s">
        <v>417</v>
      </c>
      <c r="G30" s="34" t="s">
        <v>418</v>
      </c>
      <c r="H30" s="34" t="s">
        <v>416</v>
      </c>
    </row>
    <row r="31" spans="1:18" x14ac:dyDescent="0.25">
      <c r="A31" s="33" t="s">
        <v>419</v>
      </c>
      <c r="B31" s="34" t="s">
        <v>420</v>
      </c>
      <c r="C31" s="34" t="s">
        <v>421</v>
      </c>
      <c r="D31" s="34" t="s">
        <v>422</v>
      </c>
      <c r="E31" s="34" t="s">
        <v>422</v>
      </c>
      <c r="F31" s="34" t="s">
        <v>423</v>
      </c>
      <c r="G31" s="34" t="s">
        <v>424</v>
      </c>
      <c r="H31" s="34" t="s">
        <v>422</v>
      </c>
    </row>
    <row r="32" spans="1:18" x14ac:dyDescent="0.25">
      <c r="A32" s="33" t="s">
        <v>425</v>
      </c>
      <c r="B32" s="34" t="s">
        <v>426</v>
      </c>
      <c r="C32" s="34" t="s">
        <v>427</v>
      </c>
      <c r="D32" s="34" t="s">
        <v>428</v>
      </c>
      <c r="E32" s="34" t="s">
        <v>428</v>
      </c>
      <c r="F32" s="34" t="s">
        <v>429</v>
      </c>
      <c r="G32" s="34" t="s">
        <v>430</v>
      </c>
      <c r="H32" s="34" t="s">
        <v>428</v>
      </c>
    </row>
    <row r="33" spans="1:8" x14ac:dyDescent="0.25">
      <c r="A33" s="33" t="s">
        <v>431</v>
      </c>
      <c r="B33" s="34" t="s">
        <v>432</v>
      </c>
      <c r="C33" s="34" t="s">
        <v>433</v>
      </c>
      <c r="D33" s="34" t="s">
        <v>434</v>
      </c>
      <c r="E33" s="34" t="s">
        <v>434</v>
      </c>
      <c r="F33" s="34" t="s">
        <v>435</v>
      </c>
      <c r="G33" s="34" t="s">
        <v>436</v>
      </c>
      <c r="H33" s="34" t="s">
        <v>434</v>
      </c>
    </row>
    <row r="34" spans="1:8" x14ac:dyDescent="0.25">
      <c r="A34" s="33" t="s">
        <v>437</v>
      </c>
      <c r="B34" s="34" t="s">
        <v>438</v>
      </c>
      <c r="C34" s="34" t="s">
        <v>439</v>
      </c>
      <c r="D34" s="34" t="s">
        <v>440</v>
      </c>
      <c r="E34" s="34" t="s">
        <v>440</v>
      </c>
      <c r="F34" s="34" t="s">
        <v>441</v>
      </c>
      <c r="G34" s="34" t="s">
        <v>442</v>
      </c>
      <c r="H34" s="34" t="s">
        <v>440</v>
      </c>
    </row>
    <row r="35" spans="1:8" x14ac:dyDescent="0.25">
      <c r="A35" s="33" t="s">
        <v>443</v>
      </c>
      <c r="B35" s="34" t="s">
        <v>444</v>
      </c>
      <c r="C35" s="34" t="s">
        <v>445</v>
      </c>
      <c r="D35" s="34" t="s">
        <v>446</v>
      </c>
      <c r="E35" s="34" t="s">
        <v>446</v>
      </c>
      <c r="F35" s="34" t="s">
        <v>447</v>
      </c>
      <c r="G35" s="34" t="s">
        <v>448</v>
      </c>
      <c r="H35" s="34" t="s">
        <v>446</v>
      </c>
    </row>
    <row r="36" spans="1:8" x14ac:dyDescent="0.25">
      <c r="A36" s="33" t="s">
        <v>449</v>
      </c>
      <c r="B36" s="34" t="s">
        <v>450</v>
      </c>
      <c r="C36" s="34" t="s">
        <v>451</v>
      </c>
      <c r="D36" s="34" t="s">
        <v>451</v>
      </c>
      <c r="E36" s="34" t="s">
        <v>451</v>
      </c>
      <c r="F36" s="34" t="s">
        <v>452</v>
      </c>
      <c r="G36" s="34" t="s">
        <v>453</v>
      </c>
      <c r="H36" s="34" t="s">
        <v>451</v>
      </c>
    </row>
    <row r="37" spans="1:8" x14ac:dyDescent="0.25">
      <c r="A37" s="33" t="s">
        <v>454</v>
      </c>
      <c r="B37" s="34" t="s">
        <v>455</v>
      </c>
      <c r="C37" s="34" t="s">
        <v>456</v>
      </c>
      <c r="D37" s="34" t="s">
        <v>456</v>
      </c>
      <c r="E37" s="34" t="s">
        <v>456</v>
      </c>
      <c r="F37" s="34" t="s">
        <v>456</v>
      </c>
      <c r="G37" s="34" t="s">
        <v>456</v>
      </c>
      <c r="H37" s="34" t="s">
        <v>456</v>
      </c>
    </row>
    <row r="38" spans="1:8" x14ac:dyDescent="0.25">
      <c r="A38" s="33" t="s">
        <v>457</v>
      </c>
      <c r="B38" s="34" t="s">
        <v>458</v>
      </c>
      <c r="C38" s="34" t="s">
        <v>459</v>
      </c>
      <c r="D38" s="34" t="s">
        <v>459</v>
      </c>
      <c r="E38" s="34" t="s">
        <v>459</v>
      </c>
      <c r="F38" s="34" t="s">
        <v>459</v>
      </c>
      <c r="G38" s="34" t="s">
        <v>459</v>
      </c>
      <c r="H38" s="34" t="s">
        <v>459</v>
      </c>
    </row>
    <row r="39" spans="1:8" ht="15.6" x14ac:dyDescent="0.3">
      <c r="A39" s="30" t="s">
        <v>312</v>
      </c>
    </row>
    <row r="40" spans="1:8" x14ac:dyDescent="0.25">
      <c r="A40" s="33" t="s">
        <v>460</v>
      </c>
      <c r="B40" s="33" t="s">
        <v>325</v>
      </c>
      <c r="C40" s="33" t="s">
        <v>326</v>
      </c>
      <c r="D40" s="33" t="s">
        <v>327</v>
      </c>
      <c r="E40" s="33" t="s">
        <v>328</v>
      </c>
      <c r="F40" s="33" t="s">
        <v>329</v>
      </c>
      <c r="G40" s="33" t="s">
        <v>330</v>
      </c>
      <c r="H40" s="33" t="s">
        <v>331</v>
      </c>
    </row>
    <row r="41" spans="1:8" x14ac:dyDescent="0.25">
      <c r="A41" s="33" t="s">
        <v>365</v>
      </c>
      <c r="B41" s="34" t="s">
        <v>461</v>
      </c>
      <c r="C41" s="34" t="s">
        <v>462</v>
      </c>
      <c r="D41" s="34" t="s">
        <v>463</v>
      </c>
      <c r="E41" s="34" t="s">
        <v>464</v>
      </c>
      <c r="F41" s="34" t="s">
        <v>465</v>
      </c>
      <c r="G41" s="34" t="s">
        <v>466</v>
      </c>
      <c r="H41" s="34" t="s">
        <v>336</v>
      </c>
    </row>
    <row r="42" spans="1:8" x14ac:dyDescent="0.25">
      <c r="A42" s="33" t="s">
        <v>373</v>
      </c>
      <c r="B42" s="34" t="s">
        <v>467</v>
      </c>
      <c r="C42" s="34" t="s">
        <v>468</v>
      </c>
      <c r="D42" s="34" t="s">
        <v>469</v>
      </c>
      <c r="E42" s="34" t="s">
        <v>335</v>
      </c>
      <c r="F42" s="34" t="s">
        <v>470</v>
      </c>
      <c r="G42" s="34" t="s">
        <v>471</v>
      </c>
      <c r="H42" s="34" t="s">
        <v>335</v>
      </c>
    </row>
    <row r="43" spans="1:8" x14ac:dyDescent="0.25">
      <c r="A43" s="33" t="s">
        <v>380</v>
      </c>
      <c r="B43" s="34" t="s">
        <v>472</v>
      </c>
      <c r="C43" s="34" t="s">
        <v>473</v>
      </c>
      <c r="D43" s="34" t="s">
        <v>474</v>
      </c>
      <c r="E43" s="34" t="s">
        <v>342</v>
      </c>
      <c r="F43" s="34" t="s">
        <v>475</v>
      </c>
      <c r="G43" s="34" t="s">
        <v>476</v>
      </c>
      <c r="H43" s="34" t="s">
        <v>342</v>
      </c>
    </row>
    <row r="44" spans="1:8" x14ac:dyDescent="0.25">
      <c r="A44" s="33" t="s">
        <v>387</v>
      </c>
      <c r="B44" s="34" t="s">
        <v>477</v>
      </c>
      <c r="C44" s="34" t="s">
        <v>336</v>
      </c>
      <c r="D44" s="34" t="s">
        <v>478</v>
      </c>
      <c r="E44" s="34" t="s">
        <v>337</v>
      </c>
      <c r="F44" s="34" t="s">
        <v>462</v>
      </c>
      <c r="G44" s="34" t="s">
        <v>479</v>
      </c>
      <c r="H44" s="34" t="s">
        <v>337</v>
      </c>
    </row>
    <row r="45" spans="1:8" x14ac:dyDescent="0.25">
      <c r="A45" s="33" t="s">
        <v>394</v>
      </c>
      <c r="B45" s="34" t="s">
        <v>480</v>
      </c>
      <c r="C45" s="34" t="s">
        <v>335</v>
      </c>
      <c r="D45" s="34" t="s">
        <v>481</v>
      </c>
      <c r="E45" s="34" t="s">
        <v>334</v>
      </c>
      <c r="F45" s="34" t="s">
        <v>468</v>
      </c>
      <c r="G45" s="34" t="s">
        <v>482</v>
      </c>
      <c r="H45" s="34" t="s">
        <v>334</v>
      </c>
    </row>
    <row r="46" spans="1:8" x14ac:dyDescent="0.25">
      <c r="A46" s="33" t="s">
        <v>401</v>
      </c>
      <c r="B46" s="34" t="s">
        <v>483</v>
      </c>
      <c r="C46" s="34" t="s">
        <v>342</v>
      </c>
      <c r="D46" s="34" t="s">
        <v>348</v>
      </c>
      <c r="E46" s="34" t="s">
        <v>348</v>
      </c>
      <c r="F46" s="34" t="s">
        <v>473</v>
      </c>
      <c r="G46" s="34" t="s">
        <v>484</v>
      </c>
      <c r="H46" s="34" t="s">
        <v>348</v>
      </c>
    </row>
    <row r="47" spans="1:8" x14ac:dyDescent="0.25">
      <c r="A47" s="33" t="s">
        <v>407</v>
      </c>
      <c r="B47" s="34" t="s">
        <v>485</v>
      </c>
      <c r="C47" s="34" t="s">
        <v>337</v>
      </c>
      <c r="D47" s="34" t="s">
        <v>343</v>
      </c>
      <c r="E47" s="34" t="s">
        <v>343</v>
      </c>
      <c r="F47" s="34" t="s">
        <v>486</v>
      </c>
      <c r="G47" s="34" t="s">
        <v>487</v>
      </c>
      <c r="H47" s="34" t="s">
        <v>343</v>
      </c>
    </row>
    <row r="48" spans="1:8" x14ac:dyDescent="0.25">
      <c r="A48" s="33" t="s">
        <v>413</v>
      </c>
      <c r="B48" s="34" t="s">
        <v>488</v>
      </c>
      <c r="C48" s="34" t="s">
        <v>334</v>
      </c>
      <c r="D48" s="34" t="s">
        <v>345</v>
      </c>
      <c r="E48" s="34" t="s">
        <v>345</v>
      </c>
      <c r="F48" s="34" t="s">
        <v>316</v>
      </c>
      <c r="G48" s="34" t="s">
        <v>489</v>
      </c>
      <c r="H48" s="34" t="s">
        <v>345</v>
      </c>
    </row>
    <row r="49" spans="1:13" x14ac:dyDescent="0.25">
      <c r="A49" s="33" t="s">
        <v>419</v>
      </c>
      <c r="B49" s="34" t="s">
        <v>490</v>
      </c>
      <c r="C49" s="34" t="s">
        <v>348</v>
      </c>
      <c r="D49" s="34" t="s">
        <v>318</v>
      </c>
      <c r="E49" s="34" t="s">
        <v>318</v>
      </c>
      <c r="F49" s="34" t="s">
        <v>336</v>
      </c>
      <c r="G49" s="34" t="s">
        <v>491</v>
      </c>
      <c r="H49" s="34" t="s">
        <v>318</v>
      </c>
    </row>
    <row r="50" spans="1:13" x14ac:dyDescent="0.25">
      <c r="A50" s="33" t="s">
        <v>425</v>
      </c>
      <c r="B50" s="34" t="s">
        <v>492</v>
      </c>
      <c r="C50" s="34" t="s">
        <v>343</v>
      </c>
      <c r="D50" s="34" t="s">
        <v>338</v>
      </c>
      <c r="E50" s="34" t="s">
        <v>338</v>
      </c>
      <c r="F50" s="34" t="s">
        <v>335</v>
      </c>
      <c r="G50" s="34" t="s">
        <v>493</v>
      </c>
      <c r="H50" s="34" t="s">
        <v>338</v>
      </c>
    </row>
    <row r="51" spans="1:13" x14ac:dyDescent="0.25">
      <c r="A51" s="33" t="s">
        <v>431</v>
      </c>
      <c r="B51" s="34" t="s">
        <v>494</v>
      </c>
      <c r="C51" s="34" t="s">
        <v>345</v>
      </c>
      <c r="D51" s="34" t="s">
        <v>352</v>
      </c>
      <c r="E51" s="34" t="s">
        <v>352</v>
      </c>
      <c r="F51" s="34" t="s">
        <v>342</v>
      </c>
      <c r="G51" s="34" t="s">
        <v>495</v>
      </c>
      <c r="H51" s="34" t="s">
        <v>352</v>
      </c>
    </row>
    <row r="52" spans="1:13" x14ac:dyDescent="0.25">
      <c r="A52" s="33" t="s">
        <v>437</v>
      </c>
      <c r="B52" s="34" t="s">
        <v>496</v>
      </c>
      <c r="C52" s="34" t="s">
        <v>318</v>
      </c>
      <c r="D52" s="34" t="s">
        <v>354</v>
      </c>
      <c r="E52" s="34" t="s">
        <v>354</v>
      </c>
      <c r="F52" s="34" t="s">
        <v>337</v>
      </c>
      <c r="G52" s="34" t="s">
        <v>497</v>
      </c>
      <c r="H52" s="34" t="s">
        <v>354</v>
      </c>
    </row>
    <row r="53" spans="1:13" x14ac:dyDescent="0.25">
      <c r="A53" s="33" t="s">
        <v>443</v>
      </c>
      <c r="B53" s="34" t="s">
        <v>498</v>
      </c>
      <c r="C53" s="34" t="s">
        <v>338</v>
      </c>
      <c r="D53" s="34" t="s">
        <v>350</v>
      </c>
      <c r="E53" s="34" t="s">
        <v>350</v>
      </c>
      <c r="F53" s="34" t="s">
        <v>352</v>
      </c>
      <c r="G53" s="34" t="s">
        <v>499</v>
      </c>
      <c r="H53" s="34" t="s">
        <v>350</v>
      </c>
    </row>
    <row r="54" spans="1:13" x14ac:dyDescent="0.25">
      <c r="A54" s="33" t="s">
        <v>449</v>
      </c>
      <c r="B54" s="34" t="s">
        <v>500</v>
      </c>
      <c r="C54" s="34" t="s">
        <v>355</v>
      </c>
      <c r="D54" s="34" t="s">
        <v>355</v>
      </c>
      <c r="E54" s="34" t="s">
        <v>355</v>
      </c>
      <c r="F54" s="34" t="s">
        <v>354</v>
      </c>
      <c r="G54" s="34" t="s">
        <v>501</v>
      </c>
      <c r="H54" s="34" t="s">
        <v>355</v>
      </c>
    </row>
    <row r="55" spans="1:13" x14ac:dyDescent="0.25">
      <c r="A55" s="33" t="s">
        <v>454</v>
      </c>
      <c r="B55" s="34" t="s">
        <v>502</v>
      </c>
      <c r="C55" s="34" t="s">
        <v>341</v>
      </c>
      <c r="D55" s="34" t="s">
        <v>341</v>
      </c>
      <c r="E55" s="34" t="s">
        <v>341</v>
      </c>
      <c r="F55" s="34" t="s">
        <v>341</v>
      </c>
      <c r="G55" s="34" t="s">
        <v>341</v>
      </c>
      <c r="H55" s="34" t="s">
        <v>341</v>
      </c>
    </row>
    <row r="56" spans="1:13" x14ac:dyDescent="0.25">
      <c r="A56" s="33" t="s">
        <v>457</v>
      </c>
      <c r="B56" s="34" t="s">
        <v>503</v>
      </c>
      <c r="C56" s="34" t="s">
        <v>321</v>
      </c>
      <c r="D56" s="34" t="s">
        <v>321</v>
      </c>
      <c r="E56" s="34" t="s">
        <v>321</v>
      </c>
      <c r="F56" s="34" t="s">
        <v>321</v>
      </c>
      <c r="G56" s="34" t="s">
        <v>321</v>
      </c>
      <c r="H56" s="34" t="s">
        <v>321</v>
      </c>
    </row>
    <row r="57" spans="1:13" ht="15.6" x14ac:dyDescent="0.3">
      <c r="A57" s="30" t="s">
        <v>312</v>
      </c>
    </row>
    <row r="58" spans="1:13" x14ac:dyDescent="0.25">
      <c r="A58" s="33" t="s">
        <v>504</v>
      </c>
      <c r="B58" s="33" t="s">
        <v>325</v>
      </c>
      <c r="C58" s="33" t="s">
        <v>326</v>
      </c>
      <c r="D58" s="33" t="s">
        <v>327</v>
      </c>
      <c r="E58" s="33" t="s">
        <v>328</v>
      </c>
      <c r="F58" s="33" t="s">
        <v>329</v>
      </c>
      <c r="G58" s="33" t="s">
        <v>330</v>
      </c>
      <c r="H58" s="33" t="s">
        <v>331</v>
      </c>
      <c r="I58" s="33" t="s">
        <v>505</v>
      </c>
      <c r="J58" s="33" t="s">
        <v>506</v>
      </c>
      <c r="K58" s="33" t="s">
        <v>507</v>
      </c>
      <c r="L58" s="33" t="s">
        <v>508</v>
      </c>
      <c r="M58" s="10" t="s">
        <v>604</v>
      </c>
    </row>
    <row r="59" spans="1:13" x14ac:dyDescent="0.25">
      <c r="A59" s="33" t="s">
        <v>333</v>
      </c>
      <c r="B59" s="34" t="s">
        <v>494</v>
      </c>
      <c r="C59" s="34" t="s">
        <v>355</v>
      </c>
      <c r="D59" s="34" t="s">
        <v>341</v>
      </c>
      <c r="E59" s="34" t="s">
        <v>341</v>
      </c>
      <c r="F59" s="34" t="s">
        <v>337</v>
      </c>
      <c r="G59" s="34" t="s">
        <v>484</v>
      </c>
      <c r="H59" s="34" t="s">
        <v>343</v>
      </c>
      <c r="I59" s="34" t="s">
        <v>509</v>
      </c>
      <c r="J59" s="34" t="s">
        <v>339</v>
      </c>
      <c r="K59" s="34" t="s">
        <v>510</v>
      </c>
      <c r="L59" s="34" t="s">
        <v>511</v>
      </c>
      <c r="M59" s="9" t="s">
        <v>9</v>
      </c>
    </row>
    <row r="60" spans="1:13" x14ac:dyDescent="0.25">
      <c r="A60" s="33" t="s">
        <v>340</v>
      </c>
      <c r="B60" s="34" t="s">
        <v>461</v>
      </c>
      <c r="C60" s="34" t="s">
        <v>338</v>
      </c>
      <c r="D60" s="34" t="s">
        <v>341</v>
      </c>
      <c r="E60" s="34" t="s">
        <v>355</v>
      </c>
      <c r="F60" s="34" t="s">
        <v>342</v>
      </c>
      <c r="G60" s="34" t="s">
        <v>501</v>
      </c>
      <c r="H60" s="34" t="s">
        <v>318</v>
      </c>
      <c r="I60" s="34" t="s">
        <v>512</v>
      </c>
      <c r="J60" s="34" t="s">
        <v>339</v>
      </c>
      <c r="K60" s="34" t="s">
        <v>513</v>
      </c>
      <c r="L60" s="34" t="s">
        <v>514</v>
      </c>
      <c r="M60" s="9" t="s">
        <v>9</v>
      </c>
    </row>
    <row r="61" spans="1:13" x14ac:dyDescent="0.25">
      <c r="A61" s="33" t="s">
        <v>344</v>
      </c>
      <c r="B61" s="34" t="s">
        <v>488</v>
      </c>
      <c r="C61" s="34" t="s">
        <v>462</v>
      </c>
      <c r="D61" s="34" t="s">
        <v>463</v>
      </c>
      <c r="E61" s="34" t="s">
        <v>464</v>
      </c>
      <c r="F61" s="34" t="s">
        <v>336</v>
      </c>
      <c r="G61" s="34" t="s">
        <v>321</v>
      </c>
      <c r="H61" s="34" t="s">
        <v>355</v>
      </c>
      <c r="I61" s="34" t="s">
        <v>515</v>
      </c>
      <c r="J61" s="34" t="s">
        <v>339</v>
      </c>
      <c r="K61" s="34" t="s">
        <v>516</v>
      </c>
      <c r="L61" s="34" t="s">
        <v>517</v>
      </c>
      <c r="M61" s="9" t="s">
        <v>9</v>
      </c>
    </row>
    <row r="62" spans="1:13" x14ac:dyDescent="0.25">
      <c r="A62" s="33" t="s">
        <v>346</v>
      </c>
      <c r="B62" s="34" t="s">
        <v>498</v>
      </c>
      <c r="C62" s="34" t="s">
        <v>348</v>
      </c>
      <c r="D62" s="34" t="s">
        <v>354</v>
      </c>
      <c r="E62" s="34" t="s">
        <v>343</v>
      </c>
      <c r="F62" s="34" t="s">
        <v>486</v>
      </c>
      <c r="G62" s="34" t="s">
        <v>499</v>
      </c>
      <c r="H62" s="34" t="s">
        <v>321</v>
      </c>
      <c r="I62" s="34" t="s">
        <v>518</v>
      </c>
      <c r="J62" s="34" t="s">
        <v>339</v>
      </c>
      <c r="K62" s="34" t="s">
        <v>519</v>
      </c>
      <c r="L62" s="34" t="s">
        <v>520</v>
      </c>
      <c r="M62" s="9" t="s">
        <v>9</v>
      </c>
    </row>
    <row r="63" spans="1:13" x14ac:dyDescent="0.25">
      <c r="A63" s="33" t="s">
        <v>347</v>
      </c>
      <c r="B63" s="34" t="s">
        <v>490</v>
      </c>
      <c r="C63" s="34" t="s">
        <v>462</v>
      </c>
      <c r="D63" s="34" t="s">
        <v>463</v>
      </c>
      <c r="E63" s="34" t="s">
        <v>341</v>
      </c>
      <c r="F63" s="34" t="s">
        <v>335</v>
      </c>
      <c r="G63" s="34" t="s">
        <v>495</v>
      </c>
      <c r="H63" s="34" t="s">
        <v>336</v>
      </c>
      <c r="I63" s="34" t="s">
        <v>521</v>
      </c>
      <c r="J63" s="34" t="s">
        <v>339</v>
      </c>
      <c r="K63" s="35" t="s">
        <v>522</v>
      </c>
      <c r="L63" s="35" t="s">
        <v>523</v>
      </c>
      <c r="M63" s="9" t="s">
        <v>9</v>
      </c>
    </row>
    <row r="64" spans="1:13" x14ac:dyDescent="0.25">
      <c r="A64" s="33" t="s">
        <v>349</v>
      </c>
      <c r="B64" s="34" t="s">
        <v>498</v>
      </c>
      <c r="C64" s="34" t="s">
        <v>343</v>
      </c>
      <c r="D64" s="34" t="s">
        <v>463</v>
      </c>
      <c r="E64" s="34" t="s">
        <v>342</v>
      </c>
      <c r="F64" s="34" t="s">
        <v>321</v>
      </c>
      <c r="G64" s="34" t="s">
        <v>493</v>
      </c>
      <c r="H64" s="34" t="s">
        <v>354</v>
      </c>
      <c r="I64" s="34" t="s">
        <v>524</v>
      </c>
      <c r="J64" s="34" t="s">
        <v>339</v>
      </c>
      <c r="K64" s="34" t="s">
        <v>525</v>
      </c>
      <c r="L64" s="34" t="s">
        <v>526</v>
      </c>
      <c r="M64" s="9" t="s">
        <v>9</v>
      </c>
    </row>
    <row r="65" spans="1:13" x14ac:dyDescent="0.25">
      <c r="A65" s="33" t="s">
        <v>351</v>
      </c>
      <c r="B65" s="34" t="s">
        <v>480</v>
      </c>
      <c r="C65" s="34" t="s">
        <v>335</v>
      </c>
      <c r="D65" s="34" t="s">
        <v>343</v>
      </c>
      <c r="E65" s="34" t="s">
        <v>342</v>
      </c>
      <c r="F65" s="34" t="s">
        <v>354</v>
      </c>
      <c r="G65" s="34" t="s">
        <v>491</v>
      </c>
      <c r="H65" s="34" t="s">
        <v>355</v>
      </c>
      <c r="I65" s="34" t="s">
        <v>527</v>
      </c>
      <c r="J65" s="34" t="s">
        <v>339</v>
      </c>
      <c r="K65" s="34" t="s">
        <v>528</v>
      </c>
      <c r="L65" s="34" t="s">
        <v>529</v>
      </c>
      <c r="M65" s="9" t="s">
        <v>9</v>
      </c>
    </row>
    <row r="66" spans="1:13" x14ac:dyDescent="0.25">
      <c r="A66" s="33" t="s">
        <v>353</v>
      </c>
      <c r="B66" s="34" t="s">
        <v>490</v>
      </c>
      <c r="C66" s="34" t="s">
        <v>336</v>
      </c>
      <c r="D66" s="34" t="s">
        <v>348</v>
      </c>
      <c r="E66" s="34" t="s">
        <v>335</v>
      </c>
      <c r="F66" s="34" t="s">
        <v>468</v>
      </c>
      <c r="G66" s="34" t="s">
        <v>489</v>
      </c>
      <c r="H66" s="34" t="s">
        <v>336</v>
      </c>
      <c r="I66" s="34" t="s">
        <v>530</v>
      </c>
      <c r="J66" s="34" t="s">
        <v>339</v>
      </c>
      <c r="K66" s="35" t="s">
        <v>531</v>
      </c>
      <c r="L66" s="35" t="s">
        <v>532</v>
      </c>
      <c r="M66" s="9" t="s">
        <v>9</v>
      </c>
    </row>
    <row r="67" spans="1:13" x14ac:dyDescent="0.25">
      <c r="A67" s="33" t="s">
        <v>356</v>
      </c>
      <c r="B67" s="34" t="s">
        <v>480</v>
      </c>
      <c r="C67" s="34" t="s">
        <v>335</v>
      </c>
      <c r="D67" s="34" t="s">
        <v>463</v>
      </c>
      <c r="E67" s="34" t="s">
        <v>342</v>
      </c>
      <c r="F67" s="34" t="s">
        <v>341</v>
      </c>
      <c r="G67" s="34" t="s">
        <v>487</v>
      </c>
      <c r="H67" s="34" t="s">
        <v>337</v>
      </c>
      <c r="I67" s="34" t="s">
        <v>533</v>
      </c>
      <c r="J67" s="34" t="s">
        <v>339</v>
      </c>
      <c r="K67" s="35" t="s">
        <v>534</v>
      </c>
      <c r="L67" s="35" t="s">
        <v>535</v>
      </c>
      <c r="M67" s="9" t="s">
        <v>9</v>
      </c>
    </row>
    <row r="68" spans="1:13" x14ac:dyDescent="0.25">
      <c r="A68" s="33" t="s">
        <v>357</v>
      </c>
      <c r="B68" s="34" t="s">
        <v>498</v>
      </c>
      <c r="C68" s="34" t="s">
        <v>355</v>
      </c>
      <c r="D68" s="34" t="s">
        <v>463</v>
      </c>
      <c r="E68" s="34" t="s">
        <v>338</v>
      </c>
      <c r="F68" s="34" t="s">
        <v>462</v>
      </c>
      <c r="G68" s="34" t="s">
        <v>479</v>
      </c>
      <c r="H68" s="34" t="s">
        <v>318</v>
      </c>
      <c r="I68" s="34" t="s">
        <v>536</v>
      </c>
      <c r="J68" s="34" t="s">
        <v>339</v>
      </c>
      <c r="K68" s="35" t="s">
        <v>537</v>
      </c>
      <c r="L68" s="35" t="s">
        <v>538</v>
      </c>
      <c r="M68" s="9" t="s">
        <v>9</v>
      </c>
    </row>
    <row r="69" spans="1:13" x14ac:dyDescent="0.25">
      <c r="A69" s="33" t="s">
        <v>358</v>
      </c>
      <c r="B69" s="34" t="s">
        <v>461</v>
      </c>
      <c r="C69" s="34" t="s">
        <v>343</v>
      </c>
      <c r="D69" s="34" t="s">
        <v>354</v>
      </c>
      <c r="E69" s="34" t="s">
        <v>338</v>
      </c>
      <c r="F69" s="34" t="s">
        <v>316</v>
      </c>
      <c r="G69" s="34" t="s">
        <v>471</v>
      </c>
      <c r="H69" s="34" t="s">
        <v>318</v>
      </c>
      <c r="I69" s="34" t="s">
        <v>539</v>
      </c>
      <c r="J69" s="34" t="s">
        <v>339</v>
      </c>
      <c r="K69" s="35" t="s">
        <v>540</v>
      </c>
      <c r="L69" s="35" t="s">
        <v>541</v>
      </c>
      <c r="M69" s="9" t="s">
        <v>9</v>
      </c>
    </row>
    <row r="70" spans="1:13" x14ac:dyDescent="0.25">
      <c r="A70" s="33" t="s">
        <v>359</v>
      </c>
      <c r="B70" s="34" t="s">
        <v>461</v>
      </c>
      <c r="C70" s="34" t="s">
        <v>335</v>
      </c>
      <c r="D70" s="34" t="s">
        <v>343</v>
      </c>
      <c r="E70" s="34" t="s">
        <v>338</v>
      </c>
      <c r="F70" s="34" t="s">
        <v>465</v>
      </c>
      <c r="G70" s="34" t="s">
        <v>341</v>
      </c>
      <c r="H70" s="34" t="s">
        <v>334</v>
      </c>
      <c r="I70" s="34" t="s">
        <v>515</v>
      </c>
      <c r="J70" s="34" t="s">
        <v>339</v>
      </c>
      <c r="K70" s="34" t="s">
        <v>516</v>
      </c>
      <c r="L70" s="34" t="s">
        <v>517</v>
      </c>
      <c r="M70" s="9" t="s">
        <v>9</v>
      </c>
    </row>
    <row r="71" spans="1:13" x14ac:dyDescent="0.25">
      <c r="A71" s="33" t="s">
        <v>360</v>
      </c>
      <c r="B71" s="34" t="s">
        <v>503</v>
      </c>
      <c r="C71" s="34" t="s">
        <v>462</v>
      </c>
      <c r="D71" s="34" t="s">
        <v>352</v>
      </c>
      <c r="E71" s="34" t="s">
        <v>343</v>
      </c>
      <c r="F71" s="34" t="s">
        <v>475</v>
      </c>
      <c r="G71" s="34" t="s">
        <v>471</v>
      </c>
      <c r="H71" s="34" t="s">
        <v>343</v>
      </c>
      <c r="I71" s="34" t="s">
        <v>515</v>
      </c>
      <c r="J71" s="34" t="s">
        <v>339</v>
      </c>
      <c r="K71" s="34" t="s">
        <v>516</v>
      </c>
      <c r="L71" s="34" t="s">
        <v>517</v>
      </c>
      <c r="M71" s="9" t="s">
        <v>9</v>
      </c>
    </row>
    <row r="72" spans="1:13" x14ac:dyDescent="0.25">
      <c r="A72" s="33" t="s">
        <v>361</v>
      </c>
      <c r="B72" s="34" t="s">
        <v>461</v>
      </c>
      <c r="C72" s="34" t="s">
        <v>335</v>
      </c>
      <c r="D72" s="34" t="s">
        <v>354</v>
      </c>
      <c r="E72" s="34" t="s">
        <v>342</v>
      </c>
      <c r="F72" s="34" t="s">
        <v>473</v>
      </c>
      <c r="G72" s="34" t="s">
        <v>497</v>
      </c>
      <c r="H72" s="34" t="s">
        <v>334</v>
      </c>
      <c r="I72" s="34" t="s">
        <v>542</v>
      </c>
      <c r="J72" s="34" t="s">
        <v>339</v>
      </c>
      <c r="K72" s="35" t="s">
        <v>543</v>
      </c>
      <c r="L72" s="35" t="s">
        <v>544</v>
      </c>
      <c r="M72" s="9" t="s">
        <v>9</v>
      </c>
    </row>
    <row r="73" spans="1:13" x14ac:dyDescent="0.25">
      <c r="A73" s="33" t="s">
        <v>362</v>
      </c>
      <c r="B73" s="34" t="s">
        <v>480</v>
      </c>
      <c r="C73" s="34" t="s">
        <v>355</v>
      </c>
      <c r="D73" s="34" t="s">
        <v>343</v>
      </c>
      <c r="E73" s="34" t="s">
        <v>343</v>
      </c>
      <c r="F73" s="34" t="s">
        <v>470</v>
      </c>
      <c r="G73" s="34" t="s">
        <v>466</v>
      </c>
      <c r="H73" s="34" t="s">
        <v>336</v>
      </c>
      <c r="I73" s="34" t="s">
        <v>545</v>
      </c>
      <c r="J73" s="34" t="s">
        <v>339</v>
      </c>
      <c r="K73" s="35" t="s">
        <v>546</v>
      </c>
      <c r="L73" s="35" t="s">
        <v>547</v>
      </c>
      <c r="M73" s="9" t="s">
        <v>9</v>
      </c>
    </row>
    <row r="74" spans="1:13" x14ac:dyDescent="0.25">
      <c r="A74" s="33" t="s">
        <v>363</v>
      </c>
      <c r="B74" s="34" t="s">
        <v>494</v>
      </c>
      <c r="C74" s="34" t="s">
        <v>343</v>
      </c>
      <c r="D74" s="34" t="s">
        <v>343</v>
      </c>
      <c r="E74" s="34" t="s">
        <v>350</v>
      </c>
      <c r="F74" s="34" t="s">
        <v>337</v>
      </c>
      <c r="G74" s="34" t="s">
        <v>482</v>
      </c>
      <c r="H74" s="34" t="s">
        <v>354</v>
      </c>
      <c r="I74" s="34" t="s">
        <v>548</v>
      </c>
      <c r="J74" s="34" t="s">
        <v>339</v>
      </c>
      <c r="K74" s="34" t="s">
        <v>549</v>
      </c>
      <c r="L74" s="34" t="s">
        <v>550</v>
      </c>
      <c r="M74" s="9" t="s">
        <v>9</v>
      </c>
    </row>
    <row r="75" spans="1:13" ht="15.6" x14ac:dyDescent="0.3">
      <c r="A75" s="30" t="s">
        <v>312</v>
      </c>
    </row>
    <row r="76" spans="1:13" x14ac:dyDescent="0.25">
      <c r="A76" s="33" t="s">
        <v>551</v>
      </c>
      <c r="B76" s="36" t="s">
        <v>552</v>
      </c>
    </row>
    <row r="77" spans="1:13" x14ac:dyDescent="0.25">
      <c r="A77" s="33" t="s">
        <v>553</v>
      </c>
      <c r="B77" s="36" t="s">
        <v>503</v>
      </c>
    </row>
    <row r="78" spans="1:13" x14ac:dyDescent="0.25">
      <c r="A78" s="33" t="s">
        <v>554</v>
      </c>
      <c r="B78" s="36" t="s">
        <v>555</v>
      </c>
    </row>
    <row r="79" spans="1:13" x14ac:dyDescent="0.25">
      <c r="A79" s="33" t="s">
        <v>556</v>
      </c>
      <c r="B79" s="36" t="s">
        <v>557</v>
      </c>
    </row>
    <row r="80" spans="1:13" x14ac:dyDescent="0.25">
      <c r="A80" s="33" t="s">
        <v>558</v>
      </c>
      <c r="B80" s="36" t="s">
        <v>559</v>
      </c>
    </row>
    <row r="81" spans="1:2" ht="15.6" x14ac:dyDescent="0.3">
      <c r="A81" s="33" t="s">
        <v>560</v>
      </c>
      <c r="B81" s="37" t="s">
        <v>312</v>
      </c>
    </row>
    <row r="82" spans="1:2" ht="15.6" x14ac:dyDescent="0.3">
      <c r="A82" s="33" t="s">
        <v>561</v>
      </c>
      <c r="B82" s="37" t="s">
        <v>312</v>
      </c>
    </row>
    <row r="83" spans="1:2" x14ac:dyDescent="0.25">
      <c r="A83" s="33" t="s">
        <v>562</v>
      </c>
      <c r="B83" s="36" t="s">
        <v>321</v>
      </c>
    </row>
    <row r="84" spans="1:2" ht="15.6" x14ac:dyDescent="0.3">
      <c r="A84" s="30" t="s">
        <v>312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5DACC-5424-4F7E-A9CF-32AB5AA69701}">
  <dimension ref="A1:A35"/>
  <sheetViews>
    <sheetView workbookViewId="0"/>
  </sheetViews>
  <sheetFormatPr defaultRowHeight="13.2" x14ac:dyDescent="0.25"/>
  <sheetData>
    <row r="1" spans="1:1" x14ac:dyDescent="0.25">
      <c r="A1" t="s">
        <v>563</v>
      </c>
    </row>
    <row r="34" spans="1:1" x14ac:dyDescent="0.25">
      <c r="A34" s="9" t="s">
        <v>564</v>
      </c>
    </row>
    <row r="35" spans="1:1" x14ac:dyDescent="0.25">
      <c r="A35" s="9" t="s">
        <v>565</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D103-9D39-43D3-A594-12DB48ABE5A2}">
  <dimension ref="A1"/>
  <sheetViews>
    <sheetView workbookViewId="0"/>
  </sheetViews>
  <sheetFormatPr defaultRowHeight="13.2"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37FF7-77C9-40EB-971B-6750CCDCD809}">
  <dimension ref="A1:R8"/>
  <sheetViews>
    <sheetView zoomScale="79" workbookViewId="0"/>
  </sheetViews>
  <sheetFormatPr defaultRowHeight="13.2" x14ac:dyDescent="0.25"/>
  <cols>
    <col min="1" max="1" width="19.6640625" customWidth="1"/>
    <col min="2" max="2" width="23" customWidth="1"/>
    <col min="3" max="3" width="46.6640625" customWidth="1"/>
    <col min="4" max="4" width="31.109375" customWidth="1"/>
    <col min="5" max="5" width="35" customWidth="1"/>
    <col min="6" max="6" width="19.44140625" customWidth="1"/>
    <col min="7" max="7" width="20.88671875" customWidth="1"/>
    <col min="8" max="8" width="27.88671875" customWidth="1"/>
    <col min="9" max="9" width="33.88671875" customWidth="1"/>
    <col min="10" max="10" width="31.109375" customWidth="1"/>
    <col min="11" max="11" width="35.33203125" customWidth="1"/>
    <col min="12" max="12" width="37.44140625" customWidth="1"/>
    <col min="13" max="13" width="30.44140625" customWidth="1"/>
    <col min="14" max="14" width="21.44140625" customWidth="1"/>
    <col min="15" max="15" width="17.5546875" customWidth="1"/>
    <col min="16" max="16" width="22.5546875" customWidth="1"/>
    <col min="17" max="17" width="29.109375" customWidth="1"/>
    <col min="18" max="18" width="62.88671875" customWidth="1"/>
  </cols>
  <sheetData>
    <row r="1" spans="1:18" ht="14.4" x14ac:dyDescent="0.3">
      <c r="A1" t="s">
        <v>61</v>
      </c>
      <c r="B1" t="s">
        <v>62</v>
      </c>
      <c r="C1" t="s">
        <v>63</v>
      </c>
      <c r="D1" t="s">
        <v>64</v>
      </c>
      <c r="E1" t="s">
        <v>65</v>
      </c>
      <c r="F1" t="s">
        <v>66</v>
      </c>
      <c r="G1" t="s">
        <v>67</v>
      </c>
      <c r="H1" t="s">
        <v>68</v>
      </c>
      <c r="I1" t="s">
        <v>69</v>
      </c>
      <c r="J1" s="8" t="s">
        <v>69</v>
      </c>
      <c r="K1" t="s">
        <v>70</v>
      </c>
      <c r="L1" t="s">
        <v>71</v>
      </c>
      <c r="M1" t="s">
        <v>72</v>
      </c>
      <c r="N1" t="s">
        <v>73</v>
      </c>
      <c r="O1" t="s">
        <v>74</v>
      </c>
      <c r="P1" t="s">
        <v>75</v>
      </c>
      <c r="Q1" t="s">
        <v>76</v>
      </c>
      <c r="R1" t="s">
        <v>77</v>
      </c>
    </row>
    <row r="2" spans="1:18" x14ac:dyDescent="0.25">
      <c r="A2" t="s">
        <v>566</v>
      </c>
      <c r="B2" t="s">
        <v>567</v>
      </c>
      <c r="C2" t="s">
        <v>568</v>
      </c>
      <c r="D2" t="s">
        <v>569</v>
      </c>
      <c r="E2" t="s">
        <v>570</v>
      </c>
      <c r="F2" t="s">
        <v>571</v>
      </c>
      <c r="G2" t="s">
        <v>572</v>
      </c>
      <c r="H2" t="s">
        <v>573</v>
      </c>
      <c r="I2" t="s">
        <v>574</v>
      </c>
      <c r="J2" t="s">
        <v>574</v>
      </c>
      <c r="K2" t="s">
        <v>575</v>
      </c>
      <c r="L2" t="s">
        <v>576</v>
      </c>
      <c r="M2" t="s">
        <v>577</v>
      </c>
      <c r="N2" t="s">
        <v>578</v>
      </c>
      <c r="O2" t="s">
        <v>579</v>
      </c>
      <c r="P2" t="s">
        <v>580</v>
      </c>
      <c r="Q2" t="s">
        <v>581</v>
      </c>
      <c r="R2" t="s">
        <v>582</v>
      </c>
    </row>
    <row r="3" spans="1:18" ht="22.8" x14ac:dyDescent="0.4">
      <c r="A3" t="s">
        <v>583</v>
      </c>
      <c r="B3" s="11" t="s">
        <v>584</v>
      </c>
      <c r="C3" s="11" t="s">
        <v>584</v>
      </c>
      <c r="D3" s="11" t="s">
        <v>584</v>
      </c>
      <c r="E3" s="11" t="s">
        <v>584</v>
      </c>
      <c r="F3" s="11" t="s">
        <v>584</v>
      </c>
      <c r="G3" s="11" t="s">
        <v>584</v>
      </c>
      <c r="H3" s="11" t="s">
        <v>584</v>
      </c>
      <c r="I3" s="11" t="s">
        <v>584</v>
      </c>
      <c r="J3" s="11" t="s">
        <v>584</v>
      </c>
      <c r="K3" s="11" t="s">
        <v>584</v>
      </c>
      <c r="L3" s="11" t="s">
        <v>584</v>
      </c>
      <c r="M3" s="11" t="s">
        <v>584</v>
      </c>
      <c r="N3" s="11" t="s">
        <v>584</v>
      </c>
      <c r="O3" s="11" t="s">
        <v>585</v>
      </c>
      <c r="P3" s="11" t="s">
        <v>585</v>
      </c>
      <c r="Q3" s="11" t="s">
        <v>584</v>
      </c>
      <c r="R3" s="11" t="s">
        <v>584</v>
      </c>
    </row>
    <row r="4" spans="1:18" ht="22.8" x14ac:dyDescent="0.4">
      <c r="A4" t="s">
        <v>586</v>
      </c>
      <c r="B4" s="11" t="s">
        <v>587</v>
      </c>
      <c r="C4" s="11" t="s">
        <v>588</v>
      </c>
      <c r="D4" s="11" t="s">
        <v>589</v>
      </c>
      <c r="E4" s="11" t="s">
        <v>590</v>
      </c>
      <c r="F4" s="11" t="s">
        <v>591</v>
      </c>
      <c r="G4" s="11" t="s">
        <v>591</v>
      </c>
      <c r="H4" s="11" t="s">
        <v>592</v>
      </c>
      <c r="I4" s="11" t="s">
        <v>591</v>
      </c>
      <c r="J4" s="11" t="s">
        <v>591</v>
      </c>
      <c r="K4" s="11" t="s">
        <v>593</v>
      </c>
      <c r="L4" s="11" t="s">
        <v>594</v>
      </c>
      <c r="M4" s="11" t="s">
        <v>595</v>
      </c>
      <c r="N4" s="11" t="s">
        <v>596</v>
      </c>
      <c r="O4" s="11" t="s">
        <v>597</v>
      </c>
      <c r="P4" s="11" t="s">
        <v>598</v>
      </c>
      <c r="Q4" s="11" t="s">
        <v>599</v>
      </c>
      <c r="R4" s="11" t="s">
        <v>591</v>
      </c>
    </row>
    <row r="5" spans="1:18" x14ac:dyDescent="0.25">
      <c r="A5" s="9" t="s">
        <v>600</v>
      </c>
      <c r="B5" s="9" t="s">
        <v>9</v>
      </c>
      <c r="C5" s="9" t="s">
        <v>9</v>
      </c>
      <c r="D5" s="9" t="s">
        <v>9</v>
      </c>
      <c r="E5" s="9" t="s">
        <v>9</v>
      </c>
      <c r="F5" s="9" t="s">
        <v>9</v>
      </c>
      <c r="G5" s="9" t="s">
        <v>9</v>
      </c>
      <c r="H5" s="9" t="s">
        <v>9</v>
      </c>
      <c r="I5" s="9" t="s">
        <v>9</v>
      </c>
      <c r="J5" s="9" t="s">
        <v>9</v>
      </c>
      <c r="K5" s="9" t="s">
        <v>9</v>
      </c>
      <c r="L5" s="9" t="s">
        <v>9</v>
      </c>
      <c r="M5" s="9" t="s">
        <v>9</v>
      </c>
      <c r="N5" s="9" t="s">
        <v>9</v>
      </c>
      <c r="O5" s="9" t="s">
        <v>9</v>
      </c>
      <c r="P5" s="9" t="s">
        <v>9</v>
      </c>
      <c r="Q5" s="9" t="s">
        <v>9</v>
      </c>
      <c r="R5" s="9" t="s">
        <v>9</v>
      </c>
    </row>
    <row r="6" spans="1:18" x14ac:dyDescent="0.25">
      <c r="A6" s="9" t="s">
        <v>601</v>
      </c>
      <c r="B6" s="9" t="s">
        <v>9</v>
      </c>
      <c r="C6" s="9" t="s">
        <v>9</v>
      </c>
      <c r="D6" s="9" t="s">
        <v>9</v>
      </c>
      <c r="E6" s="9" t="s">
        <v>9</v>
      </c>
      <c r="F6" s="9" t="s">
        <v>9</v>
      </c>
      <c r="G6" s="9" t="s">
        <v>9</v>
      </c>
      <c r="H6" s="9" t="s">
        <v>9</v>
      </c>
      <c r="I6" s="9" t="s">
        <v>9</v>
      </c>
      <c r="J6" s="9" t="s">
        <v>9</v>
      </c>
      <c r="K6" s="9" t="s">
        <v>9</v>
      </c>
      <c r="L6" s="9" t="s">
        <v>9</v>
      </c>
      <c r="M6" s="9" t="s">
        <v>9</v>
      </c>
      <c r="N6" s="9" t="s">
        <v>9</v>
      </c>
      <c r="O6" s="9" t="s">
        <v>9</v>
      </c>
      <c r="P6" s="9" t="s">
        <v>9</v>
      </c>
      <c r="Q6" s="9" t="s">
        <v>9</v>
      </c>
      <c r="R6" s="9" t="s">
        <v>9</v>
      </c>
    </row>
    <row r="8" spans="1:18" ht="92.4" x14ac:dyDescent="0.25">
      <c r="A8" s="12" t="s">
        <v>602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729DF-7BED-4649-A651-A12CC819A0DB}">
  <dimension ref="A26"/>
  <sheetViews>
    <sheetView workbookViewId="0"/>
  </sheetViews>
  <sheetFormatPr defaultRowHeight="13.2" x14ac:dyDescent="0.25"/>
  <sheetData>
    <row r="26" spans="1:1" x14ac:dyDescent="0.25">
      <c r="A26" s="9" t="s">
        <v>603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measurements</vt:lpstr>
      <vt:lpstr>OAM</vt:lpstr>
      <vt:lpstr>COCO</vt:lpstr>
      <vt:lpstr>Coco White</vt:lpstr>
      <vt:lpstr>Coco Colored</vt:lpstr>
      <vt:lpstr>Consistency in data</vt:lpstr>
      <vt:lpstr>AI + Aadi</vt:lpstr>
      <vt:lpstr>Mr. K Data</vt:lpstr>
      <vt:lpstr>Automation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Latitude</dc:creator>
  <cp:keywords/>
  <dc:description/>
  <cp:lastModifiedBy>Lttd</cp:lastModifiedBy>
  <cp:revision/>
  <dcterms:created xsi:type="dcterms:W3CDTF">2024-02-14T05:03:48Z</dcterms:created>
  <dcterms:modified xsi:type="dcterms:W3CDTF">2024-04-04T21:04:41Z</dcterms:modified>
  <cp:category/>
  <cp:contentStatus/>
</cp:coreProperties>
</file>